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70003431\Desktop\Project\Data\"/>
    </mc:Choice>
  </mc:AlternateContent>
  <xr:revisionPtr revIDLastSave="0" documentId="13_ncr:1_{D081C31E-5059-4EA2-8351-FCCE02E93F1A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Master" sheetId="1" r:id="rId1"/>
    <sheet name="Sheet5" sheetId="7" r:id="rId2"/>
    <sheet name="Sheet3" sheetId="3" r:id="rId3"/>
    <sheet name="Sheet2" sheetId="2" r:id="rId4"/>
    <sheet name="Sheet4" sheetId="4" r:id="rId5"/>
    <sheet name="New_Geodata" sheetId="5" r:id="rId6"/>
  </sheets>
  <definedNames>
    <definedName name="_xlnm._FilterDatabase" localSheetId="0" hidden="1">Master!$A$1:$BT$943</definedName>
    <definedName name="_xlnm._FilterDatabase" localSheetId="5" hidden="1">New_Geodata!$A$1:$H$523</definedName>
    <definedName name="_xlnm._FilterDatabase" localSheetId="3" hidden="1">Sheet2!$A$1:$AK$466</definedName>
    <definedName name="_xlnm._FilterDatabase" localSheetId="2" hidden="1">Sheet3!$A$1:$J$1</definedName>
    <definedName name="_xlnm._FilterDatabase" localSheetId="4" hidden="1">Sheet4!$A$1:$G$523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56" i="1" l="1"/>
  <c r="AS935" i="1"/>
  <c r="AS8" i="1"/>
  <c r="BY3" i="1" l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2" i="1"/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2" i="1"/>
  <c r="BT3" i="1" l="1"/>
  <c r="BV3" i="1" s="1"/>
  <c r="BT4" i="1"/>
  <c r="BV4" i="1" s="1"/>
  <c r="BT5" i="1"/>
  <c r="BV5" i="1" s="1"/>
  <c r="BT6" i="1"/>
  <c r="BV6" i="1" s="1"/>
  <c r="BT7" i="1"/>
  <c r="BV7" i="1" s="1"/>
  <c r="BT8" i="1"/>
  <c r="BV8" i="1" s="1"/>
  <c r="BT9" i="1"/>
  <c r="BV9" i="1" s="1"/>
  <c r="BT10" i="1"/>
  <c r="BV10" i="1" s="1"/>
  <c r="BT11" i="1"/>
  <c r="BV11" i="1" s="1"/>
  <c r="BT12" i="1"/>
  <c r="BV12" i="1" s="1"/>
  <c r="BT13" i="1"/>
  <c r="BV13" i="1" s="1"/>
  <c r="BT14" i="1"/>
  <c r="BV14" i="1" s="1"/>
  <c r="BT15" i="1"/>
  <c r="BV15" i="1" s="1"/>
  <c r="BT16" i="1"/>
  <c r="BV16" i="1" s="1"/>
  <c r="BT17" i="1"/>
  <c r="BV17" i="1" s="1"/>
  <c r="BT18" i="1"/>
  <c r="BV18" i="1" s="1"/>
  <c r="BT19" i="1"/>
  <c r="BV19" i="1" s="1"/>
  <c r="BT20" i="1"/>
  <c r="BV20" i="1" s="1"/>
  <c r="BT21" i="1"/>
  <c r="BV21" i="1" s="1"/>
  <c r="BT22" i="1"/>
  <c r="BV22" i="1" s="1"/>
  <c r="BT23" i="1"/>
  <c r="BV23" i="1" s="1"/>
  <c r="BT24" i="1"/>
  <c r="BV24" i="1" s="1"/>
  <c r="BT25" i="1"/>
  <c r="BV25" i="1" s="1"/>
  <c r="BT26" i="1"/>
  <c r="BV26" i="1" s="1"/>
  <c r="BT27" i="1"/>
  <c r="BV27" i="1" s="1"/>
  <c r="BT28" i="1"/>
  <c r="BV28" i="1" s="1"/>
  <c r="BT29" i="1"/>
  <c r="BV29" i="1" s="1"/>
  <c r="BT30" i="1"/>
  <c r="BV30" i="1" s="1"/>
  <c r="BT31" i="1"/>
  <c r="BV31" i="1" s="1"/>
  <c r="BT32" i="1"/>
  <c r="BV32" i="1" s="1"/>
  <c r="BT33" i="1"/>
  <c r="BV33" i="1" s="1"/>
  <c r="BT34" i="1"/>
  <c r="BV34" i="1" s="1"/>
  <c r="BT35" i="1"/>
  <c r="BV35" i="1" s="1"/>
  <c r="BT36" i="1"/>
  <c r="BV36" i="1" s="1"/>
  <c r="BT37" i="1"/>
  <c r="BV37" i="1" s="1"/>
  <c r="BT38" i="1"/>
  <c r="BV38" i="1" s="1"/>
  <c r="BT39" i="1"/>
  <c r="BV39" i="1" s="1"/>
  <c r="BT40" i="1"/>
  <c r="BV40" i="1" s="1"/>
  <c r="BT41" i="1"/>
  <c r="BV41" i="1" s="1"/>
  <c r="BT42" i="1"/>
  <c r="BV42" i="1" s="1"/>
  <c r="BT43" i="1"/>
  <c r="BV43" i="1" s="1"/>
  <c r="BT44" i="1"/>
  <c r="BV44" i="1" s="1"/>
  <c r="BT45" i="1"/>
  <c r="BV45" i="1" s="1"/>
  <c r="BT46" i="1"/>
  <c r="BV46" i="1" s="1"/>
  <c r="BT47" i="1"/>
  <c r="BV47" i="1" s="1"/>
  <c r="BT48" i="1"/>
  <c r="BV48" i="1" s="1"/>
  <c r="BT49" i="1"/>
  <c r="BV49" i="1" s="1"/>
  <c r="BT50" i="1"/>
  <c r="BV50" i="1" s="1"/>
  <c r="BT51" i="1"/>
  <c r="BV51" i="1" s="1"/>
  <c r="BT52" i="1"/>
  <c r="BV52" i="1" s="1"/>
  <c r="BT53" i="1"/>
  <c r="BV53" i="1" s="1"/>
  <c r="BT54" i="1"/>
  <c r="BV54" i="1" s="1"/>
  <c r="BT55" i="1"/>
  <c r="BV55" i="1" s="1"/>
  <c r="BT56" i="1"/>
  <c r="BV56" i="1" s="1"/>
  <c r="BT57" i="1"/>
  <c r="BV57" i="1" s="1"/>
  <c r="BT58" i="1"/>
  <c r="BV58" i="1" s="1"/>
  <c r="BT59" i="1"/>
  <c r="BV59" i="1" s="1"/>
  <c r="BT60" i="1"/>
  <c r="BV60" i="1" s="1"/>
  <c r="BT61" i="1"/>
  <c r="BV61" i="1" s="1"/>
  <c r="BT62" i="1"/>
  <c r="BV62" i="1" s="1"/>
  <c r="BT63" i="1"/>
  <c r="BV63" i="1" s="1"/>
  <c r="BT64" i="1"/>
  <c r="BV64" i="1" s="1"/>
  <c r="BT65" i="1"/>
  <c r="BV65" i="1" s="1"/>
  <c r="BT66" i="1"/>
  <c r="BV66" i="1" s="1"/>
  <c r="BT67" i="1"/>
  <c r="BV67" i="1" s="1"/>
  <c r="BT68" i="1"/>
  <c r="BV68" i="1" s="1"/>
  <c r="BT69" i="1"/>
  <c r="BV69" i="1" s="1"/>
  <c r="BT70" i="1"/>
  <c r="BV70" i="1" s="1"/>
  <c r="BT71" i="1"/>
  <c r="BV71" i="1" s="1"/>
  <c r="BT72" i="1"/>
  <c r="BV72" i="1" s="1"/>
  <c r="BT73" i="1"/>
  <c r="BV73" i="1" s="1"/>
  <c r="BT74" i="1"/>
  <c r="BV74" i="1" s="1"/>
  <c r="BT75" i="1"/>
  <c r="BV75" i="1" s="1"/>
  <c r="BT76" i="1"/>
  <c r="BV76" i="1" s="1"/>
  <c r="BT77" i="1"/>
  <c r="BV77" i="1" s="1"/>
  <c r="BT78" i="1"/>
  <c r="BV78" i="1" s="1"/>
  <c r="BT79" i="1"/>
  <c r="BV79" i="1" s="1"/>
  <c r="BT80" i="1"/>
  <c r="BV80" i="1" s="1"/>
  <c r="BT81" i="1"/>
  <c r="BV81" i="1" s="1"/>
  <c r="BT82" i="1"/>
  <c r="BV82" i="1" s="1"/>
  <c r="BT83" i="1"/>
  <c r="BV83" i="1" s="1"/>
  <c r="BT84" i="1"/>
  <c r="BV84" i="1" s="1"/>
  <c r="BT85" i="1"/>
  <c r="BV85" i="1" s="1"/>
  <c r="BT86" i="1"/>
  <c r="BV86" i="1" s="1"/>
  <c r="BT87" i="1"/>
  <c r="BV87" i="1" s="1"/>
  <c r="BT88" i="1"/>
  <c r="BV88" i="1" s="1"/>
  <c r="BT89" i="1"/>
  <c r="BV89" i="1" s="1"/>
  <c r="BT90" i="1"/>
  <c r="BV90" i="1" s="1"/>
  <c r="BT91" i="1"/>
  <c r="BV91" i="1" s="1"/>
  <c r="BT92" i="1"/>
  <c r="BV92" i="1" s="1"/>
  <c r="BT93" i="1"/>
  <c r="BV93" i="1" s="1"/>
  <c r="BT94" i="1"/>
  <c r="BV94" i="1" s="1"/>
  <c r="BT95" i="1"/>
  <c r="BV95" i="1" s="1"/>
  <c r="BT96" i="1"/>
  <c r="BV96" i="1" s="1"/>
  <c r="BT97" i="1"/>
  <c r="BV97" i="1" s="1"/>
  <c r="BT98" i="1"/>
  <c r="BV98" i="1" s="1"/>
  <c r="BT99" i="1"/>
  <c r="BV99" i="1" s="1"/>
  <c r="BT100" i="1"/>
  <c r="BV100" i="1" s="1"/>
  <c r="BT101" i="1"/>
  <c r="BV101" i="1" s="1"/>
  <c r="BT102" i="1"/>
  <c r="BV102" i="1" s="1"/>
  <c r="BT103" i="1"/>
  <c r="BV103" i="1" s="1"/>
  <c r="BT104" i="1"/>
  <c r="BV104" i="1" s="1"/>
  <c r="BT105" i="1"/>
  <c r="BV105" i="1" s="1"/>
  <c r="BT106" i="1"/>
  <c r="BV106" i="1" s="1"/>
  <c r="BT107" i="1"/>
  <c r="BV107" i="1" s="1"/>
  <c r="BT108" i="1"/>
  <c r="BV108" i="1" s="1"/>
  <c r="BT109" i="1"/>
  <c r="BV109" i="1" s="1"/>
  <c r="BT110" i="1"/>
  <c r="BV110" i="1" s="1"/>
  <c r="BT111" i="1"/>
  <c r="BV111" i="1" s="1"/>
  <c r="BT112" i="1"/>
  <c r="BV112" i="1" s="1"/>
  <c r="BT113" i="1"/>
  <c r="BV113" i="1" s="1"/>
  <c r="BT114" i="1"/>
  <c r="BV114" i="1" s="1"/>
  <c r="BT115" i="1"/>
  <c r="BV115" i="1" s="1"/>
  <c r="BT116" i="1"/>
  <c r="BV116" i="1" s="1"/>
  <c r="BT117" i="1"/>
  <c r="BV117" i="1" s="1"/>
  <c r="BT118" i="1"/>
  <c r="BV118" i="1" s="1"/>
  <c r="BT119" i="1"/>
  <c r="BV119" i="1" s="1"/>
  <c r="BT120" i="1"/>
  <c r="BV120" i="1" s="1"/>
  <c r="BT121" i="1"/>
  <c r="BV121" i="1" s="1"/>
  <c r="BT122" i="1"/>
  <c r="BV122" i="1" s="1"/>
  <c r="BT123" i="1"/>
  <c r="BV123" i="1" s="1"/>
  <c r="BT124" i="1"/>
  <c r="BV124" i="1" s="1"/>
  <c r="BT125" i="1"/>
  <c r="BV125" i="1" s="1"/>
  <c r="BT126" i="1"/>
  <c r="BV126" i="1" s="1"/>
  <c r="BT127" i="1"/>
  <c r="BV127" i="1" s="1"/>
  <c r="BT128" i="1"/>
  <c r="BV128" i="1" s="1"/>
  <c r="BT129" i="1"/>
  <c r="BV129" i="1" s="1"/>
  <c r="BT130" i="1"/>
  <c r="BV130" i="1" s="1"/>
  <c r="BT131" i="1"/>
  <c r="BV131" i="1" s="1"/>
  <c r="BT132" i="1"/>
  <c r="BV132" i="1" s="1"/>
  <c r="BT133" i="1"/>
  <c r="BV133" i="1" s="1"/>
  <c r="BT134" i="1"/>
  <c r="BV134" i="1" s="1"/>
  <c r="BT135" i="1"/>
  <c r="BV135" i="1" s="1"/>
  <c r="BT136" i="1"/>
  <c r="BV136" i="1" s="1"/>
  <c r="BT137" i="1"/>
  <c r="BV137" i="1" s="1"/>
  <c r="BT138" i="1"/>
  <c r="BV138" i="1" s="1"/>
  <c r="BT139" i="1"/>
  <c r="BV139" i="1" s="1"/>
  <c r="BT140" i="1"/>
  <c r="BV140" i="1" s="1"/>
  <c r="BT141" i="1"/>
  <c r="BV141" i="1" s="1"/>
  <c r="BT142" i="1"/>
  <c r="BV142" i="1" s="1"/>
  <c r="BT143" i="1"/>
  <c r="BV143" i="1" s="1"/>
  <c r="BT144" i="1"/>
  <c r="BV144" i="1" s="1"/>
  <c r="BT145" i="1"/>
  <c r="BV145" i="1" s="1"/>
  <c r="BT146" i="1"/>
  <c r="BV146" i="1" s="1"/>
  <c r="BT147" i="1"/>
  <c r="BV147" i="1" s="1"/>
  <c r="BT148" i="1"/>
  <c r="BV148" i="1" s="1"/>
  <c r="BT149" i="1"/>
  <c r="BV149" i="1" s="1"/>
  <c r="BT150" i="1"/>
  <c r="BV150" i="1" s="1"/>
  <c r="BT151" i="1"/>
  <c r="BV151" i="1" s="1"/>
  <c r="BT152" i="1"/>
  <c r="BV152" i="1" s="1"/>
  <c r="BT153" i="1"/>
  <c r="BV153" i="1" s="1"/>
  <c r="BT154" i="1"/>
  <c r="BV154" i="1" s="1"/>
  <c r="BT155" i="1"/>
  <c r="BV155" i="1" s="1"/>
  <c r="BT156" i="1"/>
  <c r="BV156" i="1" s="1"/>
  <c r="BT157" i="1"/>
  <c r="BV157" i="1" s="1"/>
  <c r="BT158" i="1"/>
  <c r="BV158" i="1" s="1"/>
  <c r="BT159" i="1"/>
  <c r="BV159" i="1" s="1"/>
  <c r="BT160" i="1"/>
  <c r="BV160" i="1" s="1"/>
  <c r="BT161" i="1"/>
  <c r="BV161" i="1" s="1"/>
  <c r="BT162" i="1"/>
  <c r="BV162" i="1" s="1"/>
  <c r="BT163" i="1"/>
  <c r="BV163" i="1" s="1"/>
  <c r="BT164" i="1"/>
  <c r="BV164" i="1" s="1"/>
  <c r="BT165" i="1"/>
  <c r="BV165" i="1" s="1"/>
  <c r="BT166" i="1"/>
  <c r="BV166" i="1" s="1"/>
  <c r="BT167" i="1"/>
  <c r="BV167" i="1" s="1"/>
  <c r="BT168" i="1"/>
  <c r="BV168" i="1" s="1"/>
  <c r="BT169" i="1"/>
  <c r="BV169" i="1" s="1"/>
  <c r="BT170" i="1"/>
  <c r="BV170" i="1" s="1"/>
  <c r="BT171" i="1"/>
  <c r="BV171" i="1" s="1"/>
  <c r="BT172" i="1"/>
  <c r="BV172" i="1" s="1"/>
  <c r="BT173" i="1"/>
  <c r="BV173" i="1" s="1"/>
  <c r="BT174" i="1"/>
  <c r="BV174" i="1" s="1"/>
  <c r="BT175" i="1"/>
  <c r="BV175" i="1" s="1"/>
  <c r="BT176" i="1"/>
  <c r="BV176" i="1" s="1"/>
  <c r="BT177" i="1"/>
  <c r="BV177" i="1" s="1"/>
  <c r="BT178" i="1"/>
  <c r="BV178" i="1" s="1"/>
  <c r="BT179" i="1"/>
  <c r="BV179" i="1" s="1"/>
  <c r="BT180" i="1"/>
  <c r="BV180" i="1" s="1"/>
  <c r="BT181" i="1"/>
  <c r="BV181" i="1" s="1"/>
  <c r="BT182" i="1"/>
  <c r="BV182" i="1" s="1"/>
  <c r="BT183" i="1"/>
  <c r="BV183" i="1" s="1"/>
  <c r="BT184" i="1"/>
  <c r="BV184" i="1" s="1"/>
  <c r="BT185" i="1"/>
  <c r="BV185" i="1" s="1"/>
  <c r="BT186" i="1"/>
  <c r="BV186" i="1" s="1"/>
  <c r="BT187" i="1"/>
  <c r="BV187" i="1" s="1"/>
  <c r="BT188" i="1"/>
  <c r="BV188" i="1" s="1"/>
  <c r="BT189" i="1"/>
  <c r="BV189" i="1" s="1"/>
  <c r="BT190" i="1"/>
  <c r="BV190" i="1" s="1"/>
  <c r="BT191" i="1"/>
  <c r="BV191" i="1" s="1"/>
  <c r="BT192" i="1"/>
  <c r="BV192" i="1" s="1"/>
  <c r="BT193" i="1"/>
  <c r="BV193" i="1" s="1"/>
  <c r="BT194" i="1"/>
  <c r="BV194" i="1" s="1"/>
  <c r="BT195" i="1"/>
  <c r="BV195" i="1" s="1"/>
  <c r="BT196" i="1"/>
  <c r="BV196" i="1" s="1"/>
  <c r="BT197" i="1"/>
  <c r="BV197" i="1" s="1"/>
  <c r="BT198" i="1"/>
  <c r="BV198" i="1" s="1"/>
  <c r="BT199" i="1"/>
  <c r="BV199" i="1" s="1"/>
  <c r="BT200" i="1"/>
  <c r="BV200" i="1" s="1"/>
  <c r="BT201" i="1"/>
  <c r="BV201" i="1" s="1"/>
  <c r="BT202" i="1"/>
  <c r="BV202" i="1" s="1"/>
  <c r="BT203" i="1"/>
  <c r="BV203" i="1" s="1"/>
  <c r="BT204" i="1"/>
  <c r="BV204" i="1" s="1"/>
  <c r="BT205" i="1"/>
  <c r="BV205" i="1" s="1"/>
  <c r="BT206" i="1"/>
  <c r="BV206" i="1" s="1"/>
  <c r="BT207" i="1"/>
  <c r="BV207" i="1" s="1"/>
  <c r="BT208" i="1"/>
  <c r="BV208" i="1" s="1"/>
  <c r="BT209" i="1"/>
  <c r="BV209" i="1" s="1"/>
  <c r="BT210" i="1"/>
  <c r="BV210" i="1" s="1"/>
  <c r="BT211" i="1"/>
  <c r="BV211" i="1" s="1"/>
  <c r="BT212" i="1"/>
  <c r="BV212" i="1" s="1"/>
  <c r="BT213" i="1"/>
  <c r="BV213" i="1" s="1"/>
  <c r="BT214" i="1"/>
  <c r="BV214" i="1" s="1"/>
  <c r="BT215" i="1"/>
  <c r="BV215" i="1" s="1"/>
  <c r="BT216" i="1"/>
  <c r="BV216" i="1" s="1"/>
  <c r="BT217" i="1"/>
  <c r="BV217" i="1" s="1"/>
  <c r="BT218" i="1"/>
  <c r="BV218" i="1" s="1"/>
  <c r="BT219" i="1"/>
  <c r="BV219" i="1" s="1"/>
  <c r="BT220" i="1"/>
  <c r="BV220" i="1" s="1"/>
  <c r="BT221" i="1"/>
  <c r="BV221" i="1" s="1"/>
  <c r="BT222" i="1"/>
  <c r="BV222" i="1" s="1"/>
  <c r="BT223" i="1"/>
  <c r="BV223" i="1" s="1"/>
  <c r="BT224" i="1"/>
  <c r="BV224" i="1" s="1"/>
  <c r="BT225" i="1"/>
  <c r="BV225" i="1" s="1"/>
  <c r="BT226" i="1"/>
  <c r="BV226" i="1" s="1"/>
  <c r="BT227" i="1"/>
  <c r="BV227" i="1" s="1"/>
  <c r="BT228" i="1"/>
  <c r="BV228" i="1" s="1"/>
  <c r="BT229" i="1"/>
  <c r="BV229" i="1" s="1"/>
  <c r="BT230" i="1"/>
  <c r="BV230" i="1" s="1"/>
  <c r="BT231" i="1"/>
  <c r="BV231" i="1" s="1"/>
  <c r="BT232" i="1"/>
  <c r="BV232" i="1" s="1"/>
  <c r="BT233" i="1"/>
  <c r="BV233" i="1" s="1"/>
  <c r="BT234" i="1"/>
  <c r="BV234" i="1" s="1"/>
  <c r="BT235" i="1"/>
  <c r="BV235" i="1" s="1"/>
  <c r="BT236" i="1"/>
  <c r="BV236" i="1" s="1"/>
  <c r="BT237" i="1"/>
  <c r="BV237" i="1" s="1"/>
  <c r="BT238" i="1"/>
  <c r="BV238" i="1" s="1"/>
  <c r="BT239" i="1"/>
  <c r="BV239" i="1" s="1"/>
  <c r="BT240" i="1"/>
  <c r="BV240" i="1" s="1"/>
  <c r="BT241" i="1"/>
  <c r="BV241" i="1" s="1"/>
  <c r="BT242" i="1"/>
  <c r="BV242" i="1" s="1"/>
  <c r="BT243" i="1"/>
  <c r="BV243" i="1" s="1"/>
  <c r="BT244" i="1"/>
  <c r="BV244" i="1" s="1"/>
  <c r="BT245" i="1"/>
  <c r="BV245" i="1" s="1"/>
  <c r="BT246" i="1"/>
  <c r="BV246" i="1" s="1"/>
  <c r="BT247" i="1"/>
  <c r="BV247" i="1" s="1"/>
  <c r="BT248" i="1"/>
  <c r="BV248" i="1" s="1"/>
  <c r="BT249" i="1"/>
  <c r="BV249" i="1" s="1"/>
  <c r="BT250" i="1"/>
  <c r="BV250" i="1" s="1"/>
  <c r="BT251" i="1"/>
  <c r="BV251" i="1" s="1"/>
  <c r="BT252" i="1"/>
  <c r="BV252" i="1" s="1"/>
  <c r="BT253" i="1"/>
  <c r="BV253" i="1" s="1"/>
  <c r="BT254" i="1"/>
  <c r="BV254" i="1" s="1"/>
  <c r="BT255" i="1"/>
  <c r="BV255" i="1" s="1"/>
  <c r="BT256" i="1"/>
  <c r="BV256" i="1" s="1"/>
  <c r="BT257" i="1"/>
  <c r="BV257" i="1" s="1"/>
  <c r="BT258" i="1"/>
  <c r="BV258" i="1" s="1"/>
  <c r="BT259" i="1"/>
  <c r="BV259" i="1" s="1"/>
  <c r="BT260" i="1"/>
  <c r="BV260" i="1" s="1"/>
  <c r="BT261" i="1"/>
  <c r="BV261" i="1" s="1"/>
  <c r="BT262" i="1"/>
  <c r="BV262" i="1" s="1"/>
  <c r="BT263" i="1"/>
  <c r="BV263" i="1" s="1"/>
  <c r="BT264" i="1"/>
  <c r="BV264" i="1" s="1"/>
  <c r="BT265" i="1"/>
  <c r="BV265" i="1" s="1"/>
  <c r="BT266" i="1"/>
  <c r="BV266" i="1" s="1"/>
  <c r="BT267" i="1"/>
  <c r="BV267" i="1" s="1"/>
  <c r="BT268" i="1"/>
  <c r="BV268" i="1" s="1"/>
  <c r="BT269" i="1"/>
  <c r="BV269" i="1" s="1"/>
  <c r="BT270" i="1"/>
  <c r="BV270" i="1" s="1"/>
  <c r="BT271" i="1"/>
  <c r="BV271" i="1" s="1"/>
  <c r="BT272" i="1"/>
  <c r="BV272" i="1" s="1"/>
  <c r="BT273" i="1"/>
  <c r="BV273" i="1" s="1"/>
  <c r="BT274" i="1"/>
  <c r="BV274" i="1" s="1"/>
  <c r="BT275" i="1"/>
  <c r="BV275" i="1" s="1"/>
  <c r="BT276" i="1"/>
  <c r="BV276" i="1" s="1"/>
  <c r="BT277" i="1"/>
  <c r="BV277" i="1" s="1"/>
  <c r="BT278" i="1"/>
  <c r="BV278" i="1" s="1"/>
  <c r="BT279" i="1"/>
  <c r="BV279" i="1" s="1"/>
  <c r="BT280" i="1"/>
  <c r="BV280" i="1" s="1"/>
  <c r="BT281" i="1"/>
  <c r="BV281" i="1" s="1"/>
  <c r="BT282" i="1"/>
  <c r="BV282" i="1" s="1"/>
  <c r="BT283" i="1"/>
  <c r="BV283" i="1" s="1"/>
  <c r="BT284" i="1"/>
  <c r="BV284" i="1" s="1"/>
  <c r="BT285" i="1"/>
  <c r="BV285" i="1" s="1"/>
  <c r="BT286" i="1"/>
  <c r="BV286" i="1" s="1"/>
  <c r="BT287" i="1"/>
  <c r="BV287" i="1" s="1"/>
  <c r="BT288" i="1"/>
  <c r="BV288" i="1" s="1"/>
  <c r="BT289" i="1"/>
  <c r="BV289" i="1" s="1"/>
  <c r="BT290" i="1"/>
  <c r="BV290" i="1" s="1"/>
  <c r="BT291" i="1"/>
  <c r="BV291" i="1" s="1"/>
  <c r="BT292" i="1"/>
  <c r="BV292" i="1" s="1"/>
  <c r="BT293" i="1"/>
  <c r="BV293" i="1" s="1"/>
  <c r="BT294" i="1"/>
  <c r="BV294" i="1" s="1"/>
  <c r="BT295" i="1"/>
  <c r="BV295" i="1" s="1"/>
  <c r="BT296" i="1"/>
  <c r="BV296" i="1" s="1"/>
  <c r="BT297" i="1"/>
  <c r="BV297" i="1" s="1"/>
  <c r="BT298" i="1"/>
  <c r="BV298" i="1" s="1"/>
  <c r="BT299" i="1"/>
  <c r="BV299" i="1" s="1"/>
  <c r="BT300" i="1"/>
  <c r="BV300" i="1" s="1"/>
  <c r="BT301" i="1"/>
  <c r="BV301" i="1" s="1"/>
  <c r="BT302" i="1"/>
  <c r="BV302" i="1" s="1"/>
  <c r="BT303" i="1"/>
  <c r="BV303" i="1" s="1"/>
  <c r="BT304" i="1"/>
  <c r="BV304" i="1" s="1"/>
  <c r="BT305" i="1"/>
  <c r="BV305" i="1" s="1"/>
  <c r="BT306" i="1"/>
  <c r="BV306" i="1" s="1"/>
  <c r="BT307" i="1"/>
  <c r="BV307" i="1" s="1"/>
  <c r="BT308" i="1"/>
  <c r="BV308" i="1" s="1"/>
  <c r="BT422" i="1"/>
  <c r="BV422" i="1" s="1"/>
  <c r="BT423" i="1"/>
  <c r="BV423" i="1" s="1"/>
  <c r="BT424" i="1"/>
  <c r="BV424" i="1" s="1"/>
  <c r="BT425" i="1"/>
  <c r="BV425" i="1" s="1"/>
  <c r="BT426" i="1"/>
  <c r="BV426" i="1" s="1"/>
  <c r="BT427" i="1"/>
  <c r="BV427" i="1" s="1"/>
  <c r="BT428" i="1"/>
  <c r="BV428" i="1" s="1"/>
  <c r="BT429" i="1"/>
  <c r="BV429" i="1" s="1"/>
  <c r="BT430" i="1"/>
  <c r="BV430" i="1" s="1"/>
  <c r="BT431" i="1"/>
  <c r="BV431" i="1" s="1"/>
  <c r="BT432" i="1"/>
  <c r="BV432" i="1" s="1"/>
  <c r="BT433" i="1"/>
  <c r="BV433" i="1" s="1"/>
  <c r="BT434" i="1"/>
  <c r="BV434" i="1" s="1"/>
  <c r="BT435" i="1"/>
  <c r="BV435" i="1" s="1"/>
  <c r="BT436" i="1"/>
  <c r="BV436" i="1" s="1"/>
  <c r="BT437" i="1"/>
  <c r="BV437" i="1" s="1"/>
  <c r="BT438" i="1"/>
  <c r="BV438" i="1" s="1"/>
  <c r="BT439" i="1"/>
  <c r="BV439" i="1" s="1"/>
  <c r="BT440" i="1"/>
  <c r="BV440" i="1" s="1"/>
  <c r="BT441" i="1"/>
  <c r="BV441" i="1" s="1"/>
  <c r="BT442" i="1"/>
  <c r="BV442" i="1" s="1"/>
  <c r="BT443" i="1"/>
  <c r="BV443" i="1" s="1"/>
  <c r="BT444" i="1"/>
  <c r="BV444" i="1" s="1"/>
  <c r="BT445" i="1"/>
  <c r="BV445" i="1" s="1"/>
  <c r="BT446" i="1"/>
  <c r="BV446" i="1" s="1"/>
  <c r="BT447" i="1"/>
  <c r="BV447" i="1" s="1"/>
  <c r="BT448" i="1"/>
  <c r="BV448" i="1" s="1"/>
  <c r="BT449" i="1"/>
  <c r="BV449" i="1" s="1"/>
  <c r="BT450" i="1"/>
  <c r="BV450" i="1" s="1"/>
  <c r="BT451" i="1"/>
  <c r="BV451" i="1" s="1"/>
  <c r="BT452" i="1"/>
  <c r="BV452" i="1" s="1"/>
  <c r="BT453" i="1"/>
  <c r="BV453" i="1" s="1"/>
  <c r="BT454" i="1"/>
  <c r="BV454" i="1" s="1"/>
  <c r="BT455" i="1"/>
  <c r="BV455" i="1" s="1"/>
  <c r="BT456" i="1"/>
  <c r="BV456" i="1" s="1"/>
  <c r="BT457" i="1"/>
  <c r="BV457" i="1" s="1"/>
  <c r="BT458" i="1"/>
  <c r="BV458" i="1" s="1"/>
  <c r="BT459" i="1"/>
  <c r="BV459" i="1" s="1"/>
  <c r="BT460" i="1"/>
  <c r="BV460" i="1" s="1"/>
  <c r="BT461" i="1"/>
  <c r="BV461" i="1" s="1"/>
  <c r="BT462" i="1"/>
  <c r="BV462" i="1" s="1"/>
  <c r="BT463" i="1"/>
  <c r="BV463" i="1" s="1"/>
  <c r="BT464" i="1"/>
  <c r="BV464" i="1" s="1"/>
  <c r="BT465" i="1"/>
  <c r="BV465" i="1" s="1"/>
  <c r="BT466" i="1"/>
  <c r="BV466" i="1" s="1"/>
  <c r="BT467" i="1"/>
  <c r="BV467" i="1" s="1"/>
  <c r="BT468" i="1"/>
  <c r="BV468" i="1" s="1"/>
  <c r="BT469" i="1"/>
  <c r="BV469" i="1" s="1"/>
  <c r="BT470" i="1"/>
  <c r="BV470" i="1" s="1"/>
  <c r="BT471" i="1"/>
  <c r="BV471" i="1" s="1"/>
  <c r="BT472" i="1"/>
  <c r="BV472" i="1" s="1"/>
  <c r="BT473" i="1"/>
  <c r="BV473" i="1" s="1"/>
  <c r="BT474" i="1"/>
  <c r="BV474" i="1" s="1"/>
  <c r="BT475" i="1"/>
  <c r="BV475" i="1" s="1"/>
  <c r="BT476" i="1"/>
  <c r="BV476" i="1" s="1"/>
  <c r="BT477" i="1"/>
  <c r="BV477" i="1" s="1"/>
  <c r="BT478" i="1"/>
  <c r="BV478" i="1" s="1"/>
  <c r="BT479" i="1"/>
  <c r="BV479" i="1" s="1"/>
  <c r="BT480" i="1"/>
  <c r="BV480" i="1" s="1"/>
  <c r="BT481" i="1"/>
  <c r="BV481" i="1" s="1"/>
  <c r="BT483" i="1"/>
  <c r="BV483" i="1" s="1"/>
  <c r="BT484" i="1"/>
  <c r="BV484" i="1" s="1"/>
  <c r="BT485" i="1"/>
  <c r="BV485" i="1" s="1"/>
  <c r="BT486" i="1"/>
  <c r="BV486" i="1" s="1"/>
  <c r="BT487" i="1"/>
  <c r="BV487" i="1" s="1"/>
  <c r="BT488" i="1"/>
  <c r="BV488" i="1" s="1"/>
  <c r="BT489" i="1"/>
  <c r="BV489" i="1" s="1"/>
  <c r="BT490" i="1"/>
  <c r="BV490" i="1" s="1"/>
  <c r="BT491" i="1"/>
  <c r="BV491" i="1" s="1"/>
  <c r="BT492" i="1"/>
  <c r="BV492" i="1" s="1"/>
  <c r="BT493" i="1"/>
  <c r="BV493" i="1" s="1"/>
  <c r="BT526" i="1"/>
  <c r="BV526" i="1" s="1"/>
  <c r="BT527" i="1"/>
  <c r="BV527" i="1" s="1"/>
  <c r="BT528" i="1"/>
  <c r="BV528" i="1" s="1"/>
  <c r="BT529" i="1"/>
  <c r="BV529" i="1" s="1"/>
  <c r="BT530" i="1"/>
  <c r="BV530" i="1" s="1"/>
  <c r="BT531" i="1"/>
  <c r="BV531" i="1" s="1"/>
  <c r="BT532" i="1"/>
  <c r="BV532" i="1" s="1"/>
  <c r="BT533" i="1"/>
  <c r="BV533" i="1" s="1"/>
  <c r="BT534" i="1"/>
  <c r="BV534" i="1" s="1"/>
  <c r="BT535" i="1"/>
  <c r="BV535" i="1" s="1"/>
  <c r="BT536" i="1"/>
  <c r="BV536" i="1" s="1"/>
  <c r="BT537" i="1"/>
  <c r="BV537" i="1" s="1"/>
  <c r="BT538" i="1"/>
  <c r="BV538" i="1" s="1"/>
  <c r="BT539" i="1"/>
  <c r="BV539" i="1" s="1"/>
  <c r="BT540" i="1"/>
  <c r="BV540" i="1" s="1"/>
  <c r="BT541" i="1"/>
  <c r="BV541" i="1" s="1"/>
  <c r="BT542" i="1"/>
  <c r="BV542" i="1" s="1"/>
  <c r="BT543" i="1"/>
  <c r="BV543" i="1" s="1"/>
  <c r="BT544" i="1"/>
  <c r="BV544" i="1" s="1"/>
  <c r="BT545" i="1"/>
  <c r="BV545" i="1" s="1"/>
  <c r="BT546" i="1"/>
  <c r="BV546" i="1" s="1"/>
  <c r="BT547" i="1"/>
  <c r="BV547" i="1" s="1"/>
  <c r="BT548" i="1"/>
  <c r="BV548" i="1" s="1"/>
  <c r="BT549" i="1"/>
  <c r="BV549" i="1" s="1"/>
  <c r="BT550" i="1"/>
  <c r="BV550" i="1" s="1"/>
  <c r="BT551" i="1"/>
  <c r="BV551" i="1" s="1"/>
  <c r="BT552" i="1"/>
  <c r="BV552" i="1" s="1"/>
  <c r="BT578" i="1"/>
  <c r="BV578" i="1" s="1"/>
  <c r="BT579" i="1"/>
  <c r="BV579" i="1" s="1"/>
  <c r="BT580" i="1"/>
  <c r="BV580" i="1" s="1"/>
  <c r="BT581" i="1"/>
  <c r="BV581" i="1" s="1"/>
  <c r="BT691" i="1"/>
  <c r="BV691" i="1" s="1"/>
  <c r="BT692" i="1"/>
  <c r="BV692" i="1" s="1"/>
  <c r="BT693" i="1"/>
  <c r="BV693" i="1" s="1"/>
  <c r="BT694" i="1"/>
  <c r="BV694" i="1" s="1"/>
  <c r="BT695" i="1"/>
  <c r="BV695" i="1" s="1"/>
  <c r="BT696" i="1"/>
  <c r="BV696" i="1" s="1"/>
  <c r="BT697" i="1"/>
  <c r="BV697" i="1" s="1"/>
  <c r="BT698" i="1"/>
  <c r="BV698" i="1" s="1"/>
  <c r="BT699" i="1"/>
  <c r="BV699" i="1" s="1"/>
  <c r="BT700" i="1"/>
  <c r="BV700" i="1" s="1"/>
  <c r="BT701" i="1"/>
  <c r="BV701" i="1" s="1"/>
  <c r="BT702" i="1"/>
  <c r="BV702" i="1" s="1"/>
  <c r="BT703" i="1"/>
  <c r="BV703" i="1" s="1"/>
  <c r="BT704" i="1"/>
  <c r="BV704" i="1" s="1"/>
  <c r="BT705" i="1"/>
  <c r="BV705" i="1" s="1"/>
  <c r="BT706" i="1"/>
  <c r="BV706" i="1" s="1"/>
  <c r="BT707" i="1"/>
  <c r="BV707" i="1" s="1"/>
  <c r="BT708" i="1"/>
  <c r="BV708" i="1" s="1"/>
  <c r="BT709" i="1"/>
  <c r="BV709" i="1" s="1"/>
  <c r="BT710" i="1"/>
  <c r="BV710" i="1" s="1"/>
  <c r="BT711" i="1"/>
  <c r="BV711" i="1" s="1"/>
  <c r="BT712" i="1"/>
  <c r="BV712" i="1" s="1"/>
  <c r="BT713" i="1"/>
  <c r="BV713" i="1" s="1"/>
  <c r="BT714" i="1"/>
  <c r="BV714" i="1" s="1"/>
  <c r="BT715" i="1"/>
  <c r="BV715" i="1" s="1"/>
  <c r="BT716" i="1"/>
  <c r="BV716" i="1" s="1"/>
  <c r="BT717" i="1"/>
  <c r="BV717" i="1" s="1"/>
  <c r="BT718" i="1"/>
  <c r="BV718" i="1" s="1"/>
  <c r="BT719" i="1"/>
  <c r="BV719" i="1" s="1"/>
  <c r="BT720" i="1"/>
  <c r="BV720" i="1" s="1"/>
  <c r="BT721" i="1"/>
  <c r="BV721" i="1" s="1"/>
  <c r="BT722" i="1"/>
  <c r="BV722" i="1" s="1"/>
  <c r="BT723" i="1"/>
  <c r="BV723" i="1" s="1"/>
  <c r="BT724" i="1"/>
  <c r="BV724" i="1" s="1"/>
  <c r="BT725" i="1"/>
  <c r="BV725" i="1" s="1"/>
  <c r="BT774" i="1"/>
  <c r="BV774" i="1" s="1"/>
  <c r="BT775" i="1"/>
  <c r="BV775" i="1" s="1"/>
  <c r="BT776" i="1"/>
  <c r="BV776" i="1" s="1"/>
  <c r="BT777" i="1"/>
  <c r="BV777" i="1" s="1"/>
  <c r="BT778" i="1"/>
  <c r="BV778" i="1" s="1"/>
  <c r="BT779" i="1"/>
  <c r="BV779" i="1" s="1"/>
  <c r="BT780" i="1"/>
  <c r="BV780" i="1" s="1"/>
  <c r="BT781" i="1"/>
  <c r="BV781" i="1" s="1"/>
  <c r="BT782" i="1"/>
  <c r="BV782" i="1" s="1"/>
  <c r="BT783" i="1"/>
  <c r="BV783" i="1" s="1"/>
  <c r="BT784" i="1"/>
  <c r="BV784" i="1" s="1"/>
  <c r="BT785" i="1"/>
  <c r="BV785" i="1" s="1"/>
  <c r="BT786" i="1"/>
  <c r="BV786" i="1" s="1"/>
  <c r="BT787" i="1"/>
  <c r="BV787" i="1" s="1"/>
  <c r="BT788" i="1"/>
  <c r="BV788" i="1" s="1"/>
  <c r="BT789" i="1"/>
  <c r="BV789" i="1" s="1"/>
  <c r="BT790" i="1"/>
  <c r="BV790" i="1" s="1"/>
  <c r="BT791" i="1"/>
  <c r="BV791" i="1" s="1"/>
  <c r="BT792" i="1"/>
  <c r="BV792" i="1" s="1"/>
  <c r="BT793" i="1"/>
  <c r="BV793" i="1" s="1"/>
  <c r="BT794" i="1"/>
  <c r="BV794" i="1" s="1"/>
  <c r="BT795" i="1"/>
  <c r="BV795" i="1" s="1"/>
  <c r="BT796" i="1"/>
  <c r="BV796" i="1" s="1"/>
  <c r="BT797" i="1"/>
  <c r="BV797" i="1" s="1"/>
  <c r="BT798" i="1"/>
  <c r="BV798" i="1" s="1"/>
  <c r="BT799" i="1"/>
  <c r="BV799" i="1" s="1"/>
  <c r="BT800" i="1"/>
  <c r="BV800" i="1" s="1"/>
  <c r="BT801" i="1"/>
  <c r="BV801" i="1" s="1"/>
  <c r="BT802" i="1"/>
  <c r="BV802" i="1" s="1"/>
  <c r="BT803" i="1"/>
  <c r="BV803" i="1" s="1"/>
  <c r="BT804" i="1"/>
  <c r="BV804" i="1" s="1"/>
  <c r="BT805" i="1"/>
  <c r="BV805" i="1" s="1"/>
  <c r="BT806" i="1"/>
  <c r="BV806" i="1" s="1"/>
  <c r="BT807" i="1"/>
  <c r="BV807" i="1" s="1"/>
  <c r="BT808" i="1"/>
  <c r="BV808" i="1" s="1"/>
  <c r="BT809" i="1"/>
  <c r="BV809" i="1" s="1"/>
  <c r="BT810" i="1"/>
  <c r="BV810" i="1" s="1"/>
  <c r="BT811" i="1"/>
  <c r="BV811" i="1" s="1"/>
  <c r="BT812" i="1"/>
  <c r="BV812" i="1" s="1"/>
  <c r="BT813" i="1"/>
  <c r="BV813" i="1" s="1"/>
  <c r="BT814" i="1"/>
  <c r="BV814" i="1" s="1"/>
  <c r="BT815" i="1"/>
  <c r="BV815" i="1" s="1"/>
  <c r="BT816" i="1"/>
  <c r="BV816" i="1" s="1"/>
  <c r="BT817" i="1"/>
  <c r="BV817" i="1" s="1"/>
  <c r="BT818" i="1"/>
  <c r="BV818" i="1" s="1"/>
  <c r="BT819" i="1"/>
  <c r="BV819" i="1" s="1"/>
  <c r="BT820" i="1"/>
  <c r="BV820" i="1" s="1"/>
  <c r="BT821" i="1"/>
  <c r="BV821" i="1" s="1"/>
  <c r="BT822" i="1"/>
  <c r="BV822" i="1" s="1"/>
  <c r="BT823" i="1"/>
  <c r="BV823" i="1" s="1"/>
  <c r="BT824" i="1"/>
  <c r="BV824" i="1" s="1"/>
  <c r="BT825" i="1"/>
  <c r="BV825" i="1" s="1"/>
  <c r="BT826" i="1"/>
  <c r="BV826" i="1" s="1"/>
  <c r="BT827" i="1"/>
  <c r="BV827" i="1" s="1"/>
  <c r="BT828" i="1"/>
  <c r="BV828" i="1" s="1"/>
  <c r="BT829" i="1"/>
  <c r="BV829" i="1" s="1"/>
  <c r="BT830" i="1"/>
  <c r="BV830" i="1" s="1"/>
  <c r="BT888" i="1"/>
  <c r="BV888" i="1" s="1"/>
  <c r="BT889" i="1"/>
  <c r="BV889" i="1" s="1"/>
  <c r="BT890" i="1"/>
  <c r="BV890" i="1" s="1"/>
  <c r="BT891" i="1"/>
  <c r="BV891" i="1" s="1"/>
  <c r="BT892" i="1"/>
  <c r="BV892" i="1" s="1"/>
  <c r="BT893" i="1"/>
  <c r="BV893" i="1" s="1"/>
  <c r="BT894" i="1"/>
  <c r="BV894" i="1" s="1"/>
  <c r="BT895" i="1"/>
  <c r="BV895" i="1" s="1"/>
  <c r="BT896" i="1"/>
  <c r="BV896" i="1" s="1"/>
  <c r="BT897" i="1"/>
  <c r="BV897" i="1" s="1"/>
  <c r="BT898" i="1"/>
  <c r="BV898" i="1" s="1"/>
  <c r="BT899" i="1"/>
  <c r="BV899" i="1" s="1"/>
  <c r="BT900" i="1"/>
  <c r="BV900" i="1" s="1"/>
  <c r="BT901" i="1"/>
  <c r="BV901" i="1" s="1"/>
  <c r="BT902" i="1"/>
  <c r="BV902" i="1" s="1"/>
  <c r="BT903" i="1"/>
  <c r="BV903" i="1" s="1"/>
  <c r="BT904" i="1"/>
  <c r="BV904" i="1" s="1"/>
  <c r="BT905" i="1"/>
  <c r="BV905" i="1" s="1"/>
  <c r="BT906" i="1"/>
  <c r="BV906" i="1" s="1"/>
  <c r="BT907" i="1"/>
  <c r="BV907" i="1" s="1"/>
  <c r="BT908" i="1"/>
  <c r="BV908" i="1" s="1"/>
  <c r="BT909" i="1"/>
  <c r="BV909" i="1" s="1"/>
  <c r="BT910" i="1"/>
  <c r="BV910" i="1" s="1"/>
  <c r="BT911" i="1"/>
  <c r="BV911" i="1" s="1"/>
  <c r="BT912" i="1"/>
  <c r="BV912" i="1" s="1"/>
  <c r="BT913" i="1"/>
  <c r="BV913" i="1" s="1"/>
  <c r="BT914" i="1"/>
  <c r="BV914" i="1" s="1"/>
  <c r="BT915" i="1"/>
  <c r="BV915" i="1" s="1"/>
  <c r="BT916" i="1"/>
  <c r="BV916" i="1" s="1"/>
  <c r="BT917" i="1"/>
  <c r="BV917" i="1" s="1"/>
  <c r="BT918" i="1"/>
  <c r="BV918" i="1" s="1"/>
  <c r="BT919" i="1"/>
  <c r="BV919" i="1" s="1"/>
  <c r="BT920" i="1"/>
  <c r="BV920" i="1" s="1"/>
  <c r="BT921" i="1"/>
  <c r="BV921" i="1" s="1"/>
  <c r="BT922" i="1"/>
  <c r="BV922" i="1" s="1"/>
  <c r="BT923" i="1"/>
  <c r="BV923" i="1" s="1"/>
  <c r="BT924" i="1"/>
  <c r="BV924" i="1" s="1"/>
  <c r="BT925" i="1"/>
  <c r="BV925" i="1" s="1"/>
  <c r="BT926" i="1"/>
  <c r="BV926" i="1" s="1"/>
  <c r="BT927" i="1"/>
  <c r="BV927" i="1" s="1"/>
  <c r="BT928" i="1"/>
  <c r="BV928" i="1" s="1"/>
  <c r="BT929" i="1"/>
  <c r="BV929" i="1" s="1"/>
  <c r="BT930" i="1"/>
  <c r="BV930" i="1" s="1"/>
  <c r="BT931" i="1"/>
  <c r="BV931" i="1" s="1"/>
  <c r="BT932" i="1"/>
  <c r="BV932" i="1" s="1"/>
  <c r="BT933" i="1"/>
  <c r="BV933" i="1" s="1"/>
  <c r="BT934" i="1"/>
  <c r="BV934" i="1" s="1"/>
  <c r="BT935" i="1"/>
  <c r="BV935" i="1" s="1"/>
  <c r="BT936" i="1"/>
  <c r="BV936" i="1" s="1"/>
  <c r="BT937" i="1"/>
  <c r="BV937" i="1" s="1"/>
  <c r="BT938" i="1"/>
  <c r="BV938" i="1" s="1"/>
  <c r="BT939" i="1"/>
  <c r="BV939" i="1" s="1"/>
  <c r="BT940" i="1"/>
  <c r="BV940" i="1" s="1"/>
  <c r="BT941" i="1"/>
  <c r="BV941" i="1" s="1"/>
  <c r="BT942" i="1"/>
  <c r="BV942" i="1" s="1"/>
  <c r="BT943" i="1"/>
  <c r="BV943" i="1" s="1"/>
  <c r="BT2" i="1"/>
  <c r="BV2" i="1" s="1"/>
  <c r="BP3" i="1" l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92" i="1"/>
  <c r="BP896" i="1"/>
  <c r="BP900" i="1"/>
  <c r="BP904" i="1"/>
  <c r="BP908" i="1"/>
  <c r="BP910" i="1"/>
  <c r="BP913" i="1"/>
  <c r="BP916" i="1"/>
  <c r="BP919" i="1"/>
  <c r="BP922" i="1"/>
  <c r="BP924" i="1"/>
  <c r="BP926" i="1"/>
  <c r="BP927" i="1"/>
  <c r="BP930" i="1"/>
  <c r="BP931" i="1"/>
  <c r="BP934" i="1"/>
  <c r="BP937" i="1"/>
  <c r="BP939" i="1"/>
  <c r="BP940" i="1"/>
  <c r="BP941" i="1"/>
  <c r="BP942" i="1"/>
  <c r="BP943" i="1"/>
  <c r="BP2" i="1"/>
  <c r="BJ3" i="1" l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92" i="1"/>
  <c r="BJ896" i="1"/>
  <c r="BJ900" i="1"/>
  <c r="BJ904" i="1"/>
  <c r="BJ908" i="1"/>
  <c r="BJ910" i="1"/>
  <c r="BJ913" i="1"/>
  <c r="BJ916" i="1"/>
  <c r="BJ919" i="1"/>
  <c r="BJ922" i="1"/>
  <c r="BJ924" i="1"/>
  <c r="BJ926" i="1"/>
  <c r="BJ927" i="1"/>
  <c r="BJ930" i="1"/>
  <c r="BJ931" i="1"/>
  <c r="BJ934" i="1"/>
  <c r="BJ937" i="1"/>
  <c r="BJ939" i="1"/>
  <c r="BJ940" i="1"/>
  <c r="BJ941" i="1"/>
  <c r="BJ942" i="1"/>
  <c r="BJ943" i="1"/>
  <c r="BJ2" i="1"/>
  <c r="AB3" i="7" l="1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2" i="7"/>
  <c r="Z938" i="7"/>
  <c r="Z935" i="7"/>
  <c r="Z936" i="7" s="1"/>
  <c r="Z932" i="7"/>
  <c r="Z933" i="7" s="1"/>
  <c r="Z928" i="7"/>
  <c r="Z929" i="7" s="1"/>
  <c r="Z925" i="7"/>
  <c r="Z923" i="7"/>
  <c r="Z920" i="7"/>
  <c r="Z921" i="7" s="1"/>
  <c r="Z918" i="7"/>
  <c r="Z917" i="7"/>
  <c r="Z914" i="7"/>
  <c r="Z915" i="7" s="1"/>
  <c r="Z912" i="7"/>
  <c r="Z911" i="7"/>
  <c r="Z909" i="7"/>
  <c r="Z905" i="7"/>
  <c r="Z906" i="7" s="1"/>
  <c r="Z907" i="7" s="1"/>
  <c r="Z901" i="7"/>
  <c r="Z902" i="7" s="1"/>
  <c r="Z903" i="7" s="1"/>
  <c r="Z897" i="7"/>
  <c r="Z898" i="7" s="1"/>
  <c r="Z899" i="7" s="1"/>
  <c r="Z893" i="7"/>
  <c r="Z894" i="7" s="1"/>
  <c r="Z895" i="7" s="1"/>
  <c r="Z889" i="7"/>
  <c r="Z890" i="7" s="1"/>
  <c r="Z891" i="7" s="1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8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C885" i="7"/>
  <c r="C886" i="7" s="1"/>
  <c r="C887" i="7" s="1"/>
  <c r="B885" i="7"/>
  <c r="B886" i="7" s="1"/>
  <c r="B887" i="7" s="1"/>
  <c r="C882" i="7"/>
  <c r="C883" i="7" s="1"/>
  <c r="C879" i="7"/>
  <c r="C880" i="7" s="1"/>
  <c r="B879" i="7"/>
  <c r="B880" i="7" s="1"/>
  <c r="C875" i="7"/>
  <c r="C876" i="7" s="1"/>
  <c r="C877" i="7" s="1"/>
  <c r="B875" i="7"/>
  <c r="B876" i="7" s="1"/>
  <c r="B877" i="7" s="1"/>
  <c r="C871" i="7"/>
  <c r="C872" i="7" s="1"/>
  <c r="C873" i="7" s="1"/>
  <c r="B871" i="7"/>
  <c r="B872" i="7" s="1"/>
  <c r="B873" i="7" s="1"/>
  <c r="C868" i="7"/>
  <c r="C869" i="7" s="1"/>
  <c r="B868" i="7"/>
  <c r="B869" i="7" s="1"/>
  <c r="C864" i="7"/>
  <c r="C865" i="7" s="1"/>
  <c r="C866" i="7" s="1"/>
  <c r="B864" i="7"/>
  <c r="B865" i="7" s="1"/>
  <c r="B866" i="7" s="1"/>
  <c r="C862" i="7"/>
  <c r="C861" i="7"/>
  <c r="B861" i="7"/>
  <c r="B862" i="7" s="1"/>
  <c r="C857" i="7"/>
  <c r="C858" i="7" s="1"/>
  <c r="C859" i="7" s="1"/>
  <c r="B857" i="7"/>
  <c r="B858" i="7" s="1"/>
  <c r="B859" i="7" s="1"/>
  <c r="C853" i="7"/>
  <c r="C854" i="7" s="1"/>
  <c r="C855" i="7" s="1"/>
  <c r="B853" i="7"/>
  <c r="B854" i="7" s="1"/>
  <c r="B855" i="7" s="1"/>
  <c r="C850" i="7"/>
  <c r="C851" i="7" s="1"/>
  <c r="B850" i="7"/>
  <c r="B851" i="7" s="1"/>
  <c r="C848" i="7"/>
  <c r="B848" i="7"/>
  <c r="C846" i="7"/>
  <c r="B846" i="7"/>
  <c r="C843" i="7"/>
  <c r="C844" i="7" s="1"/>
  <c r="B843" i="7"/>
  <c r="B844" i="7" s="1"/>
  <c r="C841" i="7"/>
  <c r="B841" i="7"/>
  <c r="B839" i="7"/>
  <c r="C838" i="7"/>
  <c r="C839" i="7" s="1"/>
  <c r="B838" i="7"/>
  <c r="C835" i="7"/>
  <c r="C836" i="7" s="1"/>
  <c r="B835" i="7"/>
  <c r="B836" i="7" s="1"/>
  <c r="C832" i="7"/>
  <c r="C833" i="7" s="1"/>
  <c r="B832" i="7"/>
  <c r="B833" i="7" s="1"/>
  <c r="B770" i="7"/>
  <c r="B771" i="7" s="1"/>
  <c r="B772" i="7" s="1"/>
  <c r="B773" i="7" s="1"/>
  <c r="B766" i="7"/>
  <c r="B767" i="7" s="1"/>
  <c r="B768" i="7" s="1"/>
  <c r="B762" i="7"/>
  <c r="B763" i="7" s="1"/>
  <c r="B764" i="7" s="1"/>
  <c r="B758" i="7"/>
  <c r="B759" i="7" s="1"/>
  <c r="B760" i="7" s="1"/>
  <c r="B753" i="7"/>
  <c r="B754" i="7" s="1"/>
  <c r="B755" i="7" s="1"/>
  <c r="B756" i="7" s="1"/>
  <c r="B748" i="7"/>
  <c r="B749" i="7" s="1"/>
  <c r="B750" i="7" s="1"/>
  <c r="B751" i="7" s="1"/>
  <c r="B743" i="7"/>
  <c r="B744" i="7" s="1"/>
  <c r="B745" i="7" s="1"/>
  <c r="B746" i="7" s="1"/>
  <c r="B739" i="7"/>
  <c r="B740" i="7" s="1"/>
  <c r="B741" i="7" s="1"/>
  <c r="B735" i="7"/>
  <c r="B736" i="7" s="1"/>
  <c r="B737" i="7" s="1"/>
  <c r="B731" i="7"/>
  <c r="B732" i="7" s="1"/>
  <c r="B733" i="7" s="1"/>
  <c r="B727" i="7"/>
  <c r="B728" i="7" s="1"/>
  <c r="B729" i="7" s="1"/>
  <c r="B688" i="7"/>
  <c r="B689" i="7" s="1"/>
  <c r="B690" i="7" s="1"/>
  <c r="B685" i="7"/>
  <c r="B686" i="7" s="1"/>
  <c r="B681" i="7"/>
  <c r="B682" i="7" s="1"/>
  <c r="B683" i="7" s="1"/>
  <c r="B678" i="7"/>
  <c r="B679" i="7" s="1"/>
  <c r="B675" i="7"/>
  <c r="B676" i="7" s="1"/>
  <c r="B672" i="7"/>
  <c r="B673" i="7" s="1"/>
  <c r="B671" i="7"/>
  <c r="B667" i="7"/>
  <c r="B668" i="7" s="1"/>
  <c r="B669" i="7" s="1"/>
  <c r="B664" i="7"/>
  <c r="B665" i="7" s="1"/>
  <c r="B660" i="7"/>
  <c r="B661" i="7" s="1"/>
  <c r="B662" i="7" s="1"/>
  <c r="B658" i="7"/>
  <c r="B656" i="7"/>
  <c r="B650" i="7"/>
  <c r="B651" i="7" s="1"/>
  <c r="B652" i="7" s="1"/>
  <c r="B646" i="7"/>
  <c r="B647" i="7" s="1"/>
  <c r="B648" i="7" s="1"/>
  <c r="B643" i="7"/>
  <c r="B644" i="7" s="1"/>
  <c r="B642" i="7"/>
  <c r="B640" i="7"/>
  <c r="B637" i="7"/>
  <c r="B638" i="7" s="1"/>
  <c r="B635" i="7"/>
  <c r="B634" i="7"/>
  <c r="B632" i="7"/>
  <c r="B630" i="7"/>
  <c r="B626" i="7"/>
  <c r="B627" i="7" s="1"/>
  <c r="B628" i="7" s="1"/>
  <c r="B622" i="7"/>
  <c r="B623" i="7" s="1"/>
  <c r="B624" i="7" s="1"/>
  <c r="B620" i="7"/>
  <c r="B618" i="7"/>
  <c r="B615" i="7"/>
  <c r="B616" i="7" s="1"/>
  <c r="B612" i="7"/>
  <c r="B613" i="7" s="1"/>
  <c r="B609" i="7"/>
  <c r="B610" i="7" s="1"/>
  <c r="B606" i="7"/>
  <c r="B607" i="7" s="1"/>
  <c r="B603" i="7"/>
  <c r="B604" i="7" s="1"/>
  <c r="B600" i="7"/>
  <c r="B601" i="7" s="1"/>
  <c r="B599" i="7"/>
  <c r="B595" i="7"/>
  <c r="B596" i="7" s="1"/>
  <c r="B597" i="7" s="1"/>
  <c r="B591" i="7"/>
  <c r="B592" i="7" s="1"/>
  <c r="B593" i="7" s="1"/>
  <c r="B589" i="7"/>
  <c r="B588" i="7"/>
  <c r="B586" i="7"/>
  <c r="B583" i="7"/>
  <c r="B584" i="7" s="1"/>
  <c r="B579" i="7"/>
  <c r="B580" i="7" s="1"/>
  <c r="B581" i="7" s="1"/>
  <c r="B576" i="7"/>
  <c r="B577" i="7" s="1"/>
  <c r="B573" i="7"/>
  <c r="B574" i="7" s="1"/>
  <c r="B571" i="7"/>
  <c r="B567" i="7"/>
  <c r="B568" i="7" s="1"/>
  <c r="B569" i="7" s="1"/>
  <c r="B564" i="7"/>
  <c r="B565" i="7" s="1"/>
  <c r="B560" i="7"/>
  <c r="B561" i="7" s="1"/>
  <c r="B562" i="7" s="1"/>
  <c r="B557" i="7"/>
  <c r="B558" i="7" s="1"/>
  <c r="B554" i="7"/>
  <c r="B555" i="7" s="1"/>
  <c r="B551" i="7"/>
  <c r="B552" i="7" s="1"/>
  <c r="B548" i="7"/>
  <c r="B549" i="7" s="1"/>
  <c r="B547" i="7"/>
  <c r="B544" i="7"/>
  <c r="B545" i="7" s="1"/>
  <c r="B541" i="7"/>
  <c r="B542" i="7" s="1"/>
  <c r="B540" i="7"/>
  <c r="B537" i="7"/>
  <c r="B538" i="7" s="1"/>
  <c r="B533" i="7"/>
  <c r="B534" i="7" s="1"/>
  <c r="B535" i="7" s="1"/>
  <c r="B529" i="7"/>
  <c r="B530" i="7" s="1"/>
  <c r="B531" i="7" s="1"/>
  <c r="B527" i="7"/>
  <c r="B523" i="7"/>
  <c r="B524" i="7" s="1"/>
  <c r="B525" i="7" s="1"/>
  <c r="B519" i="7"/>
  <c r="B520" i="7" s="1"/>
  <c r="B521" i="7" s="1"/>
  <c r="B515" i="7"/>
  <c r="B516" i="7" s="1"/>
  <c r="B517" i="7" s="1"/>
  <c r="B511" i="7"/>
  <c r="B512" i="7" s="1"/>
  <c r="B513" i="7" s="1"/>
  <c r="B507" i="7"/>
  <c r="B508" i="7" s="1"/>
  <c r="B509" i="7" s="1"/>
  <c r="B503" i="7"/>
  <c r="B504" i="7" s="1"/>
  <c r="B505" i="7" s="1"/>
  <c r="B499" i="7"/>
  <c r="B500" i="7" s="1"/>
  <c r="B501" i="7" s="1"/>
  <c r="B495" i="7"/>
  <c r="B496" i="7" s="1"/>
  <c r="B497" i="7" s="1"/>
  <c r="B493" i="7"/>
  <c r="B489" i="7"/>
  <c r="B490" i="7" s="1"/>
  <c r="B491" i="7" s="1"/>
  <c r="B486" i="7"/>
  <c r="B487" i="7" s="1"/>
  <c r="B484" i="7"/>
  <c r="B480" i="7"/>
  <c r="B481" i="7" s="1"/>
  <c r="B482" i="7" s="1"/>
  <c r="B477" i="7"/>
  <c r="B478" i="7" s="1"/>
  <c r="B474" i="7"/>
  <c r="B475" i="7" s="1"/>
  <c r="B472" i="7"/>
  <c r="B468" i="7"/>
  <c r="B469" i="7" s="1"/>
  <c r="B470" i="7" s="1"/>
  <c r="B466" i="7"/>
  <c r="B464" i="7"/>
  <c r="B461" i="7"/>
  <c r="B462" i="7" s="1"/>
  <c r="B458" i="7"/>
  <c r="B459" i="7" s="1"/>
  <c r="B454" i="7"/>
  <c r="B455" i="7" s="1"/>
  <c r="B456" i="7" s="1"/>
  <c r="B450" i="7"/>
  <c r="B451" i="7" s="1"/>
  <c r="B452" i="7" s="1"/>
  <c r="B447" i="7"/>
  <c r="B448" i="7" s="1"/>
  <c r="B444" i="7"/>
  <c r="B445" i="7" s="1"/>
  <c r="B440" i="7"/>
  <c r="B441" i="7" s="1"/>
  <c r="B442" i="7" s="1"/>
  <c r="B437" i="7"/>
  <c r="B438" i="7" s="1"/>
  <c r="B433" i="7"/>
  <c r="B434" i="7" s="1"/>
  <c r="B435" i="7" s="1"/>
  <c r="B429" i="7"/>
  <c r="B430" i="7" s="1"/>
  <c r="B431" i="7" s="1"/>
  <c r="B426" i="7"/>
  <c r="B427" i="7" s="1"/>
  <c r="B423" i="7"/>
  <c r="B424" i="7" s="1"/>
  <c r="B421" i="7"/>
  <c r="B419" i="7"/>
  <c r="B416" i="7"/>
  <c r="B417" i="7" s="1"/>
  <c r="B413" i="7"/>
  <c r="B414" i="7" s="1"/>
  <c r="B410" i="7"/>
  <c r="B411" i="7" s="1"/>
  <c r="B406" i="7"/>
  <c r="B407" i="7" s="1"/>
  <c r="B408" i="7" s="1"/>
  <c r="B404" i="7"/>
  <c r="B403" i="7"/>
  <c r="B401" i="7"/>
  <c r="B397" i="7"/>
  <c r="B398" i="7" s="1"/>
  <c r="B399" i="7" s="1"/>
  <c r="B393" i="7"/>
  <c r="B394" i="7" s="1"/>
  <c r="B395" i="7" s="1"/>
  <c r="B389" i="7"/>
  <c r="B390" i="7" s="1"/>
  <c r="B391" i="7" s="1"/>
  <c r="B385" i="7"/>
  <c r="B386" i="7" s="1"/>
  <c r="B387" i="7" s="1"/>
  <c r="B381" i="7"/>
  <c r="B382" i="7" s="1"/>
  <c r="B383" i="7" s="1"/>
  <c r="B378" i="7"/>
  <c r="B379" i="7" s="1"/>
  <c r="B375" i="7"/>
  <c r="B376" i="7" s="1"/>
  <c r="B372" i="7"/>
  <c r="B373" i="7" s="1"/>
  <c r="B368" i="7"/>
  <c r="B369" i="7" s="1"/>
  <c r="B370" i="7" s="1"/>
  <c r="B364" i="7"/>
  <c r="B365" i="7" s="1"/>
  <c r="B366" i="7" s="1"/>
  <c r="B361" i="7"/>
  <c r="B362" i="7" s="1"/>
  <c r="B357" i="7"/>
  <c r="B358" i="7" s="1"/>
  <c r="B359" i="7" s="1"/>
  <c r="B355" i="7"/>
  <c r="B352" i="7"/>
  <c r="B353" i="7" s="1"/>
  <c r="B350" i="7"/>
  <c r="B347" i="7"/>
  <c r="B348" i="7" s="1"/>
  <c r="B344" i="7"/>
  <c r="B345" i="7" s="1"/>
  <c r="B341" i="7"/>
  <c r="B342" i="7" s="1"/>
  <c r="B340" i="7"/>
  <c r="B336" i="7"/>
  <c r="B337" i="7" s="1"/>
  <c r="B338" i="7" s="1"/>
  <c r="B333" i="7"/>
  <c r="B334" i="7" s="1"/>
  <c r="B330" i="7"/>
  <c r="B331" i="7" s="1"/>
  <c r="B327" i="7"/>
  <c r="B328" i="7" s="1"/>
  <c r="B325" i="7"/>
  <c r="B323" i="7"/>
  <c r="B321" i="7"/>
  <c r="B317" i="7"/>
  <c r="B318" i="7" s="1"/>
  <c r="B319" i="7" s="1"/>
  <c r="B313" i="7"/>
  <c r="B314" i="7" s="1"/>
  <c r="B315" i="7" s="1"/>
  <c r="B310" i="7"/>
  <c r="B311" i="7" s="1"/>
  <c r="AD889" i="1" l="1"/>
  <c r="AD893" i="1"/>
  <c r="AD897" i="1"/>
  <c r="AD901" i="1"/>
  <c r="AD905" i="1"/>
  <c r="AD909" i="1"/>
  <c r="BP909" i="1" s="1"/>
  <c r="AD911" i="1"/>
  <c r="AD914" i="1"/>
  <c r="AD917" i="1"/>
  <c r="AD920" i="1"/>
  <c r="AD923" i="1"/>
  <c r="BP923" i="1" s="1"/>
  <c r="AD925" i="1"/>
  <c r="BP925" i="1" s="1"/>
  <c r="AD928" i="1"/>
  <c r="AD932" i="1"/>
  <c r="AD935" i="1"/>
  <c r="AD938" i="1"/>
  <c r="BP938" i="1" s="1"/>
  <c r="AH889" i="1"/>
  <c r="AH890" i="1" s="1"/>
  <c r="AH891" i="1" s="1"/>
  <c r="AI889" i="1"/>
  <c r="AI890" i="1" s="1"/>
  <c r="AI891" i="1" s="1"/>
  <c r="AJ889" i="1"/>
  <c r="AK889" i="1"/>
  <c r="AK890" i="1" s="1"/>
  <c r="AK891" i="1" s="1"/>
  <c r="AL889" i="1"/>
  <c r="AL890" i="1" s="1"/>
  <c r="AL891" i="1" s="1"/>
  <c r="AM889" i="1"/>
  <c r="AM890" i="1" s="1"/>
  <c r="AM891" i="1" s="1"/>
  <c r="AN889" i="1"/>
  <c r="AN890" i="1" s="1"/>
  <c r="AN891" i="1" s="1"/>
  <c r="AO889" i="1"/>
  <c r="AO890" i="1" s="1"/>
  <c r="AO891" i="1" s="1"/>
  <c r="AP889" i="1"/>
  <c r="AP890" i="1" s="1"/>
  <c r="AP891" i="1" s="1"/>
  <c r="AQ889" i="1"/>
  <c r="AQ890" i="1" s="1"/>
  <c r="AQ891" i="1" s="1"/>
  <c r="AR889" i="1"/>
  <c r="AR890" i="1" s="1"/>
  <c r="AR891" i="1" s="1"/>
  <c r="AH893" i="1"/>
  <c r="AH894" i="1" s="1"/>
  <c r="AH895" i="1" s="1"/>
  <c r="AI893" i="1"/>
  <c r="AI894" i="1" s="1"/>
  <c r="AI895" i="1" s="1"/>
  <c r="AJ893" i="1"/>
  <c r="AK893" i="1"/>
  <c r="AK894" i="1" s="1"/>
  <c r="AK895" i="1" s="1"/>
  <c r="AL893" i="1"/>
  <c r="AL894" i="1" s="1"/>
  <c r="AL895" i="1" s="1"/>
  <c r="AM893" i="1"/>
  <c r="AM894" i="1" s="1"/>
  <c r="AM895" i="1" s="1"/>
  <c r="AN893" i="1"/>
  <c r="AN894" i="1" s="1"/>
  <c r="AN895" i="1" s="1"/>
  <c r="AO893" i="1"/>
  <c r="AO894" i="1" s="1"/>
  <c r="AO895" i="1" s="1"/>
  <c r="AP893" i="1"/>
  <c r="AP894" i="1" s="1"/>
  <c r="AP895" i="1" s="1"/>
  <c r="AQ893" i="1"/>
  <c r="AQ894" i="1" s="1"/>
  <c r="AQ895" i="1" s="1"/>
  <c r="AR893" i="1"/>
  <c r="AR894" i="1" s="1"/>
  <c r="AR895" i="1" s="1"/>
  <c r="AH897" i="1"/>
  <c r="AH898" i="1" s="1"/>
  <c r="AH899" i="1" s="1"/>
  <c r="AI897" i="1"/>
  <c r="AI898" i="1" s="1"/>
  <c r="AI899" i="1" s="1"/>
  <c r="AJ897" i="1"/>
  <c r="AK897" i="1"/>
  <c r="AK898" i="1" s="1"/>
  <c r="AK899" i="1" s="1"/>
  <c r="AL897" i="1"/>
  <c r="AL898" i="1" s="1"/>
  <c r="AL899" i="1" s="1"/>
  <c r="AM897" i="1"/>
  <c r="AM898" i="1" s="1"/>
  <c r="AM899" i="1" s="1"/>
  <c r="AN897" i="1"/>
  <c r="AN898" i="1" s="1"/>
  <c r="AN899" i="1" s="1"/>
  <c r="AO897" i="1"/>
  <c r="AO898" i="1" s="1"/>
  <c r="AO899" i="1" s="1"/>
  <c r="AP897" i="1"/>
  <c r="AP898" i="1" s="1"/>
  <c r="AP899" i="1" s="1"/>
  <c r="AQ897" i="1"/>
  <c r="AQ898" i="1" s="1"/>
  <c r="AQ899" i="1" s="1"/>
  <c r="AR897" i="1"/>
  <c r="AR898" i="1" s="1"/>
  <c r="AR899" i="1" s="1"/>
  <c r="AH901" i="1"/>
  <c r="AH902" i="1" s="1"/>
  <c r="AH903" i="1" s="1"/>
  <c r="AI901" i="1"/>
  <c r="AI902" i="1" s="1"/>
  <c r="AI903" i="1" s="1"/>
  <c r="AJ901" i="1"/>
  <c r="AK901" i="1"/>
  <c r="AK902" i="1" s="1"/>
  <c r="AK903" i="1" s="1"/>
  <c r="AL901" i="1"/>
  <c r="AL902" i="1" s="1"/>
  <c r="AL903" i="1" s="1"/>
  <c r="AM901" i="1"/>
  <c r="AM902" i="1" s="1"/>
  <c r="AM903" i="1" s="1"/>
  <c r="AN901" i="1"/>
  <c r="AN902" i="1" s="1"/>
  <c r="AN903" i="1" s="1"/>
  <c r="AO901" i="1"/>
  <c r="AO902" i="1" s="1"/>
  <c r="AO903" i="1" s="1"/>
  <c r="AP901" i="1"/>
  <c r="AP902" i="1" s="1"/>
  <c r="AP903" i="1" s="1"/>
  <c r="AQ901" i="1"/>
  <c r="AQ902" i="1" s="1"/>
  <c r="AQ903" i="1" s="1"/>
  <c r="AR901" i="1"/>
  <c r="AR902" i="1" s="1"/>
  <c r="AR903" i="1" s="1"/>
  <c r="AH905" i="1"/>
  <c r="AH906" i="1" s="1"/>
  <c r="AH907" i="1" s="1"/>
  <c r="AI905" i="1"/>
  <c r="AI906" i="1" s="1"/>
  <c r="AI907" i="1" s="1"/>
  <c r="AJ905" i="1"/>
  <c r="AK905" i="1"/>
  <c r="AK906" i="1" s="1"/>
  <c r="AK907" i="1" s="1"/>
  <c r="AL905" i="1"/>
  <c r="AL906" i="1" s="1"/>
  <c r="AL907" i="1" s="1"/>
  <c r="AM905" i="1"/>
  <c r="AM906" i="1" s="1"/>
  <c r="AM907" i="1" s="1"/>
  <c r="AN905" i="1"/>
  <c r="AN906" i="1" s="1"/>
  <c r="AN907" i="1" s="1"/>
  <c r="AO905" i="1"/>
  <c r="AO906" i="1" s="1"/>
  <c r="AO907" i="1" s="1"/>
  <c r="AP905" i="1"/>
  <c r="AP906" i="1" s="1"/>
  <c r="AP907" i="1" s="1"/>
  <c r="AQ905" i="1"/>
  <c r="AQ906" i="1" s="1"/>
  <c r="AQ907" i="1" s="1"/>
  <c r="AR905" i="1"/>
  <c r="AR906" i="1" s="1"/>
  <c r="AR907" i="1" s="1"/>
  <c r="AH909" i="1"/>
  <c r="AI909" i="1"/>
  <c r="AJ909" i="1"/>
  <c r="BJ909" i="1" s="1"/>
  <c r="AK909" i="1"/>
  <c r="AL909" i="1"/>
  <c r="AM909" i="1"/>
  <c r="AN909" i="1"/>
  <c r="AO909" i="1"/>
  <c r="AP909" i="1"/>
  <c r="AQ909" i="1"/>
  <c r="AR909" i="1"/>
  <c r="AH911" i="1"/>
  <c r="AH912" i="1" s="1"/>
  <c r="AI911" i="1"/>
  <c r="AI912" i="1" s="1"/>
  <c r="AJ911" i="1"/>
  <c r="BJ911" i="1" s="1"/>
  <c r="AK911" i="1"/>
  <c r="AK912" i="1" s="1"/>
  <c r="AL911" i="1"/>
  <c r="AL912" i="1" s="1"/>
  <c r="AM911" i="1"/>
  <c r="AM912" i="1" s="1"/>
  <c r="AN911" i="1"/>
  <c r="AN912" i="1" s="1"/>
  <c r="AO911" i="1"/>
  <c r="AO912" i="1" s="1"/>
  <c r="AP911" i="1"/>
  <c r="AP912" i="1" s="1"/>
  <c r="AQ911" i="1"/>
  <c r="AQ912" i="1" s="1"/>
  <c r="AR911" i="1"/>
  <c r="AR912" i="1" s="1"/>
  <c r="AS911" i="1"/>
  <c r="AS912" i="1" s="1"/>
  <c r="AH914" i="1"/>
  <c r="AH915" i="1" s="1"/>
  <c r="AI914" i="1"/>
  <c r="AI915" i="1" s="1"/>
  <c r="AJ914" i="1"/>
  <c r="BJ914" i="1" s="1"/>
  <c r="AK914" i="1"/>
  <c r="AL914" i="1"/>
  <c r="AL915" i="1" s="1"/>
  <c r="AM914" i="1"/>
  <c r="AM915" i="1" s="1"/>
  <c r="AN914" i="1"/>
  <c r="AN915" i="1" s="1"/>
  <c r="AO914" i="1"/>
  <c r="AO915" i="1" s="1"/>
  <c r="AP914" i="1"/>
  <c r="AP915" i="1" s="1"/>
  <c r="AQ914" i="1"/>
  <c r="AQ915" i="1" s="1"/>
  <c r="AR914" i="1"/>
  <c r="AR915" i="1" s="1"/>
  <c r="AS914" i="1"/>
  <c r="AS915" i="1" s="1"/>
  <c r="AJ915" i="1"/>
  <c r="BJ915" i="1" s="1"/>
  <c r="AK915" i="1"/>
  <c r="AH917" i="1"/>
  <c r="AH918" i="1" s="1"/>
  <c r="AI917" i="1"/>
  <c r="AI918" i="1" s="1"/>
  <c r="AJ917" i="1"/>
  <c r="BJ917" i="1" s="1"/>
  <c r="AK917" i="1"/>
  <c r="AK918" i="1" s="1"/>
  <c r="AL917" i="1"/>
  <c r="AL918" i="1" s="1"/>
  <c r="AM917" i="1"/>
  <c r="AM918" i="1" s="1"/>
  <c r="AN917" i="1"/>
  <c r="AN918" i="1" s="1"/>
  <c r="AO917" i="1"/>
  <c r="AO918" i="1" s="1"/>
  <c r="AP917" i="1"/>
  <c r="AP918" i="1" s="1"/>
  <c r="AQ917" i="1"/>
  <c r="AQ918" i="1" s="1"/>
  <c r="AR917" i="1"/>
  <c r="AR918" i="1" s="1"/>
  <c r="AS917" i="1"/>
  <c r="AS918" i="1" s="1"/>
  <c r="AH920" i="1"/>
  <c r="AI920" i="1"/>
  <c r="AJ920" i="1"/>
  <c r="BJ920" i="1" s="1"/>
  <c r="AK920" i="1"/>
  <c r="AK921" i="1" s="1"/>
  <c r="AL920" i="1"/>
  <c r="AL921" i="1" s="1"/>
  <c r="AM920" i="1"/>
  <c r="AM921" i="1" s="1"/>
  <c r="AN920" i="1"/>
  <c r="AN921" i="1" s="1"/>
  <c r="AO920" i="1"/>
  <c r="AO921" i="1" s="1"/>
  <c r="AP920" i="1"/>
  <c r="AP921" i="1" s="1"/>
  <c r="AQ920" i="1"/>
  <c r="AQ921" i="1" s="1"/>
  <c r="AR920" i="1"/>
  <c r="AR921" i="1" s="1"/>
  <c r="AS920" i="1"/>
  <c r="AS921" i="1" s="1"/>
  <c r="AH921" i="1"/>
  <c r="AI921" i="1"/>
  <c r="AH923" i="1"/>
  <c r="AI923" i="1"/>
  <c r="AJ923" i="1"/>
  <c r="BJ923" i="1" s="1"/>
  <c r="AK923" i="1"/>
  <c r="AL923" i="1"/>
  <c r="AM923" i="1"/>
  <c r="AN923" i="1"/>
  <c r="AO923" i="1"/>
  <c r="AP923" i="1"/>
  <c r="AQ923" i="1"/>
  <c r="AR923" i="1"/>
  <c r="AS923" i="1"/>
  <c r="AH925" i="1"/>
  <c r="AI925" i="1"/>
  <c r="AJ925" i="1"/>
  <c r="BJ925" i="1" s="1"/>
  <c r="AK925" i="1"/>
  <c r="AL925" i="1"/>
  <c r="AM925" i="1"/>
  <c r="AN925" i="1"/>
  <c r="AO925" i="1"/>
  <c r="AP925" i="1"/>
  <c r="AQ925" i="1"/>
  <c r="AR925" i="1"/>
  <c r="AS925" i="1"/>
  <c r="AH928" i="1"/>
  <c r="AI928" i="1"/>
  <c r="AJ928" i="1"/>
  <c r="AK928" i="1"/>
  <c r="AK929" i="1" s="1"/>
  <c r="AL928" i="1"/>
  <c r="AL929" i="1" s="1"/>
  <c r="AM928" i="1"/>
  <c r="AM929" i="1" s="1"/>
  <c r="AN928" i="1"/>
  <c r="AN929" i="1" s="1"/>
  <c r="AO928" i="1"/>
  <c r="AO929" i="1" s="1"/>
  <c r="AP928" i="1"/>
  <c r="AP929" i="1" s="1"/>
  <c r="AQ928" i="1"/>
  <c r="AQ929" i="1" s="1"/>
  <c r="AR928" i="1"/>
  <c r="AR929" i="1" s="1"/>
  <c r="AS928" i="1"/>
  <c r="AS929" i="1" s="1"/>
  <c r="AH929" i="1"/>
  <c r="AI929" i="1"/>
  <c r="AH932" i="1"/>
  <c r="AH933" i="1" s="1"/>
  <c r="AI932" i="1"/>
  <c r="AI933" i="1" s="1"/>
  <c r="AJ932" i="1"/>
  <c r="AK932" i="1"/>
  <c r="AK933" i="1" s="1"/>
  <c r="AL932" i="1"/>
  <c r="AL933" i="1" s="1"/>
  <c r="AM932" i="1"/>
  <c r="AM933" i="1" s="1"/>
  <c r="AN932" i="1"/>
  <c r="AN933" i="1" s="1"/>
  <c r="AO932" i="1"/>
  <c r="AO933" i="1" s="1"/>
  <c r="AP932" i="1"/>
  <c r="AP933" i="1" s="1"/>
  <c r="AQ932" i="1"/>
  <c r="AQ933" i="1" s="1"/>
  <c r="AR932" i="1"/>
  <c r="AR933" i="1" s="1"/>
  <c r="AS932" i="1"/>
  <c r="AS933" i="1" s="1"/>
  <c r="AH935" i="1"/>
  <c r="AH936" i="1" s="1"/>
  <c r="AI935" i="1"/>
  <c r="AI936" i="1" s="1"/>
  <c r="AJ935" i="1"/>
  <c r="AK935" i="1"/>
  <c r="AK936" i="1" s="1"/>
  <c r="AL935" i="1"/>
  <c r="AL936" i="1" s="1"/>
  <c r="AM935" i="1"/>
  <c r="AM936" i="1" s="1"/>
  <c r="AN935" i="1"/>
  <c r="AN936" i="1" s="1"/>
  <c r="AO935" i="1"/>
  <c r="AO936" i="1" s="1"/>
  <c r="AP935" i="1"/>
  <c r="AP936" i="1" s="1"/>
  <c r="AQ935" i="1"/>
  <c r="AQ936" i="1" s="1"/>
  <c r="AR935" i="1"/>
  <c r="AR936" i="1" s="1"/>
  <c r="AS936" i="1"/>
  <c r="AH938" i="1"/>
  <c r="AI938" i="1"/>
  <c r="AJ938" i="1"/>
  <c r="BJ938" i="1" s="1"/>
  <c r="AK938" i="1"/>
  <c r="AL938" i="1"/>
  <c r="AM938" i="1"/>
  <c r="AN938" i="1"/>
  <c r="AO938" i="1"/>
  <c r="AP938" i="1"/>
  <c r="AQ938" i="1"/>
  <c r="AR938" i="1"/>
  <c r="AS938" i="1"/>
  <c r="BG889" i="1"/>
  <c r="BG890" i="1" s="1"/>
  <c r="BG891" i="1" s="1"/>
  <c r="BG893" i="1"/>
  <c r="BG894" i="1" s="1"/>
  <c r="BG895" i="1" s="1"/>
  <c r="BG897" i="1"/>
  <c r="BG898" i="1" s="1"/>
  <c r="BG899" i="1" s="1"/>
  <c r="BG901" i="1"/>
  <c r="BG902" i="1" s="1"/>
  <c r="BG903" i="1" s="1"/>
  <c r="BG905" i="1"/>
  <c r="BG906" i="1" s="1"/>
  <c r="BG907" i="1" s="1"/>
  <c r="BG909" i="1"/>
  <c r="BG911" i="1"/>
  <c r="BG912" i="1" s="1"/>
  <c r="BG914" i="1"/>
  <c r="BG915" i="1" s="1"/>
  <c r="BG917" i="1"/>
  <c r="BG918" i="1" s="1"/>
  <c r="BG920" i="1"/>
  <c r="BG921" i="1" s="1"/>
  <c r="BG923" i="1"/>
  <c r="BG925" i="1"/>
  <c r="BG928" i="1"/>
  <c r="BG929" i="1" s="1"/>
  <c r="BG932" i="1"/>
  <c r="BG933" i="1" s="1"/>
  <c r="BG935" i="1"/>
  <c r="BG936" i="1" s="1"/>
  <c r="BG938" i="1"/>
  <c r="AS888" i="1"/>
  <c r="AS889" i="1" s="1"/>
  <c r="AS890" i="1" s="1"/>
  <c r="AS891" i="1" s="1"/>
  <c r="AS892" i="1"/>
  <c r="AS893" i="1" s="1"/>
  <c r="AS894" i="1" s="1"/>
  <c r="AS895" i="1" s="1"/>
  <c r="AS896" i="1"/>
  <c r="AS897" i="1" s="1"/>
  <c r="AS898" i="1" s="1"/>
  <c r="AS899" i="1" s="1"/>
  <c r="AS900" i="1"/>
  <c r="AS901" i="1" s="1"/>
  <c r="AS902" i="1" s="1"/>
  <c r="AS903" i="1" s="1"/>
  <c r="AS904" i="1"/>
  <c r="AS905" i="1" s="1"/>
  <c r="AS906" i="1" s="1"/>
  <c r="AS907" i="1" s="1"/>
  <c r="AS908" i="1"/>
  <c r="AS909" i="1" s="1"/>
  <c r="AJ912" i="1" l="1"/>
  <c r="BJ912" i="1" s="1"/>
  <c r="AJ921" i="1"/>
  <c r="BJ921" i="1" s="1"/>
  <c r="AD915" i="1"/>
  <c r="BP915" i="1" s="1"/>
  <c r="BP914" i="1"/>
  <c r="AD902" i="1"/>
  <c r="BP901" i="1"/>
  <c r="AD936" i="1"/>
  <c r="BP936" i="1" s="1"/>
  <c r="BP935" i="1"/>
  <c r="AD912" i="1"/>
  <c r="BP912" i="1" s="1"/>
  <c r="BP911" i="1"/>
  <c r="AD898" i="1"/>
  <c r="BP897" i="1"/>
  <c r="AD933" i="1"/>
  <c r="BP933" i="1" s="1"/>
  <c r="BP932" i="1"/>
  <c r="AD921" i="1"/>
  <c r="BP921" i="1" s="1"/>
  <c r="BP920" i="1"/>
  <c r="AD894" i="1"/>
  <c r="BP893" i="1"/>
  <c r="AD929" i="1"/>
  <c r="BP929" i="1" s="1"/>
  <c r="BP928" i="1"/>
  <c r="AD918" i="1"/>
  <c r="BP918" i="1" s="1"/>
  <c r="BP917" i="1"/>
  <c r="AD906" i="1"/>
  <c r="BP905" i="1"/>
  <c r="AD890" i="1"/>
  <c r="BP889" i="1"/>
  <c r="AJ918" i="1"/>
  <c r="BJ918" i="1" s="1"/>
  <c r="AJ902" i="1"/>
  <c r="BJ901" i="1"/>
  <c r="AJ890" i="1"/>
  <c r="BJ889" i="1"/>
  <c r="AJ936" i="1"/>
  <c r="BJ936" i="1" s="1"/>
  <c r="BJ935" i="1"/>
  <c r="AJ929" i="1"/>
  <c r="BJ929" i="1" s="1"/>
  <c r="BJ928" i="1"/>
  <c r="AJ933" i="1"/>
  <c r="BJ933" i="1" s="1"/>
  <c r="BJ932" i="1"/>
  <c r="AJ894" i="1"/>
  <c r="BJ893" i="1"/>
  <c r="AJ906" i="1"/>
  <c r="BJ905" i="1"/>
  <c r="AJ898" i="1"/>
  <c r="BJ897" i="1"/>
  <c r="G55" i="3"/>
  <c r="F55" i="3"/>
  <c r="BC939" i="1"/>
  <c r="BM939" i="1" s="1"/>
  <c r="BC940" i="1"/>
  <c r="BM940" i="1" s="1"/>
  <c r="BC941" i="1"/>
  <c r="BM941" i="1" s="1"/>
  <c r="BC942" i="1"/>
  <c r="BM942" i="1" s="1"/>
  <c r="BC943" i="1"/>
  <c r="BM943" i="1" s="1"/>
  <c r="AD891" i="1" l="1"/>
  <c r="BP891" i="1" s="1"/>
  <c r="BP890" i="1"/>
  <c r="AD895" i="1"/>
  <c r="BP895" i="1" s="1"/>
  <c r="BP894" i="1"/>
  <c r="AD903" i="1"/>
  <c r="BP903" i="1" s="1"/>
  <c r="BP902" i="1"/>
  <c r="AD907" i="1"/>
  <c r="BP907" i="1" s="1"/>
  <c r="BP906" i="1"/>
  <c r="AD899" i="1"/>
  <c r="BP899" i="1" s="1"/>
  <c r="BP898" i="1"/>
  <c r="AJ899" i="1"/>
  <c r="BJ899" i="1" s="1"/>
  <c r="BJ898" i="1"/>
  <c r="AJ895" i="1"/>
  <c r="BJ895" i="1" s="1"/>
  <c r="BJ894" i="1"/>
  <c r="AJ891" i="1"/>
  <c r="BJ891" i="1" s="1"/>
  <c r="BJ890" i="1"/>
  <c r="AJ907" i="1"/>
  <c r="BJ907" i="1" s="1"/>
  <c r="BJ906" i="1"/>
  <c r="AJ903" i="1"/>
  <c r="BJ903" i="1" s="1"/>
  <c r="BJ902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773" i="1"/>
  <c r="AS763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4" i="1"/>
  <c r="AS765" i="1"/>
  <c r="AS766" i="1"/>
  <c r="AS767" i="1"/>
  <c r="AS768" i="1"/>
  <c r="AS769" i="1"/>
  <c r="AS770" i="1"/>
  <c r="AS771" i="1"/>
  <c r="AS772" i="1"/>
  <c r="AS309" i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2" i="4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2" i="5"/>
  <c r="E3" i="4"/>
  <c r="E4" i="4"/>
  <c r="E5" i="4"/>
  <c r="E6" i="4"/>
  <c r="E7" i="4"/>
  <c r="H7" i="4" s="1"/>
  <c r="E8" i="4"/>
  <c r="E9" i="4"/>
  <c r="E10" i="4"/>
  <c r="E11" i="4"/>
  <c r="E12" i="4"/>
  <c r="E13" i="4"/>
  <c r="E14" i="4"/>
  <c r="I14" i="4" s="1"/>
  <c r="E15" i="4"/>
  <c r="E16" i="4"/>
  <c r="E17" i="4"/>
  <c r="E18" i="4"/>
  <c r="E19" i="4"/>
  <c r="E20" i="4"/>
  <c r="E21" i="4"/>
  <c r="E22" i="4"/>
  <c r="E23" i="4"/>
  <c r="H23" i="4" s="1"/>
  <c r="E24" i="4"/>
  <c r="E25" i="4"/>
  <c r="E26" i="4"/>
  <c r="E27" i="4"/>
  <c r="E28" i="4"/>
  <c r="E29" i="4"/>
  <c r="E30" i="4"/>
  <c r="E31" i="4"/>
  <c r="I31" i="4" s="1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I48" i="4" s="1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H63" i="4" s="1"/>
  <c r="E64" i="4"/>
  <c r="E65" i="4"/>
  <c r="E66" i="4"/>
  <c r="I66" i="4" s="1"/>
  <c r="E67" i="4"/>
  <c r="E68" i="4"/>
  <c r="E69" i="4"/>
  <c r="E70" i="4"/>
  <c r="E71" i="4"/>
  <c r="H71" i="4" s="1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H87" i="4" s="1"/>
  <c r="E88" i="4"/>
  <c r="E89" i="4"/>
  <c r="E90" i="4"/>
  <c r="E91" i="4"/>
  <c r="E92" i="4"/>
  <c r="E93" i="4"/>
  <c r="E94" i="4"/>
  <c r="E95" i="4"/>
  <c r="H95" i="4" s="1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H119" i="4" s="1"/>
  <c r="E120" i="4"/>
  <c r="E121" i="4"/>
  <c r="E122" i="4"/>
  <c r="E123" i="4"/>
  <c r="E124" i="4"/>
  <c r="E125" i="4"/>
  <c r="E126" i="4"/>
  <c r="I126" i="4" s="1"/>
  <c r="E127" i="4"/>
  <c r="H127" i="4" s="1"/>
  <c r="E128" i="4"/>
  <c r="E129" i="4"/>
  <c r="E130" i="4"/>
  <c r="E131" i="4"/>
  <c r="H131" i="4" s="1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H151" i="4" s="1"/>
  <c r="E152" i="4"/>
  <c r="E153" i="4"/>
  <c r="E154" i="4"/>
  <c r="E155" i="4"/>
  <c r="E156" i="4"/>
  <c r="E157" i="4"/>
  <c r="E158" i="4"/>
  <c r="E159" i="4"/>
  <c r="H159" i="4" s="1"/>
  <c r="E160" i="4"/>
  <c r="E161" i="4"/>
  <c r="E162" i="4"/>
  <c r="E163" i="4"/>
  <c r="H163" i="4" s="1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I177" i="4" s="1"/>
  <c r="E178" i="4"/>
  <c r="E179" i="4"/>
  <c r="E180" i="4"/>
  <c r="E181" i="4"/>
  <c r="E182" i="4"/>
  <c r="E183" i="4"/>
  <c r="H183" i="4" s="1"/>
  <c r="E184" i="4"/>
  <c r="E185" i="4"/>
  <c r="E186" i="4"/>
  <c r="E187" i="4"/>
  <c r="E188" i="4"/>
  <c r="E189" i="4"/>
  <c r="E190" i="4"/>
  <c r="E191" i="4"/>
  <c r="H191" i="4" s="1"/>
  <c r="E192" i="4"/>
  <c r="E193" i="4"/>
  <c r="E194" i="4"/>
  <c r="E195" i="4"/>
  <c r="H195" i="4" s="1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H215" i="4" s="1"/>
  <c r="E216" i="4"/>
  <c r="E217" i="4"/>
  <c r="E218" i="4"/>
  <c r="E219" i="4"/>
  <c r="E220" i="4"/>
  <c r="E221" i="4"/>
  <c r="E222" i="4"/>
  <c r="E223" i="4"/>
  <c r="H223" i="4" s="1"/>
  <c r="E224" i="4"/>
  <c r="E225" i="4"/>
  <c r="E226" i="4"/>
  <c r="E227" i="4"/>
  <c r="H227" i="4" s="1"/>
  <c r="E228" i="4"/>
  <c r="E229" i="4"/>
  <c r="E230" i="4"/>
  <c r="E231" i="4"/>
  <c r="I231" i="4" s="1"/>
  <c r="E232" i="4"/>
  <c r="E233" i="4"/>
  <c r="E234" i="4"/>
  <c r="E235" i="4"/>
  <c r="E236" i="4"/>
  <c r="E237" i="4"/>
  <c r="E238" i="4"/>
  <c r="E239" i="4"/>
  <c r="E240" i="4"/>
  <c r="E241" i="4"/>
  <c r="I241" i="4" s="1"/>
  <c r="E242" i="4"/>
  <c r="E243" i="4"/>
  <c r="E244" i="4"/>
  <c r="E245" i="4"/>
  <c r="E246" i="4"/>
  <c r="E247" i="4"/>
  <c r="H247" i="4" s="1"/>
  <c r="E248" i="4"/>
  <c r="E249" i="4"/>
  <c r="E250" i="4"/>
  <c r="E251" i="4"/>
  <c r="E252" i="4"/>
  <c r="E253" i="4"/>
  <c r="E254" i="4"/>
  <c r="E255" i="4"/>
  <c r="H255" i="4" s="1"/>
  <c r="E256" i="4"/>
  <c r="E257" i="4"/>
  <c r="E258" i="4"/>
  <c r="E259" i="4"/>
  <c r="H259" i="4" s="1"/>
  <c r="E260" i="4"/>
  <c r="E261" i="4"/>
  <c r="E262" i="4"/>
  <c r="E263" i="4"/>
  <c r="I263" i="4" s="1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H279" i="4" s="1"/>
  <c r="E280" i="4"/>
  <c r="E281" i="4"/>
  <c r="E282" i="4"/>
  <c r="E283" i="4"/>
  <c r="E284" i="4"/>
  <c r="E285" i="4"/>
  <c r="E286" i="4"/>
  <c r="E287" i="4"/>
  <c r="H287" i="4" s="1"/>
  <c r="E288" i="4"/>
  <c r="E289" i="4"/>
  <c r="E290" i="4"/>
  <c r="E291" i="4"/>
  <c r="H291" i="4" s="1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H311" i="4" s="1"/>
  <c r="E312" i="4"/>
  <c r="E313" i="4"/>
  <c r="E314" i="4"/>
  <c r="E315" i="4"/>
  <c r="E316" i="4"/>
  <c r="E317" i="4"/>
  <c r="E318" i="4"/>
  <c r="E319" i="4"/>
  <c r="H319" i="4" s="1"/>
  <c r="E320" i="4"/>
  <c r="E321" i="4"/>
  <c r="E322" i="4"/>
  <c r="E323" i="4"/>
  <c r="H323" i="4" s="1"/>
  <c r="E324" i="4"/>
  <c r="E325" i="4"/>
  <c r="E326" i="4"/>
  <c r="E327" i="4"/>
  <c r="I327" i="4" s="1"/>
  <c r="E328" i="4"/>
  <c r="E329" i="4"/>
  <c r="E330" i="4"/>
  <c r="E331" i="4"/>
  <c r="E332" i="4"/>
  <c r="E333" i="4"/>
  <c r="E334" i="4"/>
  <c r="E335" i="4"/>
  <c r="E336" i="4"/>
  <c r="E337" i="4"/>
  <c r="I337" i="4" s="1"/>
  <c r="E338" i="4"/>
  <c r="E339" i="4"/>
  <c r="E340" i="4"/>
  <c r="E341" i="4"/>
  <c r="E342" i="4"/>
  <c r="E343" i="4"/>
  <c r="H343" i="4" s="1"/>
  <c r="E344" i="4"/>
  <c r="E345" i="4"/>
  <c r="E346" i="4"/>
  <c r="E347" i="4"/>
  <c r="E348" i="4"/>
  <c r="E349" i="4"/>
  <c r="E350" i="4"/>
  <c r="E351" i="4"/>
  <c r="H351" i="4" s="1"/>
  <c r="E352" i="4"/>
  <c r="E353" i="4"/>
  <c r="E354" i="4"/>
  <c r="E355" i="4"/>
  <c r="H355" i="4" s="1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H375" i="4" s="1"/>
  <c r="E376" i="4"/>
  <c r="E377" i="4"/>
  <c r="E378" i="4"/>
  <c r="E379" i="4"/>
  <c r="E380" i="4"/>
  <c r="E381" i="4"/>
  <c r="E382" i="4"/>
  <c r="E383" i="4"/>
  <c r="H383" i="4" s="1"/>
  <c r="E384" i="4"/>
  <c r="E385" i="4"/>
  <c r="E386" i="4"/>
  <c r="E387" i="4"/>
  <c r="H387" i="4" s="1"/>
  <c r="E388" i="4"/>
  <c r="E389" i="4"/>
  <c r="E390" i="4"/>
  <c r="E391" i="4"/>
  <c r="I391" i="4" s="1"/>
  <c r="E392" i="4"/>
  <c r="E393" i="4"/>
  <c r="E394" i="4"/>
  <c r="E395" i="4"/>
  <c r="E396" i="4"/>
  <c r="E397" i="4"/>
  <c r="E398" i="4"/>
  <c r="E399" i="4"/>
  <c r="H399" i="4" s="1"/>
  <c r="E400" i="4"/>
  <c r="I400" i="4" s="1"/>
  <c r="E401" i="4"/>
  <c r="E402" i="4"/>
  <c r="E403" i="4"/>
  <c r="E404" i="4"/>
  <c r="E405" i="4"/>
  <c r="E406" i="4"/>
  <c r="E407" i="4"/>
  <c r="H407" i="4" s="1"/>
  <c r="E408" i="4"/>
  <c r="I408" i="4" s="1"/>
  <c r="E409" i="4"/>
  <c r="E410" i="4"/>
  <c r="E411" i="4"/>
  <c r="H411" i="4" s="1"/>
  <c r="E412" i="4"/>
  <c r="E413" i="4"/>
  <c r="E414" i="4"/>
  <c r="E415" i="4"/>
  <c r="E416" i="4"/>
  <c r="I416" i="4" s="1"/>
  <c r="E417" i="4"/>
  <c r="E418" i="4"/>
  <c r="E419" i="4"/>
  <c r="E420" i="4"/>
  <c r="E421" i="4"/>
  <c r="E422" i="4"/>
  <c r="E423" i="4"/>
  <c r="H423" i="4" s="1"/>
  <c r="E424" i="4"/>
  <c r="I424" i="4" s="1"/>
  <c r="E425" i="4"/>
  <c r="E426" i="4"/>
  <c r="E427" i="4"/>
  <c r="E428" i="4"/>
  <c r="E429" i="4"/>
  <c r="E430" i="4"/>
  <c r="E431" i="4"/>
  <c r="H431" i="4" s="1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H447" i="4" s="1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H463" i="4" s="1"/>
  <c r="E464" i="4"/>
  <c r="I464" i="4" s="1"/>
  <c r="E465" i="4"/>
  <c r="E466" i="4"/>
  <c r="E467" i="4"/>
  <c r="E468" i="4"/>
  <c r="E469" i="4"/>
  <c r="E470" i="4"/>
  <c r="E471" i="4"/>
  <c r="H471" i="4" s="1"/>
  <c r="E472" i="4"/>
  <c r="I472" i="4" s="1"/>
  <c r="E473" i="4"/>
  <c r="E474" i="4"/>
  <c r="E475" i="4"/>
  <c r="H475" i="4" s="1"/>
  <c r="E476" i="4"/>
  <c r="E477" i="4"/>
  <c r="E478" i="4"/>
  <c r="E479" i="4"/>
  <c r="E480" i="4"/>
  <c r="I480" i="4" s="1"/>
  <c r="E481" i="4"/>
  <c r="E482" i="4"/>
  <c r="E483" i="4"/>
  <c r="E484" i="4"/>
  <c r="E485" i="4"/>
  <c r="E486" i="4"/>
  <c r="E487" i="4"/>
  <c r="H487" i="4" s="1"/>
  <c r="E488" i="4"/>
  <c r="I488" i="4" s="1"/>
  <c r="E489" i="4"/>
  <c r="E490" i="4"/>
  <c r="E491" i="4"/>
  <c r="E492" i="4"/>
  <c r="E493" i="4"/>
  <c r="E494" i="4"/>
  <c r="E495" i="4"/>
  <c r="H495" i="4" s="1"/>
  <c r="E496" i="4"/>
  <c r="E497" i="4"/>
  <c r="E498" i="4"/>
  <c r="E499" i="4"/>
  <c r="E500" i="4"/>
  <c r="E501" i="4"/>
  <c r="J501" i="4" s="1"/>
  <c r="E502" i="4"/>
  <c r="E503" i="4"/>
  <c r="E504" i="4"/>
  <c r="E505" i="4"/>
  <c r="E506" i="4"/>
  <c r="E507" i="4"/>
  <c r="E508" i="4"/>
  <c r="E509" i="4"/>
  <c r="E510" i="4"/>
  <c r="E511" i="4"/>
  <c r="H511" i="4" s="1"/>
  <c r="E512" i="4"/>
  <c r="E513" i="4"/>
  <c r="E514" i="4"/>
  <c r="E515" i="4"/>
  <c r="E516" i="4"/>
  <c r="E517" i="4"/>
  <c r="J517" i="4" s="1"/>
  <c r="E518" i="4"/>
  <c r="E519" i="4"/>
  <c r="E520" i="4"/>
  <c r="E521" i="4"/>
  <c r="E522" i="4"/>
  <c r="E523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" i="4"/>
  <c r="H15" i="4" s="1"/>
  <c r="E2" i="4"/>
  <c r="I2" i="4" s="1"/>
  <c r="K509" i="4" l="1"/>
  <c r="I509" i="4"/>
  <c r="H509" i="4"/>
  <c r="J509" i="4"/>
  <c r="K493" i="4"/>
  <c r="J493" i="4"/>
  <c r="I493" i="4"/>
  <c r="H493" i="4"/>
  <c r="K477" i="4"/>
  <c r="J477" i="4"/>
  <c r="I477" i="4"/>
  <c r="H477" i="4"/>
  <c r="K461" i="4"/>
  <c r="J461" i="4"/>
  <c r="I461" i="4"/>
  <c r="H461" i="4"/>
  <c r="K445" i="4"/>
  <c r="I445" i="4"/>
  <c r="J445" i="4"/>
  <c r="H445" i="4"/>
  <c r="K429" i="4"/>
  <c r="J429" i="4"/>
  <c r="I429" i="4"/>
  <c r="H429" i="4"/>
  <c r="K405" i="4"/>
  <c r="I405" i="4"/>
  <c r="H405" i="4"/>
  <c r="J405" i="4"/>
  <c r="K516" i="4"/>
  <c r="J516" i="4"/>
  <c r="I516" i="4"/>
  <c r="K508" i="4"/>
  <c r="J508" i="4"/>
  <c r="I508" i="4"/>
  <c r="K500" i="4"/>
  <c r="J500" i="4"/>
  <c r="I500" i="4"/>
  <c r="K492" i="4"/>
  <c r="J492" i="4"/>
  <c r="I492" i="4"/>
  <c r="K484" i="4"/>
  <c r="I484" i="4"/>
  <c r="K476" i="4"/>
  <c r="J476" i="4"/>
  <c r="I476" i="4"/>
  <c r="K468" i="4"/>
  <c r="J468" i="4"/>
  <c r="I468" i="4"/>
  <c r="K460" i="4"/>
  <c r="J460" i="4"/>
  <c r="I460" i="4"/>
  <c r="K452" i="4"/>
  <c r="J452" i="4"/>
  <c r="I452" i="4"/>
  <c r="K444" i="4"/>
  <c r="J444" i="4"/>
  <c r="I444" i="4"/>
  <c r="K436" i="4"/>
  <c r="J436" i="4"/>
  <c r="I436" i="4"/>
  <c r="K428" i="4"/>
  <c r="J428" i="4"/>
  <c r="I428" i="4"/>
  <c r="K420" i="4"/>
  <c r="J420" i="4"/>
  <c r="I420" i="4"/>
  <c r="K412" i="4"/>
  <c r="J412" i="4"/>
  <c r="I412" i="4"/>
  <c r="K404" i="4"/>
  <c r="J404" i="4"/>
  <c r="I404" i="4"/>
  <c r="K396" i="4"/>
  <c r="J396" i="4"/>
  <c r="I396" i="4"/>
  <c r="K388" i="4"/>
  <c r="H388" i="4"/>
  <c r="I388" i="4"/>
  <c r="J388" i="4"/>
  <c r="K380" i="4"/>
  <c r="J380" i="4"/>
  <c r="H380" i="4"/>
  <c r="K372" i="4"/>
  <c r="J372" i="4"/>
  <c r="H372" i="4"/>
  <c r="I372" i="4"/>
  <c r="K364" i="4"/>
  <c r="H364" i="4"/>
  <c r="J364" i="4"/>
  <c r="I364" i="4"/>
  <c r="K356" i="4"/>
  <c r="H356" i="4"/>
  <c r="I356" i="4"/>
  <c r="J356" i="4"/>
  <c r="K348" i="4"/>
  <c r="J348" i="4"/>
  <c r="H348" i="4"/>
  <c r="K340" i="4"/>
  <c r="J340" i="4"/>
  <c r="H340" i="4"/>
  <c r="I340" i="4"/>
  <c r="K332" i="4"/>
  <c r="H332" i="4"/>
  <c r="J332" i="4"/>
  <c r="I332" i="4"/>
  <c r="K324" i="4"/>
  <c r="J324" i="4"/>
  <c r="H324" i="4"/>
  <c r="I324" i="4"/>
  <c r="K316" i="4"/>
  <c r="J316" i="4"/>
  <c r="H316" i="4"/>
  <c r="K308" i="4"/>
  <c r="J308" i="4"/>
  <c r="H308" i="4"/>
  <c r="I308" i="4"/>
  <c r="K300" i="4"/>
  <c r="H300" i="4"/>
  <c r="J300" i="4"/>
  <c r="I300" i="4"/>
  <c r="K292" i="4"/>
  <c r="H292" i="4"/>
  <c r="J292" i="4"/>
  <c r="I292" i="4"/>
  <c r="K284" i="4"/>
  <c r="J284" i="4"/>
  <c r="H284" i="4"/>
  <c r="K276" i="4"/>
  <c r="J276" i="4"/>
  <c r="H276" i="4"/>
  <c r="I276" i="4"/>
  <c r="K268" i="4"/>
  <c r="H268" i="4"/>
  <c r="J268" i="4"/>
  <c r="I268" i="4"/>
  <c r="K260" i="4"/>
  <c r="H260" i="4"/>
  <c r="I260" i="4"/>
  <c r="J260" i="4"/>
  <c r="K252" i="4"/>
  <c r="J252" i="4"/>
  <c r="H252" i="4"/>
  <c r="K244" i="4"/>
  <c r="J244" i="4"/>
  <c r="H244" i="4"/>
  <c r="I244" i="4"/>
  <c r="K236" i="4"/>
  <c r="H236" i="4"/>
  <c r="J236" i="4"/>
  <c r="I236" i="4"/>
  <c r="K228" i="4"/>
  <c r="H228" i="4"/>
  <c r="I228" i="4"/>
  <c r="J228" i="4"/>
  <c r="K220" i="4"/>
  <c r="J220" i="4"/>
  <c r="H220" i="4"/>
  <c r="K212" i="4"/>
  <c r="J212" i="4"/>
  <c r="H212" i="4"/>
  <c r="I212" i="4"/>
  <c r="K204" i="4"/>
  <c r="J204" i="4"/>
  <c r="H204" i="4"/>
  <c r="I204" i="4"/>
  <c r="K196" i="4"/>
  <c r="H196" i="4"/>
  <c r="I196" i="4"/>
  <c r="J196" i="4"/>
  <c r="K188" i="4"/>
  <c r="H188" i="4"/>
  <c r="J188" i="4"/>
  <c r="K180" i="4"/>
  <c r="H180" i="4"/>
  <c r="I180" i="4"/>
  <c r="J180" i="4"/>
  <c r="K172" i="4"/>
  <c r="I172" i="4"/>
  <c r="H172" i="4"/>
  <c r="J172" i="4"/>
  <c r="K164" i="4"/>
  <c r="J164" i="4"/>
  <c r="H164" i="4"/>
  <c r="K156" i="4"/>
  <c r="H156" i="4"/>
  <c r="J156" i="4"/>
  <c r="I156" i="4"/>
  <c r="K148" i="4"/>
  <c r="J148" i="4"/>
  <c r="H148" i="4"/>
  <c r="I148" i="4"/>
  <c r="J140" i="4"/>
  <c r="K140" i="4"/>
  <c r="H140" i="4"/>
  <c r="I140" i="4"/>
  <c r="J132" i="4"/>
  <c r="K132" i="4"/>
  <c r="H132" i="4"/>
  <c r="I132" i="4"/>
  <c r="J124" i="4"/>
  <c r="K124" i="4"/>
  <c r="H124" i="4"/>
  <c r="I124" i="4"/>
  <c r="J116" i="4"/>
  <c r="K116" i="4"/>
  <c r="H116" i="4"/>
  <c r="I116" i="4"/>
  <c r="J108" i="4"/>
  <c r="K108" i="4"/>
  <c r="I108" i="4"/>
  <c r="H108" i="4"/>
  <c r="J100" i="4"/>
  <c r="K100" i="4"/>
  <c r="I100" i="4"/>
  <c r="H100" i="4"/>
  <c r="J92" i="4"/>
  <c r="K92" i="4"/>
  <c r="I92" i="4"/>
  <c r="H92" i="4"/>
  <c r="J84" i="4"/>
  <c r="K84" i="4"/>
  <c r="H84" i="4"/>
  <c r="I84" i="4"/>
  <c r="J76" i="4"/>
  <c r="K76" i="4"/>
  <c r="I76" i="4"/>
  <c r="H76" i="4"/>
  <c r="J68" i="4"/>
  <c r="K68" i="4"/>
  <c r="I68" i="4"/>
  <c r="H68" i="4"/>
  <c r="J60" i="4"/>
  <c r="K60" i="4"/>
  <c r="H60" i="4"/>
  <c r="I60" i="4"/>
  <c r="J52" i="4"/>
  <c r="K52" i="4"/>
  <c r="H52" i="4"/>
  <c r="I52" i="4"/>
  <c r="J44" i="4"/>
  <c r="K44" i="4"/>
  <c r="H44" i="4"/>
  <c r="I44" i="4"/>
  <c r="J36" i="4"/>
  <c r="K36" i="4"/>
  <c r="I36" i="4"/>
  <c r="H36" i="4"/>
  <c r="J28" i="4"/>
  <c r="K28" i="4"/>
  <c r="H28" i="4"/>
  <c r="I28" i="4"/>
  <c r="J20" i="4"/>
  <c r="K20" i="4"/>
  <c r="H20" i="4"/>
  <c r="I20" i="4"/>
  <c r="J12" i="4"/>
  <c r="K12" i="4"/>
  <c r="H12" i="4"/>
  <c r="I12" i="4"/>
  <c r="J4" i="4"/>
  <c r="K4" i="4"/>
  <c r="I4" i="4"/>
  <c r="H4" i="4"/>
  <c r="H516" i="4"/>
  <c r="H452" i="4"/>
  <c r="H31" i="4"/>
  <c r="I348" i="4"/>
  <c r="K523" i="4"/>
  <c r="J523" i="4"/>
  <c r="I523" i="4"/>
  <c r="K515" i="4"/>
  <c r="J515" i="4"/>
  <c r="I515" i="4"/>
  <c r="K507" i="4"/>
  <c r="J507" i="4"/>
  <c r="I507" i="4"/>
  <c r="K499" i="4"/>
  <c r="J499" i="4"/>
  <c r="I499" i="4"/>
  <c r="K491" i="4"/>
  <c r="J491" i="4"/>
  <c r="I491" i="4"/>
  <c r="K483" i="4"/>
  <c r="J483" i="4"/>
  <c r="I483" i="4"/>
  <c r="K475" i="4"/>
  <c r="I475" i="4"/>
  <c r="J475" i="4"/>
  <c r="K467" i="4"/>
  <c r="I467" i="4"/>
  <c r="K459" i="4"/>
  <c r="I459" i="4"/>
  <c r="J459" i="4"/>
  <c r="K451" i="4"/>
  <c r="J451" i="4"/>
  <c r="I451" i="4"/>
  <c r="K443" i="4"/>
  <c r="J443" i="4"/>
  <c r="I443" i="4"/>
  <c r="K435" i="4"/>
  <c r="J435" i="4"/>
  <c r="I435" i="4"/>
  <c r="K427" i="4"/>
  <c r="J427" i="4"/>
  <c r="I427" i="4"/>
  <c r="K419" i="4"/>
  <c r="J419" i="4"/>
  <c r="I419" i="4"/>
  <c r="K411" i="4"/>
  <c r="J411" i="4"/>
  <c r="I411" i="4"/>
  <c r="K403" i="4"/>
  <c r="J403" i="4"/>
  <c r="I403" i="4"/>
  <c r="K395" i="4"/>
  <c r="J395" i="4"/>
  <c r="I395" i="4"/>
  <c r="K387" i="4"/>
  <c r="J387" i="4"/>
  <c r="I387" i="4"/>
  <c r="K379" i="4"/>
  <c r="J379" i="4"/>
  <c r="I379" i="4"/>
  <c r="K371" i="4"/>
  <c r="I371" i="4"/>
  <c r="J371" i="4"/>
  <c r="K363" i="4"/>
  <c r="J363" i="4"/>
  <c r="I363" i="4"/>
  <c r="K355" i="4"/>
  <c r="J355" i="4"/>
  <c r="I355" i="4"/>
  <c r="K347" i="4"/>
  <c r="I347" i="4"/>
  <c r="J347" i="4"/>
  <c r="K339" i="4"/>
  <c r="I339" i="4"/>
  <c r="J339" i="4"/>
  <c r="K331" i="4"/>
  <c r="J331" i="4"/>
  <c r="I331" i="4"/>
  <c r="K323" i="4"/>
  <c r="J323" i="4"/>
  <c r="I323" i="4"/>
  <c r="K315" i="4"/>
  <c r="I315" i="4"/>
  <c r="J315" i="4"/>
  <c r="K307" i="4"/>
  <c r="J307" i="4"/>
  <c r="I307" i="4"/>
  <c r="K299" i="4"/>
  <c r="J299" i="4"/>
  <c r="I299" i="4"/>
  <c r="K291" i="4"/>
  <c r="J291" i="4"/>
  <c r="I291" i="4"/>
  <c r="K283" i="4"/>
  <c r="I283" i="4"/>
  <c r="J283" i="4"/>
  <c r="K275" i="4"/>
  <c r="J275" i="4"/>
  <c r="I275" i="4"/>
  <c r="K267" i="4"/>
  <c r="J267" i="4"/>
  <c r="I267" i="4"/>
  <c r="K259" i="4"/>
  <c r="J259" i="4"/>
  <c r="I259" i="4"/>
  <c r="K251" i="4"/>
  <c r="I251" i="4"/>
  <c r="J251" i="4"/>
  <c r="K243" i="4"/>
  <c r="J243" i="4"/>
  <c r="I243" i="4"/>
  <c r="K235" i="4"/>
  <c r="J235" i="4"/>
  <c r="I235" i="4"/>
  <c r="K227" i="4"/>
  <c r="J227" i="4"/>
  <c r="I227" i="4"/>
  <c r="K219" i="4"/>
  <c r="I219" i="4"/>
  <c r="J219" i="4"/>
  <c r="K211" i="4"/>
  <c r="J211" i="4"/>
  <c r="I211" i="4"/>
  <c r="K203" i="4"/>
  <c r="I203" i="4"/>
  <c r="J203" i="4"/>
  <c r="K195" i="4"/>
  <c r="J195" i="4"/>
  <c r="I195" i="4"/>
  <c r="K187" i="4"/>
  <c r="J187" i="4"/>
  <c r="I187" i="4"/>
  <c r="K179" i="4"/>
  <c r="I179" i="4"/>
  <c r="J179" i="4"/>
  <c r="K171" i="4"/>
  <c r="J171" i="4"/>
  <c r="I171" i="4"/>
  <c r="K163" i="4"/>
  <c r="I163" i="4"/>
  <c r="J163" i="4"/>
  <c r="K155" i="4"/>
  <c r="J155" i="4"/>
  <c r="I155" i="4"/>
  <c r="J147" i="4"/>
  <c r="K147" i="4"/>
  <c r="I147" i="4"/>
  <c r="J139" i="4"/>
  <c r="K139" i="4"/>
  <c r="J131" i="4"/>
  <c r="K131" i="4"/>
  <c r="I131" i="4"/>
  <c r="J123" i="4"/>
  <c r="K123" i="4"/>
  <c r="I123" i="4"/>
  <c r="J115" i="4"/>
  <c r="K115" i="4"/>
  <c r="I115" i="4"/>
  <c r="J107" i="4"/>
  <c r="K107" i="4"/>
  <c r="I107" i="4"/>
  <c r="J99" i="4"/>
  <c r="K99" i="4"/>
  <c r="H99" i="4"/>
  <c r="J91" i="4"/>
  <c r="K91" i="4"/>
  <c r="I91" i="4"/>
  <c r="H91" i="4"/>
  <c r="J83" i="4"/>
  <c r="K83" i="4"/>
  <c r="I83" i="4"/>
  <c r="H83" i="4"/>
  <c r="J75" i="4"/>
  <c r="K75" i="4"/>
  <c r="I75" i="4"/>
  <c r="H75" i="4"/>
  <c r="J67" i="4"/>
  <c r="K67" i="4"/>
  <c r="I67" i="4"/>
  <c r="H67" i="4"/>
  <c r="J59" i="4"/>
  <c r="K59" i="4"/>
  <c r="I59" i="4"/>
  <c r="H59" i="4"/>
  <c r="J51" i="4"/>
  <c r="K51" i="4"/>
  <c r="I51" i="4"/>
  <c r="H51" i="4"/>
  <c r="J43" i="4"/>
  <c r="K43" i="4"/>
  <c r="I43" i="4"/>
  <c r="H43" i="4"/>
  <c r="J35" i="4"/>
  <c r="K35" i="4"/>
  <c r="I35" i="4"/>
  <c r="H35" i="4"/>
  <c r="J27" i="4"/>
  <c r="K27" i="4"/>
  <c r="I27" i="4"/>
  <c r="H27" i="4"/>
  <c r="J19" i="4"/>
  <c r="K19" i="4"/>
  <c r="I19" i="4"/>
  <c r="H19" i="4"/>
  <c r="J11" i="4"/>
  <c r="K11" i="4"/>
  <c r="I11" i="4"/>
  <c r="H11" i="4"/>
  <c r="J3" i="4"/>
  <c r="K3" i="4"/>
  <c r="I3" i="4"/>
  <c r="H3" i="4"/>
  <c r="H515" i="4"/>
  <c r="H492" i="4"/>
  <c r="H451" i="4"/>
  <c r="H428" i="4"/>
  <c r="I252" i="4"/>
  <c r="I164" i="4"/>
  <c r="K514" i="4"/>
  <c r="J514" i="4"/>
  <c r="I514" i="4"/>
  <c r="H514" i="4"/>
  <c r="K474" i="4"/>
  <c r="J474" i="4"/>
  <c r="I474" i="4"/>
  <c r="H474" i="4"/>
  <c r="K434" i="4"/>
  <c r="J434" i="4"/>
  <c r="I434" i="4"/>
  <c r="H434" i="4"/>
  <c r="K426" i="4"/>
  <c r="J426" i="4"/>
  <c r="I426" i="4"/>
  <c r="H426" i="4"/>
  <c r="K386" i="4"/>
  <c r="J386" i="4"/>
  <c r="I386" i="4"/>
  <c r="H386" i="4"/>
  <c r="K378" i="4"/>
  <c r="J378" i="4"/>
  <c r="I378" i="4"/>
  <c r="H378" i="4"/>
  <c r="K370" i="4"/>
  <c r="J370" i="4"/>
  <c r="I370" i="4"/>
  <c r="H370" i="4"/>
  <c r="K362" i="4"/>
  <c r="J362" i="4"/>
  <c r="I362" i="4"/>
  <c r="H362" i="4"/>
  <c r="K354" i="4"/>
  <c r="J354" i="4"/>
  <c r="I354" i="4"/>
  <c r="H354" i="4"/>
  <c r="K346" i="4"/>
  <c r="J346" i="4"/>
  <c r="I346" i="4"/>
  <c r="H346" i="4"/>
  <c r="K338" i="4"/>
  <c r="J338" i="4"/>
  <c r="I338" i="4"/>
  <c r="H338" i="4"/>
  <c r="K330" i="4"/>
  <c r="J330" i="4"/>
  <c r="I330" i="4"/>
  <c r="H330" i="4"/>
  <c r="K322" i="4"/>
  <c r="J322" i="4"/>
  <c r="I322" i="4"/>
  <c r="H322" i="4"/>
  <c r="K314" i="4"/>
  <c r="J314" i="4"/>
  <c r="I314" i="4"/>
  <c r="H314" i="4"/>
  <c r="K306" i="4"/>
  <c r="J306" i="4"/>
  <c r="I306" i="4"/>
  <c r="H306" i="4"/>
  <c r="K298" i="4"/>
  <c r="J298" i="4"/>
  <c r="I298" i="4"/>
  <c r="H298" i="4"/>
  <c r="K290" i="4"/>
  <c r="J290" i="4"/>
  <c r="I290" i="4"/>
  <c r="H290" i="4"/>
  <c r="K282" i="4"/>
  <c r="J282" i="4"/>
  <c r="I282" i="4"/>
  <c r="H282" i="4"/>
  <c r="K274" i="4"/>
  <c r="J274" i="4"/>
  <c r="I274" i="4"/>
  <c r="H274" i="4"/>
  <c r="K266" i="4"/>
  <c r="J266" i="4"/>
  <c r="I266" i="4"/>
  <c r="H266" i="4"/>
  <c r="K258" i="4"/>
  <c r="J258" i="4"/>
  <c r="I258" i="4"/>
  <c r="H258" i="4"/>
  <c r="K250" i="4"/>
  <c r="J250" i="4"/>
  <c r="I250" i="4"/>
  <c r="H250" i="4"/>
  <c r="K242" i="4"/>
  <c r="J242" i="4"/>
  <c r="I242" i="4"/>
  <c r="H242" i="4"/>
  <c r="K234" i="4"/>
  <c r="J234" i="4"/>
  <c r="I234" i="4"/>
  <c r="H234" i="4"/>
  <c r="K226" i="4"/>
  <c r="J226" i="4"/>
  <c r="I226" i="4"/>
  <c r="H226" i="4"/>
  <c r="K218" i="4"/>
  <c r="J218" i="4"/>
  <c r="I218" i="4"/>
  <c r="H218" i="4"/>
  <c r="K210" i="4"/>
  <c r="J210" i="4"/>
  <c r="I210" i="4"/>
  <c r="H210" i="4"/>
  <c r="K202" i="4"/>
  <c r="J202" i="4"/>
  <c r="I202" i="4"/>
  <c r="H202" i="4"/>
  <c r="K194" i="4"/>
  <c r="J194" i="4"/>
  <c r="I194" i="4"/>
  <c r="H194" i="4"/>
  <c r="K186" i="4"/>
  <c r="J186" i="4"/>
  <c r="I186" i="4"/>
  <c r="H186" i="4"/>
  <c r="K178" i="4"/>
  <c r="J178" i="4"/>
  <c r="I178" i="4"/>
  <c r="H178" i="4"/>
  <c r="K170" i="4"/>
  <c r="J170" i="4"/>
  <c r="I170" i="4"/>
  <c r="H170" i="4"/>
  <c r="K162" i="4"/>
  <c r="J162" i="4"/>
  <c r="I162" i="4"/>
  <c r="H162" i="4"/>
  <c r="K154" i="4"/>
  <c r="I154" i="4"/>
  <c r="J154" i="4"/>
  <c r="H154" i="4"/>
  <c r="K146" i="4"/>
  <c r="J146" i="4"/>
  <c r="I146" i="4"/>
  <c r="H146" i="4"/>
  <c r="K138" i="4"/>
  <c r="J138" i="4"/>
  <c r="I138" i="4"/>
  <c r="H138" i="4"/>
  <c r="K130" i="4"/>
  <c r="J130" i="4"/>
  <c r="I130" i="4"/>
  <c r="H130" i="4"/>
  <c r="K122" i="4"/>
  <c r="J122" i="4"/>
  <c r="I122" i="4"/>
  <c r="H122" i="4"/>
  <c r="K114" i="4"/>
  <c r="J114" i="4"/>
  <c r="I114" i="4"/>
  <c r="H114" i="4"/>
  <c r="K106" i="4"/>
  <c r="J106" i="4"/>
  <c r="I106" i="4"/>
  <c r="H106" i="4"/>
  <c r="K98" i="4"/>
  <c r="J98" i="4"/>
  <c r="I98" i="4"/>
  <c r="H98" i="4"/>
  <c r="K90" i="4"/>
  <c r="J90" i="4"/>
  <c r="I90" i="4"/>
  <c r="H90" i="4"/>
  <c r="K82" i="4"/>
  <c r="J82" i="4"/>
  <c r="H82" i="4"/>
  <c r="K74" i="4"/>
  <c r="J74" i="4"/>
  <c r="H74" i="4"/>
  <c r="I74" i="4"/>
  <c r="K66" i="4"/>
  <c r="J66" i="4"/>
  <c r="H66" i="4"/>
  <c r="K58" i="4"/>
  <c r="J58" i="4"/>
  <c r="I58" i="4"/>
  <c r="H58" i="4"/>
  <c r="K50" i="4"/>
  <c r="J50" i="4"/>
  <c r="I50" i="4"/>
  <c r="H50" i="4"/>
  <c r="K42" i="4"/>
  <c r="J42" i="4"/>
  <c r="I42" i="4"/>
  <c r="H42" i="4"/>
  <c r="K34" i="4"/>
  <c r="J34" i="4"/>
  <c r="I34" i="4"/>
  <c r="H34" i="4"/>
  <c r="K26" i="4"/>
  <c r="J26" i="4"/>
  <c r="I26" i="4"/>
  <c r="H26" i="4"/>
  <c r="K18" i="4"/>
  <c r="J18" i="4"/>
  <c r="I18" i="4"/>
  <c r="H18" i="4"/>
  <c r="K10" i="4"/>
  <c r="J10" i="4"/>
  <c r="I10" i="4"/>
  <c r="H10" i="4"/>
  <c r="H491" i="4"/>
  <c r="H468" i="4"/>
  <c r="H427" i="4"/>
  <c r="H404" i="4"/>
  <c r="H379" i="4"/>
  <c r="H347" i="4"/>
  <c r="H315" i="4"/>
  <c r="H283" i="4"/>
  <c r="H251" i="4"/>
  <c r="H219" i="4"/>
  <c r="H187" i="4"/>
  <c r="H155" i="4"/>
  <c r="H123" i="4"/>
  <c r="H79" i="4"/>
  <c r="I151" i="4"/>
  <c r="K498" i="4"/>
  <c r="J498" i="4"/>
  <c r="I498" i="4"/>
  <c r="H498" i="4"/>
  <c r="K458" i="4"/>
  <c r="J458" i="4"/>
  <c r="I458" i="4"/>
  <c r="H458" i="4"/>
  <c r="K410" i="4"/>
  <c r="J410" i="4"/>
  <c r="I410" i="4"/>
  <c r="H410" i="4"/>
  <c r="K513" i="4"/>
  <c r="J513" i="4"/>
  <c r="I513" i="4"/>
  <c r="H513" i="4"/>
  <c r="K473" i="4"/>
  <c r="I473" i="4"/>
  <c r="H473" i="4"/>
  <c r="J473" i="4"/>
  <c r="K441" i="4"/>
  <c r="I441" i="4"/>
  <c r="H441" i="4"/>
  <c r="J441" i="4"/>
  <c r="K409" i="4"/>
  <c r="J409" i="4"/>
  <c r="I409" i="4"/>
  <c r="H409" i="4"/>
  <c r="K393" i="4"/>
  <c r="J393" i="4"/>
  <c r="I393" i="4"/>
  <c r="H393" i="4"/>
  <c r="K385" i="4"/>
  <c r="J385" i="4"/>
  <c r="H385" i="4"/>
  <c r="I385" i="4"/>
  <c r="K361" i="4"/>
  <c r="J361" i="4"/>
  <c r="I361" i="4"/>
  <c r="H361" i="4"/>
  <c r="K345" i="4"/>
  <c r="I345" i="4"/>
  <c r="J345" i="4"/>
  <c r="H345" i="4"/>
  <c r="J337" i="4"/>
  <c r="K337" i="4"/>
  <c r="H337" i="4"/>
  <c r="K329" i="4"/>
  <c r="J329" i="4"/>
  <c r="I329" i="4"/>
  <c r="H329" i="4"/>
  <c r="K321" i="4"/>
  <c r="H321" i="4"/>
  <c r="J321" i="4"/>
  <c r="I321" i="4"/>
  <c r="K313" i="4"/>
  <c r="I313" i="4"/>
  <c r="J313" i="4"/>
  <c r="H313" i="4"/>
  <c r="J305" i="4"/>
  <c r="K305" i="4"/>
  <c r="H305" i="4"/>
  <c r="K297" i="4"/>
  <c r="J297" i="4"/>
  <c r="I297" i="4"/>
  <c r="H297" i="4"/>
  <c r="K289" i="4"/>
  <c r="J289" i="4"/>
  <c r="H289" i="4"/>
  <c r="I289" i="4"/>
  <c r="K281" i="4"/>
  <c r="I281" i="4"/>
  <c r="J281" i="4"/>
  <c r="H281" i="4"/>
  <c r="J273" i="4"/>
  <c r="K273" i="4"/>
  <c r="H273" i="4"/>
  <c r="K265" i="4"/>
  <c r="J265" i="4"/>
  <c r="I265" i="4"/>
  <c r="H265" i="4"/>
  <c r="K257" i="4"/>
  <c r="J257" i="4"/>
  <c r="H257" i="4"/>
  <c r="I257" i="4"/>
  <c r="K249" i="4"/>
  <c r="I249" i="4"/>
  <c r="J249" i="4"/>
  <c r="H249" i="4"/>
  <c r="J241" i="4"/>
  <c r="K241" i="4"/>
  <c r="H241" i="4"/>
  <c r="K233" i="4"/>
  <c r="J233" i="4"/>
  <c r="I233" i="4"/>
  <c r="H233" i="4"/>
  <c r="K225" i="4"/>
  <c r="J225" i="4"/>
  <c r="H225" i="4"/>
  <c r="I225" i="4"/>
  <c r="K217" i="4"/>
  <c r="I217" i="4"/>
  <c r="H217" i="4"/>
  <c r="J217" i="4"/>
  <c r="J209" i="4"/>
  <c r="K209" i="4"/>
  <c r="H209" i="4"/>
  <c r="K201" i="4"/>
  <c r="J201" i="4"/>
  <c r="I201" i="4"/>
  <c r="H201" i="4"/>
  <c r="K193" i="4"/>
  <c r="J193" i="4"/>
  <c r="H193" i="4"/>
  <c r="I193" i="4"/>
  <c r="K185" i="4"/>
  <c r="J185" i="4"/>
  <c r="I185" i="4"/>
  <c r="H185" i="4"/>
  <c r="J177" i="4"/>
  <c r="K177" i="4"/>
  <c r="H177" i="4"/>
  <c r="J169" i="4"/>
  <c r="K169" i="4"/>
  <c r="H169" i="4"/>
  <c r="I169" i="4"/>
  <c r="K161" i="4"/>
  <c r="J161" i="4"/>
  <c r="I161" i="4"/>
  <c r="H161" i="4"/>
  <c r="K153" i="4"/>
  <c r="J153" i="4"/>
  <c r="I153" i="4"/>
  <c r="H153" i="4"/>
  <c r="J145" i="4"/>
  <c r="H145" i="4"/>
  <c r="K145" i="4"/>
  <c r="I145" i="4"/>
  <c r="J137" i="4"/>
  <c r="K137" i="4"/>
  <c r="I137" i="4"/>
  <c r="H137" i="4"/>
  <c r="K129" i="4"/>
  <c r="J129" i="4"/>
  <c r="I129" i="4"/>
  <c r="H129" i="4"/>
  <c r="K121" i="4"/>
  <c r="J121" i="4"/>
  <c r="I121" i="4"/>
  <c r="H121" i="4"/>
  <c r="H113" i="4"/>
  <c r="K113" i="4"/>
  <c r="J113" i="4"/>
  <c r="J105" i="4"/>
  <c r="K105" i="4"/>
  <c r="H105" i="4"/>
  <c r="I105" i="4"/>
  <c r="K97" i="4"/>
  <c r="I97" i="4"/>
  <c r="J97" i="4"/>
  <c r="H97" i="4"/>
  <c r="K89" i="4"/>
  <c r="J89" i="4"/>
  <c r="I89" i="4"/>
  <c r="H89" i="4"/>
  <c r="I81" i="4"/>
  <c r="K81" i="4"/>
  <c r="J81" i="4"/>
  <c r="H81" i="4"/>
  <c r="J73" i="4"/>
  <c r="K73" i="4"/>
  <c r="I73" i="4"/>
  <c r="H73" i="4"/>
  <c r="K65" i="4"/>
  <c r="I65" i="4"/>
  <c r="J65" i="4"/>
  <c r="H65" i="4"/>
  <c r="K57" i="4"/>
  <c r="J57" i="4"/>
  <c r="I57" i="4"/>
  <c r="H57" i="4"/>
  <c r="I49" i="4"/>
  <c r="K49" i="4"/>
  <c r="H49" i="4"/>
  <c r="J49" i="4"/>
  <c r="J41" i="4"/>
  <c r="K41" i="4"/>
  <c r="I41" i="4"/>
  <c r="H41" i="4"/>
  <c r="K33" i="4"/>
  <c r="I33" i="4"/>
  <c r="J33" i="4"/>
  <c r="H33" i="4"/>
  <c r="K25" i="4"/>
  <c r="J25" i="4"/>
  <c r="I25" i="4"/>
  <c r="H25" i="4"/>
  <c r="I17" i="4"/>
  <c r="J17" i="4"/>
  <c r="K17" i="4"/>
  <c r="H17" i="4"/>
  <c r="J9" i="4"/>
  <c r="K9" i="4"/>
  <c r="I9" i="4"/>
  <c r="H9" i="4"/>
  <c r="H508" i="4"/>
  <c r="H467" i="4"/>
  <c r="H444" i="4"/>
  <c r="H403" i="4"/>
  <c r="I316" i="4"/>
  <c r="I139" i="4"/>
  <c r="K506" i="4"/>
  <c r="J506" i="4"/>
  <c r="I506" i="4"/>
  <c r="H506" i="4"/>
  <c r="K466" i="4"/>
  <c r="J466" i="4"/>
  <c r="I466" i="4"/>
  <c r="H466" i="4"/>
  <c r="K418" i="4"/>
  <c r="J418" i="4"/>
  <c r="I418" i="4"/>
  <c r="H418" i="4"/>
  <c r="K505" i="4"/>
  <c r="I505" i="4"/>
  <c r="J505" i="4"/>
  <c r="H505" i="4"/>
  <c r="K481" i="4"/>
  <c r="J481" i="4"/>
  <c r="I481" i="4"/>
  <c r="H481" i="4"/>
  <c r="K449" i="4"/>
  <c r="J449" i="4"/>
  <c r="I449" i="4"/>
  <c r="H449" i="4"/>
  <c r="K417" i="4"/>
  <c r="J417" i="4"/>
  <c r="I417" i="4"/>
  <c r="H417" i="4"/>
  <c r="J401" i="4"/>
  <c r="K401" i="4"/>
  <c r="I401" i="4"/>
  <c r="H401" i="4"/>
  <c r="K353" i="4"/>
  <c r="H353" i="4"/>
  <c r="J353" i="4"/>
  <c r="I353" i="4"/>
  <c r="K520" i="4"/>
  <c r="J520" i="4"/>
  <c r="H520" i="4"/>
  <c r="K512" i="4"/>
  <c r="J512" i="4"/>
  <c r="H512" i="4"/>
  <c r="K504" i="4"/>
  <c r="J504" i="4"/>
  <c r="H504" i="4"/>
  <c r="K496" i="4"/>
  <c r="J496" i="4"/>
  <c r="H496" i="4"/>
  <c r="K488" i="4"/>
  <c r="H488" i="4"/>
  <c r="J488" i="4"/>
  <c r="K480" i="4"/>
  <c r="J480" i="4"/>
  <c r="H480" i="4"/>
  <c r="K472" i="4"/>
  <c r="J472" i="4"/>
  <c r="H472" i="4"/>
  <c r="K464" i="4"/>
  <c r="J464" i="4"/>
  <c r="H464" i="4"/>
  <c r="K456" i="4"/>
  <c r="H456" i="4"/>
  <c r="J456" i="4"/>
  <c r="K448" i="4"/>
  <c r="J448" i="4"/>
  <c r="H448" i="4"/>
  <c r="K440" i="4"/>
  <c r="J440" i="4"/>
  <c r="H440" i="4"/>
  <c r="K432" i="4"/>
  <c r="J432" i="4"/>
  <c r="H432" i="4"/>
  <c r="K424" i="4"/>
  <c r="H424" i="4"/>
  <c r="J424" i="4"/>
  <c r="K416" i="4"/>
  <c r="J416" i="4"/>
  <c r="H416" i="4"/>
  <c r="K408" i="4"/>
  <c r="J408" i="4"/>
  <c r="H408" i="4"/>
  <c r="K400" i="4"/>
  <c r="J400" i="4"/>
  <c r="H400" i="4"/>
  <c r="K392" i="4"/>
  <c r="J392" i="4"/>
  <c r="I392" i="4"/>
  <c r="H392" i="4"/>
  <c r="K384" i="4"/>
  <c r="J384" i="4"/>
  <c r="H384" i="4"/>
  <c r="I384" i="4"/>
  <c r="K376" i="4"/>
  <c r="J376" i="4"/>
  <c r="I376" i="4"/>
  <c r="H376" i="4"/>
  <c r="K368" i="4"/>
  <c r="I368" i="4"/>
  <c r="H368" i="4"/>
  <c r="J368" i="4"/>
  <c r="K360" i="4"/>
  <c r="J360" i="4"/>
  <c r="I360" i="4"/>
  <c r="H360" i="4"/>
  <c r="K352" i="4"/>
  <c r="H352" i="4"/>
  <c r="J352" i="4"/>
  <c r="I352" i="4"/>
  <c r="K344" i="4"/>
  <c r="J344" i="4"/>
  <c r="I344" i="4"/>
  <c r="H344" i="4"/>
  <c r="K336" i="4"/>
  <c r="I336" i="4"/>
  <c r="H336" i="4"/>
  <c r="J336" i="4"/>
  <c r="K328" i="4"/>
  <c r="J328" i="4"/>
  <c r="I328" i="4"/>
  <c r="H328" i="4"/>
  <c r="K320" i="4"/>
  <c r="H320" i="4"/>
  <c r="J320" i="4"/>
  <c r="I320" i="4"/>
  <c r="K312" i="4"/>
  <c r="J312" i="4"/>
  <c r="I312" i="4"/>
  <c r="H312" i="4"/>
  <c r="K304" i="4"/>
  <c r="I304" i="4"/>
  <c r="H304" i="4"/>
  <c r="J304" i="4"/>
  <c r="K296" i="4"/>
  <c r="J296" i="4"/>
  <c r="I296" i="4"/>
  <c r="H296" i="4"/>
  <c r="K288" i="4"/>
  <c r="H288" i="4"/>
  <c r="I288" i="4"/>
  <c r="J288" i="4"/>
  <c r="K280" i="4"/>
  <c r="J280" i="4"/>
  <c r="I280" i="4"/>
  <c r="H280" i="4"/>
  <c r="K272" i="4"/>
  <c r="J272" i="4"/>
  <c r="I272" i="4"/>
  <c r="H272" i="4"/>
  <c r="K264" i="4"/>
  <c r="J264" i="4"/>
  <c r="I264" i="4"/>
  <c r="H264" i="4"/>
  <c r="K256" i="4"/>
  <c r="J256" i="4"/>
  <c r="H256" i="4"/>
  <c r="I256" i="4"/>
  <c r="K248" i="4"/>
  <c r="J248" i="4"/>
  <c r="I248" i="4"/>
  <c r="H248" i="4"/>
  <c r="K240" i="4"/>
  <c r="J240" i="4"/>
  <c r="I240" i="4"/>
  <c r="H240" i="4"/>
  <c r="K232" i="4"/>
  <c r="I232" i="4"/>
  <c r="H232" i="4"/>
  <c r="J232" i="4"/>
  <c r="K224" i="4"/>
  <c r="J224" i="4"/>
  <c r="H224" i="4"/>
  <c r="I224" i="4"/>
  <c r="K216" i="4"/>
  <c r="J216" i="4"/>
  <c r="I216" i="4"/>
  <c r="H216" i="4"/>
  <c r="K208" i="4"/>
  <c r="J208" i="4"/>
  <c r="I208" i="4"/>
  <c r="H208" i="4"/>
  <c r="K200" i="4"/>
  <c r="I200" i="4"/>
  <c r="H200" i="4"/>
  <c r="J200" i="4"/>
  <c r="K192" i="4"/>
  <c r="J192" i="4"/>
  <c r="H192" i="4"/>
  <c r="I192" i="4"/>
  <c r="K184" i="4"/>
  <c r="J184" i="4"/>
  <c r="I184" i="4"/>
  <c r="H184" i="4"/>
  <c r="K176" i="4"/>
  <c r="I176" i="4"/>
  <c r="J176" i="4"/>
  <c r="H176" i="4"/>
  <c r="K168" i="4"/>
  <c r="I168" i="4"/>
  <c r="J168" i="4"/>
  <c r="H168" i="4"/>
  <c r="K160" i="4"/>
  <c r="J160" i="4"/>
  <c r="I160" i="4"/>
  <c r="H160" i="4"/>
  <c r="J152" i="4"/>
  <c r="K152" i="4"/>
  <c r="I152" i="4"/>
  <c r="H152" i="4"/>
  <c r="J144" i="4"/>
  <c r="K144" i="4"/>
  <c r="I144" i="4"/>
  <c r="H144" i="4"/>
  <c r="J136" i="4"/>
  <c r="K136" i="4"/>
  <c r="I136" i="4"/>
  <c r="H136" i="4"/>
  <c r="J128" i="4"/>
  <c r="K128" i="4"/>
  <c r="I128" i="4"/>
  <c r="H128" i="4"/>
  <c r="J120" i="4"/>
  <c r="K120" i="4"/>
  <c r="I120" i="4"/>
  <c r="H120" i="4"/>
  <c r="J112" i="4"/>
  <c r="K112" i="4"/>
  <c r="I112" i="4"/>
  <c r="H112" i="4"/>
  <c r="J104" i="4"/>
  <c r="K104" i="4"/>
  <c r="I104" i="4"/>
  <c r="H104" i="4"/>
  <c r="J96" i="4"/>
  <c r="K96" i="4"/>
  <c r="I96" i="4"/>
  <c r="H96" i="4"/>
  <c r="J88" i="4"/>
  <c r="K88" i="4"/>
  <c r="H88" i="4"/>
  <c r="I88" i="4"/>
  <c r="J80" i="4"/>
  <c r="K80" i="4"/>
  <c r="I80" i="4"/>
  <c r="H80" i="4"/>
  <c r="J72" i="4"/>
  <c r="K72" i="4"/>
  <c r="I72" i="4"/>
  <c r="H72" i="4"/>
  <c r="J64" i="4"/>
  <c r="K64" i="4"/>
  <c r="I64" i="4"/>
  <c r="H64" i="4"/>
  <c r="J56" i="4"/>
  <c r="K56" i="4"/>
  <c r="H56" i="4"/>
  <c r="I56" i="4"/>
  <c r="J48" i="4"/>
  <c r="K48" i="4"/>
  <c r="H48" i="4"/>
  <c r="J40" i="4"/>
  <c r="K40" i="4"/>
  <c r="I40" i="4"/>
  <c r="H40" i="4"/>
  <c r="J32" i="4"/>
  <c r="K32" i="4"/>
  <c r="I32" i="4"/>
  <c r="H32" i="4"/>
  <c r="J24" i="4"/>
  <c r="K24" i="4"/>
  <c r="I24" i="4"/>
  <c r="H24" i="4"/>
  <c r="J16" i="4"/>
  <c r="K16" i="4"/>
  <c r="I16" i="4"/>
  <c r="H16" i="4"/>
  <c r="J8" i="4"/>
  <c r="K8" i="4"/>
  <c r="I8" i="4"/>
  <c r="H8" i="4"/>
  <c r="F2" i="4"/>
  <c r="H507" i="4"/>
  <c r="H484" i="4"/>
  <c r="H443" i="4"/>
  <c r="H420" i="4"/>
  <c r="H371" i="4"/>
  <c r="H339" i="4"/>
  <c r="H307" i="4"/>
  <c r="H275" i="4"/>
  <c r="H243" i="4"/>
  <c r="H211" i="4"/>
  <c r="H179" i="4"/>
  <c r="H147" i="4"/>
  <c r="H115" i="4"/>
  <c r="I520" i="4"/>
  <c r="I456" i="4"/>
  <c r="I305" i="4"/>
  <c r="I220" i="4"/>
  <c r="K522" i="4"/>
  <c r="J522" i="4"/>
  <c r="I522" i="4"/>
  <c r="H522" i="4"/>
  <c r="K482" i="4"/>
  <c r="J482" i="4"/>
  <c r="I482" i="4"/>
  <c r="H482" i="4"/>
  <c r="K442" i="4"/>
  <c r="J442" i="4"/>
  <c r="I442" i="4"/>
  <c r="H442" i="4"/>
  <c r="K402" i="4"/>
  <c r="J402" i="4"/>
  <c r="I402" i="4"/>
  <c r="H402" i="4"/>
  <c r="K521" i="4"/>
  <c r="J521" i="4"/>
  <c r="I521" i="4"/>
  <c r="H521" i="4"/>
  <c r="K489" i="4"/>
  <c r="J489" i="4"/>
  <c r="I489" i="4"/>
  <c r="H489" i="4"/>
  <c r="K457" i="4"/>
  <c r="J457" i="4"/>
  <c r="I457" i="4"/>
  <c r="H457" i="4"/>
  <c r="K433" i="4"/>
  <c r="J433" i="4"/>
  <c r="I433" i="4"/>
  <c r="H433" i="4"/>
  <c r="J369" i="4"/>
  <c r="K369" i="4"/>
  <c r="H369" i="4"/>
  <c r="K519" i="4"/>
  <c r="J519" i="4"/>
  <c r="I519" i="4"/>
  <c r="K511" i="4"/>
  <c r="J511" i="4"/>
  <c r="I511" i="4"/>
  <c r="K503" i="4"/>
  <c r="I503" i="4"/>
  <c r="J503" i="4"/>
  <c r="K495" i="4"/>
  <c r="J495" i="4"/>
  <c r="I495" i="4"/>
  <c r="K487" i="4"/>
  <c r="J487" i="4"/>
  <c r="I487" i="4"/>
  <c r="K479" i="4"/>
  <c r="J479" i="4"/>
  <c r="I479" i="4"/>
  <c r="K471" i="4"/>
  <c r="I471" i="4"/>
  <c r="J471" i="4"/>
  <c r="K463" i="4"/>
  <c r="J463" i="4"/>
  <c r="I463" i="4"/>
  <c r="K455" i="4"/>
  <c r="J455" i="4"/>
  <c r="I455" i="4"/>
  <c r="K447" i="4"/>
  <c r="J447" i="4"/>
  <c r="I447" i="4"/>
  <c r="K439" i="4"/>
  <c r="I439" i="4"/>
  <c r="J439" i="4"/>
  <c r="K431" i="4"/>
  <c r="J431" i="4"/>
  <c r="I431" i="4"/>
  <c r="K423" i="4"/>
  <c r="J423" i="4"/>
  <c r="I423" i="4"/>
  <c r="K415" i="4"/>
  <c r="J415" i="4"/>
  <c r="I415" i="4"/>
  <c r="K407" i="4"/>
  <c r="I407" i="4"/>
  <c r="J407" i="4"/>
  <c r="K399" i="4"/>
  <c r="I399" i="4"/>
  <c r="J399" i="4"/>
  <c r="K391" i="4"/>
  <c r="J391" i="4"/>
  <c r="K383" i="4"/>
  <c r="J383" i="4"/>
  <c r="I383" i="4"/>
  <c r="K375" i="4"/>
  <c r="J375" i="4"/>
  <c r="I375" i="4"/>
  <c r="K367" i="4"/>
  <c r="I367" i="4"/>
  <c r="J367" i="4"/>
  <c r="K359" i="4"/>
  <c r="J359" i="4"/>
  <c r="K351" i="4"/>
  <c r="J351" i="4"/>
  <c r="I351" i="4"/>
  <c r="K343" i="4"/>
  <c r="J343" i="4"/>
  <c r="I343" i="4"/>
  <c r="K335" i="4"/>
  <c r="I335" i="4"/>
  <c r="J335" i="4"/>
  <c r="K327" i="4"/>
  <c r="J327" i="4"/>
  <c r="K319" i="4"/>
  <c r="J319" i="4"/>
  <c r="I319" i="4"/>
  <c r="K311" i="4"/>
  <c r="J311" i="4"/>
  <c r="I311" i="4"/>
  <c r="K303" i="4"/>
  <c r="I303" i="4"/>
  <c r="J303" i="4"/>
  <c r="K295" i="4"/>
  <c r="J295" i="4"/>
  <c r="K287" i="4"/>
  <c r="J287" i="4"/>
  <c r="I287" i="4"/>
  <c r="K279" i="4"/>
  <c r="J279" i="4"/>
  <c r="I279" i="4"/>
  <c r="K271" i="4"/>
  <c r="I271" i="4"/>
  <c r="J271" i="4"/>
  <c r="K263" i="4"/>
  <c r="J263" i="4"/>
  <c r="K255" i="4"/>
  <c r="J255" i="4"/>
  <c r="I255" i="4"/>
  <c r="K247" i="4"/>
  <c r="J247" i="4"/>
  <c r="I247" i="4"/>
  <c r="K239" i="4"/>
  <c r="J239" i="4"/>
  <c r="I239" i="4"/>
  <c r="K231" i="4"/>
  <c r="J231" i="4"/>
  <c r="K223" i="4"/>
  <c r="J223" i="4"/>
  <c r="I223" i="4"/>
  <c r="K215" i="4"/>
  <c r="J215" i="4"/>
  <c r="I215" i="4"/>
  <c r="K207" i="4"/>
  <c r="J207" i="4"/>
  <c r="I207" i="4"/>
  <c r="K199" i="4"/>
  <c r="J199" i="4"/>
  <c r="K191" i="4"/>
  <c r="J191" i="4"/>
  <c r="I191" i="4"/>
  <c r="K183" i="4"/>
  <c r="J183" i="4"/>
  <c r="I183" i="4"/>
  <c r="K175" i="4"/>
  <c r="I175" i="4"/>
  <c r="J175" i="4"/>
  <c r="K167" i="4"/>
  <c r="J167" i="4"/>
  <c r="I167" i="4"/>
  <c r="K159" i="4"/>
  <c r="I159" i="4"/>
  <c r="J159" i="4"/>
  <c r="K151" i="4"/>
  <c r="J151" i="4"/>
  <c r="K143" i="4"/>
  <c r="J143" i="4"/>
  <c r="I143" i="4"/>
  <c r="K135" i="4"/>
  <c r="J135" i="4"/>
  <c r="I135" i="4"/>
  <c r="K127" i="4"/>
  <c r="J127" i="4"/>
  <c r="I127" i="4"/>
  <c r="K119" i="4"/>
  <c r="J119" i="4"/>
  <c r="I119" i="4"/>
  <c r="K111" i="4"/>
  <c r="J111" i="4"/>
  <c r="I111" i="4"/>
  <c r="K103" i="4"/>
  <c r="J103" i="4"/>
  <c r="I103" i="4"/>
  <c r="K95" i="4"/>
  <c r="I95" i="4"/>
  <c r="J95" i="4"/>
  <c r="K87" i="4"/>
  <c r="J87" i="4"/>
  <c r="I87" i="4"/>
  <c r="K79" i="4"/>
  <c r="I79" i="4"/>
  <c r="J79" i="4"/>
  <c r="K71" i="4"/>
  <c r="J71" i="4"/>
  <c r="I71" i="4"/>
  <c r="K63" i="4"/>
  <c r="J63" i="4"/>
  <c r="I63" i="4"/>
  <c r="K55" i="4"/>
  <c r="J55" i="4"/>
  <c r="I55" i="4"/>
  <c r="K47" i="4"/>
  <c r="I47" i="4"/>
  <c r="J47" i="4"/>
  <c r="K39" i="4"/>
  <c r="J39" i="4"/>
  <c r="I39" i="4"/>
  <c r="K31" i="4"/>
  <c r="J31" i="4"/>
  <c r="K23" i="4"/>
  <c r="J23" i="4"/>
  <c r="I23" i="4"/>
  <c r="K15" i="4"/>
  <c r="J15" i="4"/>
  <c r="I15" i="4"/>
  <c r="K7" i="4"/>
  <c r="J7" i="4"/>
  <c r="I7" i="4"/>
  <c r="H503" i="4"/>
  <c r="H483" i="4"/>
  <c r="H460" i="4"/>
  <c r="H439" i="4"/>
  <c r="H419" i="4"/>
  <c r="H396" i="4"/>
  <c r="H367" i="4"/>
  <c r="H335" i="4"/>
  <c r="H303" i="4"/>
  <c r="H271" i="4"/>
  <c r="H239" i="4"/>
  <c r="H207" i="4"/>
  <c r="H175" i="4"/>
  <c r="H143" i="4"/>
  <c r="H111" i="4"/>
  <c r="H55" i="4"/>
  <c r="I512" i="4"/>
  <c r="I448" i="4"/>
  <c r="I380" i="4"/>
  <c r="I295" i="4"/>
  <c r="I209" i="4"/>
  <c r="I113" i="4"/>
  <c r="K2" i="4"/>
  <c r="J2" i="4"/>
  <c r="H2" i="4"/>
  <c r="G2" i="4"/>
  <c r="K490" i="4"/>
  <c r="J490" i="4"/>
  <c r="I490" i="4"/>
  <c r="H490" i="4"/>
  <c r="K450" i="4"/>
  <c r="J450" i="4"/>
  <c r="I450" i="4"/>
  <c r="H450" i="4"/>
  <c r="K394" i="4"/>
  <c r="J394" i="4"/>
  <c r="I394" i="4"/>
  <c r="H394" i="4"/>
  <c r="J497" i="4"/>
  <c r="K497" i="4"/>
  <c r="I497" i="4"/>
  <c r="H497" i="4"/>
  <c r="J465" i="4"/>
  <c r="I465" i="4"/>
  <c r="K465" i="4"/>
  <c r="H465" i="4"/>
  <c r="K425" i="4"/>
  <c r="J425" i="4"/>
  <c r="I425" i="4"/>
  <c r="H425" i="4"/>
  <c r="K377" i="4"/>
  <c r="J377" i="4"/>
  <c r="I377" i="4"/>
  <c r="H377" i="4"/>
  <c r="K518" i="4"/>
  <c r="J518" i="4"/>
  <c r="I518" i="4"/>
  <c r="H518" i="4"/>
  <c r="K510" i="4"/>
  <c r="J510" i="4"/>
  <c r="I510" i="4"/>
  <c r="H510" i="4"/>
  <c r="K502" i="4"/>
  <c r="J502" i="4"/>
  <c r="I502" i="4"/>
  <c r="H502" i="4"/>
  <c r="K494" i="4"/>
  <c r="J494" i="4"/>
  <c r="I494" i="4"/>
  <c r="H494" i="4"/>
  <c r="K486" i="4"/>
  <c r="J486" i="4"/>
  <c r="I486" i="4"/>
  <c r="H486" i="4"/>
  <c r="K478" i="4"/>
  <c r="J478" i="4"/>
  <c r="I478" i="4"/>
  <c r="H478" i="4"/>
  <c r="K470" i="4"/>
  <c r="J470" i="4"/>
  <c r="I470" i="4"/>
  <c r="H470" i="4"/>
  <c r="K462" i="4"/>
  <c r="J462" i="4"/>
  <c r="I462" i="4"/>
  <c r="H462" i="4"/>
  <c r="K454" i="4"/>
  <c r="J454" i="4"/>
  <c r="I454" i="4"/>
  <c r="H454" i="4"/>
  <c r="K446" i="4"/>
  <c r="J446" i="4"/>
  <c r="I446" i="4"/>
  <c r="H446" i="4"/>
  <c r="K438" i="4"/>
  <c r="J438" i="4"/>
  <c r="I438" i="4"/>
  <c r="H438" i="4"/>
  <c r="K430" i="4"/>
  <c r="J430" i="4"/>
  <c r="I430" i="4"/>
  <c r="H430" i="4"/>
  <c r="K422" i="4"/>
  <c r="J422" i="4"/>
  <c r="I422" i="4"/>
  <c r="H422" i="4"/>
  <c r="K414" i="4"/>
  <c r="J414" i="4"/>
  <c r="I414" i="4"/>
  <c r="H414" i="4"/>
  <c r="K406" i="4"/>
  <c r="J406" i="4"/>
  <c r="I406" i="4"/>
  <c r="H406" i="4"/>
  <c r="K398" i="4"/>
  <c r="J398" i="4"/>
  <c r="I398" i="4"/>
  <c r="H398" i="4"/>
  <c r="K390" i="4"/>
  <c r="J390" i="4"/>
  <c r="I390" i="4"/>
  <c r="H390" i="4"/>
  <c r="K382" i="4"/>
  <c r="J382" i="4"/>
  <c r="H382" i="4"/>
  <c r="I382" i="4"/>
  <c r="K374" i="4"/>
  <c r="J374" i="4"/>
  <c r="H374" i="4"/>
  <c r="I374" i="4"/>
  <c r="K366" i="4"/>
  <c r="J366" i="4"/>
  <c r="I366" i="4"/>
  <c r="H366" i="4"/>
  <c r="K358" i="4"/>
  <c r="J358" i="4"/>
  <c r="I358" i="4"/>
  <c r="H358" i="4"/>
  <c r="K350" i="4"/>
  <c r="J350" i="4"/>
  <c r="H350" i="4"/>
  <c r="I350" i="4"/>
  <c r="K342" i="4"/>
  <c r="J342" i="4"/>
  <c r="H342" i="4"/>
  <c r="I342" i="4"/>
  <c r="K334" i="4"/>
  <c r="J334" i="4"/>
  <c r="I334" i="4"/>
  <c r="H334" i="4"/>
  <c r="K326" i="4"/>
  <c r="J326" i="4"/>
  <c r="I326" i="4"/>
  <c r="H326" i="4"/>
  <c r="K318" i="4"/>
  <c r="J318" i="4"/>
  <c r="H318" i="4"/>
  <c r="I318" i="4"/>
  <c r="K310" i="4"/>
  <c r="J310" i="4"/>
  <c r="H310" i="4"/>
  <c r="I310" i="4"/>
  <c r="K302" i="4"/>
  <c r="J302" i="4"/>
  <c r="I302" i="4"/>
  <c r="H302" i="4"/>
  <c r="K294" i="4"/>
  <c r="J294" i="4"/>
  <c r="I294" i="4"/>
  <c r="H294" i="4"/>
  <c r="K286" i="4"/>
  <c r="J286" i="4"/>
  <c r="H286" i="4"/>
  <c r="I286" i="4"/>
  <c r="K278" i="4"/>
  <c r="J278" i="4"/>
  <c r="H278" i="4"/>
  <c r="I278" i="4"/>
  <c r="K270" i="4"/>
  <c r="J270" i="4"/>
  <c r="I270" i="4"/>
  <c r="H270" i="4"/>
  <c r="K262" i="4"/>
  <c r="J262" i="4"/>
  <c r="I262" i="4"/>
  <c r="H262" i="4"/>
  <c r="K254" i="4"/>
  <c r="J254" i="4"/>
  <c r="H254" i="4"/>
  <c r="I254" i="4"/>
  <c r="K246" i="4"/>
  <c r="J246" i="4"/>
  <c r="H246" i="4"/>
  <c r="I246" i="4"/>
  <c r="K238" i="4"/>
  <c r="J238" i="4"/>
  <c r="I238" i="4"/>
  <c r="H238" i="4"/>
  <c r="K230" i="4"/>
  <c r="J230" i="4"/>
  <c r="I230" i="4"/>
  <c r="H230" i="4"/>
  <c r="K222" i="4"/>
  <c r="J222" i="4"/>
  <c r="H222" i="4"/>
  <c r="I222" i="4"/>
  <c r="K214" i="4"/>
  <c r="J214" i="4"/>
  <c r="H214" i="4"/>
  <c r="I214" i="4"/>
  <c r="K206" i="4"/>
  <c r="J206" i="4"/>
  <c r="I206" i="4"/>
  <c r="H206" i="4"/>
  <c r="K198" i="4"/>
  <c r="J198" i="4"/>
  <c r="I198" i="4"/>
  <c r="H198" i="4"/>
  <c r="K190" i="4"/>
  <c r="J190" i="4"/>
  <c r="H190" i="4"/>
  <c r="I190" i="4"/>
  <c r="K182" i="4"/>
  <c r="J182" i="4"/>
  <c r="H182" i="4"/>
  <c r="I182" i="4"/>
  <c r="K174" i="4"/>
  <c r="J174" i="4"/>
  <c r="I174" i="4"/>
  <c r="H174" i="4"/>
  <c r="K166" i="4"/>
  <c r="J166" i="4"/>
  <c r="H166" i="4"/>
  <c r="I166" i="4"/>
  <c r="K158" i="4"/>
  <c r="J158" i="4"/>
  <c r="H158" i="4"/>
  <c r="I158" i="4"/>
  <c r="K150" i="4"/>
  <c r="I150" i="4"/>
  <c r="H150" i="4"/>
  <c r="J150" i="4"/>
  <c r="K142" i="4"/>
  <c r="J142" i="4"/>
  <c r="H142" i="4"/>
  <c r="I142" i="4"/>
  <c r="K134" i="4"/>
  <c r="J134" i="4"/>
  <c r="I134" i="4"/>
  <c r="H134" i="4"/>
  <c r="K126" i="4"/>
  <c r="H126" i="4"/>
  <c r="J126" i="4"/>
  <c r="K118" i="4"/>
  <c r="J118" i="4"/>
  <c r="H118" i="4"/>
  <c r="I118" i="4"/>
  <c r="K110" i="4"/>
  <c r="I110" i="4"/>
  <c r="H110" i="4"/>
  <c r="J110" i="4"/>
  <c r="K102" i="4"/>
  <c r="J102" i="4"/>
  <c r="H102" i="4"/>
  <c r="I102" i="4"/>
  <c r="K94" i="4"/>
  <c r="I94" i="4"/>
  <c r="H94" i="4"/>
  <c r="J94" i="4"/>
  <c r="K86" i="4"/>
  <c r="J86" i="4"/>
  <c r="I86" i="4"/>
  <c r="H86" i="4"/>
  <c r="K78" i="4"/>
  <c r="J78" i="4"/>
  <c r="I78" i="4"/>
  <c r="H78" i="4"/>
  <c r="K70" i="4"/>
  <c r="J70" i="4"/>
  <c r="H70" i="4"/>
  <c r="I70" i="4"/>
  <c r="K62" i="4"/>
  <c r="J62" i="4"/>
  <c r="I62" i="4"/>
  <c r="H62" i="4"/>
  <c r="K54" i="4"/>
  <c r="J54" i="4"/>
  <c r="I54" i="4"/>
  <c r="H54" i="4"/>
  <c r="K46" i="4"/>
  <c r="J46" i="4"/>
  <c r="I46" i="4"/>
  <c r="H46" i="4"/>
  <c r="K38" i="4"/>
  <c r="J38" i="4"/>
  <c r="H38" i="4"/>
  <c r="I38" i="4"/>
  <c r="K30" i="4"/>
  <c r="I30" i="4"/>
  <c r="J30" i="4"/>
  <c r="H30" i="4"/>
  <c r="K22" i="4"/>
  <c r="J22" i="4"/>
  <c r="I22" i="4"/>
  <c r="H22" i="4"/>
  <c r="K14" i="4"/>
  <c r="J14" i="4"/>
  <c r="H14" i="4"/>
  <c r="K6" i="4"/>
  <c r="J6" i="4"/>
  <c r="H6" i="4"/>
  <c r="I6" i="4"/>
  <c r="H523" i="4"/>
  <c r="H500" i="4"/>
  <c r="H479" i="4"/>
  <c r="H459" i="4"/>
  <c r="H436" i="4"/>
  <c r="H415" i="4"/>
  <c r="H395" i="4"/>
  <c r="H363" i="4"/>
  <c r="H331" i="4"/>
  <c r="H299" i="4"/>
  <c r="H267" i="4"/>
  <c r="H235" i="4"/>
  <c r="H203" i="4"/>
  <c r="H171" i="4"/>
  <c r="H139" i="4"/>
  <c r="H107" i="4"/>
  <c r="H47" i="4"/>
  <c r="I504" i="4"/>
  <c r="I440" i="4"/>
  <c r="I369" i="4"/>
  <c r="I284" i="4"/>
  <c r="I199" i="4"/>
  <c r="I99" i="4"/>
  <c r="J484" i="4"/>
  <c r="K517" i="4"/>
  <c r="I517" i="4"/>
  <c r="H517" i="4"/>
  <c r="K501" i="4"/>
  <c r="I501" i="4"/>
  <c r="H501" i="4"/>
  <c r="K485" i="4"/>
  <c r="I485" i="4"/>
  <c r="H485" i="4"/>
  <c r="J485" i="4"/>
  <c r="K469" i="4"/>
  <c r="I469" i="4"/>
  <c r="H469" i="4"/>
  <c r="J469" i="4"/>
  <c r="K453" i="4"/>
  <c r="I453" i="4"/>
  <c r="H453" i="4"/>
  <c r="J453" i="4"/>
  <c r="K437" i="4"/>
  <c r="I437" i="4"/>
  <c r="H437" i="4"/>
  <c r="J437" i="4"/>
  <c r="K421" i="4"/>
  <c r="I421" i="4"/>
  <c r="H421" i="4"/>
  <c r="J421" i="4"/>
  <c r="K413" i="4"/>
  <c r="I413" i="4"/>
  <c r="H413" i="4"/>
  <c r="J413" i="4"/>
  <c r="K397" i="4"/>
  <c r="J397" i="4"/>
  <c r="I397" i="4"/>
  <c r="H397" i="4"/>
  <c r="K389" i="4"/>
  <c r="I389" i="4"/>
  <c r="H389" i="4"/>
  <c r="J389" i="4"/>
  <c r="K381" i="4"/>
  <c r="I381" i="4"/>
  <c r="H381" i="4"/>
  <c r="J381" i="4"/>
  <c r="K373" i="4"/>
  <c r="I373" i="4"/>
  <c r="H373" i="4"/>
  <c r="J373" i="4"/>
  <c r="K365" i="4"/>
  <c r="J365" i="4"/>
  <c r="I365" i="4"/>
  <c r="H365" i="4"/>
  <c r="K357" i="4"/>
  <c r="I357" i="4"/>
  <c r="J357" i="4"/>
  <c r="H357" i="4"/>
  <c r="K349" i="4"/>
  <c r="I349" i="4"/>
  <c r="H349" i="4"/>
  <c r="J349" i="4"/>
  <c r="K341" i="4"/>
  <c r="I341" i="4"/>
  <c r="J341" i="4"/>
  <c r="H341" i="4"/>
  <c r="K333" i="4"/>
  <c r="J333" i="4"/>
  <c r="I333" i="4"/>
  <c r="H333" i="4"/>
  <c r="K325" i="4"/>
  <c r="I325" i="4"/>
  <c r="J325" i="4"/>
  <c r="H325" i="4"/>
  <c r="K317" i="4"/>
  <c r="I317" i="4"/>
  <c r="H317" i="4"/>
  <c r="J317" i="4"/>
  <c r="K309" i="4"/>
  <c r="I309" i="4"/>
  <c r="J309" i="4"/>
  <c r="H309" i="4"/>
  <c r="K301" i="4"/>
  <c r="J301" i="4"/>
  <c r="I301" i="4"/>
  <c r="H301" i="4"/>
  <c r="K293" i="4"/>
  <c r="I293" i="4"/>
  <c r="H293" i="4"/>
  <c r="J293" i="4"/>
  <c r="K285" i="4"/>
  <c r="I285" i="4"/>
  <c r="H285" i="4"/>
  <c r="J285" i="4"/>
  <c r="K277" i="4"/>
  <c r="I277" i="4"/>
  <c r="H277" i="4"/>
  <c r="J277" i="4"/>
  <c r="K269" i="4"/>
  <c r="J269" i="4"/>
  <c r="I269" i="4"/>
  <c r="H269" i="4"/>
  <c r="K261" i="4"/>
  <c r="I261" i="4"/>
  <c r="H261" i="4"/>
  <c r="J261" i="4"/>
  <c r="K253" i="4"/>
  <c r="I253" i="4"/>
  <c r="H253" i="4"/>
  <c r="J253" i="4"/>
  <c r="K245" i="4"/>
  <c r="I245" i="4"/>
  <c r="H245" i="4"/>
  <c r="J245" i="4"/>
  <c r="K237" i="4"/>
  <c r="J237" i="4"/>
  <c r="I237" i="4"/>
  <c r="H237" i="4"/>
  <c r="K229" i="4"/>
  <c r="I229" i="4"/>
  <c r="H229" i="4"/>
  <c r="J229" i="4"/>
  <c r="K221" i="4"/>
  <c r="I221" i="4"/>
  <c r="J221" i="4"/>
  <c r="H221" i="4"/>
  <c r="K213" i="4"/>
  <c r="I213" i="4"/>
  <c r="H213" i="4"/>
  <c r="J213" i="4"/>
  <c r="K205" i="4"/>
  <c r="J205" i="4"/>
  <c r="I205" i="4"/>
  <c r="H205" i="4"/>
  <c r="K197" i="4"/>
  <c r="I197" i="4"/>
  <c r="H197" i="4"/>
  <c r="J197" i="4"/>
  <c r="K189" i="4"/>
  <c r="J189" i="4"/>
  <c r="I189" i="4"/>
  <c r="H189" i="4"/>
  <c r="K181" i="4"/>
  <c r="J181" i="4"/>
  <c r="I181" i="4"/>
  <c r="H181" i="4"/>
  <c r="K173" i="4"/>
  <c r="J173" i="4"/>
  <c r="I173" i="4"/>
  <c r="H173" i="4"/>
  <c r="K165" i="4"/>
  <c r="I165" i="4"/>
  <c r="J165" i="4"/>
  <c r="H165" i="4"/>
  <c r="J157" i="4"/>
  <c r="K157" i="4"/>
  <c r="I157" i="4"/>
  <c r="H157" i="4"/>
  <c r="J149" i="4"/>
  <c r="K149" i="4"/>
  <c r="I149" i="4"/>
  <c r="H149" i="4"/>
  <c r="J141" i="4"/>
  <c r="K141" i="4"/>
  <c r="I141" i="4"/>
  <c r="H141" i="4"/>
  <c r="J133" i="4"/>
  <c r="K133" i="4"/>
  <c r="I133" i="4"/>
  <c r="H133" i="4"/>
  <c r="J125" i="4"/>
  <c r="K125" i="4"/>
  <c r="I125" i="4"/>
  <c r="H125" i="4"/>
  <c r="J117" i="4"/>
  <c r="K117" i="4"/>
  <c r="I117" i="4"/>
  <c r="H117" i="4"/>
  <c r="J109" i="4"/>
  <c r="K109" i="4"/>
  <c r="I109" i="4"/>
  <c r="H109" i="4"/>
  <c r="J101" i="4"/>
  <c r="K101" i="4"/>
  <c r="I101" i="4"/>
  <c r="H101" i="4"/>
  <c r="J93" i="4"/>
  <c r="K93" i="4"/>
  <c r="I93" i="4"/>
  <c r="H93" i="4"/>
  <c r="J85" i="4"/>
  <c r="K85" i="4"/>
  <c r="I85" i="4"/>
  <c r="H85" i="4"/>
  <c r="J77" i="4"/>
  <c r="K77" i="4"/>
  <c r="I77" i="4"/>
  <c r="H77" i="4"/>
  <c r="J69" i="4"/>
  <c r="K69" i="4"/>
  <c r="I69" i="4"/>
  <c r="H69" i="4"/>
  <c r="J61" i="4"/>
  <c r="K61" i="4"/>
  <c r="I61" i="4"/>
  <c r="H61" i="4"/>
  <c r="J53" i="4"/>
  <c r="K53" i="4"/>
  <c r="I53" i="4"/>
  <c r="H53" i="4"/>
  <c r="J45" i="4"/>
  <c r="K45" i="4"/>
  <c r="I45" i="4"/>
  <c r="H45" i="4"/>
  <c r="J37" i="4"/>
  <c r="K37" i="4"/>
  <c r="I37" i="4"/>
  <c r="H37" i="4"/>
  <c r="J29" i="4"/>
  <c r="K29" i="4"/>
  <c r="I29" i="4"/>
  <c r="H29" i="4"/>
  <c r="J21" i="4"/>
  <c r="K21" i="4"/>
  <c r="I21" i="4"/>
  <c r="H21" i="4"/>
  <c r="J13" i="4"/>
  <c r="K13" i="4"/>
  <c r="I13" i="4"/>
  <c r="H13" i="4"/>
  <c r="J5" i="4"/>
  <c r="K5" i="4"/>
  <c r="I5" i="4"/>
  <c r="H5" i="4"/>
  <c r="H519" i="4"/>
  <c r="H499" i="4"/>
  <c r="H476" i="4"/>
  <c r="H455" i="4"/>
  <c r="H435" i="4"/>
  <c r="H412" i="4"/>
  <c r="H391" i="4"/>
  <c r="H359" i="4"/>
  <c r="H327" i="4"/>
  <c r="H295" i="4"/>
  <c r="H263" i="4"/>
  <c r="H231" i="4"/>
  <c r="H199" i="4"/>
  <c r="H167" i="4"/>
  <c r="H135" i="4"/>
  <c r="H103" i="4"/>
  <c r="H39" i="4"/>
  <c r="I496" i="4"/>
  <c r="I432" i="4"/>
  <c r="I359" i="4"/>
  <c r="I273" i="4"/>
  <c r="I188" i="4"/>
  <c r="I82" i="4"/>
  <c r="J467" i="4"/>
  <c r="G66" i="4"/>
  <c r="F309" i="4"/>
  <c r="F324" i="4"/>
  <c r="F304" i="4"/>
  <c r="F260" i="4"/>
  <c r="G236" i="4"/>
  <c r="G108" i="4"/>
  <c r="F88" i="4"/>
  <c r="F44" i="4"/>
  <c r="G24" i="4"/>
  <c r="G504" i="4"/>
  <c r="G48" i="4"/>
  <c r="F522" i="4"/>
  <c r="F506" i="4"/>
  <c r="F498" i="4"/>
  <c r="F494" i="4"/>
  <c r="F486" i="4"/>
  <c r="F482" i="4"/>
  <c r="F466" i="4"/>
  <c r="F458" i="4"/>
  <c r="F454" i="4"/>
  <c r="F442" i="4"/>
  <c r="F422" i="4"/>
  <c r="F414" i="4"/>
  <c r="F402" i="4"/>
  <c r="F386" i="4"/>
  <c r="F374" i="4"/>
  <c r="F366" i="4"/>
  <c r="F521" i="4"/>
  <c r="F513" i="4"/>
  <c r="F505" i="4"/>
  <c r="F493" i="4"/>
  <c r="G481" i="4"/>
  <c r="F465" i="4"/>
  <c r="F461" i="4"/>
  <c r="F449" i="4"/>
  <c r="F441" i="4"/>
  <c r="F433" i="4"/>
  <c r="F429" i="4"/>
  <c r="G417" i="4"/>
  <c r="F397" i="4"/>
  <c r="F385" i="4"/>
  <c r="F365" i="4"/>
  <c r="F361" i="4"/>
  <c r="G353" i="4"/>
  <c r="F293" i="4"/>
  <c r="F265" i="4"/>
  <c r="F193" i="4"/>
  <c r="F141" i="4"/>
  <c r="G513" i="4"/>
  <c r="G492" i="4"/>
  <c r="G471" i="4"/>
  <c r="G449" i="4"/>
  <c r="G428" i="4"/>
  <c r="G407" i="4"/>
  <c r="G385" i="4"/>
  <c r="G364" i="4"/>
  <c r="G343" i="4"/>
  <c r="G300" i="4"/>
  <c r="G258" i="4"/>
  <c r="G216" i="4"/>
  <c r="G172" i="4"/>
  <c r="G130" i="4"/>
  <c r="G88" i="4"/>
  <c r="G44" i="4"/>
  <c r="G518" i="4"/>
  <c r="G510" i="4"/>
  <c r="G502" i="4"/>
  <c r="G478" i="4"/>
  <c r="G470" i="4"/>
  <c r="G462" i="4"/>
  <c r="G446" i="4"/>
  <c r="G438" i="4"/>
  <c r="G430" i="4"/>
  <c r="G426" i="4"/>
  <c r="G418" i="4"/>
  <c r="G410" i="4"/>
  <c r="G406" i="4"/>
  <c r="G398" i="4"/>
  <c r="G390" i="4"/>
  <c r="G382" i="4"/>
  <c r="G378" i="4"/>
  <c r="G370" i="4"/>
  <c r="G362" i="4"/>
  <c r="F322" i="4"/>
  <c r="F146" i="4"/>
  <c r="G122" i="4"/>
  <c r="F118" i="4"/>
  <c r="F82" i="4"/>
  <c r="F50" i="4"/>
  <c r="F18" i="4"/>
  <c r="F426" i="4"/>
  <c r="F410" i="4"/>
  <c r="F354" i="4"/>
  <c r="F338" i="4"/>
  <c r="F298" i="4"/>
  <c r="F277" i="4"/>
  <c r="F256" i="4"/>
  <c r="F242" i="4"/>
  <c r="F214" i="4"/>
  <c r="F186" i="4"/>
  <c r="F172" i="4"/>
  <c r="F144" i="4"/>
  <c r="F114" i="4"/>
  <c r="F98" i="4"/>
  <c r="F56" i="4"/>
  <c r="F13" i="4"/>
  <c r="G493" i="4"/>
  <c r="G451" i="4"/>
  <c r="G429" i="4"/>
  <c r="G387" i="4"/>
  <c r="G365" i="4"/>
  <c r="G304" i="4"/>
  <c r="G218" i="4"/>
  <c r="G132" i="4"/>
  <c r="G90" i="4"/>
  <c r="G517" i="4"/>
  <c r="G445" i="4"/>
  <c r="G437" i="4"/>
  <c r="G421" i="4"/>
  <c r="G413" i="4"/>
  <c r="G409" i="4"/>
  <c r="G401" i="4"/>
  <c r="G393" i="4"/>
  <c r="G377" i="4"/>
  <c r="G373" i="4"/>
  <c r="G357" i="4"/>
  <c r="G345" i="4"/>
  <c r="G337" i="4"/>
  <c r="G333" i="4"/>
  <c r="G325" i="4"/>
  <c r="G317" i="4"/>
  <c r="F317" i="4"/>
  <c r="G309" i="4"/>
  <c r="G301" i="4"/>
  <c r="F301" i="4"/>
  <c r="G297" i="4"/>
  <c r="G289" i="4"/>
  <c r="F289" i="4"/>
  <c r="G285" i="4"/>
  <c r="F285" i="4"/>
  <c r="G277" i="4"/>
  <c r="G269" i="4"/>
  <c r="F269" i="4"/>
  <c r="G261" i="4"/>
  <c r="G257" i="4"/>
  <c r="F257" i="4"/>
  <c r="G249" i="4"/>
  <c r="F249" i="4"/>
  <c r="G241" i="4"/>
  <c r="G233" i="4"/>
  <c r="F233" i="4"/>
  <c r="G221" i="4"/>
  <c r="G213" i="4"/>
  <c r="G209" i="4"/>
  <c r="F209" i="4"/>
  <c r="G201" i="4"/>
  <c r="F201" i="4"/>
  <c r="G197" i="4"/>
  <c r="F197" i="4"/>
  <c r="G189" i="4"/>
  <c r="F189" i="4"/>
  <c r="G185" i="4"/>
  <c r="F185" i="4"/>
  <c r="G177" i="4"/>
  <c r="G165" i="4"/>
  <c r="G157" i="4"/>
  <c r="G149" i="4"/>
  <c r="G145" i="4"/>
  <c r="F145" i="4"/>
  <c r="G137" i="4"/>
  <c r="F137" i="4"/>
  <c r="G129" i="4"/>
  <c r="G121" i="4"/>
  <c r="F121" i="4"/>
  <c r="G117" i="4"/>
  <c r="F117" i="4"/>
  <c r="G109" i="4"/>
  <c r="F109" i="4"/>
  <c r="G105" i="4"/>
  <c r="F105" i="4"/>
  <c r="G101" i="4"/>
  <c r="F101" i="4"/>
  <c r="G93" i="4"/>
  <c r="F93" i="4"/>
  <c r="G85" i="4"/>
  <c r="F85" i="4"/>
  <c r="G73" i="4"/>
  <c r="F73" i="4"/>
  <c r="G65" i="4"/>
  <c r="G57" i="4"/>
  <c r="F57" i="4"/>
  <c r="G45" i="4"/>
  <c r="G37" i="4"/>
  <c r="F37" i="4"/>
  <c r="G29" i="4"/>
  <c r="F29" i="4"/>
  <c r="G21" i="4"/>
  <c r="F21" i="4"/>
  <c r="G17" i="4"/>
  <c r="F17" i="4"/>
  <c r="G9" i="4"/>
  <c r="F9" i="4"/>
  <c r="F481" i="4"/>
  <c r="F417" i="4"/>
  <c r="F401" i="4"/>
  <c r="F353" i="4"/>
  <c r="F337" i="4"/>
  <c r="F318" i="4"/>
  <c r="F297" i="4"/>
  <c r="F276" i="4"/>
  <c r="F226" i="4"/>
  <c r="F213" i="4"/>
  <c r="F184" i="4"/>
  <c r="F156" i="4"/>
  <c r="F76" i="4"/>
  <c r="F12" i="4"/>
  <c r="G516" i="4"/>
  <c r="F516" i="4"/>
  <c r="G508" i="4"/>
  <c r="F508" i="4"/>
  <c r="G500" i="4"/>
  <c r="F500" i="4"/>
  <c r="F492" i="4"/>
  <c r="G484" i="4"/>
  <c r="F484" i="4"/>
  <c r="F472" i="4"/>
  <c r="G456" i="4"/>
  <c r="F456" i="4"/>
  <c r="G448" i="4"/>
  <c r="F448" i="4"/>
  <c r="F440" i="4"/>
  <c r="G432" i="4"/>
  <c r="F432" i="4"/>
  <c r="G424" i="4"/>
  <c r="F424" i="4"/>
  <c r="G416" i="4"/>
  <c r="F416" i="4"/>
  <c r="G412" i="4"/>
  <c r="F412" i="4"/>
  <c r="G404" i="4"/>
  <c r="F404" i="4"/>
  <c r="G400" i="4"/>
  <c r="F400" i="4"/>
  <c r="G388" i="4"/>
  <c r="F388" i="4"/>
  <c r="F376" i="4"/>
  <c r="F364" i="4"/>
  <c r="G356" i="4"/>
  <c r="F356" i="4"/>
  <c r="G348" i="4"/>
  <c r="F348" i="4"/>
  <c r="G340" i="4"/>
  <c r="F340" i="4"/>
  <c r="G336" i="4"/>
  <c r="F336" i="4"/>
  <c r="G332" i="4"/>
  <c r="F332" i="4"/>
  <c r="G320" i="4"/>
  <c r="G316" i="4"/>
  <c r="F316" i="4"/>
  <c r="G312" i="4"/>
  <c r="F312" i="4"/>
  <c r="G308" i="4"/>
  <c r="F300" i="4"/>
  <c r="G296" i="4"/>
  <c r="F296" i="4"/>
  <c r="G292" i="4"/>
  <c r="G288" i="4"/>
  <c r="G284" i="4"/>
  <c r="F284" i="4"/>
  <c r="F280" i="4"/>
  <c r="G276" i="4"/>
  <c r="G272" i="4"/>
  <c r="G268" i="4"/>
  <c r="F268" i="4"/>
  <c r="G264" i="4"/>
  <c r="F264" i="4"/>
  <c r="G256" i="4"/>
  <c r="G252" i="4"/>
  <c r="F252" i="4"/>
  <c r="G248" i="4"/>
  <c r="F244" i="4"/>
  <c r="G244" i="4"/>
  <c r="F240" i="4"/>
  <c r="G232" i="4"/>
  <c r="F232" i="4"/>
  <c r="F228" i="4"/>
  <c r="G228" i="4"/>
  <c r="G224" i="4"/>
  <c r="F224" i="4"/>
  <c r="G220" i="4"/>
  <c r="F216" i="4"/>
  <c r="F212" i="4"/>
  <c r="G212" i="4"/>
  <c r="G208" i="4"/>
  <c r="G204" i="4"/>
  <c r="F204" i="4"/>
  <c r="G200" i="4"/>
  <c r="F196" i="4"/>
  <c r="G192" i="4"/>
  <c r="G188" i="4"/>
  <c r="F188" i="4"/>
  <c r="G184" i="4"/>
  <c r="F180" i="4"/>
  <c r="G180" i="4"/>
  <c r="F176" i="4"/>
  <c r="G168" i="4"/>
  <c r="F168" i="4"/>
  <c r="F164" i="4"/>
  <c r="G164" i="4"/>
  <c r="G160" i="4"/>
  <c r="F160" i="4"/>
  <c r="G156" i="4"/>
  <c r="F152" i="4"/>
  <c r="F148" i="4"/>
  <c r="G148" i="4"/>
  <c r="G144" i="4"/>
  <c r="G140" i="4"/>
  <c r="F140" i="4"/>
  <c r="G136" i="4"/>
  <c r="F132" i="4"/>
  <c r="G128" i="4"/>
  <c r="G124" i="4"/>
  <c r="F124" i="4"/>
  <c r="G120" i="4"/>
  <c r="F116" i="4"/>
  <c r="G116" i="4"/>
  <c r="F112" i="4"/>
  <c r="G104" i="4"/>
  <c r="F104" i="4"/>
  <c r="F100" i="4"/>
  <c r="G100" i="4"/>
  <c r="G96" i="4"/>
  <c r="F96" i="4"/>
  <c r="G92" i="4"/>
  <c r="F92" i="4"/>
  <c r="F84" i="4"/>
  <c r="G84" i="4"/>
  <c r="F80" i="4"/>
  <c r="G80" i="4"/>
  <c r="G76" i="4"/>
  <c r="G72" i="4"/>
  <c r="F72" i="4"/>
  <c r="F68" i="4"/>
  <c r="G64" i="4"/>
  <c r="F64" i="4"/>
  <c r="G60" i="4"/>
  <c r="F60" i="4"/>
  <c r="G56" i="4"/>
  <c r="F52" i="4"/>
  <c r="G52" i="4"/>
  <c r="F48" i="4"/>
  <c r="G40" i="4"/>
  <c r="F40" i="4"/>
  <c r="F36" i="4"/>
  <c r="G36" i="4"/>
  <c r="G32" i="4"/>
  <c r="F32" i="4"/>
  <c r="G28" i="4"/>
  <c r="F28" i="4"/>
  <c r="F20" i="4"/>
  <c r="G20" i="4"/>
  <c r="F16" i="4"/>
  <c r="G16" i="4"/>
  <c r="G12" i="4"/>
  <c r="G8" i="4"/>
  <c r="F8" i="4"/>
  <c r="G4" i="4"/>
  <c r="F4" i="4"/>
  <c r="F518" i="4"/>
  <c r="F510" i="4"/>
  <c r="F502" i="4"/>
  <c r="F478" i="4"/>
  <c r="F470" i="4"/>
  <c r="F462" i="4"/>
  <c r="F446" i="4"/>
  <c r="F438" i="4"/>
  <c r="F430" i="4"/>
  <c r="F406" i="4"/>
  <c r="F398" i="4"/>
  <c r="F390" i="4"/>
  <c r="F382" i="4"/>
  <c r="F358" i="4"/>
  <c r="F350" i="4"/>
  <c r="F342" i="4"/>
  <c r="F334" i="4"/>
  <c r="F325" i="4"/>
  <c r="F314" i="4"/>
  <c r="F282" i="4"/>
  <c r="F272" i="4"/>
  <c r="F261" i="4"/>
  <c r="F250" i="4"/>
  <c r="F236" i="4"/>
  <c r="F221" i="4"/>
  <c r="F208" i="4"/>
  <c r="F178" i="4"/>
  <c r="F165" i="4"/>
  <c r="F150" i="4"/>
  <c r="F136" i="4"/>
  <c r="F122" i="4"/>
  <c r="F108" i="4"/>
  <c r="F66" i="4"/>
  <c r="F45" i="4"/>
  <c r="F24" i="4"/>
  <c r="G483" i="4"/>
  <c r="G461" i="4"/>
  <c r="G440" i="4"/>
  <c r="G419" i="4"/>
  <c r="G397" i="4"/>
  <c r="G376" i="4"/>
  <c r="G355" i="4"/>
  <c r="G324" i="4"/>
  <c r="G282" i="4"/>
  <c r="G240" i="4"/>
  <c r="G196" i="4"/>
  <c r="G154" i="4"/>
  <c r="G112" i="4"/>
  <c r="G68" i="4"/>
  <c r="G26" i="4"/>
  <c r="G522" i="4"/>
  <c r="G514" i="4"/>
  <c r="G506" i="4"/>
  <c r="G498" i="4"/>
  <c r="G494" i="4"/>
  <c r="G490" i="4"/>
  <c r="G486" i="4"/>
  <c r="G482" i="4"/>
  <c r="G474" i="4"/>
  <c r="G466" i="4"/>
  <c r="G458" i="4"/>
  <c r="G454" i="4"/>
  <c r="G450" i="4"/>
  <c r="G442" i="4"/>
  <c r="G434" i="4"/>
  <c r="G422" i="4"/>
  <c r="G414" i="4"/>
  <c r="G402" i="4"/>
  <c r="G394" i="4"/>
  <c r="G386" i="4"/>
  <c r="G374" i="4"/>
  <c r="G366" i="4"/>
  <c r="G358" i="4"/>
  <c r="G314" i="4"/>
  <c r="F306" i="4"/>
  <c r="G290" i="4"/>
  <c r="F274" i="4"/>
  <c r="F258" i="4"/>
  <c r="G250" i="4"/>
  <c r="F246" i="4"/>
  <c r="G226" i="4"/>
  <c r="F218" i="4"/>
  <c r="F210" i="4"/>
  <c r="F194" i="4"/>
  <c r="G186" i="4"/>
  <c r="F182" i="4"/>
  <c r="G162" i="4"/>
  <c r="F154" i="4"/>
  <c r="F130" i="4"/>
  <c r="G98" i="4"/>
  <c r="G58" i="4"/>
  <c r="G34" i="4"/>
  <c r="F514" i="4"/>
  <c r="F490" i="4"/>
  <c r="F474" i="4"/>
  <c r="F450" i="4"/>
  <c r="F434" i="4"/>
  <c r="F418" i="4"/>
  <c r="F394" i="4"/>
  <c r="F378" i="4"/>
  <c r="F370" i="4"/>
  <c r="F362" i="4"/>
  <c r="F346" i="4"/>
  <c r="F330" i="4"/>
  <c r="F320" i="4"/>
  <c r="F288" i="4"/>
  <c r="F266" i="4"/>
  <c r="F229" i="4"/>
  <c r="F200" i="4"/>
  <c r="F157" i="4"/>
  <c r="F129" i="4"/>
  <c r="F77" i="4"/>
  <c r="F34" i="4"/>
  <c r="G515" i="4"/>
  <c r="G472" i="4"/>
  <c r="G408" i="4"/>
  <c r="G344" i="4"/>
  <c r="G260" i="4"/>
  <c r="G176" i="4"/>
  <c r="G521" i="4"/>
  <c r="G509" i="4"/>
  <c r="G505" i="4"/>
  <c r="G501" i="4"/>
  <c r="G497" i="4"/>
  <c r="G489" i="4"/>
  <c r="G485" i="4"/>
  <c r="G477" i="4"/>
  <c r="G473" i="4"/>
  <c r="G469" i="4"/>
  <c r="G465" i="4"/>
  <c r="G457" i="4"/>
  <c r="G453" i="4"/>
  <c r="G441" i="4"/>
  <c r="G433" i="4"/>
  <c r="G425" i="4"/>
  <c r="G405" i="4"/>
  <c r="G389" i="4"/>
  <c r="G381" i="4"/>
  <c r="G369" i="4"/>
  <c r="G361" i="4"/>
  <c r="G349" i="4"/>
  <c r="G341" i="4"/>
  <c r="G329" i="4"/>
  <c r="G321" i="4"/>
  <c r="F321" i="4"/>
  <c r="G313" i="4"/>
  <c r="G305" i="4"/>
  <c r="F305" i="4"/>
  <c r="G293" i="4"/>
  <c r="G281" i="4"/>
  <c r="G273" i="4"/>
  <c r="F273" i="4"/>
  <c r="G265" i="4"/>
  <c r="G253" i="4"/>
  <c r="F253" i="4"/>
  <c r="G245" i="4"/>
  <c r="F245" i="4"/>
  <c r="G237" i="4"/>
  <c r="F237" i="4"/>
  <c r="G229" i="4"/>
  <c r="G225" i="4"/>
  <c r="F225" i="4"/>
  <c r="G217" i="4"/>
  <c r="F217" i="4"/>
  <c r="G205" i="4"/>
  <c r="G193" i="4"/>
  <c r="G181" i="4"/>
  <c r="F181" i="4"/>
  <c r="G173" i="4"/>
  <c r="F173" i="4"/>
  <c r="G169" i="4"/>
  <c r="F169" i="4"/>
  <c r="G161" i="4"/>
  <c r="F161" i="4"/>
  <c r="G153" i="4"/>
  <c r="F153" i="4"/>
  <c r="G141" i="4"/>
  <c r="G133" i="4"/>
  <c r="F133" i="4"/>
  <c r="G125" i="4"/>
  <c r="F125" i="4"/>
  <c r="G113" i="4"/>
  <c r="G97" i="4"/>
  <c r="G89" i="4"/>
  <c r="F89" i="4"/>
  <c r="G81" i="4"/>
  <c r="F81" i="4"/>
  <c r="G77" i="4"/>
  <c r="G69" i="4"/>
  <c r="F69" i="4"/>
  <c r="G61" i="4"/>
  <c r="F61" i="4"/>
  <c r="G53" i="4"/>
  <c r="F53" i="4"/>
  <c r="G49" i="4"/>
  <c r="F49" i="4"/>
  <c r="G41" i="4"/>
  <c r="F41" i="4"/>
  <c r="G33" i="4"/>
  <c r="G25" i="4"/>
  <c r="F25" i="4"/>
  <c r="G13" i="4"/>
  <c r="G5" i="4"/>
  <c r="F5" i="4"/>
  <c r="F497" i="4"/>
  <c r="F489" i="4"/>
  <c r="F473" i="4"/>
  <c r="F457" i="4"/>
  <c r="F425" i="4"/>
  <c r="F409" i="4"/>
  <c r="F393" i="4"/>
  <c r="F377" i="4"/>
  <c r="F369" i="4"/>
  <c r="F345" i="4"/>
  <c r="F329" i="4"/>
  <c r="F308" i="4"/>
  <c r="F286" i="4"/>
  <c r="F254" i="4"/>
  <c r="F241" i="4"/>
  <c r="F198" i="4"/>
  <c r="F170" i="4"/>
  <c r="F128" i="4"/>
  <c r="F113" i="4"/>
  <c r="F97" i="4"/>
  <c r="F54" i="4"/>
  <c r="F33" i="4"/>
  <c r="G520" i="4"/>
  <c r="F520" i="4"/>
  <c r="G512" i="4"/>
  <c r="F512" i="4"/>
  <c r="F504" i="4"/>
  <c r="G496" i="4"/>
  <c r="F496" i="4"/>
  <c r="G488" i="4"/>
  <c r="F488" i="4"/>
  <c r="G480" i="4"/>
  <c r="F480" i="4"/>
  <c r="G476" i="4"/>
  <c r="F476" i="4"/>
  <c r="G468" i="4"/>
  <c r="F468" i="4"/>
  <c r="G464" i="4"/>
  <c r="F464" i="4"/>
  <c r="F460" i="4"/>
  <c r="G452" i="4"/>
  <c r="F452" i="4"/>
  <c r="G444" i="4"/>
  <c r="F444" i="4"/>
  <c r="G436" i="4"/>
  <c r="F436" i="4"/>
  <c r="F428" i="4"/>
  <c r="G420" i="4"/>
  <c r="F420" i="4"/>
  <c r="F408" i="4"/>
  <c r="F396" i="4"/>
  <c r="G392" i="4"/>
  <c r="F392" i="4"/>
  <c r="G384" i="4"/>
  <c r="F384" i="4"/>
  <c r="G380" i="4"/>
  <c r="F380" i="4"/>
  <c r="G372" i="4"/>
  <c r="F372" i="4"/>
  <c r="G368" i="4"/>
  <c r="F368" i="4"/>
  <c r="G360" i="4"/>
  <c r="F360" i="4"/>
  <c r="G352" i="4"/>
  <c r="F352" i="4"/>
  <c r="F344" i="4"/>
  <c r="G328" i="4"/>
  <c r="F328" i="4"/>
  <c r="G523" i="4"/>
  <c r="F523" i="4"/>
  <c r="G519" i="4"/>
  <c r="F519" i="4"/>
  <c r="F515" i="4"/>
  <c r="G511" i="4"/>
  <c r="F511" i="4"/>
  <c r="G507" i="4"/>
  <c r="F507" i="4"/>
  <c r="F503" i="4"/>
  <c r="F499" i="4"/>
  <c r="G499" i="4"/>
  <c r="G495" i="4"/>
  <c r="F495" i="4"/>
  <c r="G491" i="4"/>
  <c r="F491" i="4"/>
  <c r="G487" i="4"/>
  <c r="F487" i="4"/>
  <c r="F483" i="4"/>
  <c r="G479" i="4"/>
  <c r="F479" i="4"/>
  <c r="G475" i="4"/>
  <c r="F475" i="4"/>
  <c r="F471" i="4"/>
  <c r="F467" i="4"/>
  <c r="G467" i="4"/>
  <c r="G463" i="4"/>
  <c r="F463" i="4"/>
  <c r="G459" i="4"/>
  <c r="F459" i="4"/>
  <c r="G455" i="4"/>
  <c r="F455" i="4"/>
  <c r="F451" i="4"/>
  <c r="F439" i="4"/>
  <c r="F435" i="4"/>
  <c r="G423" i="4"/>
  <c r="F419" i="4"/>
  <c r="F407" i="4"/>
  <c r="F403" i="4"/>
  <c r="G391" i="4"/>
  <c r="F387" i="4"/>
  <c r="F375" i="4"/>
  <c r="F371" i="4"/>
  <c r="G359" i="4"/>
  <c r="F355" i="4"/>
  <c r="F343" i="4"/>
  <c r="F517" i="4"/>
  <c r="F509" i="4"/>
  <c r="F501" i="4"/>
  <c r="F485" i="4"/>
  <c r="F477" i="4"/>
  <c r="F469" i="4"/>
  <c r="F453" i="4"/>
  <c r="F445" i="4"/>
  <c r="F437" i="4"/>
  <c r="F421" i="4"/>
  <c r="F413" i="4"/>
  <c r="F405" i="4"/>
  <c r="F389" i="4"/>
  <c r="F381" i="4"/>
  <c r="F373" i="4"/>
  <c r="F357" i="4"/>
  <c r="F349" i="4"/>
  <c r="F341" i="4"/>
  <c r="F333" i="4"/>
  <c r="F313" i="4"/>
  <c r="F302" i="4"/>
  <c r="F292" i="4"/>
  <c r="F281" i="4"/>
  <c r="F270" i="4"/>
  <c r="F248" i="4"/>
  <c r="F234" i="4"/>
  <c r="F220" i="4"/>
  <c r="F205" i="4"/>
  <c r="F192" i="4"/>
  <c r="F177" i="4"/>
  <c r="F162" i="4"/>
  <c r="F149" i="4"/>
  <c r="F134" i="4"/>
  <c r="F120" i="4"/>
  <c r="F106" i="4"/>
  <c r="F86" i="4"/>
  <c r="F65" i="4"/>
  <c r="F22" i="4"/>
  <c r="G503" i="4"/>
  <c r="G460" i="4"/>
  <c r="G439" i="4"/>
  <c r="G396" i="4"/>
  <c r="G375" i="4"/>
  <c r="G322" i="4"/>
  <c r="G280" i="4"/>
  <c r="G194" i="4"/>
  <c r="G152" i="4"/>
  <c r="G447" i="4"/>
  <c r="G443" i="4"/>
  <c r="G431" i="4"/>
  <c r="G427" i="4"/>
  <c r="G415" i="4"/>
  <c r="G411" i="4"/>
  <c r="G399" i="4"/>
  <c r="G395" i="4"/>
  <c r="G383" i="4"/>
  <c r="G379" i="4"/>
  <c r="G367" i="4"/>
  <c r="G363" i="4"/>
  <c r="G351" i="4"/>
  <c r="G347" i="4"/>
  <c r="G339" i="4"/>
  <c r="G335" i="4"/>
  <c r="G331" i="4"/>
  <c r="G327" i="4"/>
  <c r="F327" i="4"/>
  <c r="G323" i="4"/>
  <c r="F323" i="4"/>
  <c r="G319" i="4"/>
  <c r="F319" i="4"/>
  <c r="G315" i="4"/>
  <c r="F315" i="4"/>
  <c r="G311" i="4"/>
  <c r="F311" i="4"/>
  <c r="G307" i="4"/>
  <c r="F307" i="4"/>
  <c r="G303" i="4"/>
  <c r="F303" i="4"/>
  <c r="G299" i="4"/>
  <c r="F299" i="4"/>
  <c r="G295" i="4"/>
  <c r="F295" i="4"/>
  <c r="G291" i="4"/>
  <c r="F291" i="4"/>
  <c r="G287" i="4"/>
  <c r="F287" i="4"/>
  <c r="G283" i="4"/>
  <c r="F283" i="4"/>
  <c r="G279" i="4"/>
  <c r="F279" i="4"/>
  <c r="G275" i="4"/>
  <c r="F275" i="4"/>
  <c r="G271" i="4"/>
  <c r="F271" i="4"/>
  <c r="G267" i="4"/>
  <c r="F267" i="4"/>
  <c r="G263" i="4"/>
  <c r="F263" i="4"/>
  <c r="G259" i="4"/>
  <c r="F259" i="4"/>
  <c r="G255" i="4"/>
  <c r="F255" i="4"/>
  <c r="G251" i="4"/>
  <c r="F251" i="4"/>
  <c r="G247" i="4"/>
  <c r="F247" i="4"/>
  <c r="G243" i="4"/>
  <c r="F243" i="4"/>
  <c r="G239" i="4"/>
  <c r="F239" i="4"/>
  <c r="G235" i="4"/>
  <c r="F235" i="4"/>
  <c r="G231" i="4"/>
  <c r="F231" i="4"/>
  <c r="G227" i="4"/>
  <c r="F227" i="4"/>
  <c r="G223" i="4"/>
  <c r="F223" i="4"/>
  <c r="G219" i="4"/>
  <c r="F219" i="4"/>
  <c r="G215" i="4"/>
  <c r="F215" i="4"/>
  <c r="G211" i="4"/>
  <c r="F211" i="4"/>
  <c r="G207" i="4"/>
  <c r="F207" i="4"/>
  <c r="G203" i="4"/>
  <c r="F203" i="4"/>
  <c r="G199" i="4"/>
  <c r="F199" i="4"/>
  <c r="G195" i="4"/>
  <c r="F195" i="4"/>
  <c r="G191" i="4"/>
  <c r="F191" i="4"/>
  <c r="G187" i="4"/>
  <c r="F187" i="4"/>
  <c r="G183" i="4"/>
  <c r="F183" i="4"/>
  <c r="G179" i="4"/>
  <c r="F179" i="4"/>
  <c r="G175" i="4"/>
  <c r="F175" i="4"/>
  <c r="G171" i="4"/>
  <c r="F171" i="4"/>
  <c r="G167" i="4"/>
  <c r="F167" i="4"/>
  <c r="G163" i="4"/>
  <c r="F163" i="4"/>
  <c r="G159" i="4"/>
  <c r="F159" i="4"/>
  <c r="G155" i="4"/>
  <c r="F155" i="4"/>
  <c r="G151" i="4"/>
  <c r="F151" i="4"/>
  <c r="G147" i="4"/>
  <c r="F147" i="4"/>
  <c r="G143" i="4"/>
  <c r="F143" i="4"/>
  <c r="G139" i="4"/>
  <c r="F139" i="4"/>
  <c r="G135" i="4"/>
  <c r="F135" i="4"/>
  <c r="G131" i="4"/>
  <c r="F131" i="4"/>
  <c r="G127" i="4"/>
  <c r="F127" i="4"/>
  <c r="G123" i="4"/>
  <c r="F123" i="4"/>
  <c r="G119" i="4"/>
  <c r="F119" i="4"/>
  <c r="G115" i="4"/>
  <c r="F115" i="4"/>
  <c r="G111" i="4"/>
  <c r="F111" i="4"/>
  <c r="G107" i="4"/>
  <c r="F107" i="4"/>
  <c r="G103" i="4"/>
  <c r="F103" i="4"/>
  <c r="G99" i="4"/>
  <c r="F99" i="4"/>
  <c r="G95" i="4"/>
  <c r="F95" i="4"/>
  <c r="G91" i="4"/>
  <c r="F91" i="4"/>
  <c r="G87" i="4"/>
  <c r="F87" i="4"/>
  <c r="G83" i="4"/>
  <c r="F83" i="4"/>
  <c r="G79" i="4"/>
  <c r="F79" i="4"/>
  <c r="G75" i="4"/>
  <c r="F75" i="4"/>
  <c r="G71" i="4"/>
  <c r="F71" i="4"/>
  <c r="G67" i="4"/>
  <c r="F67" i="4"/>
  <c r="G63" i="4"/>
  <c r="F63" i="4"/>
  <c r="G59" i="4"/>
  <c r="F59" i="4"/>
  <c r="G55" i="4"/>
  <c r="F55" i="4"/>
  <c r="G51" i="4"/>
  <c r="F51" i="4"/>
  <c r="G47" i="4"/>
  <c r="F47" i="4"/>
  <c r="G43" i="4"/>
  <c r="F43" i="4"/>
  <c r="G39" i="4"/>
  <c r="F39" i="4"/>
  <c r="G35" i="4"/>
  <c r="F35" i="4"/>
  <c r="G31" i="4"/>
  <c r="F31" i="4"/>
  <c r="G27" i="4"/>
  <c r="F27" i="4"/>
  <c r="G23" i="4"/>
  <c r="F23" i="4"/>
  <c r="G19" i="4"/>
  <c r="F19" i="4"/>
  <c r="G15" i="4"/>
  <c r="F15" i="4"/>
  <c r="G11" i="4"/>
  <c r="F11" i="4"/>
  <c r="G7" i="4"/>
  <c r="F7" i="4"/>
  <c r="G3" i="4"/>
  <c r="F3" i="4"/>
  <c r="F290" i="4"/>
  <c r="G435" i="4"/>
  <c r="G403" i="4"/>
  <c r="G371" i="4"/>
  <c r="G354" i="4"/>
  <c r="G350" i="4"/>
  <c r="G346" i="4"/>
  <c r="G342" i="4"/>
  <c r="G338" i="4"/>
  <c r="G334" i="4"/>
  <c r="G330" i="4"/>
  <c r="G326" i="4"/>
  <c r="G318" i="4"/>
  <c r="G310" i="4"/>
  <c r="G306" i="4"/>
  <c r="G302" i="4"/>
  <c r="G298" i="4"/>
  <c r="G294" i="4"/>
  <c r="G286" i="4"/>
  <c r="G278" i="4"/>
  <c r="G274" i="4"/>
  <c r="G270" i="4"/>
  <c r="G266" i="4"/>
  <c r="G262" i="4"/>
  <c r="G254" i="4"/>
  <c r="G246" i="4"/>
  <c r="G242" i="4"/>
  <c r="G238" i="4"/>
  <c r="F238" i="4"/>
  <c r="G234" i="4"/>
  <c r="G230" i="4"/>
  <c r="G222" i="4"/>
  <c r="F222" i="4"/>
  <c r="G214" i="4"/>
  <c r="G210" i="4"/>
  <c r="G206" i="4"/>
  <c r="F206" i="4"/>
  <c r="G202" i="4"/>
  <c r="G198" i="4"/>
  <c r="G190" i="4"/>
  <c r="F190" i="4"/>
  <c r="G182" i="4"/>
  <c r="G178" i="4"/>
  <c r="G174" i="4"/>
  <c r="F174" i="4"/>
  <c r="G170" i="4"/>
  <c r="G166" i="4"/>
  <c r="G158" i="4"/>
  <c r="F158" i="4"/>
  <c r="G150" i="4"/>
  <c r="G146" i="4"/>
  <c r="G142" i="4"/>
  <c r="F142" i="4"/>
  <c r="G138" i="4"/>
  <c r="G134" i="4"/>
  <c r="G126" i="4"/>
  <c r="F126" i="4"/>
  <c r="G118" i="4"/>
  <c r="G114" i="4"/>
  <c r="G110" i="4"/>
  <c r="F110" i="4"/>
  <c r="G106" i="4"/>
  <c r="G102" i="4"/>
  <c r="G94" i="4"/>
  <c r="F94" i="4"/>
  <c r="F90" i="4"/>
  <c r="G86" i="4"/>
  <c r="G82" i="4"/>
  <c r="G78" i="4"/>
  <c r="F78" i="4"/>
  <c r="G74" i="4"/>
  <c r="F74" i="4"/>
  <c r="G70" i="4"/>
  <c r="G62" i="4"/>
  <c r="F62" i="4"/>
  <c r="F58" i="4"/>
  <c r="G54" i="4"/>
  <c r="G50" i="4"/>
  <c r="G46" i="4"/>
  <c r="F46" i="4"/>
  <c r="G42" i="4"/>
  <c r="F42" i="4"/>
  <c r="G38" i="4"/>
  <c r="G30" i="4"/>
  <c r="F30" i="4"/>
  <c r="F26" i="4"/>
  <c r="G22" i="4"/>
  <c r="G18" i="4"/>
  <c r="G14" i="4"/>
  <c r="F14" i="4"/>
  <c r="G10" i="4"/>
  <c r="F10" i="4"/>
  <c r="G6" i="4"/>
  <c r="F447" i="4"/>
  <c r="F443" i="4"/>
  <c r="F431" i="4"/>
  <c r="F427" i="4"/>
  <c r="F423" i="4"/>
  <c r="F415" i="4"/>
  <c r="F411" i="4"/>
  <c r="F399" i="4"/>
  <c r="F395" i="4"/>
  <c r="F391" i="4"/>
  <c r="F383" i="4"/>
  <c r="F379" i="4"/>
  <c r="F367" i="4"/>
  <c r="F363" i="4"/>
  <c r="F359" i="4"/>
  <c r="F351" i="4"/>
  <c r="F347" i="4"/>
  <c r="F339" i="4"/>
  <c r="F335" i="4"/>
  <c r="F331" i="4"/>
  <c r="F326" i="4"/>
  <c r="F310" i="4"/>
  <c r="F294" i="4"/>
  <c r="F278" i="4"/>
  <c r="F262" i="4"/>
  <c r="F230" i="4"/>
  <c r="F202" i="4"/>
  <c r="F166" i="4"/>
  <c r="F138" i="4"/>
  <c r="F102" i="4"/>
  <c r="F70" i="4"/>
  <c r="F38" i="4"/>
  <c r="F6" i="4"/>
  <c r="J467" i="2" l="1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H55" i="3"/>
  <c r="I55" i="3"/>
  <c r="J55" i="3"/>
  <c r="D55" i="3"/>
  <c r="E55" i="3"/>
  <c r="C55" i="3"/>
  <c r="B55" i="3"/>
  <c r="BC831" i="1"/>
  <c r="BM831" i="1" s="1"/>
  <c r="BC834" i="1"/>
  <c r="BM834" i="1" s="1"/>
  <c r="BC837" i="1"/>
  <c r="BM837" i="1" s="1"/>
  <c r="BC840" i="1"/>
  <c r="BM840" i="1" s="1"/>
  <c r="BC842" i="1"/>
  <c r="BM842" i="1" s="1"/>
  <c r="BC845" i="1"/>
  <c r="BM845" i="1" s="1"/>
  <c r="BC847" i="1"/>
  <c r="BM847" i="1" s="1"/>
  <c r="BC849" i="1"/>
  <c r="BM849" i="1" s="1"/>
  <c r="BC852" i="1"/>
  <c r="BM852" i="1" s="1"/>
  <c r="BC856" i="1"/>
  <c r="BM856" i="1" s="1"/>
  <c r="BC860" i="1"/>
  <c r="BM860" i="1" s="1"/>
  <c r="BC863" i="1"/>
  <c r="BM863" i="1" s="1"/>
  <c r="BC867" i="1"/>
  <c r="BM867" i="1" s="1"/>
  <c r="BC870" i="1"/>
  <c r="BM870" i="1" s="1"/>
  <c r="BC874" i="1"/>
  <c r="BM874" i="1" s="1"/>
  <c r="BC878" i="1"/>
  <c r="BM878" i="1" s="1"/>
  <c r="BC881" i="1"/>
  <c r="BM881" i="1" s="1"/>
  <c r="BC882" i="1"/>
  <c r="BM882" i="1" s="1"/>
  <c r="BC883" i="1"/>
  <c r="BM883" i="1" s="1"/>
  <c r="BC884" i="1"/>
  <c r="BM884" i="1" s="1"/>
  <c r="BC888" i="1"/>
  <c r="BM888" i="1" s="1"/>
  <c r="BC889" i="1"/>
  <c r="BM889" i="1" s="1"/>
  <c r="BC890" i="1"/>
  <c r="BM890" i="1" s="1"/>
  <c r="BC891" i="1"/>
  <c r="BM891" i="1" s="1"/>
  <c r="BC892" i="1"/>
  <c r="BM892" i="1" s="1"/>
  <c r="BC893" i="1"/>
  <c r="BM893" i="1" s="1"/>
  <c r="BC894" i="1"/>
  <c r="BM894" i="1" s="1"/>
  <c r="BC895" i="1"/>
  <c r="BM895" i="1" s="1"/>
  <c r="BC896" i="1"/>
  <c r="BM896" i="1" s="1"/>
  <c r="BC897" i="1"/>
  <c r="BM897" i="1" s="1"/>
  <c r="BC898" i="1"/>
  <c r="BM898" i="1" s="1"/>
  <c r="BC899" i="1"/>
  <c r="BM899" i="1" s="1"/>
  <c r="BC900" i="1"/>
  <c r="BM900" i="1" s="1"/>
  <c r="BC901" i="1"/>
  <c r="BM901" i="1" s="1"/>
  <c r="BC902" i="1"/>
  <c r="BM902" i="1" s="1"/>
  <c r="BC903" i="1"/>
  <c r="BM903" i="1" s="1"/>
  <c r="BC904" i="1"/>
  <c r="BM904" i="1" s="1"/>
  <c r="BC905" i="1"/>
  <c r="BM905" i="1" s="1"/>
  <c r="BC906" i="1"/>
  <c r="BM906" i="1" s="1"/>
  <c r="BC907" i="1"/>
  <c r="BM907" i="1" s="1"/>
  <c r="BC908" i="1"/>
  <c r="BM908" i="1" s="1"/>
  <c r="BC909" i="1"/>
  <c r="BM909" i="1" s="1"/>
  <c r="BC910" i="1"/>
  <c r="BM910" i="1" s="1"/>
  <c r="BC911" i="1"/>
  <c r="BM911" i="1" s="1"/>
  <c r="BC912" i="1"/>
  <c r="BM912" i="1" s="1"/>
  <c r="BC913" i="1"/>
  <c r="BM913" i="1" s="1"/>
  <c r="BC914" i="1"/>
  <c r="BM914" i="1" s="1"/>
  <c r="BC915" i="1"/>
  <c r="BM915" i="1" s="1"/>
  <c r="BC916" i="1"/>
  <c r="BM916" i="1" s="1"/>
  <c r="BC917" i="1"/>
  <c r="BM917" i="1" s="1"/>
  <c r="BC918" i="1"/>
  <c r="BM918" i="1" s="1"/>
  <c r="BC919" i="1"/>
  <c r="BM919" i="1" s="1"/>
  <c r="BC920" i="1"/>
  <c r="BM920" i="1" s="1"/>
  <c r="BC921" i="1"/>
  <c r="BM921" i="1" s="1"/>
  <c r="BC922" i="1"/>
  <c r="BM922" i="1" s="1"/>
  <c r="BC923" i="1"/>
  <c r="BM923" i="1" s="1"/>
  <c r="BC924" i="1"/>
  <c r="BM924" i="1" s="1"/>
  <c r="BC925" i="1"/>
  <c r="BM925" i="1" s="1"/>
  <c r="BC926" i="1"/>
  <c r="BM926" i="1" s="1"/>
  <c r="BC927" i="1"/>
  <c r="BM927" i="1" s="1"/>
  <c r="BC928" i="1"/>
  <c r="BM928" i="1" s="1"/>
  <c r="BC929" i="1"/>
  <c r="BM929" i="1" s="1"/>
  <c r="BC930" i="1"/>
  <c r="BM930" i="1" s="1"/>
  <c r="BC931" i="1"/>
  <c r="BM931" i="1" s="1"/>
  <c r="BC932" i="1"/>
  <c r="BM932" i="1" s="1"/>
  <c r="BC933" i="1"/>
  <c r="BM933" i="1" s="1"/>
  <c r="BC934" i="1"/>
  <c r="BM934" i="1" s="1"/>
  <c r="BC935" i="1"/>
  <c r="BM935" i="1" s="1"/>
  <c r="BC936" i="1"/>
  <c r="BM936" i="1" s="1"/>
  <c r="BC937" i="1"/>
  <c r="BM937" i="1" s="1"/>
  <c r="BC938" i="1"/>
  <c r="BM938" i="1" s="1"/>
  <c r="F56" i="3" l="1"/>
  <c r="I56" i="3"/>
  <c r="AS18" i="1" l="1"/>
  <c r="I831" i="1" l="1"/>
  <c r="I832" i="1"/>
  <c r="I833" i="1"/>
  <c r="I834" i="1"/>
  <c r="I835" i="1"/>
  <c r="I836" i="1"/>
  <c r="I887" i="1" l="1"/>
  <c r="H887" i="1"/>
  <c r="BT887" i="1" s="1"/>
  <c r="BV887" i="1" s="1"/>
  <c r="I886" i="1"/>
  <c r="H886" i="1"/>
  <c r="BT886" i="1" s="1"/>
  <c r="BV886" i="1" s="1"/>
  <c r="I885" i="1"/>
  <c r="H885" i="1"/>
  <c r="BT885" i="1" s="1"/>
  <c r="BV885" i="1" s="1"/>
  <c r="I884" i="1"/>
  <c r="H884" i="1"/>
  <c r="BT884" i="1" s="1"/>
  <c r="BV884" i="1" s="1"/>
  <c r="I883" i="1"/>
  <c r="H883" i="1"/>
  <c r="BT883" i="1" s="1"/>
  <c r="BV883" i="1" s="1"/>
  <c r="I882" i="1"/>
  <c r="H882" i="1"/>
  <c r="BT882" i="1" s="1"/>
  <c r="BV882" i="1" s="1"/>
  <c r="I881" i="1"/>
  <c r="H881" i="1"/>
  <c r="BT881" i="1" s="1"/>
  <c r="BV881" i="1" s="1"/>
  <c r="I880" i="1"/>
  <c r="H880" i="1"/>
  <c r="BT880" i="1" s="1"/>
  <c r="BV880" i="1" s="1"/>
  <c r="I879" i="1"/>
  <c r="H879" i="1"/>
  <c r="BT879" i="1" s="1"/>
  <c r="BV879" i="1" s="1"/>
  <c r="I878" i="1"/>
  <c r="H878" i="1"/>
  <c r="BT878" i="1" s="1"/>
  <c r="BV878" i="1" s="1"/>
  <c r="I877" i="1"/>
  <c r="H877" i="1"/>
  <c r="BT877" i="1" s="1"/>
  <c r="BV877" i="1" s="1"/>
  <c r="I876" i="1"/>
  <c r="H876" i="1"/>
  <c r="BT876" i="1" s="1"/>
  <c r="BV876" i="1" s="1"/>
  <c r="I875" i="1"/>
  <c r="H875" i="1"/>
  <c r="BT875" i="1" s="1"/>
  <c r="BV875" i="1" s="1"/>
  <c r="I874" i="1"/>
  <c r="H874" i="1"/>
  <c r="BT874" i="1" s="1"/>
  <c r="BV874" i="1" s="1"/>
  <c r="I873" i="1"/>
  <c r="H873" i="1"/>
  <c r="BT873" i="1" s="1"/>
  <c r="BV873" i="1" s="1"/>
  <c r="I872" i="1"/>
  <c r="H872" i="1"/>
  <c r="BT872" i="1" s="1"/>
  <c r="BV872" i="1" s="1"/>
  <c r="I871" i="1"/>
  <c r="H871" i="1"/>
  <c r="BT871" i="1" s="1"/>
  <c r="BV871" i="1" s="1"/>
  <c r="I870" i="1"/>
  <c r="H870" i="1"/>
  <c r="BT870" i="1" s="1"/>
  <c r="BV870" i="1" s="1"/>
  <c r="I869" i="1"/>
  <c r="H869" i="1"/>
  <c r="BT869" i="1" s="1"/>
  <c r="BV869" i="1" s="1"/>
  <c r="I868" i="1"/>
  <c r="H868" i="1"/>
  <c r="BT868" i="1" s="1"/>
  <c r="BV868" i="1" s="1"/>
  <c r="I867" i="1"/>
  <c r="H867" i="1"/>
  <c r="BT867" i="1" s="1"/>
  <c r="BV867" i="1" s="1"/>
  <c r="I866" i="1"/>
  <c r="H866" i="1"/>
  <c r="BT866" i="1" s="1"/>
  <c r="BV866" i="1" s="1"/>
  <c r="I865" i="1"/>
  <c r="H865" i="1"/>
  <c r="BT865" i="1" s="1"/>
  <c r="BV865" i="1" s="1"/>
  <c r="I864" i="1"/>
  <c r="H864" i="1"/>
  <c r="BT864" i="1" s="1"/>
  <c r="BV864" i="1" s="1"/>
  <c r="I863" i="1"/>
  <c r="H863" i="1"/>
  <c r="BT863" i="1" s="1"/>
  <c r="BV863" i="1" s="1"/>
  <c r="I862" i="1"/>
  <c r="H862" i="1"/>
  <c r="BT862" i="1" s="1"/>
  <c r="BV862" i="1" s="1"/>
  <c r="I861" i="1"/>
  <c r="H861" i="1"/>
  <c r="BT861" i="1" s="1"/>
  <c r="BV861" i="1" s="1"/>
  <c r="I860" i="1"/>
  <c r="H860" i="1"/>
  <c r="BT860" i="1" s="1"/>
  <c r="BV860" i="1" s="1"/>
  <c r="I859" i="1"/>
  <c r="H859" i="1"/>
  <c r="BT859" i="1" s="1"/>
  <c r="BV859" i="1" s="1"/>
  <c r="I858" i="1"/>
  <c r="H858" i="1"/>
  <c r="BT858" i="1" s="1"/>
  <c r="BV858" i="1" s="1"/>
  <c r="I857" i="1"/>
  <c r="H857" i="1"/>
  <c r="BT857" i="1" s="1"/>
  <c r="BV857" i="1" s="1"/>
  <c r="I856" i="1"/>
  <c r="H856" i="1"/>
  <c r="BT856" i="1" s="1"/>
  <c r="BV856" i="1" s="1"/>
  <c r="I855" i="1"/>
  <c r="H855" i="1"/>
  <c r="BT855" i="1" s="1"/>
  <c r="BV855" i="1" s="1"/>
  <c r="I854" i="1"/>
  <c r="H854" i="1"/>
  <c r="BT854" i="1" s="1"/>
  <c r="BV854" i="1" s="1"/>
  <c r="I853" i="1"/>
  <c r="H853" i="1"/>
  <c r="BT853" i="1" s="1"/>
  <c r="BV853" i="1" s="1"/>
  <c r="I852" i="1"/>
  <c r="H852" i="1"/>
  <c r="BT852" i="1" s="1"/>
  <c r="BV852" i="1" s="1"/>
  <c r="I851" i="1"/>
  <c r="H851" i="1"/>
  <c r="BT851" i="1" s="1"/>
  <c r="BV851" i="1" s="1"/>
  <c r="I850" i="1"/>
  <c r="H850" i="1"/>
  <c r="BT850" i="1" s="1"/>
  <c r="BV850" i="1" s="1"/>
  <c r="I849" i="1"/>
  <c r="H849" i="1"/>
  <c r="BT849" i="1" s="1"/>
  <c r="BV849" i="1" s="1"/>
  <c r="I848" i="1"/>
  <c r="H848" i="1"/>
  <c r="BT848" i="1" s="1"/>
  <c r="BV848" i="1" s="1"/>
  <c r="I847" i="1"/>
  <c r="H847" i="1"/>
  <c r="BT847" i="1" s="1"/>
  <c r="BV847" i="1" s="1"/>
  <c r="I846" i="1"/>
  <c r="H846" i="1"/>
  <c r="BT846" i="1" s="1"/>
  <c r="BV846" i="1" s="1"/>
  <c r="I845" i="1"/>
  <c r="H845" i="1"/>
  <c r="BT845" i="1" s="1"/>
  <c r="BV845" i="1" s="1"/>
  <c r="I844" i="1"/>
  <c r="H844" i="1"/>
  <c r="BT844" i="1" s="1"/>
  <c r="BV844" i="1" s="1"/>
  <c r="I843" i="1"/>
  <c r="H843" i="1"/>
  <c r="BT843" i="1" s="1"/>
  <c r="BV843" i="1" s="1"/>
  <c r="I842" i="1"/>
  <c r="H842" i="1"/>
  <c r="BT842" i="1" s="1"/>
  <c r="BV842" i="1" s="1"/>
  <c r="I841" i="1"/>
  <c r="H841" i="1"/>
  <c r="BT841" i="1" s="1"/>
  <c r="BV841" i="1" s="1"/>
  <c r="I840" i="1"/>
  <c r="H840" i="1"/>
  <c r="BT840" i="1" s="1"/>
  <c r="BV840" i="1" s="1"/>
  <c r="I839" i="1"/>
  <c r="H839" i="1"/>
  <c r="BT839" i="1" s="1"/>
  <c r="BV839" i="1" s="1"/>
  <c r="I838" i="1"/>
  <c r="H838" i="1"/>
  <c r="BT838" i="1" s="1"/>
  <c r="BV838" i="1" s="1"/>
  <c r="I837" i="1"/>
  <c r="H837" i="1"/>
  <c r="BT837" i="1" s="1"/>
  <c r="BV837" i="1" s="1"/>
  <c r="H836" i="1"/>
  <c r="BT836" i="1" s="1"/>
  <c r="BV836" i="1" s="1"/>
  <c r="H835" i="1"/>
  <c r="BT835" i="1" s="1"/>
  <c r="BV835" i="1" s="1"/>
  <c r="H834" i="1"/>
  <c r="BT834" i="1" s="1"/>
  <c r="BV834" i="1" s="1"/>
  <c r="H833" i="1"/>
  <c r="BT833" i="1" s="1"/>
  <c r="BV833" i="1" s="1"/>
  <c r="H832" i="1"/>
  <c r="BT832" i="1" s="1"/>
  <c r="BV832" i="1" s="1"/>
  <c r="H831" i="1"/>
  <c r="BT831" i="1" s="1"/>
  <c r="BV831" i="1" s="1"/>
  <c r="C885" i="1"/>
  <c r="C886" i="1" s="1"/>
  <c r="C887" i="1" s="1"/>
  <c r="B885" i="1"/>
  <c r="C882" i="1"/>
  <c r="C883" i="1" s="1"/>
  <c r="C879" i="1"/>
  <c r="C880" i="1" s="1"/>
  <c r="B879" i="1"/>
  <c r="C875" i="1"/>
  <c r="C876" i="1" s="1"/>
  <c r="C877" i="1" s="1"/>
  <c r="B875" i="1"/>
  <c r="C871" i="1"/>
  <c r="C872" i="1" s="1"/>
  <c r="C873" i="1" s="1"/>
  <c r="B871" i="1"/>
  <c r="C868" i="1"/>
  <c r="C869" i="1" s="1"/>
  <c r="B868" i="1"/>
  <c r="C864" i="1"/>
  <c r="C865" i="1" s="1"/>
  <c r="C866" i="1" s="1"/>
  <c r="B864" i="1"/>
  <c r="C861" i="1"/>
  <c r="C862" i="1" s="1"/>
  <c r="B861" i="1"/>
  <c r="C857" i="1"/>
  <c r="C858" i="1" s="1"/>
  <c r="C859" i="1" s="1"/>
  <c r="B857" i="1"/>
  <c r="C853" i="1"/>
  <c r="C854" i="1" s="1"/>
  <c r="C855" i="1" s="1"/>
  <c r="B853" i="1"/>
  <c r="C850" i="1"/>
  <c r="C851" i="1" s="1"/>
  <c r="B850" i="1"/>
  <c r="C848" i="1"/>
  <c r="B848" i="1"/>
  <c r="BC848" i="1" s="1"/>
  <c r="BM848" i="1" s="1"/>
  <c r="C846" i="1"/>
  <c r="B846" i="1"/>
  <c r="BC846" i="1" s="1"/>
  <c r="BM846" i="1" s="1"/>
  <c r="C843" i="1"/>
  <c r="C844" i="1" s="1"/>
  <c r="B843" i="1"/>
  <c r="C841" i="1"/>
  <c r="B841" i="1"/>
  <c r="BC841" i="1" s="1"/>
  <c r="BM841" i="1" s="1"/>
  <c r="C838" i="1"/>
  <c r="C839" i="1" s="1"/>
  <c r="B838" i="1"/>
  <c r="C835" i="1"/>
  <c r="C836" i="1" s="1"/>
  <c r="B835" i="1"/>
  <c r="C832" i="1"/>
  <c r="C833" i="1" s="1"/>
  <c r="B832" i="1"/>
  <c r="B833" i="1" l="1"/>
  <c r="BC833" i="1" s="1"/>
  <c r="BM833" i="1" s="1"/>
  <c r="BC832" i="1"/>
  <c r="BM832" i="1" s="1"/>
  <c r="B839" i="1"/>
  <c r="BC839" i="1" s="1"/>
  <c r="BM839" i="1" s="1"/>
  <c r="BC838" i="1"/>
  <c r="BM838" i="1" s="1"/>
  <c r="B844" i="1"/>
  <c r="BC844" i="1" s="1"/>
  <c r="BM844" i="1" s="1"/>
  <c r="BC843" i="1"/>
  <c r="BM843" i="1" s="1"/>
  <c r="B854" i="1"/>
  <c r="BC853" i="1"/>
  <c r="BM853" i="1" s="1"/>
  <c r="B862" i="1"/>
  <c r="BC862" i="1" s="1"/>
  <c r="BM862" i="1" s="1"/>
  <c r="BC861" i="1"/>
  <c r="BM861" i="1" s="1"/>
  <c r="B869" i="1"/>
  <c r="BC869" i="1" s="1"/>
  <c r="BM869" i="1" s="1"/>
  <c r="BC868" i="1"/>
  <c r="BM868" i="1" s="1"/>
  <c r="B876" i="1"/>
  <c r="BC875" i="1"/>
  <c r="BM875" i="1" s="1"/>
  <c r="B886" i="1"/>
  <c r="BC885" i="1"/>
  <c r="BM885" i="1" s="1"/>
  <c r="B836" i="1"/>
  <c r="BC836" i="1" s="1"/>
  <c r="BM836" i="1" s="1"/>
  <c r="BC835" i="1"/>
  <c r="BM835" i="1" s="1"/>
  <c r="B851" i="1"/>
  <c r="BC851" i="1" s="1"/>
  <c r="BM851" i="1" s="1"/>
  <c r="BC850" i="1"/>
  <c r="BM850" i="1" s="1"/>
  <c r="B858" i="1"/>
  <c r="BC857" i="1"/>
  <c r="BM857" i="1" s="1"/>
  <c r="B865" i="1"/>
  <c r="BC864" i="1"/>
  <c r="BM864" i="1" s="1"/>
  <c r="B872" i="1"/>
  <c r="BC871" i="1"/>
  <c r="BM871" i="1" s="1"/>
  <c r="B880" i="1"/>
  <c r="BC880" i="1" s="1"/>
  <c r="BM880" i="1" s="1"/>
  <c r="BC879" i="1"/>
  <c r="BM879" i="1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2" i="2"/>
  <c r="B866" i="1" l="1"/>
  <c r="BC866" i="1" s="1"/>
  <c r="BM866" i="1" s="1"/>
  <c r="BC865" i="1"/>
  <c r="BM865" i="1" s="1"/>
  <c r="B887" i="1"/>
  <c r="BC887" i="1" s="1"/>
  <c r="BM887" i="1" s="1"/>
  <c r="BC886" i="1"/>
  <c r="BM886" i="1" s="1"/>
  <c r="B855" i="1"/>
  <c r="BC855" i="1" s="1"/>
  <c r="BM855" i="1" s="1"/>
  <c r="BC854" i="1"/>
  <c r="BM854" i="1" s="1"/>
  <c r="B873" i="1"/>
  <c r="BC873" i="1" s="1"/>
  <c r="BM873" i="1" s="1"/>
  <c r="BC872" i="1"/>
  <c r="BM872" i="1" s="1"/>
  <c r="B859" i="1"/>
  <c r="BC859" i="1" s="1"/>
  <c r="BM859" i="1" s="1"/>
  <c r="BC858" i="1"/>
  <c r="BM858" i="1" s="1"/>
  <c r="B877" i="1"/>
  <c r="BC877" i="1" s="1"/>
  <c r="BM877" i="1" s="1"/>
  <c r="BC876" i="1"/>
  <c r="BM876" i="1" s="1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2" i="2"/>
  <c r="G2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H464" i="2" l="1" a="1"/>
  <c r="H464" i="2" s="1"/>
  <c r="H424" i="2" a="1"/>
  <c r="H424" i="2" s="1"/>
  <c r="H288" i="2" a="1"/>
  <c r="H288" i="2" s="1"/>
  <c r="H280" i="2" a="1"/>
  <c r="H280" i="2" s="1"/>
  <c r="I280" i="2" a="1"/>
  <c r="I280" i="2" s="1"/>
  <c r="H248" i="2" a="1"/>
  <c r="H248" i="2" s="1"/>
  <c r="I248" i="2" a="1"/>
  <c r="I248" i="2" s="1"/>
  <c r="H216" i="2" a="1"/>
  <c r="H216" i="2" s="1"/>
  <c r="I216" i="2" a="1"/>
  <c r="I216" i="2" s="1"/>
  <c r="H184" i="2" a="1"/>
  <c r="H184" i="2" s="1"/>
  <c r="I184" i="2" a="1"/>
  <c r="I184" i="2" s="1"/>
  <c r="H462" i="2" a="1"/>
  <c r="H462" i="2" s="1"/>
  <c r="H3" i="2" a="1"/>
  <c r="H3" i="2" s="1"/>
  <c r="I21" i="2" a="1"/>
  <c r="I21" i="2" s="1"/>
  <c r="H452" i="2" a="1"/>
  <c r="H452" i="2" s="1"/>
  <c r="H436" i="2" a="1"/>
  <c r="H436" i="2" s="1"/>
  <c r="H404" i="2" a="1"/>
  <c r="H404" i="2" s="1"/>
  <c r="H17" i="2" a="1"/>
  <c r="H17" i="2" s="1"/>
  <c r="I9" i="2" a="1"/>
  <c r="I9" i="2" s="1"/>
  <c r="I472" i="2" a="1"/>
  <c r="I472" i="2" s="1"/>
  <c r="I477" i="2" a="1"/>
  <c r="I477" i="2" s="1"/>
  <c r="I488" i="2" a="1"/>
  <c r="I488" i="2" s="1"/>
  <c r="I493" i="2" a="1"/>
  <c r="I493" i="2" s="1"/>
  <c r="I504" i="2" a="1"/>
  <c r="I504" i="2" s="1"/>
  <c r="I509" i="2" a="1"/>
  <c r="I509" i="2" s="1"/>
  <c r="I520" i="2" a="1"/>
  <c r="I520" i="2" s="1"/>
  <c r="I5" i="2" a="1"/>
  <c r="I5" i="2" s="1"/>
  <c r="I12" i="2" a="1"/>
  <c r="I12" i="2" s="1"/>
  <c r="I25" i="2" a="1"/>
  <c r="I25" i="2" s="1"/>
  <c r="I32" i="2" a="1"/>
  <c r="I32" i="2" s="1"/>
  <c r="I38" i="2" a="1"/>
  <c r="I38" i="2" s="1"/>
  <c r="I51" i="2" a="1"/>
  <c r="I51" i="2" s="1"/>
  <c r="I66" i="2" a="1"/>
  <c r="I66" i="2" s="1"/>
  <c r="I73" i="2" a="1"/>
  <c r="I73" i="2" s="1"/>
  <c r="I79" i="2" a="1"/>
  <c r="I79" i="2" s="1"/>
  <c r="I86" i="2" a="1"/>
  <c r="I86" i="2" s="1"/>
  <c r="I99" i="2" a="1"/>
  <c r="I99" i="2" s="1"/>
  <c r="I114" i="2" a="1"/>
  <c r="I114" i="2" s="1"/>
  <c r="I121" i="2" a="1"/>
  <c r="I121" i="2" s="1"/>
  <c r="I128" i="2" a="1"/>
  <c r="I128" i="2" s="1"/>
  <c r="I134" i="2" a="1"/>
  <c r="I134" i="2" s="1"/>
  <c r="I147" i="2" a="1"/>
  <c r="I147" i="2" s="1"/>
  <c r="I154" i="2" a="1"/>
  <c r="I154" i="2" s="1"/>
  <c r="I160" i="2" a="1"/>
  <c r="I160" i="2" s="1"/>
  <c r="I167" i="2" a="1"/>
  <c r="I167" i="2" s="1"/>
  <c r="I174" i="2" a="1"/>
  <c r="I174" i="2" s="1"/>
  <c r="I181" i="2" a="1"/>
  <c r="I181" i="2" s="1"/>
  <c r="I187" i="2" a="1"/>
  <c r="I187" i="2" s="1"/>
  <c r="I200" i="2" a="1"/>
  <c r="I200" i="2" s="1"/>
  <c r="I206" i="2" a="1"/>
  <c r="I206" i="2" s="1"/>
  <c r="I213" i="2" a="1"/>
  <c r="I213" i="2" s="1"/>
  <c r="I219" i="2" a="1"/>
  <c r="I219" i="2" s="1"/>
  <c r="I232" i="2" a="1"/>
  <c r="I232" i="2" s="1"/>
  <c r="I238" i="2" a="1"/>
  <c r="I238" i="2" s="1"/>
  <c r="I245" i="2" a="1"/>
  <c r="I245" i="2" s="1"/>
  <c r="I251" i="2" a="1"/>
  <c r="I251" i="2" s="1"/>
  <c r="I264" i="2" a="1"/>
  <c r="I264" i="2" s="1"/>
  <c r="I270" i="2" a="1"/>
  <c r="I270" i="2" s="1"/>
  <c r="I277" i="2" a="1"/>
  <c r="I277" i="2" s="1"/>
  <c r="I283" i="2" a="1"/>
  <c r="I283" i="2" s="1"/>
  <c r="I296" i="2" a="1"/>
  <c r="I296" i="2" s="1"/>
  <c r="I302" i="2" a="1"/>
  <c r="I302" i="2" s="1"/>
  <c r="I309" i="2" a="1"/>
  <c r="I309" i="2" s="1"/>
  <c r="I315" i="2" a="1"/>
  <c r="I315" i="2" s="1"/>
  <c r="I362" i="2" a="1"/>
  <c r="I362" i="2" s="1"/>
  <c r="I367" i="2" a="1"/>
  <c r="I367" i="2" s="1"/>
  <c r="I378" i="2" a="1"/>
  <c r="I378" i="2" s="1"/>
  <c r="I383" i="2" a="1"/>
  <c r="I383" i="2" s="1"/>
  <c r="I394" i="2" a="1"/>
  <c r="I394" i="2" s="1"/>
  <c r="I399" i="2" a="1"/>
  <c r="I399" i="2" s="1"/>
  <c r="I410" i="2" a="1"/>
  <c r="I410" i="2" s="1"/>
  <c r="I416" i="2" a="1"/>
  <c r="I416" i="2" s="1"/>
  <c r="I423" i="2" a="1"/>
  <c r="I423" i="2" s="1"/>
  <c r="I431" i="2" a="1"/>
  <c r="I431" i="2" s="1"/>
  <c r="I439" i="2" a="1"/>
  <c r="I439" i="2" s="1"/>
  <c r="I447" i="2" a="1"/>
  <c r="I447" i="2" s="1"/>
  <c r="I455" i="2" a="1"/>
  <c r="I455" i="2" s="1"/>
  <c r="I463" i="2" a="1"/>
  <c r="I463" i="2" s="1"/>
  <c r="H468" i="2" a="1"/>
  <c r="H468" i="2" s="1"/>
  <c r="H478" i="2" a="1"/>
  <c r="H478" i="2" s="1"/>
  <c r="H483" i="2" a="1"/>
  <c r="H483" i="2" s="1"/>
  <c r="H494" i="2" a="1"/>
  <c r="H494" i="2" s="1"/>
  <c r="H499" i="2" a="1"/>
  <c r="H499" i="2" s="1"/>
  <c r="H510" i="2" a="1"/>
  <c r="H510" i="2" s="1"/>
  <c r="H515" i="2" a="1"/>
  <c r="H515" i="2" s="1"/>
  <c r="H6" i="2" a="1"/>
  <c r="H6" i="2" s="1"/>
  <c r="H13" i="2" a="1"/>
  <c r="H13" i="2" s="1"/>
  <c r="H27" i="2" a="1"/>
  <c r="H27" i="2" s="1"/>
  <c r="H34" i="2" a="1"/>
  <c r="H34" i="2" s="1"/>
  <c r="H40" i="2" a="1"/>
  <c r="H40" i="2" s="1"/>
  <c r="H53" i="2" a="1"/>
  <c r="H53" i="2" s="1"/>
  <c r="H60" i="2" a="1"/>
  <c r="H60" i="2" s="1"/>
  <c r="H66" i="2" a="1"/>
  <c r="H66" i="2" s="1"/>
  <c r="H72" i="2" a="1"/>
  <c r="H72" i="2" s="1"/>
  <c r="H85" i="2" a="1"/>
  <c r="H85" i="2" s="1"/>
  <c r="H92" i="2" a="1"/>
  <c r="H92" i="2" s="1"/>
  <c r="H98" i="2" a="1"/>
  <c r="H98" i="2" s="1"/>
  <c r="H104" i="2" a="1"/>
  <c r="H104" i="2" s="1"/>
  <c r="H117" i="2" a="1"/>
  <c r="H117" i="2" s="1"/>
  <c r="H124" i="2" a="1"/>
  <c r="H124" i="2" s="1"/>
  <c r="H130" i="2" a="1"/>
  <c r="H130" i="2" s="1"/>
  <c r="H136" i="2" a="1"/>
  <c r="H136" i="2" s="1"/>
  <c r="H149" i="2" a="1"/>
  <c r="H149" i="2" s="1"/>
  <c r="H156" i="2" a="1"/>
  <c r="H156" i="2" s="1"/>
  <c r="H162" i="2" a="1"/>
  <c r="H162" i="2" s="1"/>
  <c r="H168" i="2" a="1"/>
  <c r="H168" i="2" s="1"/>
  <c r="H181" i="2" a="1"/>
  <c r="H181" i="2" s="1"/>
  <c r="H187" i="2" a="1"/>
  <c r="H187" i="2" s="1"/>
  <c r="H194" i="2" a="1"/>
  <c r="H194" i="2" s="1"/>
  <c r="H200" i="2" a="1"/>
  <c r="H200" i="2" s="1"/>
  <c r="H213" i="2" a="1"/>
  <c r="H213" i="2" s="1"/>
  <c r="H219" i="2" a="1"/>
  <c r="H219" i="2" s="1"/>
  <c r="H226" i="2" a="1"/>
  <c r="H226" i="2" s="1"/>
  <c r="H232" i="2" a="1"/>
  <c r="H232" i="2" s="1"/>
  <c r="H245" i="2" a="1"/>
  <c r="H245" i="2" s="1"/>
  <c r="H251" i="2" a="1"/>
  <c r="H251" i="2" s="1"/>
  <c r="H258" i="2" a="1"/>
  <c r="H258" i="2" s="1"/>
  <c r="H264" i="2" a="1"/>
  <c r="H264" i="2" s="1"/>
  <c r="H277" i="2" a="1"/>
  <c r="H277" i="2" s="1"/>
  <c r="H283" i="2" a="1"/>
  <c r="H283" i="2" s="1"/>
  <c r="H290" i="2" a="1"/>
  <c r="H290" i="2" s="1"/>
  <c r="H296" i="2" a="1"/>
  <c r="H296" i="2" s="1"/>
  <c r="H302" i="2" a="1"/>
  <c r="H302" i="2" s="1"/>
  <c r="H309" i="2" a="1"/>
  <c r="H309" i="2" s="1"/>
  <c r="H315" i="2" a="1"/>
  <c r="H315" i="2" s="1"/>
  <c r="H328" i="2" a="1"/>
  <c r="H328" i="2" s="1"/>
  <c r="H334" i="2" a="1"/>
  <c r="H334" i="2" s="1"/>
  <c r="H341" i="2" a="1"/>
  <c r="H341" i="2" s="1"/>
  <c r="H347" i="2" a="1"/>
  <c r="H347" i="2" s="1"/>
  <c r="H360" i="2" a="1"/>
  <c r="H360" i="2" s="1"/>
  <c r="H366" i="2" a="1"/>
  <c r="H366" i="2" s="1"/>
  <c r="H373" i="2" a="1"/>
  <c r="H373" i="2" s="1"/>
  <c r="H379" i="2" a="1"/>
  <c r="H379" i="2" s="1"/>
  <c r="H392" i="2" a="1"/>
  <c r="H392" i="2" s="1"/>
  <c r="H399" i="2" a="1"/>
  <c r="H399" i="2" s="1"/>
  <c r="H406" i="2" a="1"/>
  <c r="H406" i="2" s="1"/>
  <c r="H421" i="2" a="1"/>
  <c r="H421" i="2" s="1"/>
  <c r="H428" i="2" a="1"/>
  <c r="H428" i="2" s="1"/>
  <c r="H435" i="2" a="1"/>
  <c r="H435" i="2" s="1"/>
  <c r="H441" i="2" a="1"/>
  <c r="H441" i="2" s="1"/>
  <c r="H449" i="2" a="1"/>
  <c r="H449" i="2" s="1"/>
  <c r="H457" i="2" a="1"/>
  <c r="H457" i="2" s="1"/>
  <c r="H465" i="2" a="1"/>
  <c r="H465" i="2" s="1"/>
  <c r="I467" i="2" a="1"/>
  <c r="I467" i="2" s="1"/>
  <c r="I478" i="2" a="1"/>
  <c r="I478" i="2" s="1"/>
  <c r="I483" i="2" a="1"/>
  <c r="I483" i="2" s="1"/>
  <c r="I494" i="2" a="1"/>
  <c r="I494" i="2" s="1"/>
  <c r="I499" i="2" a="1"/>
  <c r="I499" i="2" s="1"/>
  <c r="I510" i="2" a="1"/>
  <c r="I510" i="2" s="1"/>
  <c r="I515" i="2" a="1"/>
  <c r="I515" i="2" s="1"/>
  <c r="I6" i="2" a="1"/>
  <c r="I6" i="2" s="1"/>
  <c r="I19" i="2" a="1"/>
  <c r="I19" i="2" s="1"/>
  <c r="I26" i="2" a="1"/>
  <c r="I26" i="2" s="1"/>
  <c r="I33" i="2" a="1"/>
  <c r="I33" i="2" s="1"/>
  <c r="I39" i="2" a="1"/>
  <c r="I39" i="2" s="1"/>
  <c r="I45" i="2" a="1"/>
  <c r="I45" i="2" s="1"/>
  <c r="I52" i="2" a="1"/>
  <c r="I52" i="2" s="1"/>
  <c r="I59" i="2" a="1"/>
  <c r="I59" i="2" s="1"/>
  <c r="I74" i="2" a="1"/>
  <c r="I74" i="2" s="1"/>
  <c r="I80" i="2" a="1"/>
  <c r="I80" i="2" s="1"/>
  <c r="I87" i="2" a="1"/>
  <c r="I87" i="2" s="1"/>
  <c r="I93" i="2" a="1"/>
  <c r="I93" i="2" s="1"/>
  <c r="I100" i="2" a="1"/>
  <c r="I100" i="2" s="1"/>
  <c r="I107" i="2" a="1"/>
  <c r="I107" i="2" s="1"/>
  <c r="I122" i="2" a="1"/>
  <c r="I122" i="2" s="1"/>
  <c r="I129" i="2" a="1"/>
  <c r="I129" i="2" s="1"/>
  <c r="I135" i="2" a="1"/>
  <c r="I135" i="2" s="1"/>
  <c r="I141" i="2" a="1"/>
  <c r="I141" i="2" s="1"/>
  <c r="I148" i="2" a="1"/>
  <c r="I148" i="2" s="1"/>
  <c r="I161" i="2" a="1"/>
  <c r="I161" i="2" s="1"/>
  <c r="I168" i="2" a="1"/>
  <c r="I168" i="2" s="1"/>
  <c r="I175" i="2" a="1"/>
  <c r="I175" i="2" s="1"/>
  <c r="I188" i="2" a="1"/>
  <c r="I188" i="2" s="1"/>
  <c r="I194" i="2" a="1"/>
  <c r="I194" i="2" s="1"/>
  <c r="I201" i="2" a="1"/>
  <c r="I201" i="2" s="1"/>
  <c r="I207" i="2" a="1"/>
  <c r="I207" i="2" s="1"/>
  <c r="I220" i="2" a="1"/>
  <c r="I220" i="2" s="1"/>
  <c r="I226" i="2" a="1"/>
  <c r="I226" i="2" s="1"/>
  <c r="I233" i="2" a="1"/>
  <c r="I233" i="2" s="1"/>
  <c r="I239" i="2" a="1"/>
  <c r="I239" i="2" s="1"/>
  <c r="I252" i="2" a="1"/>
  <c r="I252" i="2" s="1"/>
  <c r="I258" i="2" a="1"/>
  <c r="I258" i="2" s="1"/>
  <c r="I265" i="2" a="1"/>
  <c r="I265" i="2" s="1"/>
  <c r="I271" i="2" a="1"/>
  <c r="I271" i="2" s="1"/>
  <c r="I284" i="2" a="1"/>
  <c r="I284" i="2" s="1"/>
  <c r="I290" i="2" a="1"/>
  <c r="I290" i="2" s="1"/>
  <c r="I297" i="2" a="1"/>
  <c r="I297" i="2" s="1"/>
  <c r="I303" i="2" a="1"/>
  <c r="I303" i="2" s="1"/>
  <c r="I316" i="2" a="1"/>
  <c r="I316" i="2" s="1"/>
  <c r="I322" i="2" a="1"/>
  <c r="I322" i="2" s="1"/>
  <c r="I326" i="2" a="1"/>
  <c r="I326" i="2" s="1"/>
  <c r="I330" i="2" a="1"/>
  <c r="I330" i="2" s="1"/>
  <c r="I334" i="2" a="1"/>
  <c r="I334" i="2" s="1"/>
  <c r="I338" i="2" a="1"/>
  <c r="I338" i="2" s="1"/>
  <c r="I342" i="2" a="1"/>
  <c r="I342" i="2" s="1"/>
  <c r="I346" i="2" a="1"/>
  <c r="I346" i="2" s="1"/>
  <c r="I350" i="2" a="1"/>
  <c r="I350" i="2" s="1"/>
  <c r="I354" i="2" a="1"/>
  <c r="I354" i="2" s="1"/>
  <c r="I358" i="2" a="1"/>
  <c r="I358" i="2" s="1"/>
  <c r="I368" i="2" a="1"/>
  <c r="I368" i="2" s="1"/>
  <c r="I373" i="2" a="1"/>
  <c r="I373" i="2" s="1"/>
  <c r="I384" i="2" a="1"/>
  <c r="I384" i="2" s="1"/>
  <c r="I389" i="2" a="1"/>
  <c r="I389" i="2" s="1"/>
  <c r="I400" i="2" a="1"/>
  <c r="I400" i="2" s="1"/>
  <c r="I405" i="2" a="1"/>
  <c r="I405" i="2" s="1"/>
  <c r="I424" i="2" a="1"/>
  <c r="I424" i="2" s="1"/>
  <c r="I432" i="2" a="1"/>
  <c r="I432" i="2" s="1"/>
  <c r="I440" i="2" a="1"/>
  <c r="I440" i="2" s="1"/>
  <c r="I448" i="2" a="1"/>
  <c r="I448" i="2" s="1"/>
  <c r="I456" i="2" a="1"/>
  <c r="I456" i="2" s="1"/>
  <c r="I464" i="2" a="1"/>
  <c r="I464" i="2" s="1"/>
  <c r="H473" i="2" a="1"/>
  <c r="H473" i="2" s="1"/>
  <c r="H484" i="2" a="1"/>
  <c r="H484" i="2" s="1"/>
  <c r="H489" i="2" a="1"/>
  <c r="H489" i="2" s="1"/>
  <c r="H500" i="2" a="1"/>
  <c r="H500" i="2" s="1"/>
  <c r="H505" i="2" a="1"/>
  <c r="H505" i="2" s="1"/>
  <c r="H516" i="2" a="1"/>
  <c r="H516" i="2" s="1"/>
  <c r="H521" i="2" a="1"/>
  <c r="H521" i="2" s="1"/>
  <c r="H7" i="2" a="1"/>
  <c r="H7" i="2" s="1"/>
  <c r="H14" i="2" a="1"/>
  <c r="H14" i="2" s="1"/>
  <c r="H21" i="2" a="1"/>
  <c r="H21" i="2" s="1"/>
  <c r="H28" i="2" a="1"/>
  <c r="H28" i="2" s="1"/>
  <c r="H35" i="2" a="1"/>
  <c r="H35" i="2" s="1"/>
  <c r="H41" i="2" a="1"/>
  <c r="H41" i="2" s="1"/>
  <c r="H47" i="2" a="1"/>
  <c r="H47" i="2" s="1"/>
  <c r="H54" i="2" a="1"/>
  <c r="H54" i="2" s="1"/>
  <c r="H67" i="2" a="1"/>
  <c r="H67" i="2" s="1"/>
  <c r="H73" i="2" a="1"/>
  <c r="H73" i="2" s="1"/>
  <c r="H79" i="2" a="1"/>
  <c r="H79" i="2" s="1"/>
  <c r="H86" i="2" a="1"/>
  <c r="H86" i="2" s="1"/>
  <c r="H99" i="2" a="1"/>
  <c r="H99" i="2" s="1"/>
  <c r="H105" i="2" a="1"/>
  <c r="H105" i="2" s="1"/>
  <c r="H111" i="2" a="1"/>
  <c r="H111" i="2" s="1"/>
  <c r="H118" i="2" a="1"/>
  <c r="H118" i="2" s="1"/>
  <c r="H131" i="2" a="1"/>
  <c r="H131" i="2" s="1"/>
  <c r="H137" i="2" a="1"/>
  <c r="H137" i="2" s="1"/>
  <c r="H143" i="2" a="1"/>
  <c r="H143" i="2" s="1"/>
  <c r="H150" i="2" a="1"/>
  <c r="H150" i="2" s="1"/>
  <c r="H163" i="2" a="1"/>
  <c r="H163" i="2" s="1"/>
  <c r="H169" i="2" a="1"/>
  <c r="H169" i="2" s="1"/>
  <c r="H175" i="2" a="1"/>
  <c r="H175" i="2" s="1"/>
  <c r="H182" i="2" a="1"/>
  <c r="H182" i="2" s="1"/>
  <c r="H188" i="2" a="1"/>
  <c r="H188" i="2" s="1"/>
  <c r="H201" i="2" a="1"/>
  <c r="H201" i="2" s="1"/>
  <c r="H207" i="2" a="1"/>
  <c r="H207" i="2" s="1"/>
  <c r="H214" i="2" a="1"/>
  <c r="H214" i="2" s="1"/>
  <c r="H220" i="2" a="1"/>
  <c r="H220" i="2" s="1"/>
  <c r="H233" i="2" a="1"/>
  <c r="H233" i="2" s="1"/>
  <c r="H239" i="2" a="1"/>
  <c r="H239" i="2" s="1"/>
  <c r="H246" i="2" a="1"/>
  <c r="H246" i="2" s="1"/>
  <c r="H252" i="2" a="1"/>
  <c r="H252" i="2" s="1"/>
  <c r="H265" i="2" a="1"/>
  <c r="H265" i="2" s="1"/>
  <c r="H271" i="2" a="1"/>
  <c r="H271" i="2" s="1"/>
  <c r="H278" i="2" a="1"/>
  <c r="H278" i="2" s="1"/>
  <c r="H284" i="2" a="1"/>
  <c r="H284" i="2" s="1"/>
  <c r="H297" i="2" a="1"/>
  <c r="H297" i="2" s="1"/>
  <c r="H303" i="2" a="1"/>
  <c r="H303" i="2" s="1"/>
  <c r="H316" i="2" a="1"/>
  <c r="H316" i="2" s="1"/>
  <c r="H322" i="2" a="1"/>
  <c r="H322" i="2" s="1"/>
  <c r="H329" i="2" a="1"/>
  <c r="H329" i="2" s="1"/>
  <c r="H335" i="2" a="1"/>
  <c r="H335" i="2" s="1"/>
  <c r="I468" i="2" a="1"/>
  <c r="I468" i="2" s="1"/>
  <c r="I473" i="2" a="1"/>
  <c r="I473" i="2" s="1"/>
  <c r="I484" i="2" a="1"/>
  <c r="I484" i="2" s="1"/>
  <c r="I489" i="2" a="1"/>
  <c r="I489" i="2" s="1"/>
  <c r="I500" i="2" a="1"/>
  <c r="I500" i="2" s="1"/>
  <c r="I505" i="2" a="1"/>
  <c r="I505" i="2" s="1"/>
  <c r="I516" i="2" a="1"/>
  <c r="I516" i="2" s="1"/>
  <c r="I521" i="2" a="1"/>
  <c r="I521" i="2" s="1"/>
  <c r="I7" i="2" a="1"/>
  <c r="I7" i="2" s="1"/>
  <c r="I13" i="2" a="1"/>
  <c r="I13" i="2" s="1"/>
  <c r="I20" i="2" a="1"/>
  <c r="I20" i="2" s="1"/>
  <c r="I34" i="2" a="1"/>
  <c r="I34" i="2" s="1"/>
  <c r="I40" i="2" a="1"/>
  <c r="I40" i="2" s="1"/>
  <c r="I46" i="2" a="1"/>
  <c r="I46" i="2" s="1"/>
  <c r="I53" i="2" a="1"/>
  <c r="I53" i="2" s="1"/>
  <c r="I60" i="2" a="1"/>
  <c r="I60" i="2" s="1"/>
  <c r="I67" i="2" a="1"/>
  <c r="I67" i="2" s="1"/>
  <c r="I81" i="2" a="1"/>
  <c r="I81" i="2" s="1"/>
  <c r="I88" i="2" a="1"/>
  <c r="I88" i="2" s="1"/>
  <c r="I94" i="2" a="1"/>
  <c r="I94" i="2" s="1"/>
  <c r="I101" i="2" a="1"/>
  <c r="I101" i="2" s="1"/>
  <c r="I108" i="2" a="1"/>
  <c r="I108" i="2" s="1"/>
  <c r="I115" i="2" a="1"/>
  <c r="I115" i="2" s="1"/>
  <c r="I130" i="2" a="1"/>
  <c r="I130" i="2" s="1"/>
  <c r="I136" i="2" a="1"/>
  <c r="I136" i="2" s="1"/>
  <c r="I142" i="2" a="1"/>
  <c r="I142" i="2" s="1"/>
  <c r="I155" i="2" a="1"/>
  <c r="I155" i="2" s="1"/>
  <c r="I162" i="2" a="1"/>
  <c r="I162" i="2" s="1"/>
  <c r="I169" i="2" a="1"/>
  <c r="I169" i="2" s="1"/>
  <c r="I176" i="2" a="1"/>
  <c r="I176" i="2" s="1"/>
  <c r="I182" i="2" a="1"/>
  <c r="I182" i="2" s="1"/>
  <c r="I189" i="2" a="1"/>
  <c r="I189" i="2" s="1"/>
  <c r="I195" i="2" a="1"/>
  <c r="I195" i="2" s="1"/>
  <c r="I208" i="2" a="1"/>
  <c r="I208" i="2" s="1"/>
  <c r="I214" i="2" a="1"/>
  <c r="I214" i="2" s="1"/>
  <c r="I221" i="2" a="1"/>
  <c r="I221" i="2" s="1"/>
  <c r="I227" i="2" a="1"/>
  <c r="I227" i="2" s="1"/>
  <c r="I240" i="2" a="1"/>
  <c r="I240" i="2" s="1"/>
  <c r="I246" i="2" a="1"/>
  <c r="I246" i="2" s="1"/>
  <c r="I253" i="2" a="1"/>
  <c r="I253" i="2" s="1"/>
  <c r="I259" i="2" a="1"/>
  <c r="I259" i="2" s="1"/>
  <c r="I272" i="2" a="1"/>
  <c r="I272" i="2" s="1"/>
  <c r="I278" i="2" a="1"/>
  <c r="I278" i="2" s="1"/>
  <c r="I285" i="2" a="1"/>
  <c r="I285" i="2" s="1"/>
  <c r="I291" i="2" a="1"/>
  <c r="I291" i="2" s="1"/>
  <c r="I304" i="2" a="1"/>
  <c r="I304" i="2" s="1"/>
  <c r="I310" i="2" a="1"/>
  <c r="I310" i="2" s="1"/>
  <c r="I317" i="2" a="1"/>
  <c r="I317" i="2" s="1"/>
  <c r="I363" i="2" a="1"/>
  <c r="I363" i="2" s="1"/>
  <c r="I374" i="2" a="1"/>
  <c r="I374" i="2" s="1"/>
  <c r="I379" i="2" a="1"/>
  <c r="I379" i="2" s="1"/>
  <c r="I390" i="2" a="1"/>
  <c r="I390" i="2" s="1"/>
  <c r="I395" i="2" a="1"/>
  <c r="I395" i="2" s="1"/>
  <c r="I406" i="2" a="1"/>
  <c r="I406" i="2" s="1"/>
  <c r="I411" i="2" a="1"/>
  <c r="I411" i="2" s="1"/>
  <c r="I417" i="2" a="1"/>
  <c r="I417" i="2" s="1"/>
  <c r="I425" i="2" a="1"/>
  <c r="I425" i="2" s="1"/>
  <c r="I433" i="2" a="1"/>
  <c r="I433" i="2" s="1"/>
  <c r="I441" i="2" a="1"/>
  <c r="I441" i="2" s="1"/>
  <c r="I449" i="2" a="1"/>
  <c r="I449" i="2" s="1"/>
  <c r="I457" i="2" a="1"/>
  <c r="I457" i="2" s="1"/>
  <c r="I465" i="2" a="1"/>
  <c r="I465" i="2" s="1"/>
  <c r="H469" i="2" a="1"/>
  <c r="H469" i="2" s="1"/>
  <c r="H474" i="2" a="1"/>
  <c r="H474" i="2" s="1"/>
  <c r="H479" i="2" a="1"/>
  <c r="H479" i="2" s="1"/>
  <c r="H490" i="2" a="1"/>
  <c r="H490" i="2" s="1"/>
  <c r="H495" i="2" a="1"/>
  <c r="H495" i="2" s="1"/>
  <c r="H506" i="2" a="1"/>
  <c r="H506" i="2" s="1"/>
  <c r="H511" i="2" a="1"/>
  <c r="H511" i="2" s="1"/>
  <c r="H522" i="2" a="1"/>
  <c r="H522" i="2" s="1"/>
  <c r="H8" i="2" a="1"/>
  <c r="H8" i="2" s="1"/>
  <c r="H15" i="2" a="1"/>
  <c r="H15" i="2" s="1"/>
  <c r="H22" i="2" a="1"/>
  <c r="H22" i="2" s="1"/>
  <c r="H36" i="2" a="1"/>
  <c r="H36" i="2" s="1"/>
  <c r="H42" i="2" a="1"/>
  <c r="H42" i="2" s="1"/>
  <c r="H48" i="2" a="1"/>
  <c r="H48" i="2" s="1"/>
  <c r="H61" i="2" a="1"/>
  <c r="H61" i="2" s="1"/>
  <c r="H68" i="2" a="1"/>
  <c r="H68" i="2" s="1"/>
  <c r="H74" i="2" a="1"/>
  <c r="H74" i="2" s="1"/>
  <c r="H80" i="2" a="1"/>
  <c r="H80" i="2" s="1"/>
  <c r="H93" i="2" a="1"/>
  <c r="H93" i="2" s="1"/>
  <c r="H100" i="2" a="1"/>
  <c r="H100" i="2" s="1"/>
  <c r="H106" i="2" a="1"/>
  <c r="H106" i="2" s="1"/>
  <c r="H112" i="2" a="1"/>
  <c r="H112" i="2" s="1"/>
  <c r="H125" i="2" a="1"/>
  <c r="H125" i="2" s="1"/>
  <c r="H132" i="2" a="1"/>
  <c r="H132" i="2" s="1"/>
  <c r="H138" i="2" a="1"/>
  <c r="H138" i="2" s="1"/>
  <c r="H144" i="2" a="1"/>
  <c r="H144" i="2" s="1"/>
  <c r="H157" i="2" a="1"/>
  <c r="H157" i="2" s="1"/>
  <c r="H164" i="2" a="1"/>
  <c r="H164" i="2" s="1"/>
  <c r="H170" i="2" a="1"/>
  <c r="H170" i="2" s="1"/>
  <c r="H176" i="2" a="1"/>
  <c r="H176" i="2" s="1"/>
  <c r="H189" i="2" a="1"/>
  <c r="H189" i="2" s="1"/>
  <c r="H195" i="2" a="1"/>
  <c r="H195" i="2" s="1"/>
  <c r="H202" i="2" a="1"/>
  <c r="H202" i="2" s="1"/>
  <c r="H208" i="2" a="1"/>
  <c r="H208" i="2" s="1"/>
  <c r="H221" i="2" a="1"/>
  <c r="H221" i="2" s="1"/>
  <c r="H227" i="2" a="1"/>
  <c r="H227" i="2" s="1"/>
  <c r="H234" i="2" a="1"/>
  <c r="H234" i="2" s="1"/>
  <c r="H240" i="2" a="1"/>
  <c r="H240" i="2" s="1"/>
  <c r="H253" i="2" a="1"/>
  <c r="H253" i="2" s="1"/>
  <c r="H259" i="2" a="1"/>
  <c r="H259" i="2" s="1"/>
  <c r="H266" i="2" a="1"/>
  <c r="H266" i="2" s="1"/>
  <c r="H272" i="2" a="1"/>
  <c r="H272" i="2" s="1"/>
  <c r="H285" i="2" a="1"/>
  <c r="H285" i="2" s="1"/>
  <c r="H291" i="2" a="1"/>
  <c r="H291" i="2" s="1"/>
  <c r="H298" i="2" a="1"/>
  <c r="H298" i="2" s="1"/>
  <c r="H304" i="2" a="1"/>
  <c r="H304" i="2" s="1"/>
  <c r="H310" i="2" a="1"/>
  <c r="H310" i="2" s="1"/>
  <c r="H317" i="2" a="1"/>
  <c r="H317" i="2" s="1"/>
  <c r="H323" i="2" a="1"/>
  <c r="H323" i="2" s="1"/>
  <c r="H336" i="2" a="1"/>
  <c r="H336" i="2" s="1"/>
  <c r="H342" i="2" a="1"/>
  <c r="H342" i="2" s="1"/>
  <c r="H349" i="2" a="1"/>
  <c r="H349" i="2" s="1"/>
  <c r="H355" i="2" a="1"/>
  <c r="H355" i="2" s="1"/>
  <c r="H368" i="2" a="1"/>
  <c r="H368" i="2" s="1"/>
  <c r="H374" i="2" a="1"/>
  <c r="H374" i="2" s="1"/>
  <c r="I474" i="2" a="1"/>
  <c r="I474" i="2" s="1"/>
  <c r="I479" i="2" a="1"/>
  <c r="I479" i="2" s="1"/>
  <c r="I490" i="2" a="1"/>
  <c r="I490" i="2" s="1"/>
  <c r="I495" i="2" a="1"/>
  <c r="I495" i="2" s="1"/>
  <c r="I506" i="2" a="1"/>
  <c r="I506" i="2" s="1"/>
  <c r="I511" i="2" a="1"/>
  <c r="I511" i="2" s="1"/>
  <c r="I522" i="2" a="1"/>
  <c r="I522" i="2" s="1"/>
  <c r="I8" i="2" a="1"/>
  <c r="I8" i="2" s="1"/>
  <c r="I14" i="2" a="1"/>
  <c r="I14" i="2" s="1"/>
  <c r="I27" i="2" a="1"/>
  <c r="I27" i="2" s="1"/>
  <c r="I41" i="2" a="1"/>
  <c r="I41" i="2" s="1"/>
  <c r="I47" i="2" a="1"/>
  <c r="I47" i="2" s="1"/>
  <c r="I54" i="2" a="1"/>
  <c r="I54" i="2" s="1"/>
  <c r="I61" i="2" a="1"/>
  <c r="I61" i="2" s="1"/>
  <c r="I68" i="2" a="1"/>
  <c r="I68" i="2" s="1"/>
  <c r="I75" i="2" a="1"/>
  <c r="I75" i="2" s="1"/>
  <c r="I82" i="2" a="1"/>
  <c r="I82" i="2" s="1"/>
  <c r="I89" i="2" a="1"/>
  <c r="I89" i="2" s="1"/>
  <c r="I95" i="2" a="1"/>
  <c r="I95" i="2" s="1"/>
  <c r="I102" i="2" a="1"/>
  <c r="I102" i="2" s="1"/>
  <c r="I109" i="2" a="1"/>
  <c r="I109" i="2" s="1"/>
  <c r="I116" i="2" a="1"/>
  <c r="I116" i="2" s="1"/>
  <c r="I123" i="2" a="1"/>
  <c r="I123" i="2" s="1"/>
  <c r="I137" i="2" a="1"/>
  <c r="I137" i="2" s="1"/>
  <c r="I143" i="2" a="1"/>
  <c r="I143" i="2" s="1"/>
  <c r="I149" i="2" a="1"/>
  <c r="I149" i="2" s="1"/>
  <c r="I156" i="2" a="1"/>
  <c r="I156" i="2" s="1"/>
  <c r="I170" i="2" a="1"/>
  <c r="I170" i="2" s="1"/>
  <c r="I177" i="2" a="1"/>
  <c r="I177" i="2" s="1"/>
  <c r="I183" i="2" a="1"/>
  <c r="I183" i="2" s="1"/>
  <c r="I196" i="2" a="1"/>
  <c r="I196" i="2" s="1"/>
  <c r="I202" i="2" a="1"/>
  <c r="I202" i="2" s="1"/>
  <c r="I209" i="2" a="1"/>
  <c r="I209" i="2" s="1"/>
  <c r="I215" i="2" a="1"/>
  <c r="I215" i="2" s="1"/>
  <c r="I228" i="2" a="1"/>
  <c r="I228" i="2" s="1"/>
  <c r="I234" i="2" a="1"/>
  <c r="I234" i="2" s="1"/>
  <c r="I241" i="2" a="1"/>
  <c r="I241" i="2" s="1"/>
  <c r="I247" i="2" a="1"/>
  <c r="I247" i="2" s="1"/>
  <c r="I260" i="2" a="1"/>
  <c r="I260" i="2" s="1"/>
  <c r="I266" i="2" a="1"/>
  <c r="I266" i="2" s="1"/>
  <c r="I273" i="2" a="1"/>
  <c r="I273" i="2" s="1"/>
  <c r="I279" i="2" a="1"/>
  <c r="I279" i="2" s="1"/>
  <c r="I292" i="2" a="1"/>
  <c r="I292" i="2" s="1"/>
  <c r="I298" i="2" a="1"/>
  <c r="I298" i="2" s="1"/>
  <c r="I305" i="2" a="1"/>
  <c r="I305" i="2" s="1"/>
  <c r="I311" i="2" a="1"/>
  <c r="I311" i="2" s="1"/>
  <c r="I323" i="2" a="1"/>
  <c r="I323" i="2" s="1"/>
  <c r="I327" i="2" a="1"/>
  <c r="I327" i="2" s="1"/>
  <c r="I331" i="2" a="1"/>
  <c r="I331" i="2" s="1"/>
  <c r="I335" i="2" a="1"/>
  <c r="I335" i="2" s="1"/>
  <c r="I339" i="2" a="1"/>
  <c r="I339" i="2" s="1"/>
  <c r="I343" i="2" a="1"/>
  <c r="I343" i="2" s="1"/>
  <c r="I347" i="2" a="1"/>
  <c r="I347" i="2" s="1"/>
  <c r="I351" i="2" a="1"/>
  <c r="I351" i="2" s="1"/>
  <c r="I355" i="2" a="1"/>
  <c r="I355" i="2" s="1"/>
  <c r="I359" i="2" a="1"/>
  <c r="I359" i="2" s="1"/>
  <c r="I364" i="2" a="1"/>
  <c r="I364" i="2" s="1"/>
  <c r="I369" i="2" a="1"/>
  <c r="I369" i="2" s="1"/>
  <c r="I380" i="2" a="1"/>
  <c r="I380" i="2" s="1"/>
  <c r="I385" i="2" a="1"/>
  <c r="I385" i="2" s="1"/>
  <c r="I396" i="2" a="1"/>
  <c r="I396" i="2" s="1"/>
  <c r="I401" i="2" a="1"/>
  <c r="I401" i="2" s="1"/>
  <c r="I412" i="2" a="1"/>
  <c r="I412" i="2" s="1"/>
  <c r="I418" i="2" a="1"/>
  <c r="I418" i="2" s="1"/>
  <c r="I426" i="2" a="1"/>
  <c r="I426" i="2" s="1"/>
  <c r="I434" i="2" a="1"/>
  <c r="I434" i="2" s="1"/>
  <c r="I442" i="2" a="1"/>
  <c r="I442" i="2" s="1"/>
  <c r="I450" i="2" a="1"/>
  <c r="I450" i="2" s="1"/>
  <c r="I458" i="2" a="1"/>
  <c r="I458" i="2" s="1"/>
  <c r="I466" i="2" a="1"/>
  <c r="I466" i="2" s="1"/>
  <c r="H480" i="2" a="1"/>
  <c r="H480" i="2" s="1"/>
  <c r="H485" i="2" a="1"/>
  <c r="H485" i="2" s="1"/>
  <c r="H496" i="2" a="1"/>
  <c r="H496" i="2" s="1"/>
  <c r="H501" i="2" a="1"/>
  <c r="H501" i="2" s="1"/>
  <c r="H512" i="2" a="1"/>
  <c r="H512" i="2" s="1"/>
  <c r="H517" i="2" a="1"/>
  <c r="H517" i="2" s="1"/>
  <c r="H523" i="2" a="1"/>
  <c r="H523" i="2" s="1"/>
  <c r="H9" i="2" a="1"/>
  <c r="H9" i="2" s="1"/>
  <c r="H16" i="2" a="1"/>
  <c r="H16" i="2" s="1"/>
  <c r="H29" i="2" a="1"/>
  <c r="H29" i="2" s="1"/>
  <c r="H43" i="2" a="1"/>
  <c r="H43" i="2" s="1"/>
  <c r="H49" i="2" a="1"/>
  <c r="H49" i="2" s="1"/>
  <c r="H55" i="2" a="1"/>
  <c r="H55" i="2" s="1"/>
  <c r="H62" i="2" a="1"/>
  <c r="H62" i="2" s="1"/>
  <c r="H75" i="2" a="1"/>
  <c r="H75" i="2" s="1"/>
  <c r="H81" i="2" a="1"/>
  <c r="H81" i="2" s="1"/>
  <c r="H87" i="2" a="1"/>
  <c r="H87" i="2" s="1"/>
  <c r="H94" i="2" a="1"/>
  <c r="H94" i="2" s="1"/>
  <c r="H107" i="2" a="1"/>
  <c r="H107" i="2" s="1"/>
  <c r="H113" i="2" a="1"/>
  <c r="H113" i="2" s="1"/>
  <c r="H119" i="2" a="1"/>
  <c r="H119" i="2" s="1"/>
  <c r="H126" i="2" a="1"/>
  <c r="H126" i="2" s="1"/>
  <c r="H139" i="2" a="1"/>
  <c r="H139" i="2" s="1"/>
  <c r="H145" i="2" a="1"/>
  <c r="H145" i="2" s="1"/>
  <c r="H151" i="2" a="1"/>
  <c r="H151" i="2" s="1"/>
  <c r="H158" i="2" a="1"/>
  <c r="H158" i="2" s="1"/>
  <c r="H177" i="2" a="1"/>
  <c r="H177" i="2" s="1"/>
  <c r="H183" i="2" a="1"/>
  <c r="H183" i="2" s="1"/>
  <c r="H190" i="2" a="1"/>
  <c r="H190" i="2" s="1"/>
  <c r="H196" i="2" a="1"/>
  <c r="H196" i="2" s="1"/>
  <c r="H209" i="2" a="1"/>
  <c r="H209" i="2" s="1"/>
  <c r="H215" i="2" a="1"/>
  <c r="H215" i="2" s="1"/>
  <c r="H222" i="2" a="1"/>
  <c r="H222" i="2" s="1"/>
  <c r="H228" i="2" a="1"/>
  <c r="H228" i="2" s="1"/>
  <c r="H241" i="2" a="1"/>
  <c r="H241" i="2" s="1"/>
  <c r="H247" i="2" a="1"/>
  <c r="H247" i="2" s="1"/>
  <c r="H254" i="2" a="1"/>
  <c r="H254" i="2" s="1"/>
  <c r="H260" i="2" a="1"/>
  <c r="H260" i="2" s="1"/>
  <c r="H273" i="2" a="1"/>
  <c r="H273" i="2" s="1"/>
  <c r="H279" i="2" a="1"/>
  <c r="H279" i="2" s="1"/>
  <c r="H286" i="2" a="1"/>
  <c r="H286" i="2" s="1"/>
  <c r="H292" i="2" a="1"/>
  <c r="H292" i="2" s="1"/>
  <c r="H305" i="2" a="1"/>
  <c r="H305" i="2" s="1"/>
  <c r="H311" i="2" a="1"/>
  <c r="H311" i="2" s="1"/>
  <c r="H324" i="2" a="1"/>
  <c r="H324" i="2" s="1"/>
  <c r="H330" i="2" a="1"/>
  <c r="H330" i="2" s="1"/>
  <c r="H337" i="2" a="1"/>
  <c r="H337" i="2" s="1"/>
  <c r="H343" i="2" a="1"/>
  <c r="H343" i="2" s="1"/>
  <c r="I469" i="2" a="1"/>
  <c r="I469" i="2" s="1"/>
  <c r="I480" i="2" a="1"/>
  <c r="I480" i="2" s="1"/>
  <c r="I485" i="2" a="1"/>
  <c r="I485" i="2" s="1"/>
  <c r="I496" i="2" a="1"/>
  <c r="I496" i="2" s="1"/>
  <c r="I501" i="2" a="1"/>
  <c r="I501" i="2" s="1"/>
  <c r="I470" i="2" a="1"/>
  <c r="I470" i="2" s="1"/>
  <c r="I475" i="2" a="1"/>
  <c r="I475" i="2" s="1"/>
  <c r="I486" i="2" a="1"/>
  <c r="I486" i="2" s="1"/>
  <c r="I491" i="2" a="1"/>
  <c r="I491" i="2" s="1"/>
  <c r="I502" i="2" a="1"/>
  <c r="I502" i="2" s="1"/>
  <c r="I507" i="2" a="1"/>
  <c r="I507" i="2" s="1"/>
  <c r="I518" i="2" a="1"/>
  <c r="I518" i="2" s="1"/>
  <c r="I3" i="2" a="1"/>
  <c r="I3" i="2" s="1"/>
  <c r="I10" i="2" a="1"/>
  <c r="I10" i="2" s="1"/>
  <c r="I16" i="2" a="1"/>
  <c r="I16" i="2" s="1"/>
  <c r="I22" i="2" a="1"/>
  <c r="I22" i="2" s="1"/>
  <c r="I29" i="2" a="1"/>
  <c r="I29" i="2" s="1"/>
  <c r="I36" i="2" a="1"/>
  <c r="I36" i="2" s="1"/>
  <c r="I49" i="2" a="1"/>
  <c r="I49" i="2" s="1"/>
  <c r="I56" i="2" a="1"/>
  <c r="I56" i="2" s="1"/>
  <c r="I63" i="2" a="1"/>
  <c r="I63" i="2" s="1"/>
  <c r="I70" i="2" a="1"/>
  <c r="I70" i="2" s="1"/>
  <c r="I83" i="2" a="1"/>
  <c r="I83" i="2" s="1"/>
  <c r="I97" i="2" a="1"/>
  <c r="I97" i="2" s="1"/>
  <c r="I104" i="2" a="1"/>
  <c r="I104" i="2" s="1"/>
  <c r="I111" i="2" a="1"/>
  <c r="I111" i="2" s="1"/>
  <c r="I118" i="2" a="1"/>
  <c r="I118" i="2" s="1"/>
  <c r="I125" i="2" a="1"/>
  <c r="I125" i="2" s="1"/>
  <c r="I132" i="2" a="1"/>
  <c r="I132" i="2" s="1"/>
  <c r="I145" i="2" a="1"/>
  <c r="I145" i="2" s="1"/>
  <c r="I151" i="2" a="1"/>
  <c r="I151" i="2" s="1"/>
  <c r="I157" i="2" a="1"/>
  <c r="I157" i="2" s="1"/>
  <c r="I164" i="2" a="1"/>
  <c r="I164" i="2" s="1"/>
  <c r="I171" i="2" a="1"/>
  <c r="I171" i="2" s="1"/>
  <c r="I178" i="2" a="1"/>
  <c r="I178" i="2" s="1"/>
  <c r="I185" i="2" a="1"/>
  <c r="I185" i="2" s="1"/>
  <c r="I191" i="2" a="1"/>
  <c r="I191" i="2" s="1"/>
  <c r="I204" i="2" a="1"/>
  <c r="I204" i="2" s="1"/>
  <c r="I210" i="2" a="1"/>
  <c r="I210" i="2" s="1"/>
  <c r="I217" i="2" a="1"/>
  <c r="I217" i="2" s="1"/>
  <c r="I223" i="2" a="1"/>
  <c r="I223" i="2" s="1"/>
  <c r="I236" i="2" a="1"/>
  <c r="I236" i="2" s="1"/>
  <c r="I242" i="2" a="1"/>
  <c r="I242" i="2" s="1"/>
  <c r="I249" i="2" a="1"/>
  <c r="I249" i="2" s="1"/>
  <c r="I255" i="2" a="1"/>
  <c r="I255" i="2" s="1"/>
  <c r="I268" i="2" a="1"/>
  <c r="I268" i="2" s="1"/>
  <c r="I274" i="2" a="1"/>
  <c r="I274" i="2" s="1"/>
  <c r="I281" i="2" a="1"/>
  <c r="I281" i="2" s="1"/>
  <c r="I287" i="2" a="1"/>
  <c r="I287" i="2" s="1"/>
  <c r="I300" i="2" a="1"/>
  <c r="I300" i="2" s="1"/>
  <c r="I306" i="2" a="1"/>
  <c r="I306" i="2" s="1"/>
  <c r="I313" i="2" a="1"/>
  <c r="I313" i="2" s="1"/>
  <c r="I319" i="2" a="1"/>
  <c r="I319" i="2" s="1"/>
  <c r="I324" i="2" a="1"/>
  <c r="I324" i="2" s="1"/>
  <c r="I328" i="2" a="1"/>
  <c r="I328" i="2" s="1"/>
  <c r="I332" i="2" a="1"/>
  <c r="I332" i="2" s="1"/>
  <c r="I336" i="2" a="1"/>
  <c r="I336" i="2" s="1"/>
  <c r="I340" i="2" a="1"/>
  <c r="I340" i="2" s="1"/>
  <c r="I344" i="2" a="1"/>
  <c r="I344" i="2" s="1"/>
  <c r="I348" i="2" a="1"/>
  <c r="I348" i="2" s="1"/>
  <c r="I352" i="2" a="1"/>
  <c r="I352" i="2" s="1"/>
  <c r="I356" i="2" a="1"/>
  <c r="I356" i="2" s="1"/>
  <c r="I360" i="2" a="1"/>
  <c r="I360" i="2" s="1"/>
  <c r="I365" i="2" a="1"/>
  <c r="I365" i="2" s="1"/>
  <c r="I376" i="2" a="1"/>
  <c r="I376" i="2" s="1"/>
  <c r="I381" i="2" a="1"/>
  <c r="I381" i="2" s="1"/>
  <c r="I392" i="2" a="1"/>
  <c r="I392" i="2" s="1"/>
  <c r="I397" i="2" a="1"/>
  <c r="I397" i="2" s="1"/>
  <c r="I408" i="2" a="1"/>
  <c r="I408" i="2" s="1"/>
  <c r="I413" i="2" a="1"/>
  <c r="I413" i="2" s="1"/>
  <c r="I420" i="2" a="1"/>
  <c r="I420" i="2" s="1"/>
  <c r="I428" i="2" a="1"/>
  <c r="I428" i="2" s="1"/>
  <c r="I436" i="2" a="1"/>
  <c r="I436" i="2" s="1"/>
  <c r="I444" i="2" a="1"/>
  <c r="I444" i="2" s="1"/>
  <c r="I452" i="2" a="1"/>
  <c r="I452" i="2" s="1"/>
  <c r="I460" i="2" a="1"/>
  <c r="I460" i="2" s="1"/>
  <c r="H2" i="2" a="1"/>
  <c r="H2" i="2" s="1"/>
  <c r="H476" i="2" a="1"/>
  <c r="H476" i="2" s="1"/>
  <c r="H481" i="2" a="1"/>
  <c r="H481" i="2" s="1"/>
  <c r="H492" i="2" a="1"/>
  <c r="H492" i="2" s="1"/>
  <c r="H497" i="2" a="1"/>
  <c r="H497" i="2" s="1"/>
  <c r="H508" i="2" a="1"/>
  <c r="H508" i="2" s="1"/>
  <c r="H513" i="2" a="1"/>
  <c r="H513" i="2" s="1"/>
  <c r="H4" i="2" a="1"/>
  <c r="H4" i="2" s="1"/>
  <c r="H11" i="2" a="1"/>
  <c r="H11" i="2" s="1"/>
  <c r="H18" i="2" a="1"/>
  <c r="H18" i="2" s="1"/>
  <c r="H24" i="2" a="1"/>
  <c r="H24" i="2" s="1"/>
  <c r="H31" i="2" a="1"/>
  <c r="H31" i="2" s="1"/>
  <c r="H38" i="2" a="1"/>
  <c r="H38" i="2" s="1"/>
  <c r="H51" i="2" a="1"/>
  <c r="H51" i="2" s="1"/>
  <c r="H57" i="2" a="1"/>
  <c r="H57" i="2" s="1"/>
  <c r="H63" i="2" a="1"/>
  <c r="H63" i="2" s="1"/>
  <c r="H70" i="2" a="1"/>
  <c r="H70" i="2" s="1"/>
  <c r="H83" i="2" a="1"/>
  <c r="H83" i="2" s="1"/>
  <c r="H89" i="2" a="1"/>
  <c r="H89" i="2" s="1"/>
  <c r="H95" i="2" a="1"/>
  <c r="H95" i="2" s="1"/>
  <c r="H102" i="2" a="1"/>
  <c r="H102" i="2" s="1"/>
  <c r="H115" i="2" a="1"/>
  <c r="H115" i="2" s="1"/>
  <c r="H121" i="2" a="1"/>
  <c r="H121" i="2" s="1"/>
  <c r="H127" i="2" a="1"/>
  <c r="H127" i="2" s="1"/>
  <c r="H134" i="2" a="1"/>
  <c r="H134" i="2" s="1"/>
  <c r="H147" i="2" a="1"/>
  <c r="H147" i="2" s="1"/>
  <c r="H153" i="2" a="1"/>
  <c r="H153" i="2" s="1"/>
  <c r="H159" i="2" a="1"/>
  <c r="H159" i="2" s="1"/>
  <c r="H166" i="2" a="1"/>
  <c r="H166" i="2" s="1"/>
  <c r="H172" i="2" a="1"/>
  <c r="H172" i="2" s="1"/>
  <c r="H185" i="2" a="1"/>
  <c r="H185" i="2" s="1"/>
  <c r="H191" i="2" a="1"/>
  <c r="H191" i="2" s="1"/>
  <c r="H198" i="2" a="1"/>
  <c r="H198" i="2" s="1"/>
  <c r="H204" i="2" a="1"/>
  <c r="H204" i="2" s="1"/>
  <c r="H217" i="2" a="1"/>
  <c r="H217" i="2" s="1"/>
  <c r="H223" i="2" a="1"/>
  <c r="H223" i="2" s="1"/>
  <c r="H230" i="2" a="1"/>
  <c r="H230" i="2" s="1"/>
  <c r="H236" i="2" a="1"/>
  <c r="H236" i="2" s="1"/>
  <c r="H249" i="2" a="1"/>
  <c r="H249" i="2" s="1"/>
  <c r="H255" i="2" a="1"/>
  <c r="H255" i="2" s="1"/>
  <c r="H262" i="2" a="1"/>
  <c r="H262" i="2" s="1"/>
  <c r="H268" i="2" a="1"/>
  <c r="H268" i="2" s="1"/>
  <c r="H281" i="2" a="1"/>
  <c r="H281" i="2" s="1"/>
  <c r="I476" i="2" a="1"/>
  <c r="I476" i="2" s="1"/>
  <c r="I481" i="2" a="1"/>
  <c r="I481" i="2" s="1"/>
  <c r="I492" i="2" a="1"/>
  <c r="I492" i="2" s="1"/>
  <c r="I497" i="2" a="1"/>
  <c r="I497" i="2" s="1"/>
  <c r="I508" i="2" a="1"/>
  <c r="I508" i="2" s="1"/>
  <c r="I513" i="2" a="1"/>
  <c r="I513" i="2" s="1"/>
  <c r="I4" i="2" a="1"/>
  <c r="I4" i="2" s="1"/>
  <c r="I17" i="2" a="1"/>
  <c r="I17" i="2" s="1"/>
  <c r="I23" i="2" a="1"/>
  <c r="I23" i="2" s="1"/>
  <c r="I30" i="2" a="1"/>
  <c r="I30" i="2" s="1"/>
  <c r="I43" i="2" a="1"/>
  <c r="I43" i="2" s="1"/>
  <c r="I50" i="2" a="1"/>
  <c r="I50" i="2" s="1"/>
  <c r="I57" i="2" a="1"/>
  <c r="I57" i="2" s="1"/>
  <c r="I64" i="2" a="1"/>
  <c r="I64" i="2" s="1"/>
  <c r="I71" i="2" a="1"/>
  <c r="I71" i="2" s="1"/>
  <c r="I77" i="2" a="1"/>
  <c r="I77" i="2" s="1"/>
  <c r="I84" i="2" a="1"/>
  <c r="I84" i="2" s="1"/>
  <c r="I91" i="2" a="1"/>
  <c r="I91" i="2" s="1"/>
  <c r="I98" i="2" a="1"/>
  <c r="I98" i="2" s="1"/>
  <c r="I105" i="2" a="1"/>
  <c r="I105" i="2" s="1"/>
  <c r="I112" i="2" a="1"/>
  <c r="I112" i="2" s="1"/>
  <c r="I119" i="2" a="1"/>
  <c r="I119" i="2" s="1"/>
  <c r="I126" i="2" a="1"/>
  <c r="I126" i="2" s="1"/>
  <c r="I139" i="2" a="1"/>
  <c r="I139" i="2" s="1"/>
  <c r="I146" i="2" a="1"/>
  <c r="I146" i="2" s="1"/>
  <c r="I152" i="2" a="1"/>
  <c r="I152" i="2" s="1"/>
  <c r="I158" i="2" a="1"/>
  <c r="I158" i="2" s="1"/>
  <c r="I165" i="2" a="1"/>
  <c r="I165" i="2" s="1"/>
  <c r="I172" i="2" a="1"/>
  <c r="I172" i="2" s="1"/>
  <c r="I179" i="2" a="1"/>
  <c r="I179" i="2" s="1"/>
  <c r="I192" i="2" a="1"/>
  <c r="I192" i="2" s="1"/>
  <c r="I198" i="2" a="1"/>
  <c r="I198" i="2" s="1"/>
  <c r="I205" i="2" a="1"/>
  <c r="I205" i="2" s="1"/>
  <c r="I211" i="2" a="1"/>
  <c r="I211" i="2" s="1"/>
  <c r="I224" i="2" a="1"/>
  <c r="I224" i="2" s="1"/>
  <c r="I230" i="2" a="1"/>
  <c r="I230" i="2" s="1"/>
  <c r="I237" i="2" a="1"/>
  <c r="I237" i="2" s="1"/>
  <c r="I243" i="2" a="1"/>
  <c r="I243" i="2" s="1"/>
  <c r="I256" i="2" a="1"/>
  <c r="I256" i="2" s="1"/>
  <c r="I262" i="2" a="1"/>
  <c r="I262" i="2" s="1"/>
  <c r="I269" i="2" a="1"/>
  <c r="I269" i="2" s="1"/>
  <c r="I275" i="2" a="1"/>
  <c r="I275" i="2" s="1"/>
  <c r="I288" i="2" a="1"/>
  <c r="I288" i="2" s="1"/>
  <c r="I294" i="2" a="1"/>
  <c r="I294" i="2" s="1"/>
  <c r="I301" i="2" a="1"/>
  <c r="I301" i="2" s="1"/>
  <c r="I307" i="2" a="1"/>
  <c r="I307" i="2" s="1"/>
  <c r="I320" i="2" a="1"/>
  <c r="I320" i="2" s="1"/>
  <c r="I366" i="2" a="1"/>
  <c r="I366" i="2" s="1"/>
  <c r="I371" i="2" a="1"/>
  <c r="I371" i="2" s="1"/>
  <c r="I382" i="2" a="1"/>
  <c r="I382" i="2" s="1"/>
  <c r="I387" i="2" a="1"/>
  <c r="I387" i="2" s="1"/>
  <c r="I398" i="2" a="1"/>
  <c r="I398" i="2" s="1"/>
  <c r="I403" i="2" a="1"/>
  <c r="I403" i="2" s="1"/>
  <c r="I414" i="2" a="1"/>
  <c r="I414" i="2" s="1"/>
  <c r="I421" i="2" a="1"/>
  <c r="I421" i="2" s="1"/>
  <c r="I429" i="2" a="1"/>
  <c r="I429" i="2" s="1"/>
  <c r="I437" i="2" a="1"/>
  <c r="I437" i="2" s="1"/>
  <c r="I445" i="2" a="1"/>
  <c r="I445" i="2" s="1"/>
  <c r="I453" i="2" a="1"/>
  <c r="I453" i="2" s="1"/>
  <c r="I461" i="2" a="1"/>
  <c r="I461" i="2" s="1"/>
  <c r="H467" i="2" a="1"/>
  <c r="H467" i="2" s="1"/>
  <c r="H471" i="2" a="1"/>
  <c r="H471" i="2" s="1"/>
  <c r="H482" i="2" a="1"/>
  <c r="H482" i="2" s="1"/>
  <c r="H487" i="2" a="1"/>
  <c r="H487" i="2" s="1"/>
  <c r="H498" i="2" a="1"/>
  <c r="H498" i="2" s="1"/>
  <c r="H503" i="2" a="1"/>
  <c r="H503" i="2" s="1"/>
  <c r="H514" i="2" a="1"/>
  <c r="H514" i="2" s="1"/>
  <c r="H519" i="2" a="1"/>
  <c r="H519" i="2" s="1"/>
  <c r="H12" i="2" a="1"/>
  <c r="H12" i="2" s="1"/>
  <c r="H19" i="2" a="1"/>
  <c r="H19" i="2" s="1"/>
  <c r="H25" i="2" a="1"/>
  <c r="H25" i="2" s="1"/>
  <c r="H32" i="2" a="1"/>
  <c r="H32" i="2" s="1"/>
  <c r="H45" i="2" a="1"/>
  <c r="H45" i="2" s="1"/>
  <c r="H52" i="2" a="1"/>
  <c r="H52" i="2" s="1"/>
  <c r="H58" i="2" a="1"/>
  <c r="H58" i="2" s="1"/>
  <c r="H64" i="2" a="1"/>
  <c r="H64" i="2" s="1"/>
  <c r="H77" i="2" a="1"/>
  <c r="H77" i="2" s="1"/>
  <c r="H84" i="2" a="1"/>
  <c r="H84" i="2" s="1"/>
  <c r="H90" i="2" a="1"/>
  <c r="H90" i="2" s="1"/>
  <c r="H96" i="2" a="1"/>
  <c r="H96" i="2" s="1"/>
  <c r="H109" i="2" a="1"/>
  <c r="H109" i="2" s="1"/>
  <c r="H116" i="2" a="1"/>
  <c r="H116" i="2" s="1"/>
  <c r="H122" i="2" a="1"/>
  <c r="H122" i="2" s="1"/>
  <c r="H128" i="2" a="1"/>
  <c r="H128" i="2" s="1"/>
  <c r="H141" i="2" a="1"/>
  <c r="H141" i="2" s="1"/>
  <c r="H148" i="2" a="1"/>
  <c r="H148" i="2" s="1"/>
  <c r="H154" i="2" a="1"/>
  <c r="H154" i="2" s="1"/>
  <c r="H160" i="2" a="1"/>
  <c r="H160" i="2" s="1"/>
  <c r="H173" i="2" a="1"/>
  <c r="H173" i="2" s="1"/>
  <c r="H179" i="2" a="1"/>
  <c r="H179" i="2" s="1"/>
  <c r="H186" i="2" a="1"/>
  <c r="H186" i="2" s="1"/>
  <c r="H192" i="2" a="1"/>
  <c r="H192" i="2" s="1"/>
  <c r="H205" i="2" a="1"/>
  <c r="H205" i="2" s="1"/>
  <c r="H211" i="2" a="1"/>
  <c r="H211" i="2" s="1"/>
  <c r="H218" i="2" a="1"/>
  <c r="H218" i="2" s="1"/>
  <c r="H224" i="2" a="1"/>
  <c r="H224" i="2" s="1"/>
  <c r="H237" i="2" a="1"/>
  <c r="H237" i="2" s="1"/>
  <c r="H243" i="2" a="1"/>
  <c r="H243" i="2" s="1"/>
  <c r="H250" i="2" a="1"/>
  <c r="H250" i="2" s="1"/>
  <c r="H256" i="2" a="1"/>
  <c r="H256" i="2" s="1"/>
  <c r="H269" i="2" a="1"/>
  <c r="H269" i="2" s="1"/>
  <c r="H275" i="2" a="1"/>
  <c r="H275" i="2" s="1"/>
  <c r="H282" i="2" a="1"/>
  <c r="H282" i="2" s="1"/>
  <c r="H301" i="2" a="1"/>
  <c r="H301" i="2" s="1"/>
  <c r="H307" i="2" a="1"/>
  <c r="H307" i="2" s="1"/>
  <c r="H320" i="2" a="1"/>
  <c r="H320" i="2" s="1"/>
  <c r="H326" i="2" a="1"/>
  <c r="H326" i="2" s="1"/>
  <c r="H333" i="2" a="1"/>
  <c r="H333" i="2" s="1"/>
  <c r="H339" i="2" a="1"/>
  <c r="H339" i="2" s="1"/>
  <c r="H352" i="2" a="1"/>
  <c r="H352" i="2" s="1"/>
  <c r="H358" i="2" a="1"/>
  <c r="H358" i="2" s="1"/>
  <c r="H365" i="2" a="1"/>
  <c r="H365" i="2" s="1"/>
  <c r="H371" i="2" a="1"/>
  <c r="H371" i="2" s="1"/>
  <c r="H384" i="2" a="1"/>
  <c r="H384" i="2" s="1"/>
  <c r="I471" i="2" a="1"/>
  <c r="I471" i="2" s="1"/>
  <c r="I482" i="2" a="1"/>
  <c r="I482" i="2" s="1"/>
  <c r="I487" i="2" a="1"/>
  <c r="I487" i="2" s="1"/>
  <c r="I498" i="2" a="1"/>
  <c r="I498" i="2" s="1"/>
  <c r="I503" i="2" a="1"/>
  <c r="I503" i="2" s="1"/>
  <c r="I514" i="2" a="1"/>
  <c r="I514" i="2" s="1"/>
  <c r="I519" i="2" a="1"/>
  <c r="I519" i="2" s="1"/>
  <c r="I11" i="2" a="1"/>
  <c r="I11" i="2" s="1"/>
  <c r="I18" i="2" a="1"/>
  <c r="I18" i="2" s="1"/>
  <c r="I24" i="2" a="1"/>
  <c r="I24" i="2" s="1"/>
  <c r="I31" i="2" a="1"/>
  <c r="I31" i="2" s="1"/>
  <c r="I37" i="2" a="1"/>
  <c r="I37" i="2" s="1"/>
  <c r="I44" i="2" a="1"/>
  <c r="I44" i="2" s="1"/>
  <c r="I58" i="2" a="1"/>
  <c r="I58" i="2" s="1"/>
  <c r="I65" i="2" a="1"/>
  <c r="I65" i="2" s="1"/>
  <c r="I72" i="2" a="1"/>
  <c r="I72" i="2" s="1"/>
  <c r="I78" i="2" a="1"/>
  <c r="I78" i="2" s="1"/>
  <c r="I85" i="2" a="1"/>
  <c r="I85" i="2" s="1"/>
  <c r="I92" i="2" a="1"/>
  <c r="I92" i="2" s="1"/>
  <c r="I106" i="2" a="1"/>
  <c r="I106" i="2" s="1"/>
  <c r="I113" i="2" a="1"/>
  <c r="I113" i="2" s="1"/>
  <c r="I120" i="2" a="1"/>
  <c r="I120" i="2" s="1"/>
  <c r="I127" i="2" a="1"/>
  <c r="I127" i="2" s="1"/>
  <c r="I133" i="2" a="1"/>
  <c r="I133" i="2" s="1"/>
  <c r="I140" i="2" a="1"/>
  <c r="I140" i="2" s="1"/>
  <c r="I153" i="2" a="1"/>
  <c r="I153" i="2" s="1"/>
  <c r="I159" i="2" a="1"/>
  <c r="I159" i="2" s="1"/>
  <c r="I166" i="2" a="1"/>
  <c r="I166" i="2" s="1"/>
  <c r="I173" i="2" a="1"/>
  <c r="I173" i="2" s="1"/>
  <c r="I180" i="2" a="1"/>
  <c r="I180" i="2" s="1"/>
  <c r="I186" i="2" a="1"/>
  <c r="I186" i="2" s="1"/>
  <c r="I193" i="2" a="1"/>
  <c r="I193" i="2" s="1"/>
  <c r="I199" i="2" a="1"/>
  <c r="I199" i="2" s="1"/>
  <c r="I212" i="2" a="1"/>
  <c r="I212" i="2" s="1"/>
  <c r="I218" i="2" a="1"/>
  <c r="I218" i="2" s="1"/>
  <c r="I225" i="2" a="1"/>
  <c r="I225" i="2" s="1"/>
  <c r="I231" i="2" a="1"/>
  <c r="I231" i="2" s="1"/>
  <c r="I244" i="2" a="1"/>
  <c r="I244" i="2" s="1"/>
  <c r="I250" i="2" a="1"/>
  <c r="I250" i="2" s="1"/>
  <c r="I257" i="2" a="1"/>
  <c r="I257" i="2" s="1"/>
  <c r="I263" i="2" a="1"/>
  <c r="I263" i="2" s="1"/>
  <c r="I276" i="2" a="1"/>
  <c r="I276" i="2" s="1"/>
  <c r="I282" i="2" a="1"/>
  <c r="I282" i="2" s="1"/>
  <c r="I289" i="2" a="1"/>
  <c r="I289" i="2" s="1"/>
  <c r="I295" i="2" a="1"/>
  <c r="I295" i="2" s="1"/>
  <c r="I308" i="2" a="1"/>
  <c r="I308" i="2" s="1"/>
  <c r="I314" i="2" a="1"/>
  <c r="I314" i="2" s="1"/>
  <c r="I321" i="2" a="1"/>
  <c r="I321" i="2" s="1"/>
  <c r="I325" i="2" a="1"/>
  <c r="I325" i="2" s="1"/>
  <c r="I329" i="2" a="1"/>
  <c r="I329" i="2" s="1"/>
  <c r="I333" i="2" a="1"/>
  <c r="I333" i="2" s="1"/>
  <c r="I337" i="2" a="1"/>
  <c r="I337" i="2" s="1"/>
  <c r="I341" i="2" a="1"/>
  <c r="I341" i="2" s="1"/>
  <c r="I345" i="2" a="1"/>
  <c r="I345" i="2" s="1"/>
  <c r="I349" i="2" a="1"/>
  <c r="I349" i="2" s="1"/>
  <c r="I353" i="2" a="1"/>
  <c r="I353" i="2" s="1"/>
  <c r="I357" i="2" a="1"/>
  <c r="I357" i="2" s="1"/>
  <c r="I361" i="2" a="1"/>
  <c r="I361" i="2" s="1"/>
  <c r="I372" i="2" a="1"/>
  <c r="I372" i="2" s="1"/>
  <c r="I377" i="2" a="1"/>
  <c r="I377" i="2" s="1"/>
  <c r="I388" i="2" a="1"/>
  <c r="I388" i="2" s="1"/>
  <c r="I393" i="2" a="1"/>
  <c r="I393" i="2" s="1"/>
  <c r="I404" i="2" a="1"/>
  <c r="I404" i="2" s="1"/>
  <c r="I409" i="2" a="1"/>
  <c r="I409" i="2" s="1"/>
  <c r="I415" i="2" a="1"/>
  <c r="I415" i="2" s="1"/>
  <c r="I422" i="2" a="1"/>
  <c r="I422" i="2" s="1"/>
  <c r="I430" i="2" a="1"/>
  <c r="I430" i="2" s="1"/>
  <c r="I438" i="2" a="1"/>
  <c r="I438" i="2" s="1"/>
  <c r="I446" i="2" a="1"/>
  <c r="I446" i="2" s="1"/>
  <c r="I454" i="2" a="1"/>
  <c r="I454" i="2" s="1"/>
  <c r="I462" i="2" a="1"/>
  <c r="I462" i="2" s="1"/>
  <c r="H472" i="2" a="1"/>
  <c r="H472" i="2" s="1"/>
  <c r="H477" i="2" a="1"/>
  <c r="H477" i="2" s="1"/>
  <c r="H488" i="2" a="1"/>
  <c r="H488" i="2" s="1"/>
  <c r="H493" i="2" a="1"/>
  <c r="H493" i="2" s="1"/>
  <c r="H504" i="2" a="1"/>
  <c r="H504" i="2" s="1"/>
  <c r="H509" i="2" a="1"/>
  <c r="H509" i="2" s="1"/>
  <c r="H520" i="2" a="1"/>
  <c r="H520" i="2" s="1"/>
  <c r="H5" i="2" a="1"/>
  <c r="H5" i="2" s="1"/>
  <c r="H20" i="2" a="1"/>
  <c r="H20" i="2" s="1"/>
  <c r="H26" i="2" a="1"/>
  <c r="H26" i="2" s="1"/>
  <c r="H33" i="2" a="1"/>
  <c r="H33" i="2" s="1"/>
  <c r="H39" i="2" a="1"/>
  <c r="H39" i="2" s="1"/>
  <c r="H46" i="2" a="1"/>
  <c r="H46" i="2" s="1"/>
  <c r="H59" i="2" a="1"/>
  <c r="H59" i="2" s="1"/>
  <c r="H65" i="2" a="1"/>
  <c r="H65" i="2" s="1"/>
  <c r="H71" i="2" a="1"/>
  <c r="H71" i="2" s="1"/>
  <c r="H78" i="2" a="1"/>
  <c r="H78" i="2" s="1"/>
  <c r="H91" i="2" a="1"/>
  <c r="H91" i="2" s="1"/>
  <c r="H97" i="2" a="1"/>
  <c r="H97" i="2" s="1"/>
  <c r="H103" i="2" a="1"/>
  <c r="H103" i="2" s="1"/>
  <c r="H110" i="2" a="1"/>
  <c r="H110" i="2" s="1"/>
  <c r="H123" i="2" a="1"/>
  <c r="H123" i="2" s="1"/>
  <c r="H129" i="2" a="1"/>
  <c r="H129" i="2" s="1"/>
  <c r="H135" i="2" a="1"/>
  <c r="H135" i="2" s="1"/>
  <c r="H142" i="2" a="1"/>
  <c r="H142" i="2" s="1"/>
  <c r="H155" i="2" a="1"/>
  <c r="H155" i="2" s="1"/>
  <c r="H161" i="2" a="1"/>
  <c r="H161" i="2" s="1"/>
  <c r="H167" i="2" a="1"/>
  <c r="H167" i="2" s="1"/>
  <c r="H174" i="2" a="1"/>
  <c r="H174" i="2" s="1"/>
  <c r="H180" i="2" a="1"/>
  <c r="H180" i="2" s="1"/>
  <c r="H193" i="2" a="1"/>
  <c r="H193" i="2" s="1"/>
  <c r="H199" i="2" a="1"/>
  <c r="H199" i="2" s="1"/>
  <c r="H206" i="2" a="1"/>
  <c r="H206" i="2" s="1"/>
  <c r="H212" i="2" a="1"/>
  <c r="H212" i="2" s="1"/>
  <c r="H225" i="2" a="1"/>
  <c r="H225" i="2" s="1"/>
  <c r="H231" i="2" a="1"/>
  <c r="H231" i="2" s="1"/>
  <c r="H238" i="2" a="1"/>
  <c r="H238" i="2" s="1"/>
  <c r="H244" i="2" a="1"/>
  <c r="H244" i="2" s="1"/>
  <c r="H257" i="2" a="1"/>
  <c r="H257" i="2" s="1"/>
  <c r="H263" i="2" a="1"/>
  <c r="H263" i="2" s="1"/>
  <c r="H270" i="2" a="1"/>
  <c r="H270" i="2" s="1"/>
  <c r="H276" i="2" a="1"/>
  <c r="H276" i="2" s="1"/>
  <c r="H289" i="2" a="1"/>
  <c r="H289" i="2" s="1"/>
  <c r="H295" i="2" a="1"/>
  <c r="H295" i="2" s="1"/>
  <c r="H308" i="2" a="1"/>
  <c r="H308" i="2" s="1"/>
  <c r="I2" i="2" a="1"/>
  <c r="I2" i="2" s="1"/>
  <c r="H491" i="2" a="1"/>
  <c r="H491" i="2" s="1"/>
  <c r="H507" i="2" a="1"/>
  <c r="H507" i="2" s="1"/>
  <c r="H502" i="2" a="1"/>
  <c r="H502" i="2" s="1"/>
  <c r="I523" i="2" a="1"/>
  <c r="I523" i="2" s="1"/>
  <c r="H518" i="2" a="1"/>
  <c r="H518" i="2" s="1"/>
  <c r="H470" i="2" a="1"/>
  <c r="H470" i="2" s="1"/>
  <c r="H486" i="2" a="1"/>
  <c r="H486" i="2" s="1"/>
  <c r="I517" i="2" a="1"/>
  <c r="I517" i="2" s="1"/>
  <c r="H475" i="2" a="1"/>
  <c r="H475" i="2" s="1"/>
  <c r="I512" i="2" a="1"/>
  <c r="I512" i="2" s="1"/>
  <c r="H459" i="2" a="1"/>
  <c r="H459" i="2" s="1"/>
  <c r="I459" i="2" a="1"/>
  <c r="I459" i="2" s="1"/>
  <c r="I451" i="2" a="1"/>
  <c r="I451" i="2" s="1"/>
  <c r="H451" i="2" a="1"/>
  <c r="H451" i="2" s="1"/>
  <c r="I443" i="2" a="1"/>
  <c r="I443" i="2" s="1"/>
  <c r="H443" i="2" a="1"/>
  <c r="H443" i="2" s="1"/>
  <c r="I435" i="2" a="1"/>
  <c r="I435" i="2" s="1"/>
  <c r="I427" i="2" a="1"/>
  <c r="I427" i="2" s="1"/>
  <c r="H427" i="2" a="1"/>
  <c r="H427" i="2" s="1"/>
  <c r="H419" i="2" a="1"/>
  <c r="H419" i="2" s="1"/>
  <c r="I419" i="2" a="1"/>
  <c r="I419" i="2" s="1"/>
  <c r="H411" i="2" a="1"/>
  <c r="H411" i="2" s="1"/>
  <c r="H403" i="2" a="1"/>
  <c r="H403" i="2" s="1"/>
  <c r="H395" i="2" a="1"/>
  <c r="H395" i="2" s="1"/>
  <c r="H387" i="2" a="1"/>
  <c r="H387" i="2" s="1"/>
  <c r="H363" i="2" a="1"/>
  <c r="H363" i="2" s="1"/>
  <c r="H331" i="2" a="1"/>
  <c r="H331" i="2" s="1"/>
  <c r="H299" i="2" a="1"/>
  <c r="H299" i="2" s="1"/>
  <c r="I299" i="2" a="1"/>
  <c r="I299" i="2" s="1"/>
  <c r="H267" i="2" a="1"/>
  <c r="H267" i="2" s="1"/>
  <c r="I267" i="2" a="1"/>
  <c r="I267" i="2" s="1"/>
  <c r="H235" i="2" a="1"/>
  <c r="H235" i="2" s="1"/>
  <c r="I235" i="2" a="1"/>
  <c r="I235" i="2" s="1"/>
  <c r="I203" i="2" a="1"/>
  <c r="I203" i="2" s="1"/>
  <c r="H203" i="2" a="1"/>
  <c r="H203" i="2" s="1"/>
  <c r="H171" i="2" a="1"/>
  <c r="H171" i="2" s="1"/>
  <c r="I163" i="2" a="1"/>
  <c r="I163" i="2" s="1"/>
  <c r="I131" i="2" a="1"/>
  <c r="I131" i="2" s="1"/>
  <c r="I35" i="2" a="1"/>
  <c r="I35" i="2" s="1"/>
  <c r="H466" i="2" a="1"/>
  <c r="H466" i="2" s="1"/>
  <c r="H442" i="2" a="1"/>
  <c r="H442" i="2" s="1"/>
  <c r="H426" i="2" a="1"/>
  <c r="H426" i="2" s="1"/>
  <c r="H410" i="2" a="1"/>
  <c r="H410" i="2" s="1"/>
  <c r="I402" i="2" a="1"/>
  <c r="I402" i="2" s="1"/>
  <c r="H402" i="2" a="1"/>
  <c r="H402" i="2" s="1"/>
  <c r="H378" i="2" a="1"/>
  <c r="H378" i="2" s="1"/>
  <c r="H370" i="2" a="1"/>
  <c r="H370" i="2" s="1"/>
  <c r="I370" i="2" a="1"/>
  <c r="I370" i="2" s="1"/>
  <c r="H354" i="2" a="1"/>
  <c r="H354" i="2" s="1"/>
  <c r="H346" i="2" a="1"/>
  <c r="H346" i="2" s="1"/>
  <c r="H338" i="2" a="1"/>
  <c r="H338" i="2" s="1"/>
  <c r="H314" i="2" a="1"/>
  <c r="H314" i="2" s="1"/>
  <c r="H306" i="2" a="1"/>
  <c r="H306" i="2" s="1"/>
  <c r="H274" i="2" a="1"/>
  <c r="H274" i="2" s="1"/>
  <c r="H242" i="2" a="1"/>
  <c r="H242" i="2" s="1"/>
  <c r="H210" i="2" a="1"/>
  <c r="H210" i="2" s="1"/>
  <c r="H178" i="2" a="1"/>
  <c r="H178" i="2" s="1"/>
  <c r="H146" i="2" a="1"/>
  <c r="H146" i="2" s="1"/>
  <c r="I138" i="2" a="1"/>
  <c r="I138" i="2" s="1"/>
  <c r="H114" i="2" a="1"/>
  <c r="H114" i="2" s="1"/>
  <c r="I90" i="2" a="1"/>
  <c r="I90" i="2" s="1"/>
  <c r="H82" i="2" a="1"/>
  <c r="H82" i="2" s="1"/>
  <c r="H50" i="2" a="1"/>
  <c r="H50" i="2" s="1"/>
  <c r="I42" i="2" a="1"/>
  <c r="I42" i="2" s="1"/>
  <c r="H450" i="2" a="1"/>
  <c r="H450" i="2" s="1"/>
  <c r="H434" i="2" a="1"/>
  <c r="H434" i="2" s="1"/>
  <c r="H418" i="2" a="1"/>
  <c r="H418" i="2" s="1"/>
  <c r="H394" i="2" a="1"/>
  <c r="H394" i="2" s="1"/>
  <c r="H386" i="2" a="1"/>
  <c r="H386" i="2" s="1"/>
  <c r="I386" i="2" a="1"/>
  <c r="I386" i="2" s="1"/>
  <c r="H362" i="2" a="1"/>
  <c r="H362" i="2" s="1"/>
  <c r="I15" i="2" a="1"/>
  <c r="I15" i="2" s="1"/>
  <c r="H433" i="2" a="1"/>
  <c r="H433" i="2" s="1"/>
  <c r="H425" i="2" a="1"/>
  <c r="H425" i="2" s="1"/>
  <c r="H417" i="2" a="1"/>
  <c r="H417" i="2" s="1"/>
  <c r="H409" i="2" a="1"/>
  <c r="H409" i="2" s="1"/>
  <c r="H401" i="2" a="1"/>
  <c r="H401" i="2" s="1"/>
  <c r="H393" i="2" a="1"/>
  <c r="H393" i="2" s="1"/>
  <c r="H385" i="2" a="1"/>
  <c r="H385" i="2" s="1"/>
  <c r="H377" i="2" a="1"/>
  <c r="H377" i="2" s="1"/>
  <c r="H369" i="2" a="1"/>
  <c r="H369" i="2" s="1"/>
  <c r="H361" i="2" a="1"/>
  <c r="H361" i="2" s="1"/>
  <c r="H353" i="2" a="1"/>
  <c r="H353" i="2" s="1"/>
  <c r="H345" i="2" a="1"/>
  <c r="H345" i="2" s="1"/>
  <c r="H321" i="2" a="1"/>
  <c r="H321" i="2" s="1"/>
  <c r="H313" i="2" a="1"/>
  <c r="H313" i="2" s="1"/>
  <c r="I48" i="2" a="1"/>
  <c r="I48" i="2" s="1"/>
  <c r="H456" i="2" a="1"/>
  <c r="H456" i="2" s="1"/>
  <c r="H408" i="2" a="1"/>
  <c r="H408" i="2" s="1"/>
  <c r="H152" i="2" a="1"/>
  <c r="H152" i="2" s="1"/>
  <c r="H88" i="2" a="1"/>
  <c r="H88" i="2" s="1"/>
  <c r="H56" i="2" a="1"/>
  <c r="H56" i="2" s="1"/>
  <c r="H463" i="2" a="1"/>
  <c r="H463" i="2" s="1"/>
  <c r="H455" i="2" a="1"/>
  <c r="H455" i="2" s="1"/>
  <c r="H447" i="2" a="1"/>
  <c r="H447" i="2" s="1"/>
  <c r="H439" i="2" a="1"/>
  <c r="H439" i="2" s="1"/>
  <c r="H431" i="2" a="1"/>
  <c r="H431" i="2" s="1"/>
  <c r="H423" i="2" a="1"/>
  <c r="H423" i="2" s="1"/>
  <c r="H415" i="2" a="1"/>
  <c r="H415" i="2" s="1"/>
  <c r="H407" i="2" a="1"/>
  <c r="H407" i="2" s="1"/>
  <c r="I407" i="2" a="1"/>
  <c r="I407" i="2" s="1"/>
  <c r="I391" i="2" a="1"/>
  <c r="I391" i="2" s="1"/>
  <c r="H391" i="2" a="1"/>
  <c r="H391" i="2" s="1"/>
  <c r="H383" i="2" a="1"/>
  <c r="H383" i="2" s="1"/>
  <c r="I375" i="2" a="1"/>
  <c r="I375" i="2" s="1"/>
  <c r="H375" i="2" a="1"/>
  <c r="H375" i="2" s="1"/>
  <c r="H367" i="2" a="1"/>
  <c r="H367" i="2" s="1"/>
  <c r="H359" i="2" a="1"/>
  <c r="H359" i="2" s="1"/>
  <c r="H351" i="2" a="1"/>
  <c r="H351" i="2" s="1"/>
  <c r="H327" i="2" a="1"/>
  <c r="H327" i="2" s="1"/>
  <c r="H319" i="2" a="1"/>
  <c r="H319" i="2" s="1"/>
  <c r="H287" i="2" a="1"/>
  <c r="H287" i="2" s="1"/>
  <c r="I103" i="2" a="1"/>
  <c r="I103" i="2" s="1"/>
  <c r="I55" i="2" a="1"/>
  <c r="I55" i="2" s="1"/>
  <c r="H23" i="2" a="1"/>
  <c r="H23" i="2" s="1"/>
  <c r="H458" i="2" a="1"/>
  <c r="H458" i="2" s="1"/>
  <c r="H432" i="2" a="1"/>
  <c r="H432" i="2" s="1"/>
  <c r="H344" i="2" a="1"/>
  <c r="H344" i="2" s="1"/>
  <c r="I312" i="2" a="1"/>
  <c r="I312" i="2" s="1"/>
  <c r="H312" i="2" a="1"/>
  <c r="H312" i="2" s="1"/>
  <c r="I96" i="2" a="1"/>
  <c r="I96" i="2" s="1"/>
  <c r="H438" i="2" a="1"/>
  <c r="H438" i="2" s="1"/>
  <c r="H430" i="2" a="1"/>
  <c r="H430" i="2" s="1"/>
  <c r="H422" i="2" a="1"/>
  <c r="H422" i="2" s="1"/>
  <c r="H414" i="2" a="1"/>
  <c r="H414" i="2" s="1"/>
  <c r="H398" i="2" a="1"/>
  <c r="H398" i="2" s="1"/>
  <c r="H390" i="2" a="1"/>
  <c r="H390" i="2" s="1"/>
  <c r="H382" i="2" a="1"/>
  <c r="H382" i="2" s="1"/>
  <c r="H350" i="2" a="1"/>
  <c r="H350" i="2" s="1"/>
  <c r="I318" i="2" a="1"/>
  <c r="I318" i="2" s="1"/>
  <c r="H318" i="2" a="1"/>
  <c r="H318" i="2" s="1"/>
  <c r="H294" i="2" a="1"/>
  <c r="H294" i="2" s="1"/>
  <c r="I286" i="2" a="1"/>
  <c r="I286" i="2" s="1"/>
  <c r="I254" i="2" a="1"/>
  <c r="I254" i="2" s="1"/>
  <c r="I222" i="2" a="1"/>
  <c r="I222" i="2" s="1"/>
  <c r="I190" i="2" a="1"/>
  <c r="I190" i="2" s="1"/>
  <c r="I150" i="2" a="1"/>
  <c r="I150" i="2" s="1"/>
  <c r="I110" i="2" a="1"/>
  <c r="I110" i="2" s="1"/>
  <c r="I62" i="2" a="1"/>
  <c r="I62" i="2" s="1"/>
  <c r="H30" i="2" a="1"/>
  <c r="H30" i="2" s="1"/>
  <c r="H448" i="2" a="1"/>
  <c r="H448" i="2" s="1"/>
  <c r="H400" i="2" a="1"/>
  <c r="H400" i="2" s="1"/>
  <c r="I144" i="2" a="1"/>
  <c r="I144" i="2" s="1"/>
  <c r="H454" i="2" a="1"/>
  <c r="H454" i="2" s="1"/>
  <c r="H453" i="2" a="1"/>
  <c r="H453" i="2" s="1"/>
  <c r="H445" i="2" a="1"/>
  <c r="H445" i="2" s="1"/>
  <c r="H437" i="2" a="1"/>
  <c r="H437" i="2" s="1"/>
  <c r="H429" i="2" a="1"/>
  <c r="H429" i="2" s="1"/>
  <c r="H413" i="2" a="1"/>
  <c r="H413" i="2" s="1"/>
  <c r="H405" i="2" a="1"/>
  <c r="H405" i="2" s="1"/>
  <c r="H397" i="2" a="1"/>
  <c r="H397" i="2" s="1"/>
  <c r="H389" i="2" a="1"/>
  <c r="H389" i="2" s="1"/>
  <c r="H381" i="2" a="1"/>
  <c r="H381" i="2" s="1"/>
  <c r="H357" i="2" a="1"/>
  <c r="H357" i="2" s="1"/>
  <c r="H325" i="2" a="1"/>
  <c r="H325" i="2" s="1"/>
  <c r="H293" i="2" a="1"/>
  <c r="H293" i="2" s="1"/>
  <c r="I293" i="2" a="1"/>
  <c r="I293" i="2" s="1"/>
  <c r="H261" i="2" a="1"/>
  <c r="H261" i="2" s="1"/>
  <c r="I261" i="2" a="1"/>
  <c r="I261" i="2" s="1"/>
  <c r="H229" i="2" a="1"/>
  <c r="H229" i="2" s="1"/>
  <c r="I229" i="2" a="1"/>
  <c r="I229" i="2" s="1"/>
  <c r="H197" i="2" a="1"/>
  <c r="H197" i="2" s="1"/>
  <c r="I197" i="2" a="1"/>
  <c r="I197" i="2" s="1"/>
  <c r="H165" i="2" a="1"/>
  <c r="H165" i="2" s="1"/>
  <c r="H133" i="2" a="1"/>
  <c r="H133" i="2" s="1"/>
  <c r="I117" i="2" a="1"/>
  <c r="I117" i="2" s="1"/>
  <c r="H101" i="2" a="1"/>
  <c r="H101" i="2" s="1"/>
  <c r="H69" i="2" a="1"/>
  <c r="H69" i="2" s="1"/>
  <c r="I69" i="2" a="1"/>
  <c r="I69" i="2" s="1"/>
  <c r="H37" i="2" a="1"/>
  <c r="H37" i="2" s="1"/>
  <c r="H440" i="2" a="1"/>
  <c r="H440" i="2" s="1"/>
  <c r="H416" i="2" a="1"/>
  <c r="H416" i="2" s="1"/>
  <c r="H376" i="2" a="1"/>
  <c r="H376" i="2" s="1"/>
  <c r="H120" i="2" a="1"/>
  <c r="H120" i="2" s="1"/>
  <c r="H446" i="2" a="1"/>
  <c r="H446" i="2" s="1"/>
  <c r="H461" i="2" a="1"/>
  <c r="H461" i="2" s="1"/>
  <c r="H10" i="2" a="1"/>
  <c r="H10" i="2" s="1"/>
  <c r="H460" i="2" a="1"/>
  <c r="H460" i="2" s="1"/>
  <c r="H444" i="2" a="1"/>
  <c r="H444" i="2" s="1"/>
  <c r="H420" i="2" a="1"/>
  <c r="H420" i="2" s="1"/>
  <c r="H412" i="2" a="1"/>
  <c r="H412" i="2" s="1"/>
  <c r="H396" i="2" a="1"/>
  <c r="H396" i="2" s="1"/>
  <c r="H388" i="2" a="1"/>
  <c r="H388" i="2" s="1"/>
  <c r="H380" i="2" a="1"/>
  <c r="H380" i="2" s="1"/>
  <c r="H372" i="2" a="1"/>
  <c r="H372" i="2" s="1"/>
  <c r="H364" i="2" a="1"/>
  <c r="H364" i="2" s="1"/>
  <c r="H356" i="2" a="1"/>
  <c r="H356" i="2" s="1"/>
  <c r="H348" i="2" a="1"/>
  <c r="H348" i="2" s="1"/>
  <c r="H340" i="2" a="1"/>
  <c r="H340" i="2" s="1"/>
  <c r="H332" i="2" a="1"/>
  <c r="H332" i="2" s="1"/>
  <c r="H300" i="2" a="1"/>
  <c r="H300" i="2" s="1"/>
  <c r="H140" i="2" a="1"/>
  <c r="H140" i="2" s="1"/>
  <c r="I124" i="2" a="1"/>
  <c r="I124" i="2" s="1"/>
  <c r="H108" i="2" a="1"/>
  <c r="H108" i="2" s="1"/>
  <c r="H76" i="2" a="1"/>
  <c r="H76" i="2" s="1"/>
  <c r="I76" i="2" a="1"/>
  <c r="I76" i="2" s="1"/>
  <c r="H44" i="2" a="1"/>
  <c r="H44" i="2" s="1"/>
  <c r="I28" i="2" a="1"/>
  <c r="I28" i="2" s="1"/>
  <c r="AL25" i="2"/>
  <c r="AL15" i="2"/>
  <c r="AL11" i="2"/>
  <c r="AL465" i="2"/>
  <c r="AL457" i="2"/>
  <c r="AL445" i="2"/>
  <c r="AL429" i="2"/>
  <c r="AL425" i="2"/>
  <c r="AL413" i="2"/>
  <c r="AL405" i="2"/>
  <c r="AL393" i="2"/>
  <c r="AL385" i="2"/>
  <c r="AL373" i="2"/>
  <c r="AL361" i="2"/>
  <c r="AL353" i="2"/>
  <c r="AL341" i="2"/>
  <c r="AL333" i="2"/>
  <c r="AL321" i="2"/>
  <c r="AL309" i="2"/>
  <c r="AL301" i="2"/>
  <c r="AL285" i="2"/>
  <c r="AL281" i="2"/>
  <c r="AL269" i="2"/>
  <c r="AL253" i="2"/>
  <c r="AL249" i="2"/>
  <c r="AL237" i="2"/>
  <c r="AL225" i="2"/>
  <c r="AL213" i="2"/>
  <c r="AL209" i="2"/>
  <c r="AL193" i="2"/>
  <c r="AL185" i="2"/>
  <c r="AL177" i="2"/>
  <c r="AL165" i="2"/>
  <c r="AL157" i="2"/>
  <c r="AL149" i="2"/>
  <c r="AL141" i="2"/>
  <c r="AL137" i="2"/>
  <c r="AL133" i="2"/>
  <c r="AL129" i="2"/>
  <c r="AL125" i="2"/>
  <c r="AL121" i="2"/>
  <c r="AL117" i="2"/>
  <c r="AL113" i="2"/>
  <c r="AL109" i="2"/>
  <c r="AL105" i="2"/>
  <c r="AL101" i="2"/>
  <c r="AL97" i="2"/>
  <c r="AL93" i="2"/>
  <c r="AL89" i="2"/>
  <c r="AL85" i="2"/>
  <c r="AL81" i="2"/>
  <c r="AL77" i="2"/>
  <c r="AL73" i="2"/>
  <c r="AL69" i="2"/>
  <c r="AL65" i="2"/>
  <c r="AL61" i="2"/>
  <c r="AL57" i="2"/>
  <c r="AL53" i="2"/>
  <c r="AL49" i="2"/>
  <c r="AL45" i="2"/>
  <c r="AL41" i="2"/>
  <c r="AL37" i="2"/>
  <c r="AL33" i="2"/>
  <c r="AL29" i="2"/>
  <c r="AL18" i="2"/>
  <c r="AL14" i="2"/>
  <c r="AL10" i="2"/>
  <c r="AL6" i="2"/>
  <c r="AL21" i="2"/>
  <c r="AL464" i="2"/>
  <c r="AL460" i="2"/>
  <c r="AL456" i="2"/>
  <c r="AL452" i="2"/>
  <c r="AL448" i="2"/>
  <c r="AL444" i="2"/>
  <c r="AL440" i="2"/>
  <c r="AL436" i="2"/>
  <c r="AL432" i="2"/>
  <c r="AL428" i="2"/>
  <c r="AL424" i="2"/>
  <c r="AL420" i="2"/>
  <c r="AL416" i="2"/>
  <c r="AL412" i="2"/>
  <c r="AL408" i="2"/>
  <c r="AL404" i="2"/>
  <c r="AL400" i="2"/>
  <c r="AL396" i="2"/>
  <c r="AL392" i="2"/>
  <c r="AL388" i="2"/>
  <c r="AL384" i="2"/>
  <c r="AL380" i="2"/>
  <c r="AL376" i="2"/>
  <c r="AL372" i="2"/>
  <c r="AL368" i="2"/>
  <c r="AL364" i="2"/>
  <c r="AL3" i="2"/>
  <c r="AL449" i="2"/>
  <c r="AL437" i="2"/>
  <c r="AL417" i="2"/>
  <c r="AL397" i="2"/>
  <c r="AL381" i="2"/>
  <c r="AL365" i="2"/>
  <c r="AL345" i="2"/>
  <c r="AL325" i="2"/>
  <c r="AL313" i="2"/>
  <c r="AL293" i="2"/>
  <c r="AL273" i="2"/>
  <c r="AL261" i="2"/>
  <c r="AL241" i="2"/>
  <c r="AL221" i="2"/>
  <c r="AL201" i="2"/>
  <c r="AL181" i="2"/>
  <c r="AL153" i="2"/>
  <c r="AL17" i="2"/>
  <c r="AL5" i="2"/>
  <c r="AL463" i="2"/>
  <c r="AL451" i="2"/>
  <c r="AL443" i="2"/>
  <c r="AL431" i="2"/>
  <c r="AL419" i="2"/>
  <c r="AL407" i="2"/>
  <c r="AL399" i="2"/>
  <c r="AL387" i="2"/>
  <c r="AL375" i="2"/>
  <c r="AL363" i="2"/>
  <c r="AL355" i="2"/>
  <c r="AL351" i="2"/>
  <c r="AL347" i="2"/>
  <c r="AL343" i="2"/>
  <c r="AL339" i="2"/>
  <c r="AL335" i="2"/>
  <c r="AL331" i="2"/>
  <c r="AL327" i="2"/>
  <c r="AL323" i="2"/>
  <c r="AL319" i="2"/>
  <c r="AL315" i="2"/>
  <c r="AL311" i="2"/>
  <c r="AL307" i="2"/>
  <c r="AL303" i="2"/>
  <c r="AL299" i="2"/>
  <c r="AL295" i="2"/>
  <c r="AL291" i="2"/>
  <c r="AL287" i="2"/>
  <c r="AL283" i="2"/>
  <c r="AL279" i="2"/>
  <c r="AL275" i="2"/>
  <c r="AL271" i="2"/>
  <c r="AL267" i="2"/>
  <c r="AL263" i="2"/>
  <c r="AL259" i="2"/>
  <c r="AL19" i="2"/>
  <c r="AL7" i="2"/>
  <c r="AL461" i="2"/>
  <c r="AL453" i="2"/>
  <c r="AL441" i="2"/>
  <c r="AL433" i="2"/>
  <c r="AL421" i="2"/>
  <c r="AL409" i="2"/>
  <c r="AL401" i="2"/>
  <c r="AL389" i="2"/>
  <c r="AL377" i="2"/>
  <c r="AL369" i="2"/>
  <c r="AL357" i="2"/>
  <c r="AL349" i="2"/>
  <c r="AL337" i="2"/>
  <c r="AL329" i="2"/>
  <c r="AL317" i="2"/>
  <c r="AL305" i="2"/>
  <c r="AL297" i="2"/>
  <c r="AL289" i="2"/>
  <c r="AL277" i="2"/>
  <c r="AL265" i="2"/>
  <c r="AL257" i="2"/>
  <c r="AL245" i="2"/>
  <c r="AL233" i="2"/>
  <c r="AL229" i="2"/>
  <c r="AL217" i="2"/>
  <c r="AL205" i="2"/>
  <c r="AL197" i="2"/>
  <c r="AL189" i="2"/>
  <c r="AL173" i="2"/>
  <c r="AL169" i="2"/>
  <c r="AL161" i="2"/>
  <c r="AL145" i="2"/>
  <c r="AL13" i="2"/>
  <c r="AL9" i="2"/>
  <c r="AL2" i="2"/>
  <c r="AL459" i="2"/>
  <c r="AL455" i="2"/>
  <c r="AL447" i="2"/>
  <c r="AL439" i="2"/>
  <c r="AL435" i="2"/>
  <c r="AL427" i="2"/>
  <c r="AL423" i="2"/>
  <c r="AL415" i="2"/>
  <c r="AL411" i="2"/>
  <c r="AL403" i="2"/>
  <c r="AL395" i="2"/>
  <c r="AL391" i="2"/>
  <c r="AL383" i="2"/>
  <c r="AL379" i="2"/>
  <c r="AL371" i="2"/>
  <c r="AL367" i="2"/>
  <c r="AL359" i="2"/>
  <c r="AL20" i="2"/>
  <c r="AL16" i="2"/>
  <c r="AL12" i="2"/>
  <c r="AL8" i="2"/>
  <c r="AL4" i="2"/>
  <c r="AL466" i="2"/>
  <c r="AL462" i="2"/>
  <c r="AL458" i="2"/>
  <c r="AL454" i="2"/>
  <c r="AL450" i="2"/>
  <c r="AL446" i="2"/>
  <c r="AL442" i="2"/>
  <c r="AL438" i="2"/>
  <c r="AL434" i="2"/>
  <c r="AL430" i="2"/>
  <c r="AL426" i="2"/>
  <c r="AL422" i="2"/>
  <c r="AL418" i="2"/>
  <c r="AL414" i="2"/>
  <c r="AL410" i="2"/>
  <c r="AL406" i="2"/>
  <c r="AL402" i="2"/>
  <c r="AL398" i="2"/>
  <c r="AL394" i="2"/>
  <c r="AL390" i="2"/>
  <c r="AL386" i="2"/>
  <c r="AL382" i="2"/>
  <c r="AL378" i="2"/>
  <c r="AL374" i="2"/>
  <c r="AL370" i="2"/>
  <c r="AL366" i="2"/>
  <c r="AL362" i="2"/>
  <c r="AL358" i="2"/>
  <c r="AL354" i="2"/>
  <c r="AL350" i="2"/>
  <c r="AL346" i="2"/>
  <c r="AL342" i="2"/>
  <c r="AL338" i="2"/>
  <c r="AL334" i="2"/>
  <c r="AL330" i="2"/>
  <c r="AL326" i="2"/>
  <c r="AL360" i="2"/>
  <c r="AL356" i="2"/>
  <c r="AL352" i="2"/>
  <c r="AL348" i="2"/>
  <c r="AL344" i="2"/>
  <c r="AL340" i="2"/>
  <c r="AL336" i="2"/>
  <c r="AL332" i="2"/>
  <c r="AL328" i="2"/>
  <c r="AL324" i="2"/>
  <c r="AL320" i="2"/>
  <c r="AL316" i="2"/>
  <c r="AL312" i="2"/>
  <c r="AL308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144" i="2"/>
  <c r="AL140" i="2"/>
  <c r="AL136" i="2"/>
  <c r="AL132" i="2"/>
  <c r="AL128" i="2"/>
  <c r="AL124" i="2"/>
  <c r="AL120" i="2"/>
  <c r="AL116" i="2"/>
  <c r="AL112" i="2"/>
  <c r="AL108" i="2"/>
  <c r="AL104" i="2"/>
  <c r="AL100" i="2"/>
  <c r="AL96" i="2"/>
  <c r="AL92" i="2"/>
  <c r="AL88" i="2"/>
  <c r="AL84" i="2"/>
  <c r="AL80" i="2"/>
  <c r="AL76" i="2"/>
  <c r="AL72" i="2"/>
  <c r="AL68" i="2"/>
  <c r="AL64" i="2"/>
  <c r="AL60" i="2"/>
  <c r="AL56" i="2"/>
  <c r="AL52" i="2"/>
  <c r="AL48" i="2"/>
  <c r="AL44" i="2"/>
  <c r="AL40" i="2"/>
  <c r="AL36" i="2"/>
  <c r="AL32" i="2"/>
  <c r="AL28" i="2"/>
  <c r="AL24" i="2"/>
  <c r="AL255" i="2"/>
  <c r="AL251" i="2"/>
  <c r="AL247" i="2"/>
  <c r="AL243" i="2"/>
  <c r="AL239" i="2"/>
  <c r="AL235" i="2"/>
  <c r="AL231" i="2"/>
  <c r="AL227" i="2"/>
  <c r="AL223" i="2"/>
  <c r="AL219" i="2"/>
  <c r="AL215" i="2"/>
  <c r="AL211" i="2"/>
  <c r="AL207" i="2"/>
  <c r="AL203" i="2"/>
  <c r="AL199" i="2"/>
  <c r="AL195" i="2"/>
  <c r="AL191" i="2"/>
  <c r="AL187" i="2"/>
  <c r="AL183" i="2"/>
  <c r="AL179" i="2"/>
  <c r="AL175" i="2"/>
  <c r="AL171" i="2"/>
  <c r="AL167" i="2"/>
  <c r="AL163" i="2"/>
  <c r="AL159" i="2"/>
  <c r="AL155" i="2"/>
  <c r="AL151" i="2"/>
  <c r="AL147" i="2"/>
  <c r="AL143" i="2"/>
  <c r="AL139" i="2"/>
  <c r="AL135" i="2"/>
  <c r="AL131" i="2"/>
  <c r="AL127" i="2"/>
  <c r="AL123" i="2"/>
  <c r="AL119" i="2"/>
  <c r="AL115" i="2"/>
  <c r="AL111" i="2"/>
  <c r="AL107" i="2"/>
  <c r="AL103" i="2"/>
  <c r="AL99" i="2"/>
  <c r="AL95" i="2"/>
  <c r="AL91" i="2"/>
  <c r="AL87" i="2"/>
  <c r="AL83" i="2"/>
  <c r="AL79" i="2"/>
  <c r="AL75" i="2"/>
  <c r="AL71" i="2"/>
  <c r="AL67" i="2"/>
  <c r="AL63" i="2"/>
  <c r="AL59" i="2"/>
  <c r="AL55" i="2"/>
  <c r="AL51" i="2"/>
  <c r="AL47" i="2"/>
  <c r="AL43" i="2"/>
  <c r="AL39" i="2"/>
  <c r="AL35" i="2"/>
  <c r="AL31" i="2"/>
  <c r="AL27" i="2"/>
  <c r="AL23" i="2"/>
  <c r="AL322" i="2"/>
  <c r="AL318" i="2"/>
  <c r="AL314" i="2"/>
  <c r="AL310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146" i="2"/>
  <c r="AL142" i="2"/>
  <c r="AL138" i="2"/>
  <c r="AL134" i="2"/>
  <c r="AL130" i="2"/>
  <c r="AL126" i="2"/>
  <c r="AL122" i="2"/>
  <c r="AL118" i="2"/>
  <c r="AL114" i="2"/>
  <c r="AL110" i="2"/>
  <c r="AL106" i="2"/>
  <c r="AL102" i="2"/>
  <c r="AL98" i="2"/>
  <c r="AL94" i="2"/>
  <c r="AL90" i="2"/>
  <c r="AL86" i="2"/>
  <c r="AL82" i="2"/>
  <c r="AL78" i="2"/>
  <c r="AL74" i="2"/>
  <c r="AL70" i="2"/>
  <c r="AL66" i="2"/>
  <c r="AL62" i="2"/>
  <c r="AL58" i="2"/>
  <c r="AL54" i="2"/>
  <c r="AL50" i="2"/>
  <c r="AL46" i="2"/>
  <c r="AL42" i="2"/>
  <c r="AL38" i="2"/>
  <c r="AL34" i="2"/>
  <c r="AL30" i="2"/>
  <c r="AL26" i="2"/>
  <c r="AL22" i="2"/>
  <c r="BC3" i="1"/>
  <c r="BM3" i="1" s="1"/>
  <c r="BC4" i="1"/>
  <c r="BM4" i="1" s="1"/>
  <c r="BC5" i="1"/>
  <c r="BM5" i="1" s="1"/>
  <c r="BC6" i="1"/>
  <c r="BM6" i="1" s="1"/>
  <c r="BC7" i="1"/>
  <c r="BM7" i="1" s="1"/>
  <c r="BC8" i="1"/>
  <c r="BM8" i="1" s="1"/>
  <c r="BC9" i="1"/>
  <c r="BM9" i="1" s="1"/>
  <c r="BC10" i="1"/>
  <c r="BM10" i="1" s="1"/>
  <c r="BC11" i="1"/>
  <c r="BM11" i="1" s="1"/>
  <c r="BC12" i="1"/>
  <c r="BM12" i="1" s="1"/>
  <c r="BC13" i="1"/>
  <c r="BM13" i="1" s="1"/>
  <c r="BC14" i="1"/>
  <c r="BM14" i="1" s="1"/>
  <c r="BC15" i="1"/>
  <c r="BM15" i="1" s="1"/>
  <c r="BC16" i="1"/>
  <c r="BM16" i="1" s="1"/>
  <c r="BC17" i="1"/>
  <c r="BM17" i="1" s="1"/>
  <c r="BC18" i="1"/>
  <c r="BM18" i="1" s="1"/>
  <c r="BC19" i="1"/>
  <c r="BM19" i="1" s="1"/>
  <c r="BC20" i="1"/>
  <c r="BM20" i="1" s="1"/>
  <c r="BC21" i="1"/>
  <c r="BM21" i="1" s="1"/>
  <c r="BC22" i="1"/>
  <c r="BM22" i="1" s="1"/>
  <c r="BC23" i="1"/>
  <c r="BM23" i="1" s="1"/>
  <c r="BC24" i="1"/>
  <c r="BM24" i="1" s="1"/>
  <c r="BC25" i="1"/>
  <c r="BM25" i="1" s="1"/>
  <c r="BC26" i="1"/>
  <c r="BM26" i="1" s="1"/>
  <c r="BC27" i="1"/>
  <c r="BM27" i="1" s="1"/>
  <c r="BC28" i="1"/>
  <c r="BM28" i="1" s="1"/>
  <c r="BC29" i="1"/>
  <c r="BM29" i="1" s="1"/>
  <c r="BC30" i="1"/>
  <c r="BM30" i="1" s="1"/>
  <c r="BC31" i="1"/>
  <c r="BM31" i="1" s="1"/>
  <c r="BC32" i="1"/>
  <c r="BM32" i="1" s="1"/>
  <c r="BC33" i="1"/>
  <c r="BM33" i="1" s="1"/>
  <c r="BC34" i="1"/>
  <c r="BM34" i="1" s="1"/>
  <c r="BC35" i="1"/>
  <c r="BM35" i="1" s="1"/>
  <c r="BC36" i="1"/>
  <c r="BM36" i="1" s="1"/>
  <c r="BC37" i="1"/>
  <c r="BM37" i="1" s="1"/>
  <c r="BC38" i="1"/>
  <c r="BM38" i="1" s="1"/>
  <c r="BC39" i="1"/>
  <c r="BM39" i="1" s="1"/>
  <c r="BC40" i="1"/>
  <c r="BM40" i="1" s="1"/>
  <c r="BC41" i="1"/>
  <c r="BM41" i="1" s="1"/>
  <c r="BC42" i="1"/>
  <c r="BM42" i="1" s="1"/>
  <c r="BC43" i="1"/>
  <c r="BM43" i="1" s="1"/>
  <c r="BC44" i="1"/>
  <c r="BM44" i="1" s="1"/>
  <c r="BC45" i="1"/>
  <c r="BM45" i="1" s="1"/>
  <c r="BC46" i="1"/>
  <c r="BM46" i="1" s="1"/>
  <c r="BC47" i="1"/>
  <c r="BM47" i="1" s="1"/>
  <c r="BC48" i="1"/>
  <c r="BM48" i="1" s="1"/>
  <c r="BC49" i="1"/>
  <c r="BM49" i="1" s="1"/>
  <c r="BC50" i="1"/>
  <c r="BM50" i="1" s="1"/>
  <c r="BC51" i="1"/>
  <c r="BM51" i="1" s="1"/>
  <c r="BC52" i="1"/>
  <c r="BM52" i="1" s="1"/>
  <c r="BC53" i="1"/>
  <c r="BM53" i="1" s="1"/>
  <c r="BC54" i="1"/>
  <c r="BM54" i="1" s="1"/>
  <c r="BC55" i="1"/>
  <c r="BM55" i="1" s="1"/>
  <c r="BC56" i="1"/>
  <c r="BM56" i="1" s="1"/>
  <c r="BC57" i="1"/>
  <c r="BM57" i="1" s="1"/>
  <c r="BC58" i="1"/>
  <c r="BM58" i="1" s="1"/>
  <c r="BC59" i="1"/>
  <c r="BM59" i="1" s="1"/>
  <c r="BC60" i="1"/>
  <c r="BM60" i="1" s="1"/>
  <c r="BC61" i="1"/>
  <c r="BM61" i="1" s="1"/>
  <c r="BC62" i="1"/>
  <c r="BM62" i="1" s="1"/>
  <c r="BC63" i="1"/>
  <c r="BM63" i="1" s="1"/>
  <c r="BC64" i="1"/>
  <c r="BM64" i="1" s="1"/>
  <c r="BC65" i="1"/>
  <c r="BM65" i="1" s="1"/>
  <c r="BC66" i="1"/>
  <c r="BM66" i="1" s="1"/>
  <c r="BC67" i="1"/>
  <c r="BM67" i="1" s="1"/>
  <c r="CA67" i="1" s="1"/>
  <c r="BC68" i="1"/>
  <c r="BM68" i="1" s="1"/>
  <c r="BC69" i="1"/>
  <c r="BM69" i="1" s="1"/>
  <c r="BC70" i="1"/>
  <c r="BM70" i="1" s="1"/>
  <c r="BC71" i="1"/>
  <c r="BM71" i="1" s="1"/>
  <c r="BC72" i="1"/>
  <c r="BM72" i="1" s="1"/>
  <c r="BC73" i="1"/>
  <c r="BM73" i="1" s="1"/>
  <c r="BC74" i="1"/>
  <c r="BM74" i="1" s="1"/>
  <c r="BC75" i="1"/>
  <c r="BM75" i="1" s="1"/>
  <c r="CA75" i="1" s="1"/>
  <c r="BC76" i="1"/>
  <c r="BM76" i="1" s="1"/>
  <c r="BC77" i="1"/>
  <c r="BM77" i="1" s="1"/>
  <c r="BC78" i="1"/>
  <c r="BM78" i="1" s="1"/>
  <c r="BC79" i="1"/>
  <c r="BM79" i="1" s="1"/>
  <c r="BC80" i="1"/>
  <c r="BM80" i="1" s="1"/>
  <c r="BC81" i="1"/>
  <c r="BM81" i="1" s="1"/>
  <c r="BC82" i="1"/>
  <c r="BM82" i="1" s="1"/>
  <c r="BC83" i="1"/>
  <c r="BM83" i="1" s="1"/>
  <c r="CA83" i="1" s="1"/>
  <c r="BC84" i="1"/>
  <c r="BM84" i="1" s="1"/>
  <c r="BC85" i="1"/>
  <c r="BM85" i="1" s="1"/>
  <c r="BC86" i="1"/>
  <c r="BM86" i="1" s="1"/>
  <c r="BC87" i="1"/>
  <c r="BM87" i="1" s="1"/>
  <c r="BC88" i="1"/>
  <c r="BM88" i="1" s="1"/>
  <c r="BC89" i="1"/>
  <c r="BM89" i="1" s="1"/>
  <c r="BC90" i="1"/>
  <c r="BM90" i="1" s="1"/>
  <c r="BC91" i="1"/>
  <c r="BM91" i="1" s="1"/>
  <c r="BC92" i="1"/>
  <c r="BM92" i="1" s="1"/>
  <c r="BC93" i="1"/>
  <c r="BM93" i="1" s="1"/>
  <c r="BC94" i="1"/>
  <c r="BM94" i="1" s="1"/>
  <c r="BC95" i="1"/>
  <c r="BM95" i="1" s="1"/>
  <c r="BC96" i="1"/>
  <c r="BM96" i="1" s="1"/>
  <c r="BC97" i="1"/>
  <c r="BM97" i="1" s="1"/>
  <c r="BC98" i="1"/>
  <c r="BM98" i="1" s="1"/>
  <c r="BC99" i="1"/>
  <c r="BM99" i="1" s="1"/>
  <c r="BC100" i="1"/>
  <c r="BM100" i="1" s="1"/>
  <c r="BC101" i="1"/>
  <c r="BM101" i="1" s="1"/>
  <c r="BC102" i="1"/>
  <c r="BM102" i="1" s="1"/>
  <c r="BC103" i="1"/>
  <c r="BM103" i="1" s="1"/>
  <c r="BC104" i="1"/>
  <c r="BM104" i="1" s="1"/>
  <c r="BC105" i="1"/>
  <c r="BM105" i="1" s="1"/>
  <c r="BC106" i="1"/>
  <c r="BM106" i="1" s="1"/>
  <c r="BC107" i="1"/>
  <c r="BM107" i="1" s="1"/>
  <c r="BC108" i="1"/>
  <c r="BM108" i="1" s="1"/>
  <c r="BC109" i="1"/>
  <c r="BM109" i="1" s="1"/>
  <c r="BC110" i="1"/>
  <c r="BM110" i="1" s="1"/>
  <c r="BC111" i="1"/>
  <c r="BM111" i="1" s="1"/>
  <c r="BC112" i="1"/>
  <c r="BM112" i="1" s="1"/>
  <c r="BC113" i="1"/>
  <c r="BM113" i="1" s="1"/>
  <c r="BC114" i="1"/>
  <c r="BM114" i="1" s="1"/>
  <c r="BC115" i="1"/>
  <c r="BM115" i="1" s="1"/>
  <c r="BC116" i="1"/>
  <c r="BM116" i="1" s="1"/>
  <c r="BC117" i="1"/>
  <c r="BM117" i="1" s="1"/>
  <c r="BC118" i="1"/>
  <c r="BM118" i="1" s="1"/>
  <c r="BC119" i="1"/>
  <c r="BM119" i="1" s="1"/>
  <c r="BC120" i="1"/>
  <c r="BM120" i="1" s="1"/>
  <c r="BC121" i="1"/>
  <c r="BM121" i="1" s="1"/>
  <c r="BC122" i="1"/>
  <c r="BM122" i="1" s="1"/>
  <c r="BC123" i="1"/>
  <c r="BM123" i="1" s="1"/>
  <c r="BC124" i="1"/>
  <c r="BM124" i="1" s="1"/>
  <c r="BC125" i="1"/>
  <c r="BM125" i="1" s="1"/>
  <c r="BC126" i="1"/>
  <c r="BM126" i="1" s="1"/>
  <c r="BC127" i="1"/>
  <c r="BM127" i="1" s="1"/>
  <c r="BC128" i="1"/>
  <c r="BM128" i="1" s="1"/>
  <c r="BC129" i="1"/>
  <c r="BM129" i="1" s="1"/>
  <c r="BC130" i="1"/>
  <c r="BM130" i="1" s="1"/>
  <c r="BC131" i="1"/>
  <c r="BM131" i="1" s="1"/>
  <c r="BC132" i="1"/>
  <c r="BM132" i="1" s="1"/>
  <c r="BC133" i="1"/>
  <c r="BM133" i="1" s="1"/>
  <c r="BC134" i="1"/>
  <c r="BM134" i="1" s="1"/>
  <c r="BC135" i="1"/>
  <c r="BM135" i="1" s="1"/>
  <c r="BC136" i="1"/>
  <c r="BM136" i="1" s="1"/>
  <c r="BC137" i="1"/>
  <c r="BM137" i="1" s="1"/>
  <c r="BC138" i="1"/>
  <c r="BM138" i="1" s="1"/>
  <c r="BC139" i="1"/>
  <c r="BM139" i="1" s="1"/>
  <c r="BC140" i="1"/>
  <c r="BM140" i="1" s="1"/>
  <c r="BC141" i="1"/>
  <c r="BM141" i="1" s="1"/>
  <c r="BC142" i="1"/>
  <c r="BM142" i="1" s="1"/>
  <c r="BC143" i="1"/>
  <c r="BM143" i="1" s="1"/>
  <c r="BC144" i="1"/>
  <c r="BM144" i="1" s="1"/>
  <c r="BC145" i="1"/>
  <c r="BM145" i="1" s="1"/>
  <c r="BC146" i="1"/>
  <c r="BM146" i="1" s="1"/>
  <c r="BC147" i="1"/>
  <c r="BM147" i="1" s="1"/>
  <c r="BC148" i="1"/>
  <c r="BM148" i="1" s="1"/>
  <c r="BC149" i="1"/>
  <c r="BM149" i="1" s="1"/>
  <c r="BC150" i="1"/>
  <c r="BM150" i="1" s="1"/>
  <c r="BC151" i="1"/>
  <c r="BM151" i="1" s="1"/>
  <c r="BC152" i="1"/>
  <c r="BM152" i="1" s="1"/>
  <c r="BC153" i="1"/>
  <c r="BM153" i="1" s="1"/>
  <c r="BC154" i="1"/>
  <c r="BM154" i="1" s="1"/>
  <c r="BC155" i="1"/>
  <c r="BM155" i="1" s="1"/>
  <c r="BC156" i="1"/>
  <c r="BM156" i="1" s="1"/>
  <c r="BC157" i="1"/>
  <c r="BM157" i="1" s="1"/>
  <c r="BC158" i="1"/>
  <c r="BM158" i="1" s="1"/>
  <c r="BC159" i="1"/>
  <c r="BM159" i="1" s="1"/>
  <c r="BC160" i="1"/>
  <c r="BM160" i="1" s="1"/>
  <c r="BC161" i="1"/>
  <c r="BM161" i="1" s="1"/>
  <c r="BC162" i="1"/>
  <c r="BM162" i="1" s="1"/>
  <c r="BC163" i="1"/>
  <c r="BM163" i="1" s="1"/>
  <c r="BC164" i="1"/>
  <c r="BM164" i="1" s="1"/>
  <c r="BC165" i="1"/>
  <c r="BM165" i="1" s="1"/>
  <c r="BC166" i="1"/>
  <c r="BM166" i="1" s="1"/>
  <c r="BC167" i="1"/>
  <c r="BM167" i="1" s="1"/>
  <c r="BC168" i="1"/>
  <c r="BM168" i="1" s="1"/>
  <c r="BC169" i="1"/>
  <c r="BM169" i="1" s="1"/>
  <c r="BC170" i="1"/>
  <c r="BM170" i="1" s="1"/>
  <c r="BC171" i="1"/>
  <c r="BM171" i="1" s="1"/>
  <c r="BC172" i="1"/>
  <c r="BM172" i="1" s="1"/>
  <c r="BC173" i="1"/>
  <c r="BM173" i="1" s="1"/>
  <c r="BC174" i="1"/>
  <c r="BM174" i="1" s="1"/>
  <c r="BC175" i="1"/>
  <c r="BM175" i="1" s="1"/>
  <c r="BC176" i="1"/>
  <c r="BM176" i="1" s="1"/>
  <c r="BC177" i="1"/>
  <c r="BM177" i="1" s="1"/>
  <c r="BC178" i="1"/>
  <c r="BM178" i="1" s="1"/>
  <c r="BC179" i="1"/>
  <c r="BM179" i="1" s="1"/>
  <c r="BC180" i="1"/>
  <c r="BM180" i="1" s="1"/>
  <c r="BC181" i="1"/>
  <c r="BM181" i="1" s="1"/>
  <c r="BC182" i="1"/>
  <c r="BM182" i="1" s="1"/>
  <c r="BC183" i="1"/>
  <c r="BM183" i="1" s="1"/>
  <c r="BC184" i="1"/>
  <c r="BM184" i="1" s="1"/>
  <c r="BC185" i="1"/>
  <c r="BM185" i="1" s="1"/>
  <c r="BC186" i="1"/>
  <c r="BM186" i="1" s="1"/>
  <c r="BC187" i="1"/>
  <c r="BM187" i="1" s="1"/>
  <c r="BC188" i="1"/>
  <c r="BM188" i="1" s="1"/>
  <c r="BC189" i="1"/>
  <c r="BM189" i="1" s="1"/>
  <c r="BC190" i="1"/>
  <c r="BM190" i="1" s="1"/>
  <c r="BC191" i="1"/>
  <c r="BM191" i="1" s="1"/>
  <c r="BC192" i="1"/>
  <c r="BM192" i="1" s="1"/>
  <c r="BC193" i="1"/>
  <c r="BM193" i="1" s="1"/>
  <c r="BC194" i="1"/>
  <c r="BM194" i="1" s="1"/>
  <c r="BC195" i="1"/>
  <c r="BM195" i="1" s="1"/>
  <c r="BC196" i="1"/>
  <c r="BM196" i="1" s="1"/>
  <c r="BC197" i="1"/>
  <c r="BM197" i="1" s="1"/>
  <c r="BC198" i="1"/>
  <c r="BM198" i="1" s="1"/>
  <c r="BC199" i="1"/>
  <c r="BM199" i="1" s="1"/>
  <c r="BC200" i="1"/>
  <c r="BM200" i="1" s="1"/>
  <c r="BC201" i="1"/>
  <c r="BM201" i="1" s="1"/>
  <c r="BC202" i="1"/>
  <c r="BM202" i="1" s="1"/>
  <c r="BC203" i="1"/>
  <c r="BM203" i="1" s="1"/>
  <c r="BC204" i="1"/>
  <c r="BM204" i="1" s="1"/>
  <c r="BC205" i="1"/>
  <c r="BM205" i="1" s="1"/>
  <c r="BC206" i="1"/>
  <c r="BM206" i="1" s="1"/>
  <c r="BC207" i="1"/>
  <c r="BM207" i="1" s="1"/>
  <c r="BC208" i="1"/>
  <c r="BM208" i="1" s="1"/>
  <c r="BC209" i="1"/>
  <c r="BM209" i="1" s="1"/>
  <c r="BC210" i="1"/>
  <c r="BM210" i="1" s="1"/>
  <c r="BC211" i="1"/>
  <c r="BM211" i="1" s="1"/>
  <c r="BC212" i="1"/>
  <c r="BM212" i="1" s="1"/>
  <c r="BC213" i="1"/>
  <c r="BM213" i="1" s="1"/>
  <c r="BC214" i="1"/>
  <c r="BM214" i="1" s="1"/>
  <c r="BC215" i="1"/>
  <c r="BM215" i="1" s="1"/>
  <c r="BC216" i="1"/>
  <c r="BM216" i="1" s="1"/>
  <c r="BC217" i="1"/>
  <c r="BM217" i="1" s="1"/>
  <c r="BC218" i="1"/>
  <c r="BM218" i="1" s="1"/>
  <c r="BC219" i="1"/>
  <c r="BM219" i="1" s="1"/>
  <c r="BC220" i="1"/>
  <c r="BM220" i="1" s="1"/>
  <c r="BC221" i="1"/>
  <c r="BM221" i="1" s="1"/>
  <c r="BC222" i="1"/>
  <c r="BM222" i="1" s="1"/>
  <c r="BC223" i="1"/>
  <c r="BM223" i="1" s="1"/>
  <c r="BC224" i="1"/>
  <c r="BM224" i="1" s="1"/>
  <c r="BC225" i="1"/>
  <c r="BM225" i="1" s="1"/>
  <c r="BC226" i="1"/>
  <c r="BM226" i="1" s="1"/>
  <c r="BC227" i="1"/>
  <c r="BM227" i="1" s="1"/>
  <c r="BC228" i="1"/>
  <c r="BM228" i="1" s="1"/>
  <c r="BC229" i="1"/>
  <c r="BM229" i="1" s="1"/>
  <c r="BC230" i="1"/>
  <c r="BM230" i="1" s="1"/>
  <c r="BC231" i="1"/>
  <c r="BM231" i="1" s="1"/>
  <c r="BC232" i="1"/>
  <c r="BM232" i="1" s="1"/>
  <c r="BC233" i="1"/>
  <c r="BM233" i="1" s="1"/>
  <c r="BC234" i="1"/>
  <c r="BM234" i="1" s="1"/>
  <c r="BC235" i="1"/>
  <c r="BM235" i="1" s="1"/>
  <c r="BC236" i="1"/>
  <c r="BM236" i="1" s="1"/>
  <c r="BC237" i="1"/>
  <c r="BM237" i="1" s="1"/>
  <c r="BC238" i="1"/>
  <c r="BM238" i="1" s="1"/>
  <c r="BC239" i="1"/>
  <c r="BM239" i="1" s="1"/>
  <c r="BC240" i="1"/>
  <c r="BM240" i="1" s="1"/>
  <c r="BC241" i="1"/>
  <c r="BM241" i="1" s="1"/>
  <c r="BC242" i="1"/>
  <c r="BM242" i="1" s="1"/>
  <c r="BC243" i="1"/>
  <c r="BM243" i="1" s="1"/>
  <c r="BC244" i="1"/>
  <c r="BM244" i="1" s="1"/>
  <c r="BC245" i="1"/>
  <c r="BM245" i="1" s="1"/>
  <c r="BC246" i="1"/>
  <c r="BM246" i="1" s="1"/>
  <c r="BC247" i="1"/>
  <c r="BM247" i="1" s="1"/>
  <c r="BC248" i="1"/>
  <c r="BM248" i="1" s="1"/>
  <c r="BC249" i="1"/>
  <c r="BM249" i="1" s="1"/>
  <c r="BC250" i="1"/>
  <c r="BM250" i="1" s="1"/>
  <c r="BC251" i="1"/>
  <c r="BM251" i="1" s="1"/>
  <c r="BC252" i="1"/>
  <c r="BM252" i="1" s="1"/>
  <c r="BC253" i="1"/>
  <c r="BM253" i="1" s="1"/>
  <c r="BC254" i="1"/>
  <c r="BM254" i="1" s="1"/>
  <c r="BC255" i="1"/>
  <c r="BM255" i="1" s="1"/>
  <c r="BC256" i="1"/>
  <c r="BM256" i="1" s="1"/>
  <c r="BC257" i="1"/>
  <c r="BM257" i="1" s="1"/>
  <c r="BC258" i="1"/>
  <c r="BM258" i="1" s="1"/>
  <c r="BC259" i="1"/>
  <c r="BM259" i="1" s="1"/>
  <c r="BC260" i="1"/>
  <c r="BM260" i="1" s="1"/>
  <c r="BC261" i="1"/>
  <c r="BM261" i="1" s="1"/>
  <c r="BC262" i="1"/>
  <c r="BM262" i="1" s="1"/>
  <c r="BC263" i="1"/>
  <c r="BM263" i="1" s="1"/>
  <c r="BC264" i="1"/>
  <c r="BM264" i="1" s="1"/>
  <c r="BC265" i="1"/>
  <c r="BM265" i="1" s="1"/>
  <c r="BC266" i="1"/>
  <c r="BM266" i="1" s="1"/>
  <c r="BC267" i="1"/>
  <c r="BM267" i="1" s="1"/>
  <c r="BC268" i="1"/>
  <c r="BM268" i="1" s="1"/>
  <c r="BC269" i="1"/>
  <c r="BM269" i="1" s="1"/>
  <c r="BC270" i="1"/>
  <c r="BM270" i="1" s="1"/>
  <c r="BC271" i="1"/>
  <c r="BM271" i="1" s="1"/>
  <c r="BC272" i="1"/>
  <c r="BM272" i="1" s="1"/>
  <c r="BC273" i="1"/>
  <c r="BM273" i="1" s="1"/>
  <c r="BC274" i="1"/>
  <c r="BM274" i="1" s="1"/>
  <c r="BC275" i="1"/>
  <c r="BM275" i="1" s="1"/>
  <c r="BC276" i="1"/>
  <c r="BM276" i="1" s="1"/>
  <c r="BC277" i="1"/>
  <c r="BM277" i="1" s="1"/>
  <c r="BC278" i="1"/>
  <c r="BM278" i="1" s="1"/>
  <c r="BC279" i="1"/>
  <c r="BM279" i="1" s="1"/>
  <c r="BC280" i="1"/>
  <c r="BM280" i="1" s="1"/>
  <c r="BC281" i="1"/>
  <c r="BM281" i="1" s="1"/>
  <c r="BC282" i="1"/>
  <c r="BM282" i="1" s="1"/>
  <c r="BC283" i="1"/>
  <c r="BM283" i="1" s="1"/>
  <c r="CA283" i="1" s="1"/>
  <c r="CB283" i="1" s="1"/>
  <c r="BC284" i="1"/>
  <c r="BM284" i="1" s="1"/>
  <c r="BC285" i="1"/>
  <c r="BM285" i="1" s="1"/>
  <c r="BC286" i="1"/>
  <c r="BM286" i="1" s="1"/>
  <c r="BC287" i="1"/>
  <c r="BM287" i="1" s="1"/>
  <c r="BC288" i="1"/>
  <c r="BM288" i="1" s="1"/>
  <c r="BC289" i="1"/>
  <c r="BM289" i="1" s="1"/>
  <c r="BC290" i="1"/>
  <c r="BM290" i="1" s="1"/>
  <c r="BC291" i="1"/>
  <c r="BM291" i="1" s="1"/>
  <c r="CA291" i="1" s="1"/>
  <c r="CB291" i="1" s="1"/>
  <c r="BC292" i="1"/>
  <c r="BM292" i="1" s="1"/>
  <c r="BC293" i="1"/>
  <c r="BM293" i="1" s="1"/>
  <c r="BC294" i="1"/>
  <c r="BM294" i="1" s="1"/>
  <c r="BC295" i="1"/>
  <c r="BM295" i="1" s="1"/>
  <c r="BC296" i="1"/>
  <c r="BM296" i="1" s="1"/>
  <c r="BC297" i="1"/>
  <c r="BM297" i="1" s="1"/>
  <c r="BC298" i="1"/>
  <c r="BM298" i="1" s="1"/>
  <c r="BC299" i="1"/>
  <c r="BM299" i="1" s="1"/>
  <c r="BC300" i="1"/>
  <c r="BM300" i="1" s="1"/>
  <c r="BC301" i="1"/>
  <c r="BM301" i="1" s="1"/>
  <c r="BC302" i="1"/>
  <c r="BM302" i="1" s="1"/>
  <c r="BC303" i="1"/>
  <c r="BM303" i="1" s="1"/>
  <c r="BC304" i="1"/>
  <c r="BM304" i="1" s="1"/>
  <c r="BC305" i="1"/>
  <c r="BM305" i="1" s="1"/>
  <c r="BC306" i="1"/>
  <c r="BM306" i="1" s="1"/>
  <c r="BC307" i="1"/>
  <c r="BM307" i="1" s="1"/>
  <c r="CA307" i="1" s="1"/>
  <c r="BC308" i="1"/>
  <c r="BM308" i="1" s="1"/>
  <c r="BC309" i="1"/>
  <c r="BM309" i="1" s="1"/>
  <c r="BC312" i="1"/>
  <c r="BM312" i="1" s="1"/>
  <c r="BC316" i="1"/>
  <c r="BM316" i="1" s="1"/>
  <c r="BC320" i="1"/>
  <c r="BM320" i="1" s="1"/>
  <c r="BC322" i="1"/>
  <c r="BM322" i="1" s="1"/>
  <c r="BC324" i="1"/>
  <c r="BM324" i="1" s="1"/>
  <c r="BC326" i="1"/>
  <c r="BM326" i="1" s="1"/>
  <c r="BC329" i="1"/>
  <c r="BM329" i="1" s="1"/>
  <c r="BC332" i="1"/>
  <c r="BM332" i="1" s="1"/>
  <c r="BC335" i="1"/>
  <c r="BM335" i="1" s="1"/>
  <c r="BC339" i="1"/>
  <c r="BM339" i="1" s="1"/>
  <c r="BC343" i="1"/>
  <c r="BM343" i="1" s="1"/>
  <c r="BC346" i="1"/>
  <c r="BM346" i="1" s="1"/>
  <c r="BC349" i="1"/>
  <c r="BM349" i="1" s="1"/>
  <c r="BC351" i="1"/>
  <c r="BM351" i="1" s="1"/>
  <c r="BC354" i="1"/>
  <c r="BM354" i="1" s="1"/>
  <c r="BC356" i="1"/>
  <c r="BM356" i="1" s="1"/>
  <c r="BC360" i="1"/>
  <c r="BM360" i="1" s="1"/>
  <c r="BC363" i="1"/>
  <c r="BM363" i="1" s="1"/>
  <c r="BC367" i="1"/>
  <c r="BM367" i="1" s="1"/>
  <c r="BC371" i="1"/>
  <c r="BM371" i="1" s="1"/>
  <c r="BC374" i="1"/>
  <c r="BM374" i="1" s="1"/>
  <c r="BC377" i="1"/>
  <c r="BM377" i="1" s="1"/>
  <c r="BC380" i="1"/>
  <c r="BM380" i="1" s="1"/>
  <c r="BC384" i="1"/>
  <c r="BM384" i="1" s="1"/>
  <c r="BC388" i="1"/>
  <c r="BM388" i="1" s="1"/>
  <c r="BC392" i="1"/>
  <c r="BM392" i="1" s="1"/>
  <c r="BC396" i="1"/>
  <c r="BM396" i="1" s="1"/>
  <c r="BC400" i="1"/>
  <c r="BM400" i="1" s="1"/>
  <c r="BC402" i="1"/>
  <c r="BM402" i="1" s="1"/>
  <c r="BC405" i="1"/>
  <c r="BM405" i="1" s="1"/>
  <c r="BC409" i="1"/>
  <c r="BM409" i="1" s="1"/>
  <c r="BC412" i="1"/>
  <c r="BM412" i="1" s="1"/>
  <c r="BC415" i="1"/>
  <c r="BM415" i="1" s="1"/>
  <c r="BC418" i="1"/>
  <c r="BM418" i="1" s="1"/>
  <c r="BC420" i="1"/>
  <c r="BM420" i="1" s="1"/>
  <c r="BC422" i="1"/>
  <c r="BM422" i="1" s="1"/>
  <c r="BC425" i="1"/>
  <c r="BM425" i="1" s="1"/>
  <c r="BC428" i="1"/>
  <c r="BM428" i="1" s="1"/>
  <c r="BC432" i="1"/>
  <c r="BM432" i="1" s="1"/>
  <c r="BC436" i="1"/>
  <c r="BM436" i="1" s="1"/>
  <c r="BC439" i="1"/>
  <c r="BM439" i="1" s="1"/>
  <c r="BC443" i="1"/>
  <c r="BM443" i="1" s="1"/>
  <c r="BC446" i="1"/>
  <c r="BM446" i="1" s="1"/>
  <c r="BC449" i="1"/>
  <c r="BM449" i="1" s="1"/>
  <c r="BC453" i="1"/>
  <c r="BM453" i="1" s="1"/>
  <c r="BC457" i="1"/>
  <c r="BM457" i="1" s="1"/>
  <c r="BC460" i="1"/>
  <c r="BM460" i="1" s="1"/>
  <c r="BC463" i="1"/>
  <c r="BM463" i="1" s="1"/>
  <c r="BC465" i="1"/>
  <c r="BM465" i="1" s="1"/>
  <c r="BC467" i="1"/>
  <c r="BM467" i="1" s="1"/>
  <c r="BC471" i="1"/>
  <c r="BM471" i="1" s="1"/>
  <c r="BC473" i="1"/>
  <c r="BM473" i="1" s="1"/>
  <c r="BC476" i="1"/>
  <c r="BM476" i="1" s="1"/>
  <c r="BC479" i="1"/>
  <c r="BM479" i="1" s="1"/>
  <c r="BC483" i="1"/>
  <c r="BM483" i="1" s="1"/>
  <c r="BC485" i="1"/>
  <c r="BM485" i="1" s="1"/>
  <c r="BC488" i="1"/>
  <c r="BM488" i="1" s="1"/>
  <c r="BC492" i="1"/>
  <c r="BM492" i="1" s="1"/>
  <c r="BC494" i="1"/>
  <c r="BM494" i="1" s="1"/>
  <c r="BC498" i="1"/>
  <c r="BM498" i="1" s="1"/>
  <c r="BC502" i="1"/>
  <c r="BM502" i="1" s="1"/>
  <c r="BC506" i="1"/>
  <c r="BM506" i="1" s="1"/>
  <c r="BC510" i="1"/>
  <c r="BM510" i="1" s="1"/>
  <c r="BC514" i="1"/>
  <c r="BM514" i="1" s="1"/>
  <c r="BC518" i="1"/>
  <c r="BM518" i="1" s="1"/>
  <c r="BC522" i="1"/>
  <c r="BM522" i="1" s="1"/>
  <c r="BC526" i="1"/>
  <c r="BM526" i="1" s="1"/>
  <c r="BC528" i="1"/>
  <c r="BM528" i="1" s="1"/>
  <c r="BC532" i="1"/>
  <c r="BM532" i="1" s="1"/>
  <c r="BC536" i="1"/>
  <c r="BM536" i="1" s="1"/>
  <c r="BC539" i="1"/>
  <c r="BM539" i="1" s="1"/>
  <c r="BC543" i="1"/>
  <c r="BM543" i="1" s="1"/>
  <c r="BC546" i="1"/>
  <c r="BM546" i="1" s="1"/>
  <c r="BC550" i="1"/>
  <c r="BM550" i="1" s="1"/>
  <c r="BC553" i="1"/>
  <c r="BM553" i="1" s="1"/>
  <c r="BC556" i="1"/>
  <c r="BM556" i="1" s="1"/>
  <c r="BC559" i="1"/>
  <c r="BM559" i="1" s="1"/>
  <c r="BC563" i="1"/>
  <c r="BM563" i="1" s="1"/>
  <c r="BC566" i="1"/>
  <c r="BM566" i="1" s="1"/>
  <c r="BC570" i="1"/>
  <c r="BM570" i="1" s="1"/>
  <c r="BC572" i="1"/>
  <c r="BM572" i="1" s="1"/>
  <c r="BC575" i="1"/>
  <c r="BM575" i="1" s="1"/>
  <c r="BC578" i="1"/>
  <c r="BM578" i="1" s="1"/>
  <c r="BC582" i="1"/>
  <c r="BM582" i="1" s="1"/>
  <c r="BC585" i="1"/>
  <c r="BM585" i="1" s="1"/>
  <c r="BC587" i="1"/>
  <c r="BM587" i="1" s="1"/>
  <c r="BC590" i="1"/>
  <c r="BM590" i="1" s="1"/>
  <c r="BC594" i="1"/>
  <c r="BM594" i="1" s="1"/>
  <c r="BC598" i="1"/>
  <c r="BM598" i="1" s="1"/>
  <c r="BC602" i="1"/>
  <c r="BM602" i="1" s="1"/>
  <c r="BC605" i="1"/>
  <c r="BM605" i="1" s="1"/>
  <c r="BC608" i="1"/>
  <c r="BM608" i="1" s="1"/>
  <c r="BC611" i="1"/>
  <c r="BM611" i="1" s="1"/>
  <c r="BC614" i="1"/>
  <c r="BM614" i="1" s="1"/>
  <c r="BC617" i="1"/>
  <c r="BM617" i="1" s="1"/>
  <c r="BC619" i="1"/>
  <c r="BM619" i="1" s="1"/>
  <c r="BC621" i="1"/>
  <c r="BM621" i="1" s="1"/>
  <c r="BC625" i="1"/>
  <c r="BM625" i="1" s="1"/>
  <c r="BC629" i="1"/>
  <c r="BM629" i="1" s="1"/>
  <c r="BC631" i="1"/>
  <c r="BM631" i="1" s="1"/>
  <c r="BC633" i="1"/>
  <c r="BM633" i="1" s="1"/>
  <c r="BC636" i="1"/>
  <c r="BM636" i="1" s="1"/>
  <c r="BC639" i="1"/>
  <c r="BM639" i="1" s="1"/>
  <c r="BC641" i="1"/>
  <c r="BM641" i="1" s="1"/>
  <c r="BC645" i="1"/>
  <c r="BM645" i="1" s="1"/>
  <c r="BC649" i="1"/>
  <c r="BM649" i="1" s="1"/>
  <c r="BC653" i="1"/>
  <c r="BM653" i="1" s="1"/>
  <c r="BC654" i="1"/>
  <c r="BM654" i="1" s="1"/>
  <c r="BC655" i="1"/>
  <c r="BM655" i="1" s="1"/>
  <c r="BC657" i="1"/>
  <c r="BM657" i="1" s="1"/>
  <c r="BC659" i="1"/>
  <c r="BM659" i="1" s="1"/>
  <c r="BC663" i="1"/>
  <c r="BM663" i="1" s="1"/>
  <c r="BC666" i="1"/>
  <c r="BM666" i="1" s="1"/>
  <c r="BC670" i="1"/>
  <c r="BM670" i="1" s="1"/>
  <c r="BC674" i="1"/>
  <c r="BM674" i="1" s="1"/>
  <c r="BC677" i="1"/>
  <c r="BM677" i="1" s="1"/>
  <c r="BC680" i="1"/>
  <c r="BM680" i="1" s="1"/>
  <c r="BC684" i="1"/>
  <c r="BM684" i="1" s="1"/>
  <c r="BC687" i="1"/>
  <c r="BM687" i="1" s="1"/>
  <c r="BC691" i="1"/>
  <c r="BM691" i="1" s="1"/>
  <c r="BC692" i="1"/>
  <c r="BM692" i="1" s="1"/>
  <c r="BC693" i="1"/>
  <c r="BM693" i="1" s="1"/>
  <c r="BC694" i="1"/>
  <c r="BM694" i="1" s="1"/>
  <c r="BC695" i="1"/>
  <c r="BM695" i="1" s="1"/>
  <c r="BC696" i="1"/>
  <c r="BM696" i="1" s="1"/>
  <c r="BC697" i="1"/>
  <c r="BM697" i="1" s="1"/>
  <c r="BC698" i="1"/>
  <c r="BM698" i="1" s="1"/>
  <c r="BC699" i="1"/>
  <c r="BM699" i="1" s="1"/>
  <c r="BC700" i="1"/>
  <c r="BM700" i="1" s="1"/>
  <c r="BC701" i="1"/>
  <c r="BM701" i="1" s="1"/>
  <c r="BC702" i="1"/>
  <c r="BM702" i="1" s="1"/>
  <c r="BC703" i="1"/>
  <c r="BM703" i="1" s="1"/>
  <c r="BC704" i="1"/>
  <c r="BM704" i="1" s="1"/>
  <c r="BC705" i="1"/>
  <c r="BM705" i="1" s="1"/>
  <c r="BC706" i="1"/>
  <c r="BM706" i="1" s="1"/>
  <c r="BC707" i="1"/>
  <c r="BM707" i="1" s="1"/>
  <c r="BC708" i="1"/>
  <c r="BM708" i="1" s="1"/>
  <c r="BC709" i="1"/>
  <c r="BM709" i="1" s="1"/>
  <c r="BC710" i="1"/>
  <c r="BM710" i="1" s="1"/>
  <c r="BC711" i="1"/>
  <c r="BM711" i="1" s="1"/>
  <c r="BC712" i="1"/>
  <c r="BM712" i="1" s="1"/>
  <c r="BC713" i="1"/>
  <c r="BM713" i="1" s="1"/>
  <c r="BC714" i="1"/>
  <c r="BM714" i="1" s="1"/>
  <c r="BC715" i="1"/>
  <c r="BM715" i="1" s="1"/>
  <c r="BC716" i="1"/>
  <c r="BM716" i="1" s="1"/>
  <c r="BC717" i="1"/>
  <c r="BM717" i="1" s="1"/>
  <c r="BC718" i="1"/>
  <c r="BM718" i="1" s="1"/>
  <c r="BC719" i="1"/>
  <c r="BM719" i="1" s="1"/>
  <c r="BC720" i="1"/>
  <c r="BM720" i="1" s="1"/>
  <c r="BC721" i="1"/>
  <c r="BM721" i="1" s="1"/>
  <c r="BC722" i="1"/>
  <c r="BM722" i="1" s="1"/>
  <c r="BC723" i="1"/>
  <c r="BM723" i="1" s="1"/>
  <c r="BC724" i="1"/>
  <c r="BM724" i="1" s="1"/>
  <c r="BC725" i="1"/>
  <c r="BM725" i="1" s="1"/>
  <c r="BC726" i="1"/>
  <c r="BM726" i="1" s="1"/>
  <c r="BC730" i="1"/>
  <c r="BM730" i="1" s="1"/>
  <c r="BC734" i="1"/>
  <c r="BM734" i="1" s="1"/>
  <c r="BC738" i="1"/>
  <c r="BM738" i="1" s="1"/>
  <c r="BC742" i="1"/>
  <c r="BM742" i="1" s="1"/>
  <c r="BC747" i="1"/>
  <c r="BM747" i="1" s="1"/>
  <c r="BC752" i="1"/>
  <c r="BM752" i="1" s="1"/>
  <c r="BC757" i="1"/>
  <c r="BM757" i="1" s="1"/>
  <c r="BC761" i="1"/>
  <c r="BM761" i="1" s="1"/>
  <c r="BC765" i="1"/>
  <c r="BM765" i="1" s="1"/>
  <c r="BC769" i="1"/>
  <c r="BM769" i="1" s="1"/>
  <c r="BC774" i="1"/>
  <c r="BM774" i="1" s="1"/>
  <c r="BC775" i="1"/>
  <c r="BM775" i="1" s="1"/>
  <c r="BC776" i="1"/>
  <c r="BM776" i="1" s="1"/>
  <c r="BC777" i="1"/>
  <c r="BM777" i="1" s="1"/>
  <c r="BC778" i="1"/>
  <c r="BM778" i="1" s="1"/>
  <c r="BC779" i="1"/>
  <c r="BM779" i="1" s="1"/>
  <c r="BC780" i="1"/>
  <c r="BM780" i="1" s="1"/>
  <c r="BC781" i="1"/>
  <c r="BM781" i="1" s="1"/>
  <c r="BC782" i="1"/>
  <c r="BM782" i="1" s="1"/>
  <c r="BC783" i="1"/>
  <c r="BM783" i="1" s="1"/>
  <c r="BC784" i="1"/>
  <c r="BM784" i="1" s="1"/>
  <c r="BC785" i="1"/>
  <c r="BM785" i="1" s="1"/>
  <c r="BC786" i="1"/>
  <c r="BM786" i="1" s="1"/>
  <c r="BC787" i="1"/>
  <c r="BM787" i="1" s="1"/>
  <c r="BC788" i="1"/>
  <c r="BM788" i="1" s="1"/>
  <c r="BC789" i="1"/>
  <c r="BM789" i="1" s="1"/>
  <c r="BC790" i="1"/>
  <c r="BM790" i="1" s="1"/>
  <c r="BC791" i="1"/>
  <c r="BM791" i="1" s="1"/>
  <c r="BC792" i="1"/>
  <c r="BM792" i="1" s="1"/>
  <c r="BC793" i="1"/>
  <c r="BM793" i="1" s="1"/>
  <c r="BC794" i="1"/>
  <c r="BM794" i="1" s="1"/>
  <c r="BC795" i="1"/>
  <c r="BM795" i="1" s="1"/>
  <c r="BC796" i="1"/>
  <c r="BM796" i="1" s="1"/>
  <c r="BC797" i="1"/>
  <c r="BM797" i="1" s="1"/>
  <c r="BC798" i="1"/>
  <c r="BM798" i="1" s="1"/>
  <c r="BC799" i="1"/>
  <c r="BM799" i="1" s="1"/>
  <c r="BC800" i="1"/>
  <c r="BM800" i="1" s="1"/>
  <c r="BC801" i="1"/>
  <c r="BM801" i="1" s="1"/>
  <c r="BC802" i="1"/>
  <c r="BM802" i="1" s="1"/>
  <c r="BC803" i="1"/>
  <c r="BM803" i="1" s="1"/>
  <c r="BC804" i="1"/>
  <c r="BM804" i="1" s="1"/>
  <c r="BC805" i="1"/>
  <c r="BM805" i="1" s="1"/>
  <c r="BC806" i="1"/>
  <c r="BM806" i="1" s="1"/>
  <c r="BC807" i="1"/>
  <c r="BM807" i="1" s="1"/>
  <c r="BC808" i="1"/>
  <c r="BM808" i="1" s="1"/>
  <c r="BC809" i="1"/>
  <c r="BM809" i="1" s="1"/>
  <c r="BC810" i="1"/>
  <c r="BM810" i="1" s="1"/>
  <c r="BC811" i="1"/>
  <c r="BM811" i="1" s="1"/>
  <c r="BC812" i="1"/>
  <c r="BM812" i="1" s="1"/>
  <c r="BC813" i="1"/>
  <c r="BM813" i="1" s="1"/>
  <c r="BC814" i="1"/>
  <c r="BM814" i="1" s="1"/>
  <c r="BC815" i="1"/>
  <c r="BM815" i="1" s="1"/>
  <c r="BC816" i="1"/>
  <c r="BM816" i="1" s="1"/>
  <c r="BC817" i="1"/>
  <c r="BM817" i="1" s="1"/>
  <c r="BC818" i="1"/>
  <c r="BM818" i="1" s="1"/>
  <c r="BC819" i="1"/>
  <c r="BM819" i="1" s="1"/>
  <c r="BC820" i="1"/>
  <c r="BM820" i="1" s="1"/>
  <c r="BC821" i="1"/>
  <c r="BM821" i="1" s="1"/>
  <c r="BC822" i="1"/>
  <c r="BM822" i="1" s="1"/>
  <c r="BC823" i="1"/>
  <c r="BM823" i="1" s="1"/>
  <c r="BC824" i="1"/>
  <c r="BM824" i="1" s="1"/>
  <c r="BC825" i="1"/>
  <c r="BM825" i="1" s="1"/>
  <c r="BC826" i="1"/>
  <c r="BM826" i="1" s="1"/>
  <c r="BC827" i="1"/>
  <c r="BM827" i="1" s="1"/>
  <c r="BC828" i="1"/>
  <c r="BM828" i="1" s="1"/>
  <c r="BC829" i="1"/>
  <c r="BM829" i="1" s="1"/>
  <c r="BC830" i="1"/>
  <c r="BM830" i="1" s="1"/>
  <c r="BC2" i="1"/>
  <c r="BM2" i="1" s="1"/>
  <c r="CA289" i="1" l="1"/>
  <c r="CB289" i="1" s="1"/>
  <c r="CA81" i="1"/>
  <c r="CA73" i="1"/>
  <c r="CA65" i="1"/>
  <c r="CA288" i="1"/>
  <c r="CB288" i="1" s="1"/>
  <c r="CA80" i="1"/>
  <c r="CA72" i="1"/>
  <c r="CA79" i="1"/>
  <c r="CA63" i="1"/>
  <c r="CA294" i="1"/>
  <c r="CB294" i="1" s="1"/>
  <c r="CA78" i="1"/>
  <c r="CA62" i="1"/>
  <c r="CA88" i="1"/>
  <c r="CA287" i="1"/>
  <c r="CB287" i="1" s="1"/>
  <c r="CA71" i="1"/>
  <c r="CA86" i="1"/>
  <c r="CA293" i="1"/>
  <c r="CB293" i="1" s="1"/>
  <c r="CA77" i="1"/>
  <c r="CA64" i="1"/>
  <c r="CA87" i="1"/>
  <c r="CA286" i="1"/>
  <c r="CB286" i="1" s="1"/>
  <c r="CA70" i="1"/>
  <c r="CA285" i="1"/>
  <c r="CB285" i="1" s="1"/>
  <c r="CA85" i="1"/>
  <c r="CA69" i="1"/>
  <c r="CA292" i="1"/>
  <c r="CB292" i="1" s="1"/>
  <c r="CA284" i="1"/>
  <c r="CB284" i="1" s="1"/>
  <c r="CA84" i="1"/>
  <c r="CA76" i="1"/>
  <c r="CA68" i="1"/>
  <c r="CA290" i="1"/>
  <c r="CB290" i="1" s="1"/>
  <c r="CA282" i="1"/>
  <c r="CB282" i="1" s="1"/>
  <c r="CA82" i="1"/>
  <c r="CA74" i="1"/>
  <c r="CA66" i="1"/>
  <c r="BR294" i="1"/>
  <c r="BR282" i="1"/>
  <c r="BR293" i="1"/>
  <c r="BR289" i="1"/>
  <c r="BR285" i="1"/>
  <c r="BR290" i="1"/>
  <c r="BR292" i="1"/>
  <c r="BR288" i="1"/>
  <c r="BR284" i="1"/>
  <c r="BR286" i="1"/>
  <c r="BR307" i="1"/>
  <c r="BR291" i="1"/>
  <c r="BR287" i="1"/>
  <c r="BR283" i="1"/>
  <c r="BD309" i="1"/>
  <c r="BN309" i="1" s="1"/>
  <c r="BD301" i="1"/>
  <c r="BD265" i="1"/>
  <c r="BD257" i="1"/>
  <c r="BD237" i="1"/>
  <c r="BD229" i="1"/>
  <c r="BD189" i="1"/>
  <c r="BD165" i="1"/>
  <c r="BD141" i="1"/>
  <c r="BD113" i="1"/>
  <c r="BD85" i="1"/>
  <c r="BD81" i="1"/>
  <c r="BD77" i="1"/>
  <c r="BD73" i="1"/>
  <c r="BD69" i="1"/>
  <c r="BD65" i="1"/>
  <c r="BD57" i="1"/>
  <c r="BD53" i="1"/>
  <c r="BD45" i="1"/>
  <c r="BD41" i="1"/>
  <c r="BD300" i="1"/>
  <c r="BD264" i="1"/>
  <c r="BD248" i="1"/>
  <c r="BD232" i="1"/>
  <c r="BD228" i="1"/>
  <c r="BD188" i="1"/>
  <c r="BD172" i="1"/>
  <c r="BD144" i="1"/>
  <c r="BD88" i="1"/>
  <c r="BD84" i="1"/>
  <c r="BD80" i="1"/>
  <c r="BD76" i="1"/>
  <c r="BD72" i="1"/>
  <c r="BD68" i="1"/>
  <c r="BD64" i="1"/>
  <c r="BD56" i="1"/>
  <c r="BD52" i="1"/>
  <c r="BD44" i="1"/>
  <c r="BD20" i="1"/>
  <c r="BD307" i="1"/>
  <c r="BD263" i="1"/>
  <c r="BD247" i="1"/>
  <c r="BD239" i="1"/>
  <c r="BD231" i="1"/>
  <c r="BD203" i="1"/>
  <c r="BD191" i="1"/>
  <c r="BD187" i="1"/>
  <c r="BD171" i="1"/>
  <c r="BD143" i="1"/>
  <c r="BD115" i="1"/>
  <c r="BD87" i="1"/>
  <c r="BD83" i="1"/>
  <c r="BD79" i="1"/>
  <c r="BD75" i="1"/>
  <c r="BD71" i="1"/>
  <c r="BD67" i="1"/>
  <c r="BD63" i="1"/>
  <c r="BD55" i="1"/>
  <c r="BD47" i="1"/>
  <c r="BD43" i="1"/>
  <c r="BD19" i="1"/>
  <c r="BD302" i="1"/>
  <c r="BD262" i="1"/>
  <c r="BD258" i="1"/>
  <c r="BD246" i="1"/>
  <c r="BD238" i="1"/>
  <c r="BD230" i="1"/>
  <c r="BD202" i="1"/>
  <c r="BD190" i="1"/>
  <c r="BD186" i="1"/>
  <c r="BD170" i="1"/>
  <c r="BD142" i="1"/>
  <c r="BD114" i="1"/>
  <c r="BD86" i="1"/>
  <c r="BD82" i="1"/>
  <c r="BD78" i="1"/>
  <c r="BD74" i="1"/>
  <c r="BD70" i="1"/>
  <c r="BD66" i="1"/>
  <c r="BD62" i="1"/>
  <c r="BD54" i="1"/>
  <c r="BD46" i="1"/>
  <c r="BD42" i="1"/>
  <c r="BD18" i="1"/>
  <c r="BN18" i="1" s="1"/>
  <c r="AS2" i="1"/>
  <c r="AS308" i="1" l="1"/>
  <c r="AS35" i="1"/>
  <c r="AS15" i="1"/>
  <c r="AS295" i="1" l="1"/>
  <c r="I773" i="1" l="1"/>
  <c r="H773" i="1"/>
  <c r="BT773" i="1" s="1"/>
  <c r="BV773" i="1" s="1"/>
  <c r="I772" i="1"/>
  <c r="H772" i="1"/>
  <c r="BT772" i="1" s="1"/>
  <c r="BV772" i="1" s="1"/>
  <c r="I771" i="1"/>
  <c r="H771" i="1"/>
  <c r="BT771" i="1" s="1"/>
  <c r="BV771" i="1" s="1"/>
  <c r="I770" i="1"/>
  <c r="H770" i="1"/>
  <c r="BT770" i="1" s="1"/>
  <c r="BV770" i="1" s="1"/>
  <c r="B770" i="1"/>
  <c r="BC770" i="1" s="1"/>
  <c r="BM770" i="1" s="1"/>
  <c r="I769" i="1"/>
  <c r="H769" i="1"/>
  <c r="BT769" i="1" s="1"/>
  <c r="BV769" i="1" s="1"/>
  <c r="I768" i="1"/>
  <c r="H768" i="1"/>
  <c r="BT768" i="1" s="1"/>
  <c r="BV768" i="1" s="1"/>
  <c r="I767" i="1"/>
  <c r="H767" i="1"/>
  <c r="BT767" i="1" s="1"/>
  <c r="BV767" i="1" s="1"/>
  <c r="I766" i="1"/>
  <c r="H766" i="1"/>
  <c r="BT766" i="1" s="1"/>
  <c r="BV766" i="1" s="1"/>
  <c r="B766" i="1"/>
  <c r="BC766" i="1" s="1"/>
  <c r="BM766" i="1" s="1"/>
  <c r="I765" i="1"/>
  <c r="H765" i="1"/>
  <c r="BT765" i="1" s="1"/>
  <c r="BV765" i="1" s="1"/>
  <c r="I764" i="1"/>
  <c r="H764" i="1"/>
  <c r="BT764" i="1" s="1"/>
  <c r="BV764" i="1" s="1"/>
  <c r="I763" i="1"/>
  <c r="H763" i="1"/>
  <c r="BT763" i="1" s="1"/>
  <c r="BV763" i="1" s="1"/>
  <c r="I762" i="1"/>
  <c r="H762" i="1"/>
  <c r="BT762" i="1" s="1"/>
  <c r="BV762" i="1" s="1"/>
  <c r="B762" i="1"/>
  <c r="BC762" i="1" s="1"/>
  <c r="BM762" i="1" s="1"/>
  <c r="I761" i="1"/>
  <c r="H761" i="1"/>
  <c r="BT761" i="1" s="1"/>
  <c r="BV761" i="1" s="1"/>
  <c r="I760" i="1"/>
  <c r="H760" i="1"/>
  <c r="BT760" i="1" s="1"/>
  <c r="BV760" i="1" s="1"/>
  <c r="I759" i="1"/>
  <c r="H759" i="1"/>
  <c r="BT759" i="1" s="1"/>
  <c r="BV759" i="1" s="1"/>
  <c r="I758" i="1"/>
  <c r="H758" i="1"/>
  <c r="BT758" i="1" s="1"/>
  <c r="BV758" i="1" s="1"/>
  <c r="B758" i="1"/>
  <c r="BC758" i="1" s="1"/>
  <c r="BM758" i="1" s="1"/>
  <c r="I757" i="1"/>
  <c r="H757" i="1"/>
  <c r="BT757" i="1" s="1"/>
  <c r="BV757" i="1" s="1"/>
  <c r="I756" i="1"/>
  <c r="H756" i="1"/>
  <c r="BT756" i="1" s="1"/>
  <c r="BV756" i="1" s="1"/>
  <c r="I755" i="1"/>
  <c r="H755" i="1"/>
  <c r="BT755" i="1" s="1"/>
  <c r="BV755" i="1" s="1"/>
  <c r="I754" i="1"/>
  <c r="H754" i="1"/>
  <c r="BT754" i="1" s="1"/>
  <c r="BV754" i="1" s="1"/>
  <c r="I753" i="1"/>
  <c r="H753" i="1"/>
  <c r="BT753" i="1" s="1"/>
  <c r="BV753" i="1" s="1"/>
  <c r="B753" i="1"/>
  <c r="BC753" i="1" s="1"/>
  <c r="BM753" i="1" s="1"/>
  <c r="I752" i="1"/>
  <c r="H752" i="1"/>
  <c r="BT752" i="1" s="1"/>
  <c r="BV752" i="1" s="1"/>
  <c r="I751" i="1"/>
  <c r="H751" i="1"/>
  <c r="BT751" i="1" s="1"/>
  <c r="BV751" i="1" s="1"/>
  <c r="I750" i="1"/>
  <c r="H750" i="1"/>
  <c r="BT750" i="1" s="1"/>
  <c r="BV750" i="1" s="1"/>
  <c r="I749" i="1"/>
  <c r="H749" i="1"/>
  <c r="BT749" i="1" s="1"/>
  <c r="BV749" i="1" s="1"/>
  <c r="I748" i="1"/>
  <c r="H748" i="1"/>
  <c r="BT748" i="1" s="1"/>
  <c r="BV748" i="1" s="1"/>
  <c r="B748" i="1"/>
  <c r="BC748" i="1" s="1"/>
  <c r="BM748" i="1" s="1"/>
  <c r="I747" i="1"/>
  <c r="H747" i="1"/>
  <c r="BT747" i="1" s="1"/>
  <c r="BV747" i="1" s="1"/>
  <c r="I746" i="1"/>
  <c r="H746" i="1"/>
  <c r="BT746" i="1" s="1"/>
  <c r="BV746" i="1" s="1"/>
  <c r="I745" i="1"/>
  <c r="H745" i="1"/>
  <c r="BT745" i="1" s="1"/>
  <c r="BV745" i="1" s="1"/>
  <c r="I744" i="1"/>
  <c r="H744" i="1"/>
  <c r="BT744" i="1" s="1"/>
  <c r="BV744" i="1" s="1"/>
  <c r="I743" i="1"/>
  <c r="H743" i="1"/>
  <c r="BT743" i="1" s="1"/>
  <c r="BV743" i="1" s="1"/>
  <c r="B743" i="1"/>
  <c r="BC743" i="1" s="1"/>
  <c r="BM743" i="1" s="1"/>
  <c r="I742" i="1"/>
  <c r="H742" i="1"/>
  <c r="BT742" i="1" s="1"/>
  <c r="BV742" i="1" s="1"/>
  <c r="I741" i="1"/>
  <c r="H741" i="1"/>
  <c r="BT741" i="1" s="1"/>
  <c r="BV741" i="1" s="1"/>
  <c r="I740" i="1"/>
  <c r="H740" i="1"/>
  <c r="BT740" i="1" s="1"/>
  <c r="BV740" i="1" s="1"/>
  <c r="I739" i="1"/>
  <c r="H739" i="1"/>
  <c r="BT739" i="1" s="1"/>
  <c r="BV739" i="1" s="1"/>
  <c r="B739" i="1"/>
  <c r="BC739" i="1" s="1"/>
  <c r="BM739" i="1" s="1"/>
  <c r="I738" i="1"/>
  <c r="H738" i="1"/>
  <c r="BT738" i="1" s="1"/>
  <c r="BV738" i="1" s="1"/>
  <c r="I737" i="1"/>
  <c r="H737" i="1"/>
  <c r="BT737" i="1" s="1"/>
  <c r="BV737" i="1" s="1"/>
  <c r="I736" i="1"/>
  <c r="H736" i="1"/>
  <c r="BT736" i="1" s="1"/>
  <c r="BV736" i="1" s="1"/>
  <c r="I735" i="1"/>
  <c r="H735" i="1"/>
  <c r="BT735" i="1" s="1"/>
  <c r="BV735" i="1" s="1"/>
  <c r="B735" i="1"/>
  <c r="BC735" i="1" s="1"/>
  <c r="BM735" i="1" s="1"/>
  <c r="I734" i="1"/>
  <c r="H734" i="1"/>
  <c r="BT734" i="1" s="1"/>
  <c r="BV734" i="1" s="1"/>
  <c r="I733" i="1"/>
  <c r="H733" i="1"/>
  <c r="BT733" i="1" s="1"/>
  <c r="BV733" i="1" s="1"/>
  <c r="I732" i="1"/>
  <c r="H732" i="1"/>
  <c r="BT732" i="1" s="1"/>
  <c r="BV732" i="1" s="1"/>
  <c r="I731" i="1"/>
  <c r="H731" i="1"/>
  <c r="BT731" i="1" s="1"/>
  <c r="BV731" i="1" s="1"/>
  <c r="B731" i="1"/>
  <c r="BC731" i="1" s="1"/>
  <c r="BM731" i="1" s="1"/>
  <c r="I730" i="1"/>
  <c r="H730" i="1"/>
  <c r="BT730" i="1" s="1"/>
  <c r="BV730" i="1" s="1"/>
  <c r="I729" i="1"/>
  <c r="H729" i="1"/>
  <c r="BT729" i="1" s="1"/>
  <c r="BV729" i="1" s="1"/>
  <c r="I728" i="1"/>
  <c r="H728" i="1"/>
  <c r="BT728" i="1" s="1"/>
  <c r="BV728" i="1" s="1"/>
  <c r="I727" i="1"/>
  <c r="H727" i="1"/>
  <c r="BT727" i="1" s="1"/>
  <c r="BV727" i="1" s="1"/>
  <c r="B727" i="1"/>
  <c r="BC727" i="1" s="1"/>
  <c r="BM727" i="1" s="1"/>
  <c r="I726" i="1"/>
  <c r="H726" i="1"/>
  <c r="BT726" i="1" s="1"/>
  <c r="BV726" i="1" s="1"/>
  <c r="I690" i="1"/>
  <c r="H690" i="1"/>
  <c r="BT690" i="1" s="1"/>
  <c r="BV690" i="1" s="1"/>
  <c r="I689" i="1"/>
  <c r="H689" i="1"/>
  <c r="BT689" i="1" s="1"/>
  <c r="BV689" i="1" s="1"/>
  <c r="I688" i="1"/>
  <c r="H688" i="1"/>
  <c r="BT688" i="1" s="1"/>
  <c r="BV688" i="1" s="1"/>
  <c r="B688" i="1"/>
  <c r="BC688" i="1" s="1"/>
  <c r="BM688" i="1" s="1"/>
  <c r="I687" i="1"/>
  <c r="H687" i="1"/>
  <c r="BT687" i="1" s="1"/>
  <c r="BV687" i="1" s="1"/>
  <c r="I686" i="1"/>
  <c r="H686" i="1"/>
  <c r="BT686" i="1" s="1"/>
  <c r="BV686" i="1" s="1"/>
  <c r="I685" i="1"/>
  <c r="H685" i="1"/>
  <c r="BT685" i="1" s="1"/>
  <c r="BV685" i="1" s="1"/>
  <c r="B685" i="1"/>
  <c r="BC685" i="1" s="1"/>
  <c r="BM685" i="1" s="1"/>
  <c r="I684" i="1"/>
  <c r="H684" i="1"/>
  <c r="BT684" i="1" s="1"/>
  <c r="BV684" i="1" s="1"/>
  <c r="I683" i="1"/>
  <c r="H683" i="1"/>
  <c r="BT683" i="1" s="1"/>
  <c r="BV683" i="1" s="1"/>
  <c r="I682" i="1"/>
  <c r="H682" i="1"/>
  <c r="BT682" i="1" s="1"/>
  <c r="BV682" i="1" s="1"/>
  <c r="I681" i="1"/>
  <c r="H681" i="1"/>
  <c r="BT681" i="1" s="1"/>
  <c r="BV681" i="1" s="1"/>
  <c r="B681" i="1"/>
  <c r="BC681" i="1" s="1"/>
  <c r="BM681" i="1" s="1"/>
  <c r="I680" i="1"/>
  <c r="H680" i="1"/>
  <c r="BT680" i="1" s="1"/>
  <c r="BV680" i="1" s="1"/>
  <c r="I679" i="1"/>
  <c r="H679" i="1"/>
  <c r="BT679" i="1" s="1"/>
  <c r="BV679" i="1" s="1"/>
  <c r="I678" i="1"/>
  <c r="H678" i="1"/>
  <c r="BT678" i="1" s="1"/>
  <c r="BV678" i="1" s="1"/>
  <c r="B678" i="1"/>
  <c r="BC678" i="1" s="1"/>
  <c r="BM678" i="1" s="1"/>
  <c r="I677" i="1"/>
  <c r="H677" i="1"/>
  <c r="BT677" i="1" s="1"/>
  <c r="BV677" i="1" s="1"/>
  <c r="I676" i="1"/>
  <c r="H676" i="1"/>
  <c r="BT676" i="1" s="1"/>
  <c r="BV676" i="1" s="1"/>
  <c r="I675" i="1"/>
  <c r="H675" i="1"/>
  <c r="BT675" i="1" s="1"/>
  <c r="BV675" i="1" s="1"/>
  <c r="B675" i="1"/>
  <c r="BC675" i="1" s="1"/>
  <c r="BM675" i="1" s="1"/>
  <c r="I674" i="1"/>
  <c r="H674" i="1"/>
  <c r="BT674" i="1" s="1"/>
  <c r="BV674" i="1" s="1"/>
  <c r="I673" i="1"/>
  <c r="H673" i="1"/>
  <c r="BT673" i="1" s="1"/>
  <c r="BV673" i="1" s="1"/>
  <c r="I672" i="1"/>
  <c r="H672" i="1"/>
  <c r="BT672" i="1" s="1"/>
  <c r="BV672" i="1" s="1"/>
  <c r="I671" i="1"/>
  <c r="H671" i="1"/>
  <c r="BT671" i="1" s="1"/>
  <c r="BV671" i="1" s="1"/>
  <c r="B671" i="1"/>
  <c r="BC671" i="1" s="1"/>
  <c r="BM671" i="1" s="1"/>
  <c r="I670" i="1"/>
  <c r="H670" i="1"/>
  <c r="BT670" i="1" s="1"/>
  <c r="BV670" i="1" s="1"/>
  <c r="I669" i="1"/>
  <c r="H669" i="1"/>
  <c r="BT669" i="1" s="1"/>
  <c r="BV669" i="1" s="1"/>
  <c r="I668" i="1"/>
  <c r="H668" i="1"/>
  <c r="BT668" i="1" s="1"/>
  <c r="BV668" i="1" s="1"/>
  <c r="I667" i="1"/>
  <c r="H667" i="1"/>
  <c r="BT667" i="1" s="1"/>
  <c r="BV667" i="1" s="1"/>
  <c r="B667" i="1"/>
  <c r="BC667" i="1" s="1"/>
  <c r="BM667" i="1" s="1"/>
  <c r="I666" i="1"/>
  <c r="H666" i="1"/>
  <c r="BT666" i="1" s="1"/>
  <c r="BV666" i="1" s="1"/>
  <c r="I665" i="1"/>
  <c r="H665" i="1"/>
  <c r="BT665" i="1" s="1"/>
  <c r="BV665" i="1" s="1"/>
  <c r="I664" i="1"/>
  <c r="H664" i="1"/>
  <c r="BT664" i="1" s="1"/>
  <c r="BV664" i="1" s="1"/>
  <c r="B664" i="1"/>
  <c r="BC664" i="1" s="1"/>
  <c r="BM664" i="1" s="1"/>
  <c r="I663" i="1"/>
  <c r="H663" i="1"/>
  <c r="BT663" i="1" s="1"/>
  <c r="BV663" i="1" s="1"/>
  <c r="I662" i="1"/>
  <c r="H662" i="1"/>
  <c r="BT662" i="1" s="1"/>
  <c r="BV662" i="1" s="1"/>
  <c r="I661" i="1"/>
  <c r="H661" i="1"/>
  <c r="BT661" i="1" s="1"/>
  <c r="BV661" i="1" s="1"/>
  <c r="I660" i="1"/>
  <c r="H660" i="1"/>
  <c r="BT660" i="1" s="1"/>
  <c r="BV660" i="1" s="1"/>
  <c r="B660" i="1"/>
  <c r="BC660" i="1" s="1"/>
  <c r="BM660" i="1" s="1"/>
  <c r="I659" i="1"/>
  <c r="H659" i="1"/>
  <c r="BT659" i="1" s="1"/>
  <c r="BV659" i="1" s="1"/>
  <c r="I658" i="1"/>
  <c r="H658" i="1"/>
  <c r="BT658" i="1" s="1"/>
  <c r="BV658" i="1" s="1"/>
  <c r="B658" i="1"/>
  <c r="BC658" i="1" s="1"/>
  <c r="BM658" i="1" s="1"/>
  <c r="I657" i="1"/>
  <c r="H657" i="1"/>
  <c r="BT657" i="1" s="1"/>
  <c r="BV657" i="1" s="1"/>
  <c r="I656" i="1"/>
  <c r="H656" i="1"/>
  <c r="BT656" i="1" s="1"/>
  <c r="BV656" i="1" s="1"/>
  <c r="B656" i="1"/>
  <c r="BC656" i="1" s="1"/>
  <c r="BM656" i="1" s="1"/>
  <c r="I655" i="1"/>
  <c r="H655" i="1"/>
  <c r="BT655" i="1" s="1"/>
  <c r="BV655" i="1" s="1"/>
  <c r="I654" i="1"/>
  <c r="H654" i="1"/>
  <c r="BT654" i="1" s="1"/>
  <c r="BV654" i="1" s="1"/>
  <c r="I653" i="1"/>
  <c r="H653" i="1"/>
  <c r="BT653" i="1" s="1"/>
  <c r="BV653" i="1" s="1"/>
  <c r="I652" i="1"/>
  <c r="H652" i="1"/>
  <c r="BT652" i="1" s="1"/>
  <c r="BV652" i="1" s="1"/>
  <c r="I651" i="1"/>
  <c r="H651" i="1"/>
  <c r="BT651" i="1" s="1"/>
  <c r="BV651" i="1" s="1"/>
  <c r="I650" i="1"/>
  <c r="H650" i="1"/>
  <c r="BT650" i="1" s="1"/>
  <c r="BV650" i="1" s="1"/>
  <c r="B650" i="1"/>
  <c r="BC650" i="1" s="1"/>
  <c r="BM650" i="1" s="1"/>
  <c r="I649" i="1"/>
  <c r="H649" i="1"/>
  <c r="BT649" i="1" s="1"/>
  <c r="BV649" i="1" s="1"/>
  <c r="I648" i="1"/>
  <c r="H648" i="1"/>
  <c r="BT648" i="1" s="1"/>
  <c r="BV648" i="1" s="1"/>
  <c r="I647" i="1"/>
  <c r="H647" i="1"/>
  <c r="BT647" i="1" s="1"/>
  <c r="BV647" i="1" s="1"/>
  <c r="I646" i="1"/>
  <c r="H646" i="1"/>
  <c r="BT646" i="1" s="1"/>
  <c r="BV646" i="1" s="1"/>
  <c r="B646" i="1"/>
  <c r="BC646" i="1" s="1"/>
  <c r="BM646" i="1" s="1"/>
  <c r="I645" i="1"/>
  <c r="H645" i="1"/>
  <c r="BT645" i="1" s="1"/>
  <c r="BV645" i="1" s="1"/>
  <c r="I644" i="1"/>
  <c r="H644" i="1"/>
  <c r="BT644" i="1" s="1"/>
  <c r="BV644" i="1" s="1"/>
  <c r="I643" i="1"/>
  <c r="H643" i="1"/>
  <c r="BT643" i="1" s="1"/>
  <c r="BV643" i="1" s="1"/>
  <c r="I642" i="1"/>
  <c r="H642" i="1"/>
  <c r="BT642" i="1" s="1"/>
  <c r="BV642" i="1" s="1"/>
  <c r="B642" i="1"/>
  <c r="BC642" i="1" s="1"/>
  <c r="BM642" i="1" s="1"/>
  <c r="I641" i="1"/>
  <c r="H641" i="1"/>
  <c r="BT641" i="1" s="1"/>
  <c r="BV641" i="1" s="1"/>
  <c r="I640" i="1"/>
  <c r="H640" i="1"/>
  <c r="BT640" i="1" s="1"/>
  <c r="BV640" i="1" s="1"/>
  <c r="B640" i="1"/>
  <c r="BC640" i="1" s="1"/>
  <c r="BM640" i="1" s="1"/>
  <c r="I639" i="1"/>
  <c r="H639" i="1"/>
  <c r="BT639" i="1" s="1"/>
  <c r="BV639" i="1" s="1"/>
  <c r="I638" i="1"/>
  <c r="H638" i="1"/>
  <c r="BT638" i="1" s="1"/>
  <c r="BV638" i="1" s="1"/>
  <c r="I637" i="1"/>
  <c r="H637" i="1"/>
  <c r="BT637" i="1" s="1"/>
  <c r="BV637" i="1" s="1"/>
  <c r="B637" i="1"/>
  <c r="BC637" i="1" s="1"/>
  <c r="BM637" i="1" s="1"/>
  <c r="I636" i="1"/>
  <c r="H636" i="1"/>
  <c r="BT636" i="1" s="1"/>
  <c r="BV636" i="1" s="1"/>
  <c r="I635" i="1"/>
  <c r="H635" i="1"/>
  <c r="BT635" i="1" s="1"/>
  <c r="BV635" i="1" s="1"/>
  <c r="I634" i="1"/>
  <c r="H634" i="1"/>
  <c r="BT634" i="1" s="1"/>
  <c r="BV634" i="1" s="1"/>
  <c r="B634" i="1"/>
  <c r="BC634" i="1" s="1"/>
  <c r="BM634" i="1" s="1"/>
  <c r="I633" i="1"/>
  <c r="H633" i="1"/>
  <c r="BT633" i="1" s="1"/>
  <c r="BV633" i="1" s="1"/>
  <c r="I632" i="1"/>
  <c r="H632" i="1"/>
  <c r="BT632" i="1" s="1"/>
  <c r="BV632" i="1" s="1"/>
  <c r="B632" i="1"/>
  <c r="BC632" i="1" s="1"/>
  <c r="BM632" i="1" s="1"/>
  <c r="I631" i="1"/>
  <c r="H631" i="1"/>
  <c r="BT631" i="1" s="1"/>
  <c r="BV631" i="1" s="1"/>
  <c r="I630" i="1"/>
  <c r="H630" i="1"/>
  <c r="BT630" i="1" s="1"/>
  <c r="BV630" i="1" s="1"/>
  <c r="B630" i="1"/>
  <c r="BC630" i="1" s="1"/>
  <c r="BM630" i="1" s="1"/>
  <c r="I629" i="1"/>
  <c r="H629" i="1"/>
  <c r="BT629" i="1" s="1"/>
  <c r="BV629" i="1" s="1"/>
  <c r="I628" i="1"/>
  <c r="H628" i="1"/>
  <c r="BT628" i="1" s="1"/>
  <c r="BV628" i="1" s="1"/>
  <c r="I627" i="1"/>
  <c r="H627" i="1"/>
  <c r="BT627" i="1" s="1"/>
  <c r="BV627" i="1" s="1"/>
  <c r="I626" i="1"/>
  <c r="H626" i="1"/>
  <c r="BT626" i="1" s="1"/>
  <c r="BV626" i="1" s="1"/>
  <c r="B626" i="1"/>
  <c r="BC626" i="1" s="1"/>
  <c r="BM626" i="1" s="1"/>
  <c r="I625" i="1"/>
  <c r="H625" i="1"/>
  <c r="BT625" i="1" s="1"/>
  <c r="BV625" i="1" s="1"/>
  <c r="I624" i="1"/>
  <c r="H624" i="1"/>
  <c r="BT624" i="1" s="1"/>
  <c r="BV624" i="1" s="1"/>
  <c r="I623" i="1"/>
  <c r="H623" i="1"/>
  <c r="BT623" i="1" s="1"/>
  <c r="BV623" i="1" s="1"/>
  <c r="I622" i="1"/>
  <c r="H622" i="1"/>
  <c r="BT622" i="1" s="1"/>
  <c r="BV622" i="1" s="1"/>
  <c r="B622" i="1"/>
  <c r="BC622" i="1" s="1"/>
  <c r="BM622" i="1" s="1"/>
  <c r="I621" i="1"/>
  <c r="H621" i="1"/>
  <c r="BT621" i="1" s="1"/>
  <c r="BV621" i="1" s="1"/>
  <c r="I620" i="1"/>
  <c r="H620" i="1"/>
  <c r="BT620" i="1" s="1"/>
  <c r="BV620" i="1" s="1"/>
  <c r="B620" i="1"/>
  <c r="BC620" i="1" s="1"/>
  <c r="BM620" i="1" s="1"/>
  <c r="I619" i="1"/>
  <c r="H619" i="1"/>
  <c r="BT619" i="1" s="1"/>
  <c r="BV619" i="1" s="1"/>
  <c r="I618" i="1"/>
  <c r="H618" i="1"/>
  <c r="BT618" i="1" s="1"/>
  <c r="BV618" i="1" s="1"/>
  <c r="B618" i="1"/>
  <c r="BC618" i="1" s="1"/>
  <c r="BM618" i="1" s="1"/>
  <c r="I617" i="1"/>
  <c r="H617" i="1"/>
  <c r="BT617" i="1" s="1"/>
  <c r="BV617" i="1" s="1"/>
  <c r="I616" i="1"/>
  <c r="H616" i="1"/>
  <c r="BT616" i="1" s="1"/>
  <c r="BV616" i="1" s="1"/>
  <c r="I615" i="1"/>
  <c r="H615" i="1"/>
  <c r="BT615" i="1" s="1"/>
  <c r="BV615" i="1" s="1"/>
  <c r="B615" i="1"/>
  <c r="BC615" i="1" s="1"/>
  <c r="BM615" i="1" s="1"/>
  <c r="I614" i="1"/>
  <c r="H614" i="1"/>
  <c r="BT614" i="1" s="1"/>
  <c r="BV614" i="1" s="1"/>
  <c r="I613" i="1"/>
  <c r="H613" i="1"/>
  <c r="BT613" i="1" s="1"/>
  <c r="BV613" i="1" s="1"/>
  <c r="I612" i="1"/>
  <c r="H612" i="1"/>
  <c r="BT612" i="1" s="1"/>
  <c r="BV612" i="1" s="1"/>
  <c r="B612" i="1"/>
  <c r="BC612" i="1" s="1"/>
  <c r="BM612" i="1" s="1"/>
  <c r="I611" i="1"/>
  <c r="H611" i="1"/>
  <c r="BT611" i="1" s="1"/>
  <c r="BV611" i="1" s="1"/>
  <c r="I610" i="1"/>
  <c r="H610" i="1"/>
  <c r="BT610" i="1" s="1"/>
  <c r="BV610" i="1" s="1"/>
  <c r="I609" i="1"/>
  <c r="H609" i="1"/>
  <c r="BT609" i="1" s="1"/>
  <c r="BV609" i="1" s="1"/>
  <c r="B609" i="1"/>
  <c r="BC609" i="1" s="1"/>
  <c r="BM609" i="1" s="1"/>
  <c r="I608" i="1"/>
  <c r="H608" i="1"/>
  <c r="BT608" i="1" s="1"/>
  <c r="BV608" i="1" s="1"/>
  <c r="I607" i="1"/>
  <c r="H607" i="1"/>
  <c r="BT607" i="1" s="1"/>
  <c r="BV607" i="1" s="1"/>
  <c r="I606" i="1"/>
  <c r="H606" i="1"/>
  <c r="BT606" i="1" s="1"/>
  <c r="BV606" i="1" s="1"/>
  <c r="B606" i="1"/>
  <c r="BC606" i="1" s="1"/>
  <c r="BM606" i="1" s="1"/>
  <c r="I605" i="1"/>
  <c r="H605" i="1"/>
  <c r="BT605" i="1" s="1"/>
  <c r="BV605" i="1" s="1"/>
  <c r="I604" i="1"/>
  <c r="H604" i="1"/>
  <c r="BT604" i="1" s="1"/>
  <c r="BV604" i="1" s="1"/>
  <c r="I603" i="1"/>
  <c r="H603" i="1"/>
  <c r="BT603" i="1" s="1"/>
  <c r="BV603" i="1" s="1"/>
  <c r="B603" i="1"/>
  <c r="BC603" i="1" s="1"/>
  <c r="BM603" i="1" s="1"/>
  <c r="I602" i="1"/>
  <c r="H602" i="1"/>
  <c r="BT602" i="1" s="1"/>
  <c r="BV602" i="1" s="1"/>
  <c r="I601" i="1"/>
  <c r="H601" i="1"/>
  <c r="BT601" i="1" s="1"/>
  <c r="BV601" i="1" s="1"/>
  <c r="I600" i="1"/>
  <c r="H600" i="1"/>
  <c r="BT600" i="1" s="1"/>
  <c r="BV600" i="1" s="1"/>
  <c r="I599" i="1"/>
  <c r="H599" i="1"/>
  <c r="BT599" i="1" s="1"/>
  <c r="BV599" i="1" s="1"/>
  <c r="B599" i="1"/>
  <c r="BC599" i="1" s="1"/>
  <c r="BM599" i="1" s="1"/>
  <c r="I598" i="1"/>
  <c r="H598" i="1"/>
  <c r="BT598" i="1" s="1"/>
  <c r="BV598" i="1" s="1"/>
  <c r="I597" i="1"/>
  <c r="H597" i="1"/>
  <c r="BT597" i="1" s="1"/>
  <c r="BV597" i="1" s="1"/>
  <c r="I596" i="1"/>
  <c r="H596" i="1"/>
  <c r="BT596" i="1" s="1"/>
  <c r="BV596" i="1" s="1"/>
  <c r="I595" i="1"/>
  <c r="H595" i="1"/>
  <c r="BT595" i="1" s="1"/>
  <c r="BV595" i="1" s="1"/>
  <c r="B595" i="1"/>
  <c r="BC595" i="1" s="1"/>
  <c r="BM595" i="1" s="1"/>
  <c r="I594" i="1"/>
  <c r="H594" i="1"/>
  <c r="BT594" i="1" s="1"/>
  <c r="BV594" i="1" s="1"/>
  <c r="I593" i="1"/>
  <c r="H593" i="1"/>
  <c r="BT593" i="1" s="1"/>
  <c r="BV593" i="1" s="1"/>
  <c r="I592" i="1"/>
  <c r="H592" i="1"/>
  <c r="BT592" i="1" s="1"/>
  <c r="BV592" i="1" s="1"/>
  <c r="I591" i="1"/>
  <c r="H591" i="1"/>
  <c r="BT591" i="1" s="1"/>
  <c r="BV591" i="1" s="1"/>
  <c r="B591" i="1"/>
  <c r="BC591" i="1" s="1"/>
  <c r="BM591" i="1" s="1"/>
  <c r="I590" i="1"/>
  <c r="H590" i="1"/>
  <c r="BT590" i="1" s="1"/>
  <c r="BV590" i="1" s="1"/>
  <c r="I589" i="1"/>
  <c r="H589" i="1"/>
  <c r="BT589" i="1" s="1"/>
  <c r="BV589" i="1" s="1"/>
  <c r="I588" i="1"/>
  <c r="H588" i="1"/>
  <c r="BT588" i="1" s="1"/>
  <c r="BV588" i="1" s="1"/>
  <c r="B588" i="1"/>
  <c r="BC588" i="1" s="1"/>
  <c r="BM588" i="1" s="1"/>
  <c r="I587" i="1"/>
  <c r="H587" i="1"/>
  <c r="BT587" i="1" s="1"/>
  <c r="BV587" i="1" s="1"/>
  <c r="I586" i="1"/>
  <c r="H586" i="1"/>
  <c r="BT586" i="1" s="1"/>
  <c r="BV586" i="1" s="1"/>
  <c r="B586" i="1"/>
  <c r="BC586" i="1" s="1"/>
  <c r="BM586" i="1" s="1"/>
  <c r="I585" i="1"/>
  <c r="H585" i="1"/>
  <c r="BT585" i="1" s="1"/>
  <c r="BV585" i="1" s="1"/>
  <c r="I584" i="1"/>
  <c r="H584" i="1"/>
  <c r="BT584" i="1" s="1"/>
  <c r="BV584" i="1" s="1"/>
  <c r="I583" i="1"/>
  <c r="H583" i="1"/>
  <c r="BT583" i="1" s="1"/>
  <c r="BV583" i="1" s="1"/>
  <c r="B583" i="1"/>
  <c r="BC583" i="1" s="1"/>
  <c r="BM583" i="1" s="1"/>
  <c r="I582" i="1"/>
  <c r="H582" i="1"/>
  <c r="BT582" i="1" s="1"/>
  <c r="BV582" i="1" s="1"/>
  <c r="B579" i="1"/>
  <c r="BC579" i="1" s="1"/>
  <c r="BM579" i="1" s="1"/>
  <c r="I577" i="1"/>
  <c r="H577" i="1"/>
  <c r="BT577" i="1" s="1"/>
  <c r="BV577" i="1" s="1"/>
  <c r="I576" i="1"/>
  <c r="H576" i="1"/>
  <c r="BT576" i="1" s="1"/>
  <c r="BV576" i="1" s="1"/>
  <c r="B576" i="1"/>
  <c r="BC576" i="1" s="1"/>
  <c r="BM576" i="1" s="1"/>
  <c r="I575" i="1"/>
  <c r="H575" i="1"/>
  <c r="BT575" i="1" s="1"/>
  <c r="BV575" i="1" s="1"/>
  <c r="I574" i="1"/>
  <c r="H574" i="1"/>
  <c r="BT574" i="1" s="1"/>
  <c r="BV574" i="1" s="1"/>
  <c r="I573" i="1"/>
  <c r="H573" i="1"/>
  <c r="BT573" i="1" s="1"/>
  <c r="BV573" i="1" s="1"/>
  <c r="B573" i="1"/>
  <c r="BC573" i="1" s="1"/>
  <c r="BM573" i="1" s="1"/>
  <c r="I572" i="1"/>
  <c r="H572" i="1"/>
  <c r="BT572" i="1" s="1"/>
  <c r="BV572" i="1" s="1"/>
  <c r="I571" i="1"/>
  <c r="H571" i="1"/>
  <c r="BT571" i="1" s="1"/>
  <c r="BV571" i="1" s="1"/>
  <c r="B571" i="1"/>
  <c r="BC571" i="1" s="1"/>
  <c r="BM571" i="1" s="1"/>
  <c r="I570" i="1"/>
  <c r="H570" i="1"/>
  <c r="BT570" i="1" s="1"/>
  <c r="BV570" i="1" s="1"/>
  <c r="I569" i="1"/>
  <c r="H569" i="1"/>
  <c r="BT569" i="1" s="1"/>
  <c r="BV569" i="1" s="1"/>
  <c r="I568" i="1"/>
  <c r="H568" i="1"/>
  <c r="BT568" i="1" s="1"/>
  <c r="BV568" i="1" s="1"/>
  <c r="I567" i="1"/>
  <c r="H567" i="1"/>
  <c r="BT567" i="1" s="1"/>
  <c r="BV567" i="1" s="1"/>
  <c r="B567" i="1"/>
  <c r="BC567" i="1" s="1"/>
  <c r="BM567" i="1" s="1"/>
  <c r="I566" i="1"/>
  <c r="H566" i="1"/>
  <c r="BT566" i="1" s="1"/>
  <c r="BV566" i="1" s="1"/>
  <c r="I565" i="1"/>
  <c r="H565" i="1"/>
  <c r="BT565" i="1" s="1"/>
  <c r="BV565" i="1" s="1"/>
  <c r="I564" i="1"/>
  <c r="H564" i="1"/>
  <c r="BT564" i="1" s="1"/>
  <c r="BV564" i="1" s="1"/>
  <c r="B564" i="1"/>
  <c r="BC564" i="1" s="1"/>
  <c r="BM564" i="1" s="1"/>
  <c r="I563" i="1"/>
  <c r="H563" i="1"/>
  <c r="BT563" i="1" s="1"/>
  <c r="BV563" i="1" s="1"/>
  <c r="I562" i="1"/>
  <c r="H562" i="1"/>
  <c r="BT562" i="1" s="1"/>
  <c r="BV562" i="1" s="1"/>
  <c r="I561" i="1"/>
  <c r="H561" i="1"/>
  <c r="BT561" i="1" s="1"/>
  <c r="BV561" i="1" s="1"/>
  <c r="I560" i="1"/>
  <c r="H560" i="1"/>
  <c r="BT560" i="1" s="1"/>
  <c r="BV560" i="1" s="1"/>
  <c r="B560" i="1"/>
  <c r="BC560" i="1" s="1"/>
  <c r="BM560" i="1" s="1"/>
  <c r="I559" i="1"/>
  <c r="H559" i="1"/>
  <c r="BT559" i="1" s="1"/>
  <c r="BV559" i="1" s="1"/>
  <c r="I558" i="1"/>
  <c r="H558" i="1"/>
  <c r="BT558" i="1" s="1"/>
  <c r="BV558" i="1" s="1"/>
  <c r="I557" i="1"/>
  <c r="H557" i="1"/>
  <c r="BT557" i="1" s="1"/>
  <c r="BV557" i="1" s="1"/>
  <c r="B557" i="1"/>
  <c r="BC557" i="1" s="1"/>
  <c r="BM557" i="1" s="1"/>
  <c r="I556" i="1"/>
  <c r="H556" i="1"/>
  <c r="BT556" i="1" s="1"/>
  <c r="BV556" i="1" s="1"/>
  <c r="I555" i="1"/>
  <c r="H555" i="1"/>
  <c r="BT555" i="1" s="1"/>
  <c r="BV555" i="1" s="1"/>
  <c r="I554" i="1"/>
  <c r="H554" i="1"/>
  <c r="BT554" i="1" s="1"/>
  <c r="BV554" i="1" s="1"/>
  <c r="B554" i="1"/>
  <c r="BC554" i="1" s="1"/>
  <c r="BM554" i="1" s="1"/>
  <c r="I553" i="1"/>
  <c r="H553" i="1"/>
  <c r="BT553" i="1" s="1"/>
  <c r="BV553" i="1" s="1"/>
  <c r="B551" i="1"/>
  <c r="BC551" i="1" s="1"/>
  <c r="BM551" i="1" s="1"/>
  <c r="B547" i="1"/>
  <c r="BC547" i="1" s="1"/>
  <c r="BM547" i="1" s="1"/>
  <c r="B544" i="1"/>
  <c r="BC544" i="1" s="1"/>
  <c r="BM544" i="1" s="1"/>
  <c r="B540" i="1"/>
  <c r="BC540" i="1" s="1"/>
  <c r="BM540" i="1" s="1"/>
  <c r="B537" i="1"/>
  <c r="BC537" i="1" s="1"/>
  <c r="BM537" i="1" s="1"/>
  <c r="B533" i="1"/>
  <c r="BC533" i="1" s="1"/>
  <c r="BM533" i="1" s="1"/>
  <c r="B529" i="1"/>
  <c r="BC529" i="1" s="1"/>
  <c r="BM529" i="1" s="1"/>
  <c r="B527" i="1"/>
  <c r="BC527" i="1" s="1"/>
  <c r="BM527" i="1" s="1"/>
  <c r="I525" i="1"/>
  <c r="H525" i="1"/>
  <c r="BT525" i="1" s="1"/>
  <c r="BV525" i="1" s="1"/>
  <c r="I524" i="1"/>
  <c r="H524" i="1"/>
  <c r="BT524" i="1" s="1"/>
  <c r="BV524" i="1" s="1"/>
  <c r="I523" i="1"/>
  <c r="H523" i="1"/>
  <c r="BT523" i="1" s="1"/>
  <c r="BV523" i="1" s="1"/>
  <c r="B523" i="1"/>
  <c r="BC523" i="1" s="1"/>
  <c r="BM523" i="1" s="1"/>
  <c r="I522" i="1"/>
  <c r="H522" i="1"/>
  <c r="BT522" i="1" s="1"/>
  <c r="BV522" i="1" s="1"/>
  <c r="I521" i="1"/>
  <c r="H521" i="1"/>
  <c r="BT521" i="1" s="1"/>
  <c r="BV521" i="1" s="1"/>
  <c r="I520" i="1"/>
  <c r="H520" i="1"/>
  <c r="BT520" i="1" s="1"/>
  <c r="BV520" i="1" s="1"/>
  <c r="I519" i="1"/>
  <c r="H519" i="1"/>
  <c r="BT519" i="1" s="1"/>
  <c r="BV519" i="1" s="1"/>
  <c r="B519" i="1"/>
  <c r="BC519" i="1" s="1"/>
  <c r="BM519" i="1" s="1"/>
  <c r="I518" i="1"/>
  <c r="H518" i="1"/>
  <c r="BT518" i="1" s="1"/>
  <c r="BV518" i="1" s="1"/>
  <c r="I517" i="1"/>
  <c r="H517" i="1"/>
  <c r="BT517" i="1" s="1"/>
  <c r="BV517" i="1" s="1"/>
  <c r="I516" i="1"/>
  <c r="H516" i="1"/>
  <c r="BT516" i="1" s="1"/>
  <c r="BV516" i="1" s="1"/>
  <c r="I515" i="1"/>
  <c r="H515" i="1"/>
  <c r="BT515" i="1" s="1"/>
  <c r="BV515" i="1" s="1"/>
  <c r="B515" i="1"/>
  <c r="BC515" i="1" s="1"/>
  <c r="BM515" i="1" s="1"/>
  <c r="I514" i="1"/>
  <c r="H514" i="1"/>
  <c r="BT514" i="1" s="1"/>
  <c r="BV514" i="1" s="1"/>
  <c r="I513" i="1"/>
  <c r="H513" i="1"/>
  <c r="BT513" i="1" s="1"/>
  <c r="BV513" i="1" s="1"/>
  <c r="I512" i="1"/>
  <c r="H512" i="1"/>
  <c r="BT512" i="1" s="1"/>
  <c r="BV512" i="1" s="1"/>
  <c r="I511" i="1"/>
  <c r="H511" i="1"/>
  <c r="BT511" i="1" s="1"/>
  <c r="BV511" i="1" s="1"/>
  <c r="B511" i="1"/>
  <c r="BC511" i="1" s="1"/>
  <c r="BM511" i="1" s="1"/>
  <c r="I510" i="1"/>
  <c r="H510" i="1"/>
  <c r="BT510" i="1" s="1"/>
  <c r="BV510" i="1" s="1"/>
  <c r="I509" i="1"/>
  <c r="H509" i="1"/>
  <c r="BT509" i="1" s="1"/>
  <c r="BV509" i="1" s="1"/>
  <c r="I508" i="1"/>
  <c r="H508" i="1"/>
  <c r="BT508" i="1" s="1"/>
  <c r="BV508" i="1" s="1"/>
  <c r="I507" i="1"/>
  <c r="H507" i="1"/>
  <c r="BT507" i="1" s="1"/>
  <c r="BV507" i="1" s="1"/>
  <c r="B507" i="1"/>
  <c r="BC507" i="1" s="1"/>
  <c r="BM507" i="1" s="1"/>
  <c r="I506" i="1"/>
  <c r="H506" i="1"/>
  <c r="BT506" i="1" s="1"/>
  <c r="BV506" i="1" s="1"/>
  <c r="I505" i="1"/>
  <c r="H505" i="1"/>
  <c r="BT505" i="1" s="1"/>
  <c r="BV505" i="1" s="1"/>
  <c r="I504" i="1"/>
  <c r="H504" i="1"/>
  <c r="BT504" i="1" s="1"/>
  <c r="BV504" i="1" s="1"/>
  <c r="I503" i="1"/>
  <c r="H503" i="1"/>
  <c r="BT503" i="1" s="1"/>
  <c r="BV503" i="1" s="1"/>
  <c r="B503" i="1"/>
  <c r="BC503" i="1" s="1"/>
  <c r="BM503" i="1" s="1"/>
  <c r="I502" i="1"/>
  <c r="H502" i="1"/>
  <c r="BT502" i="1" s="1"/>
  <c r="BV502" i="1" s="1"/>
  <c r="I501" i="1"/>
  <c r="H501" i="1"/>
  <c r="BT501" i="1" s="1"/>
  <c r="BV501" i="1" s="1"/>
  <c r="I500" i="1"/>
  <c r="H500" i="1"/>
  <c r="BT500" i="1" s="1"/>
  <c r="BV500" i="1" s="1"/>
  <c r="I499" i="1"/>
  <c r="H499" i="1"/>
  <c r="BT499" i="1" s="1"/>
  <c r="BV499" i="1" s="1"/>
  <c r="B499" i="1"/>
  <c r="BC499" i="1" s="1"/>
  <c r="BM499" i="1" s="1"/>
  <c r="I498" i="1"/>
  <c r="H498" i="1"/>
  <c r="BT498" i="1" s="1"/>
  <c r="BV498" i="1" s="1"/>
  <c r="I497" i="1"/>
  <c r="H497" i="1"/>
  <c r="BT497" i="1" s="1"/>
  <c r="BV497" i="1" s="1"/>
  <c r="I496" i="1"/>
  <c r="H496" i="1"/>
  <c r="BT496" i="1" s="1"/>
  <c r="BV496" i="1" s="1"/>
  <c r="I495" i="1"/>
  <c r="H495" i="1"/>
  <c r="BT495" i="1" s="1"/>
  <c r="BV495" i="1" s="1"/>
  <c r="B495" i="1"/>
  <c r="BC495" i="1" s="1"/>
  <c r="BM495" i="1" s="1"/>
  <c r="I494" i="1"/>
  <c r="H494" i="1"/>
  <c r="BT494" i="1" s="1"/>
  <c r="BV494" i="1" s="1"/>
  <c r="I493" i="1"/>
  <c r="B493" i="1"/>
  <c r="BC493" i="1" s="1"/>
  <c r="BM493" i="1" s="1"/>
  <c r="I492" i="1"/>
  <c r="I491" i="1"/>
  <c r="I490" i="1"/>
  <c r="I489" i="1"/>
  <c r="B489" i="1"/>
  <c r="BC489" i="1" s="1"/>
  <c r="BM489" i="1" s="1"/>
  <c r="I488" i="1"/>
  <c r="I487" i="1"/>
  <c r="I486" i="1"/>
  <c r="B486" i="1"/>
  <c r="BC486" i="1" s="1"/>
  <c r="BM486" i="1" s="1"/>
  <c r="I485" i="1"/>
  <c r="I484" i="1"/>
  <c r="B484" i="1"/>
  <c r="BC484" i="1" s="1"/>
  <c r="BM484" i="1" s="1"/>
  <c r="I483" i="1"/>
  <c r="H482" i="1"/>
  <c r="BT482" i="1" s="1"/>
  <c r="BV482" i="1" s="1"/>
  <c r="I481" i="1"/>
  <c r="K480" i="1"/>
  <c r="I480" i="1"/>
  <c r="B480" i="1"/>
  <c r="BC480" i="1" s="1"/>
  <c r="BM480" i="1" s="1"/>
  <c r="I479" i="1"/>
  <c r="K478" i="1"/>
  <c r="I478" i="1"/>
  <c r="K477" i="1"/>
  <c r="I477" i="1"/>
  <c r="B477" i="1"/>
  <c r="BC477" i="1" s="1"/>
  <c r="BM477" i="1" s="1"/>
  <c r="K476" i="1"/>
  <c r="I476" i="1"/>
  <c r="I475" i="1"/>
  <c r="K474" i="1"/>
  <c r="I474" i="1"/>
  <c r="B474" i="1"/>
  <c r="BC474" i="1" s="1"/>
  <c r="BM474" i="1" s="1"/>
  <c r="K473" i="1"/>
  <c r="I473" i="1"/>
  <c r="I472" i="1"/>
  <c r="B472" i="1"/>
  <c r="BC472" i="1" s="1"/>
  <c r="BM472" i="1" s="1"/>
  <c r="K471" i="1"/>
  <c r="I471" i="1"/>
  <c r="B468" i="1"/>
  <c r="BC468" i="1" s="1"/>
  <c r="BM468" i="1" s="1"/>
  <c r="B466" i="1"/>
  <c r="BC466" i="1" s="1"/>
  <c r="BM466" i="1" s="1"/>
  <c r="B464" i="1"/>
  <c r="BC464" i="1" s="1"/>
  <c r="BM464" i="1" s="1"/>
  <c r="B461" i="1"/>
  <c r="BC461" i="1" s="1"/>
  <c r="BM461" i="1" s="1"/>
  <c r="B458" i="1"/>
  <c r="BC458" i="1" s="1"/>
  <c r="BM458" i="1" s="1"/>
  <c r="B454" i="1"/>
  <c r="BC454" i="1" s="1"/>
  <c r="BM454" i="1" s="1"/>
  <c r="I452" i="1"/>
  <c r="I451" i="1"/>
  <c r="I450" i="1"/>
  <c r="B450" i="1"/>
  <c r="BC450" i="1" s="1"/>
  <c r="BM450" i="1" s="1"/>
  <c r="I449" i="1"/>
  <c r="I448" i="1"/>
  <c r="I447" i="1"/>
  <c r="B447" i="1"/>
  <c r="BC447" i="1" s="1"/>
  <c r="BM447" i="1" s="1"/>
  <c r="I446" i="1"/>
  <c r="I445" i="1"/>
  <c r="I444" i="1"/>
  <c r="B444" i="1"/>
  <c r="BC444" i="1" s="1"/>
  <c r="BM444" i="1" s="1"/>
  <c r="I443" i="1"/>
  <c r="I442" i="1"/>
  <c r="I441" i="1"/>
  <c r="I440" i="1"/>
  <c r="B440" i="1"/>
  <c r="BC440" i="1" s="1"/>
  <c r="BM440" i="1" s="1"/>
  <c r="I439" i="1"/>
  <c r="I438" i="1"/>
  <c r="I437" i="1"/>
  <c r="B437" i="1"/>
  <c r="BC437" i="1" s="1"/>
  <c r="BM437" i="1" s="1"/>
  <c r="I436" i="1"/>
  <c r="I435" i="1"/>
  <c r="I434" i="1"/>
  <c r="I433" i="1"/>
  <c r="B433" i="1"/>
  <c r="BC433" i="1" s="1"/>
  <c r="BM433" i="1" s="1"/>
  <c r="I432" i="1"/>
  <c r="I431" i="1"/>
  <c r="I430" i="1"/>
  <c r="I429" i="1"/>
  <c r="B429" i="1"/>
  <c r="BC429" i="1" s="1"/>
  <c r="BM429" i="1" s="1"/>
  <c r="I428" i="1"/>
  <c r="B426" i="1"/>
  <c r="BC426" i="1" s="1"/>
  <c r="BM426" i="1" s="1"/>
  <c r="B423" i="1"/>
  <c r="BC423" i="1" s="1"/>
  <c r="BM423" i="1" s="1"/>
  <c r="I421" i="1"/>
  <c r="H421" i="1"/>
  <c r="BT421" i="1" s="1"/>
  <c r="BV421" i="1" s="1"/>
  <c r="B421" i="1"/>
  <c r="BC421" i="1" s="1"/>
  <c r="BM421" i="1" s="1"/>
  <c r="I420" i="1"/>
  <c r="H420" i="1"/>
  <c r="BT420" i="1" s="1"/>
  <c r="BV420" i="1" s="1"/>
  <c r="I419" i="1"/>
  <c r="H419" i="1"/>
  <c r="BT419" i="1" s="1"/>
  <c r="BV419" i="1" s="1"/>
  <c r="B419" i="1"/>
  <c r="BC419" i="1" s="1"/>
  <c r="BM419" i="1" s="1"/>
  <c r="I418" i="1"/>
  <c r="H418" i="1"/>
  <c r="BT418" i="1" s="1"/>
  <c r="BV418" i="1" s="1"/>
  <c r="I417" i="1"/>
  <c r="H417" i="1"/>
  <c r="BT417" i="1" s="1"/>
  <c r="BV417" i="1" s="1"/>
  <c r="I416" i="1"/>
  <c r="H416" i="1"/>
  <c r="BT416" i="1" s="1"/>
  <c r="BV416" i="1" s="1"/>
  <c r="B416" i="1"/>
  <c r="BC416" i="1" s="1"/>
  <c r="BM416" i="1" s="1"/>
  <c r="I415" i="1"/>
  <c r="H415" i="1"/>
  <c r="BT415" i="1" s="1"/>
  <c r="BV415" i="1" s="1"/>
  <c r="I414" i="1"/>
  <c r="H414" i="1"/>
  <c r="BT414" i="1" s="1"/>
  <c r="BV414" i="1" s="1"/>
  <c r="I413" i="1"/>
  <c r="H413" i="1"/>
  <c r="BT413" i="1" s="1"/>
  <c r="BV413" i="1" s="1"/>
  <c r="B413" i="1"/>
  <c r="BC413" i="1" s="1"/>
  <c r="BM413" i="1" s="1"/>
  <c r="I412" i="1"/>
  <c r="H412" i="1"/>
  <c r="BT412" i="1" s="1"/>
  <c r="BV412" i="1" s="1"/>
  <c r="I411" i="1"/>
  <c r="H411" i="1"/>
  <c r="BT411" i="1" s="1"/>
  <c r="BV411" i="1" s="1"/>
  <c r="I410" i="1"/>
  <c r="H410" i="1"/>
  <c r="BT410" i="1" s="1"/>
  <c r="BV410" i="1" s="1"/>
  <c r="B410" i="1"/>
  <c r="BC410" i="1" s="1"/>
  <c r="BM410" i="1" s="1"/>
  <c r="I409" i="1"/>
  <c r="H409" i="1"/>
  <c r="BT409" i="1" s="1"/>
  <c r="BV409" i="1" s="1"/>
  <c r="I408" i="1"/>
  <c r="H408" i="1"/>
  <c r="BT408" i="1" s="1"/>
  <c r="BV408" i="1" s="1"/>
  <c r="I407" i="1"/>
  <c r="H407" i="1"/>
  <c r="BT407" i="1" s="1"/>
  <c r="BV407" i="1" s="1"/>
  <c r="I406" i="1"/>
  <c r="H406" i="1"/>
  <c r="BT406" i="1" s="1"/>
  <c r="BV406" i="1" s="1"/>
  <c r="B406" i="1"/>
  <c r="BC406" i="1" s="1"/>
  <c r="BM406" i="1" s="1"/>
  <c r="I405" i="1"/>
  <c r="H405" i="1"/>
  <c r="BT405" i="1" s="1"/>
  <c r="BV405" i="1" s="1"/>
  <c r="I404" i="1"/>
  <c r="H404" i="1"/>
  <c r="BT404" i="1" s="1"/>
  <c r="BV404" i="1" s="1"/>
  <c r="I403" i="1"/>
  <c r="H403" i="1"/>
  <c r="BT403" i="1" s="1"/>
  <c r="BV403" i="1" s="1"/>
  <c r="B403" i="1"/>
  <c r="BC403" i="1" s="1"/>
  <c r="BM403" i="1" s="1"/>
  <c r="I402" i="1"/>
  <c r="H402" i="1"/>
  <c r="BT402" i="1" s="1"/>
  <c r="BV402" i="1" s="1"/>
  <c r="I401" i="1"/>
  <c r="H401" i="1"/>
  <c r="BT401" i="1" s="1"/>
  <c r="BV401" i="1" s="1"/>
  <c r="B401" i="1"/>
  <c r="BC401" i="1" s="1"/>
  <c r="BM401" i="1" s="1"/>
  <c r="I400" i="1"/>
  <c r="H400" i="1"/>
  <c r="BT400" i="1" s="1"/>
  <c r="BV400" i="1" s="1"/>
  <c r="I399" i="1"/>
  <c r="H399" i="1"/>
  <c r="BT399" i="1" s="1"/>
  <c r="BV399" i="1" s="1"/>
  <c r="I398" i="1"/>
  <c r="H398" i="1"/>
  <c r="BT398" i="1" s="1"/>
  <c r="BV398" i="1" s="1"/>
  <c r="I397" i="1"/>
  <c r="H397" i="1"/>
  <c r="BT397" i="1" s="1"/>
  <c r="BV397" i="1" s="1"/>
  <c r="B397" i="1"/>
  <c r="BC397" i="1" s="1"/>
  <c r="BM397" i="1" s="1"/>
  <c r="I396" i="1"/>
  <c r="H396" i="1"/>
  <c r="BT396" i="1" s="1"/>
  <c r="BV396" i="1" s="1"/>
  <c r="I395" i="1"/>
  <c r="H395" i="1"/>
  <c r="BT395" i="1" s="1"/>
  <c r="BV395" i="1" s="1"/>
  <c r="I394" i="1"/>
  <c r="H394" i="1"/>
  <c r="BT394" i="1" s="1"/>
  <c r="BV394" i="1" s="1"/>
  <c r="I393" i="1"/>
  <c r="H393" i="1"/>
  <c r="BT393" i="1" s="1"/>
  <c r="BV393" i="1" s="1"/>
  <c r="B393" i="1"/>
  <c r="BC393" i="1" s="1"/>
  <c r="BM393" i="1" s="1"/>
  <c r="I392" i="1"/>
  <c r="H392" i="1"/>
  <c r="BT392" i="1" s="1"/>
  <c r="BV392" i="1" s="1"/>
  <c r="I391" i="1"/>
  <c r="H391" i="1"/>
  <c r="BT391" i="1" s="1"/>
  <c r="BV391" i="1" s="1"/>
  <c r="I390" i="1"/>
  <c r="H390" i="1"/>
  <c r="BT390" i="1" s="1"/>
  <c r="BV390" i="1" s="1"/>
  <c r="I389" i="1"/>
  <c r="H389" i="1"/>
  <c r="BT389" i="1" s="1"/>
  <c r="BV389" i="1" s="1"/>
  <c r="B389" i="1"/>
  <c r="BC389" i="1" s="1"/>
  <c r="BM389" i="1" s="1"/>
  <c r="I388" i="1"/>
  <c r="H388" i="1"/>
  <c r="BT388" i="1" s="1"/>
  <c r="BV388" i="1" s="1"/>
  <c r="I387" i="1"/>
  <c r="H387" i="1"/>
  <c r="BT387" i="1" s="1"/>
  <c r="BV387" i="1" s="1"/>
  <c r="I386" i="1"/>
  <c r="H386" i="1"/>
  <c r="BT386" i="1" s="1"/>
  <c r="BV386" i="1" s="1"/>
  <c r="I385" i="1"/>
  <c r="H385" i="1"/>
  <c r="BT385" i="1" s="1"/>
  <c r="BV385" i="1" s="1"/>
  <c r="B385" i="1"/>
  <c r="BC385" i="1" s="1"/>
  <c r="BM385" i="1" s="1"/>
  <c r="I384" i="1"/>
  <c r="H384" i="1"/>
  <c r="BT384" i="1" s="1"/>
  <c r="BV384" i="1" s="1"/>
  <c r="I383" i="1"/>
  <c r="H383" i="1"/>
  <c r="BT383" i="1" s="1"/>
  <c r="BV383" i="1" s="1"/>
  <c r="I382" i="1"/>
  <c r="H382" i="1"/>
  <c r="BT382" i="1" s="1"/>
  <c r="BV382" i="1" s="1"/>
  <c r="I381" i="1"/>
  <c r="H381" i="1"/>
  <c r="BT381" i="1" s="1"/>
  <c r="BV381" i="1" s="1"/>
  <c r="B381" i="1"/>
  <c r="BC381" i="1" s="1"/>
  <c r="BM381" i="1" s="1"/>
  <c r="I380" i="1"/>
  <c r="H380" i="1"/>
  <c r="BT380" i="1" s="1"/>
  <c r="BV380" i="1" s="1"/>
  <c r="I379" i="1"/>
  <c r="H379" i="1"/>
  <c r="BT379" i="1" s="1"/>
  <c r="BV379" i="1" s="1"/>
  <c r="I378" i="1"/>
  <c r="H378" i="1"/>
  <c r="BT378" i="1" s="1"/>
  <c r="BV378" i="1" s="1"/>
  <c r="B378" i="1"/>
  <c r="BC378" i="1" s="1"/>
  <c r="BM378" i="1" s="1"/>
  <c r="I377" i="1"/>
  <c r="H377" i="1"/>
  <c r="BT377" i="1" s="1"/>
  <c r="BV377" i="1" s="1"/>
  <c r="I376" i="1"/>
  <c r="H376" i="1"/>
  <c r="BT376" i="1" s="1"/>
  <c r="BV376" i="1" s="1"/>
  <c r="I375" i="1"/>
  <c r="H375" i="1"/>
  <c r="BT375" i="1" s="1"/>
  <c r="BV375" i="1" s="1"/>
  <c r="B375" i="1"/>
  <c r="BC375" i="1" s="1"/>
  <c r="BM375" i="1" s="1"/>
  <c r="I374" i="1"/>
  <c r="H374" i="1"/>
  <c r="BT374" i="1" s="1"/>
  <c r="BV374" i="1" s="1"/>
  <c r="I373" i="1"/>
  <c r="H373" i="1"/>
  <c r="BT373" i="1" s="1"/>
  <c r="BV373" i="1" s="1"/>
  <c r="I372" i="1"/>
  <c r="H372" i="1"/>
  <c r="BT372" i="1" s="1"/>
  <c r="BV372" i="1" s="1"/>
  <c r="B372" i="1"/>
  <c r="BC372" i="1" s="1"/>
  <c r="BM372" i="1" s="1"/>
  <c r="I371" i="1"/>
  <c r="H371" i="1"/>
  <c r="BT371" i="1" s="1"/>
  <c r="BV371" i="1" s="1"/>
  <c r="I370" i="1"/>
  <c r="H370" i="1"/>
  <c r="BT370" i="1" s="1"/>
  <c r="BV370" i="1" s="1"/>
  <c r="I369" i="1"/>
  <c r="H369" i="1"/>
  <c r="BT369" i="1" s="1"/>
  <c r="BV369" i="1" s="1"/>
  <c r="I368" i="1"/>
  <c r="H368" i="1"/>
  <c r="BT368" i="1" s="1"/>
  <c r="BV368" i="1" s="1"/>
  <c r="B368" i="1"/>
  <c r="BC368" i="1" s="1"/>
  <c r="BM368" i="1" s="1"/>
  <c r="I367" i="1"/>
  <c r="H367" i="1"/>
  <c r="BT367" i="1" s="1"/>
  <c r="BV367" i="1" s="1"/>
  <c r="I366" i="1"/>
  <c r="H366" i="1"/>
  <c r="BT366" i="1" s="1"/>
  <c r="BV366" i="1" s="1"/>
  <c r="I365" i="1"/>
  <c r="H365" i="1"/>
  <c r="BT365" i="1" s="1"/>
  <c r="BV365" i="1" s="1"/>
  <c r="I364" i="1"/>
  <c r="H364" i="1"/>
  <c r="BT364" i="1" s="1"/>
  <c r="BV364" i="1" s="1"/>
  <c r="B364" i="1"/>
  <c r="BC364" i="1" s="1"/>
  <c r="BM364" i="1" s="1"/>
  <c r="I363" i="1"/>
  <c r="H363" i="1"/>
  <c r="BT363" i="1" s="1"/>
  <c r="BV363" i="1" s="1"/>
  <c r="I362" i="1"/>
  <c r="H362" i="1"/>
  <c r="BT362" i="1" s="1"/>
  <c r="BV362" i="1" s="1"/>
  <c r="I361" i="1"/>
  <c r="H361" i="1"/>
  <c r="BT361" i="1" s="1"/>
  <c r="BV361" i="1" s="1"/>
  <c r="B361" i="1"/>
  <c r="BC361" i="1" s="1"/>
  <c r="BM361" i="1" s="1"/>
  <c r="I360" i="1"/>
  <c r="H360" i="1"/>
  <c r="BT360" i="1" s="1"/>
  <c r="BV360" i="1" s="1"/>
  <c r="I359" i="1"/>
  <c r="H359" i="1"/>
  <c r="BT359" i="1" s="1"/>
  <c r="BV359" i="1" s="1"/>
  <c r="I358" i="1"/>
  <c r="H358" i="1"/>
  <c r="BT358" i="1" s="1"/>
  <c r="BV358" i="1" s="1"/>
  <c r="I357" i="1"/>
  <c r="H357" i="1"/>
  <c r="BT357" i="1" s="1"/>
  <c r="BV357" i="1" s="1"/>
  <c r="B357" i="1"/>
  <c r="BC357" i="1" s="1"/>
  <c r="BM357" i="1" s="1"/>
  <c r="I356" i="1"/>
  <c r="H356" i="1"/>
  <c r="BT356" i="1" s="1"/>
  <c r="BV356" i="1" s="1"/>
  <c r="I355" i="1"/>
  <c r="H355" i="1"/>
  <c r="BT355" i="1" s="1"/>
  <c r="BV355" i="1" s="1"/>
  <c r="B355" i="1"/>
  <c r="BC355" i="1" s="1"/>
  <c r="BM355" i="1" s="1"/>
  <c r="I354" i="1"/>
  <c r="H354" i="1"/>
  <c r="BT354" i="1" s="1"/>
  <c r="BV354" i="1" s="1"/>
  <c r="I353" i="1"/>
  <c r="H353" i="1"/>
  <c r="BT353" i="1" s="1"/>
  <c r="BV353" i="1" s="1"/>
  <c r="I352" i="1"/>
  <c r="H352" i="1"/>
  <c r="BT352" i="1" s="1"/>
  <c r="BV352" i="1" s="1"/>
  <c r="B352" i="1"/>
  <c r="BC352" i="1" s="1"/>
  <c r="BM352" i="1" s="1"/>
  <c r="I351" i="1"/>
  <c r="H351" i="1"/>
  <c r="BT351" i="1" s="1"/>
  <c r="BV351" i="1" s="1"/>
  <c r="I350" i="1"/>
  <c r="H350" i="1"/>
  <c r="BT350" i="1" s="1"/>
  <c r="BV350" i="1" s="1"/>
  <c r="B350" i="1"/>
  <c r="BC350" i="1" s="1"/>
  <c r="BM350" i="1" s="1"/>
  <c r="I349" i="1"/>
  <c r="H349" i="1"/>
  <c r="BT349" i="1" s="1"/>
  <c r="BV349" i="1" s="1"/>
  <c r="I348" i="1"/>
  <c r="H348" i="1"/>
  <c r="BT348" i="1" s="1"/>
  <c r="BV348" i="1" s="1"/>
  <c r="I347" i="1"/>
  <c r="H347" i="1"/>
  <c r="BT347" i="1" s="1"/>
  <c r="BV347" i="1" s="1"/>
  <c r="B347" i="1"/>
  <c r="BC347" i="1" s="1"/>
  <c r="BM347" i="1" s="1"/>
  <c r="I346" i="1"/>
  <c r="H346" i="1"/>
  <c r="BT346" i="1" s="1"/>
  <c r="BV346" i="1" s="1"/>
  <c r="I345" i="1"/>
  <c r="H345" i="1"/>
  <c r="BT345" i="1" s="1"/>
  <c r="BV345" i="1" s="1"/>
  <c r="I344" i="1"/>
  <c r="H344" i="1"/>
  <c r="BT344" i="1" s="1"/>
  <c r="BV344" i="1" s="1"/>
  <c r="B344" i="1"/>
  <c r="BC344" i="1" s="1"/>
  <c r="BM344" i="1" s="1"/>
  <c r="I343" i="1"/>
  <c r="H343" i="1"/>
  <c r="BT343" i="1" s="1"/>
  <c r="BV343" i="1" s="1"/>
  <c r="I342" i="1"/>
  <c r="H342" i="1"/>
  <c r="BT342" i="1" s="1"/>
  <c r="BV342" i="1" s="1"/>
  <c r="I341" i="1"/>
  <c r="H341" i="1"/>
  <c r="BT341" i="1" s="1"/>
  <c r="BV341" i="1" s="1"/>
  <c r="I340" i="1"/>
  <c r="H340" i="1"/>
  <c r="BT340" i="1" s="1"/>
  <c r="BV340" i="1" s="1"/>
  <c r="B340" i="1"/>
  <c r="BC340" i="1" s="1"/>
  <c r="BM340" i="1" s="1"/>
  <c r="I339" i="1"/>
  <c r="H339" i="1"/>
  <c r="BT339" i="1" s="1"/>
  <c r="BV339" i="1" s="1"/>
  <c r="I338" i="1"/>
  <c r="H338" i="1"/>
  <c r="BT338" i="1" s="1"/>
  <c r="BV338" i="1" s="1"/>
  <c r="I337" i="1"/>
  <c r="H337" i="1"/>
  <c r="BT337" i="1" s="1"/>
  <c r="BV337" i="1" s="1"/>
  <c r="I336" i="1"/>
  <c r="H336" i="1"/>
  <c r="BT336" i="1" s="1"/>
  <c r="BV336" i="1" s="1"/>
  <c r="B336" i="1"/>
  <c r="BC336" i="1" s="1"/>
  <c r="BM336" i="1" s="1"/>
  <c r="I335" i="1"/>
  <c r="H335" i="1"/>
  <c r="BT335" i="1" s="1"/>
  <c r="BV335" i="1" s="1"/>
  <c r="I334" i="1"/>
  <c r="H334" i="1"/>
  <c r="BT334" i="1" s="1"/>
  <c r="BV334" i="1" s="1"/>
  <c r="I333" i="1"/>
  <c r="H333" i="1"/>
  <c r="BT333" i="1" s="1"/>
  <c r="BV333" i="1" s="1"/>
  <c r="B333" i="1"/>
  <c r="BC333" i="1" s="1"/>
  <c r="BM333" i="1" s="1"/>
  <c r="I332" i="1"/>
  <c r="H332" i="1"/>
  <c r="BT332" i="1" s="1"/>
  <c r="BV332" i="1" s="1"/>
  <c r="I331" i="1"/>
  <c r="H331" i="1"/>
  <c r="BT331" i="1" s="1"/>
  <c r="BV331" i="1" s="1"/>
  <c r="I330" i="1"/>
  <c r="H330" i="1"/>
  <c r="BT330" i="1" s="1"/>
  <c r="BV330" i="1" s="1"/>
  <c r="B330" i="1"/>
  <c r="BC330" i="1" s="1"/>
  <c r="BM330" i="1" s="1"/>
  <c r="I329" i="1"/>
  <c r="H329" i="1"/>
  <c r="BT329" i="1" s="1"/>
  <c r="BV329" i="1" s="1"/>
  <c r="I328" i="1"/>
  <c r="H328" i="1"/>
  <c r="BT328" i="1" s="1"/>
  <c r="BV328" i="1" s="1"/>
  <c r="I327" i="1"/>
  <c r="H327" i="1"/>
  <c r="BT327" i="1" s="1"/>
  <c r="BV327" i="1" s="1"/>
  <c r="B327" i="1"/>
  <c r="BC327" i="1" s="1"/>
  <c r="BM327" i="1" s="1"/>
  <c r="I326" i="1"/>
  <c r="H326" i="1"/>
  <c r="BT326" i="1" s="1"/>
  <c r="BV326" i="1" s="1"/>
  <c r="I325" i="1"/>
  <c r="H325" i="1"/>
  <c r="BT325" i="1" s="1"/>
  <c r="BV325" i="1" s="1"/>
  <c r="B325" i="1"/>
  <c r="BC325" i="1" s="1"/>
  <c r="BM325" i="1" s="1"/>
  <c r="I324" i="1"/>
  <c r="H324" i="1"/>
  <c r="BT324" i="1" s="1"/>
  <c r="BV324" i="1" s="1"/>
  <c r="I323" i="1"/>
  <c r="H323" i="1"/>
  <c r="BT323" i="1" s="1"/>
  <c r="BV323" i="1" s="1"/>
  <c r="B323" i="1"/>
  <c r="BC323" i="1" s="1"/>
  <c r="BM323" i="1" s="1"/>
  <c r="I322" i="1"/>
  <c r="H322" i="1"/>
  <c r="BT322" i="1" s="1"/>
  <c r="BV322" i="1" s="1"/>
  <c r="I321" i="1"/>
  <c r="H321" i="1"/>
  <c r="BT321" i="1" s="1"/>
  <c r="BV321" i="1" s="1"/>
  <c r="B321" i="1"/>
  <c r="BC321" i="1" s="1"/>
  <c r="BM321" i="1" s="1"/>
  <c r="I320" i="1"/>
  <c r="H320" i="1"/>
  <c r="BT320" i="1" s="1"/>
  <c r="BV320" i="1" s="1"/>
  <c r="I319" i="1"/>
  <c r="H319" i="1"/>
  <c r="BT319" i="1" s="1"/>
  <c r="BV319" i="1" s="1"/>
  <c r="I318" i="1"/>
  <c r="H318" i="1"/>
  <c r="BT318" i="1" s="1"/>
  <c r="BV318" i="1" s="1"/>
  <c r="I317" i="1"/>
  <c r="H317" i="1"/>
  <c r="BT317" i="1" s="1"/>
  <c r="BV317" i="1" s="1"/>
  <c r="B317" i="1"/>
  <c r="BC317" i="1" s="1"/>
  <c r="BM317" i="1" s="1"/>
  <c r="I316" i="1"/>
  <c r="H316" i="1"/>
  <c r="BT316" i="1" s="1"/>
  <c r="BV316" i="1" s="1"/>
  <c r="I315" i="1"/>
  <c r="H315" i="1"/>
  <c r="BT315" i="1" s="1"/>
  <c r="BV315" i="1" s="1"/>
  <c r="I314" i="1"/>
  <c r="H314" i="1"/>
  <c r="BT314" i="1" s="1"/>
  <c r="BV314" i="1" s="1"/>
  <c r="I313" i="1"/>
  <c r="H313" i="1"/>
  <c r="BT313" i="1" s="1"/>
  <c r="BV313" i="1" s="1"/>
  <c r="B313" i="1"/>
  <c r="BC313" i="1" s="1"/>
  <c r="BM313" i="1" s="1"/>
  <c r="I312" i="1"/>
  <c r="H312" i="1"/>
  <c r="BT312" i="1" s="1"/>
  <c r="BV312" i="1" s="1"/>
  <c r="I311" i="1"/>
  <c r="H311" i="1"/>
  <c r="BT311" i="1" s="1"/>
  <c r="BV311" i="1" s="1"/>
  <c r="I310" i="1"/>
  <c r="H310" i="1"/>
  <c r="BT310" i="1" s="1"/>
  <c r="BV310" i="1" s="1"/>
  <c r="B310" i="1"/>
  <c r="BC310" i="1" s="1"/>
  <c r="BM310" i="1" s="1"/>
  <c r="I309" i="1"/>
  <c r="H309" i="1"/>
  <c r="BT309" i="1" s="1"/>
  <c r="BV309" i="1" s="1"/>
  <c r="AS307" i="1"/>
  <c r="AS306" i="1"/>
  <c r="AS305" i="1"/>
  <c r="AS304" i="1"/>
  <c r="AS303" i="1"/>
  <c r="AS302" i="1"/>
  <c r="BN302" i="1" s="1"/>
  <c r="AS301" i="1"/>
  <c r="BN301" i="1" s="1"/>
  <c r="AS300" i="1"/>
  <c r="BN300" i="1" s="1"/>
  <c r="AS299" i="1"/>
  <c r="AS298" i="1"/>
  <c r="AS297" i="1"/>
  <c r="AS296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BN265" i="1" s="1"/>
  <c r="AS264" i="1"/>
  <c r="BN264" i="1" s="1"/>
  <c r="AS263" i="1"/>
  <c r="BN263" i="1" s="1"/>
  <c r="AS262" i="1"/>
  <c r="BN262" i="1" s="1"/>
  <c r="AS261" i="1"/>
  <c r="AS260" i="1"/>
  <c r="AS259" i="1"/>
  <c r="AS258" i="1"/>
  <c r="BN258" i="1" s="1"/>
  <c r="AS257" i="1"/>
  <c r="BN257" i="1" s="1"/>
  <c r="AS256" i="1"/>
  <c r="AS255" i="1"/>
  <c r="AS254" i="1"/>
  <c r="AS253" i="1"/>
  <c r="AS252" i="1"/>
  <c r="AS251" i="1"/>
  <c r="AS250" i="1"/>
  <c r="AS249" i="1"/>
  <c r="AS248" i="1"/>
  <c r="BN248" i="1" s="1"/>
  <c r="AS247" i="1"/>
  <c r="BN247" i="1" s="1"/>
  <c r="AS246" i="1"/>
  <c r="BN246" i="1" s="1"/>
  <c r="AS245" i="1"/>
  <c r="AS244" i="1"/>
  <c r="AS243" i="1"/>
  <c r="AS242" i="1"/>
  <c r="AS241" i="1"/>
  <c r="AS240" i="1"/>
  <c r="AS239" i="1"/>
  <c r="BN239" i="1" s="1"/>
  <c r="AS238" i="1"/>
  <c r="BN238" i="1" s="1"/>
  <c r="AS237" i="1"/>
  <c r="BN237" i="1" s="1"/>
  <c r="AS236" i="1"/>
  <c r="AS235" i="1"/>
  <c r="AS234" i="1"/>
  <c r="AS233" i="1"/>
  <c r="AS232" i="1"/>
  <c r="BN232" i="1" s="1"/>
  <c r="AS231" i="1"/>
  <c r="BN231" i="1" s="1"/>
  <c r="AS230" i="1"/>
  <c r="BN230" i="1" s="1"/>
  <c r="AS229" i="1"/>
  <c r="BN229" i="1" s="1"/>
  <c r="AS228" i="1"/>
  <c r="BN228" i="1" s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BN203" i="1" s="1"/>
  <c r="AS202" i="1"/>
  <c r="BN202" i="1" s="1"/>
  <c r="AS201" i="1"/>
  <c r="AS200" i="1"/>
  <c r="AS199" i="1"/>
  <c r="AS198" i="1"/>
  <c r="AS197" i="1"/>
  <c r="AS196" i="1"/>
  <c r="AS195" i="1"/>
  <c r="AS194" i="1"/>
  <c r="AS193" i="1"/>
  <c r="AS192" i="1"/>
  <c r="AS191" i="1"/>
  <c r="BN191" i="1" s="1"/>
  <c r="AS190" i="1"/>
  <c r="BN190" i="1" s="1"/>
  <c r="AS189" i="1"/>
  <c r="BN189" i="1" s="1"/>
  <c r="AS188" i="1"/>
  <c r="BN188" i="1" s="1"/>
  <c r="AS187" i="1"/>
  <c r="BN187" i="1" s="1"/>
  <c r="AS186" i="1"/>
  <c r="BN186" i="1" s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BN172" i="1" s="1"/>
  <c r="AS171" i="1"/>
  <c r="BN171" i="1" s="1"/>
  <c r="AS170" i="1"/>
  <c r="BN170" i="1" s="1"/>
  <c r="AS169" i="1"/>
  <c r="AS168" i="1"/>
  <c r="AS167" i="1"/>
  <c r="AS166" i="1"/>
  <c r="AS165" i="1"/>
  <c r="BN165" i="1" s="1"/>
  <c r="AS164" i="1"/>
  <c r="AS163" i="1"/>
  <c r="AS162" i="1"/>
  <c r="AS161" i="1"/>
  <c r="AS160" i="1"/>
  <c r="AS159" i="1"/>
  <c r="AS158" i="1"/>
  <c r="AS157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BN144" i="1" s="1"/>
  <c r="AS143" i="1"/>
  <c r="BN143" i="1" s="1"/>
  <c r="AS142" i="1"/>
  <c r="BN142" i="1" s="1"/>
  <c r="AS141" i="1"/>
  <c r="BN141" i="1" s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BN115" i="1" s="1"/>
  <c r="AS114" i="1"/>
  <c r="BN114" i="1" s="1"/>
  <c r="AS113" i="1"/>
  <c r="BN113" i="1" s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BN57" i="1" s="1"/>
  <c r="AS56" i="1"/>
  <c r="BN56" i="1" s="1"/>
  <c r="AS55" i="1"/>
  <c r="BN55" i="1" s="1"/>
  <c r="AS54" i="1"/>
  <c r="BN54" i="1" s="1"/>
  <c r="AS53" i="1"/>
  <c r="BN53" i="1" s="1"/>
  <c r="AS52" i="1"/>
  <c r="BN52" i="1" s="1"/>
  <c r="AS51" i="1"/>
  <c r="AS50" i="1"/>
  <c r="AS49" i="1"/>
  <c r="AS48" i="1"/>
  <c r="AS47" i="1"/>
  <c r="BN47" i="1" s="1"/>
  <c r="AS46" i="1"/>
  <c r="BN46" i="1" s="1"/>
  <c r="AS45" i="1"/>
  <c r="BN45" i="1" s="1"/>
  <c r="AS44" i="1"/>
  <c r="BN44" i="1" s="1"/>
  <c r="AS43" i="1"/>
  <c r="BN43" i="1" s="1"/>
  <c r="AS42" i="1"/>
  <c r="BN42" i="1" s="1"/>
  <c r="AS41" i="1"/>
  <c r="BN41" i="1" s="1"/>
  <c r="AS40" i="1"/>
  <c r="AS39" i="1"/>
  <c r="AS38" i="1"/>
  <c r="AS37" i="1"/>
  <c r="AS36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BN20" i="1" s="1"/>
  <c r="AS19" i="1"/>
  <c r="BN19" i="1" s="1"/>
  <c r="AS17" i="1"/>
  <c r="AS16" i="1"/>
  <c r="AS14" i="1"/>
  <c r="AS13" i="1"/>
  <c r="AS12" i="1"/>
  <c r="AS11" i="1"/>
  <c r="AS10" i="1"/>
  <c r="AS9" i="1"/>
  <c r="AS7" i="1"/>
  <c r="AS6" i="1"/>
  <c r="AS5" i="1"/>
  <c r="AS4" i="1"/>
  <c r="AS3" i="1"/>
  <c r="BN65" i="1" l="1"/>
  <c r="CB65" i="1"/>
  <c r="BN75" i="1"/>
  <c r="CB75" i="1"/>
  <c r="BN68" i="1"/>
  <c r="CB68" i="1"/>
  <c r="BN76" i="1"/>
  <c r="CB76" i="1"/>
  <c r="BN84" i="1"/>
  <c r="CB84" i="1"/>
  <c r="BN307" i="1"/>
  <c r="CB307" i="1"/>
  <c r="BN67" i="1"/>
  <c r="CB67" i="1"/>
  <c r="BN69" i="1"/>
  <c r="CB69" i="1"/>
  <c r="BN77" i="1"/>
  <c r="CB77" i="1"/>
  <c r="BN85" i="1"/>
  <c r="CB85" i="1"/>
  <c r="BN62" i="1"/>
  <c r="CB62" i="1"/>
  <c r="BN78" i="1"/>
  <c r="CB78" i="1"/>
  <c r="BN81" i="1"/>
  <c r="CB81" i="1"/>
  <c r="BN83" i="1"/>
  <c r="CB83" i="1"/>
  <c r="BN79" i="1"/>
  <c r="CB79" i="1"/>
  <c r="BN87" i="1"/>
  <c r="CB87" i="1"/>
  <c r="BN70" i="1"/>
  <c r="CB70" i="1"/>
  <c r="BN86" i="1"/>
  <c r="CB86" i="1"/>
  <c r="BN63" i="1"/>
  <c r="CB63" i="1"/>
  <c r="BN71" i="1"/>
  <c r="CB71" i="1"/>
  <c r="BN64" i="1"/>
  <c r="CB64" i="1"/>
  <c r="BN72" i="1"/>
  <c r="CB72" i="1"/>
  <c r="BN80" i="1"/>
  <c r="CB80" i="1"/>
  <c r="BN88" i="1"/>
  <c r="CB88" i="1"/>
  <c r="BN73" i="1"/>
  <c r="CB73" i="1"/>
  <c r="BN66" i="1"/>
  <c r="CB66" i="1"/>
  <c r="BN74" i="1"/>
  <c r="CB74" i="1"/>
  <c r="BN82" i="1"/>
  <c r="CB82" i="1"/>
  <c r="BD310" i="1"/>
  <c r="BN310" i="1" s="1"/>
  <c r="I482" i="1"/>
  <c r="B318" i="1"/>
  <c r="BC318" i="1" s="1"/>
  <c r="BM318" i="1" s="1"/>
  <c r="B665" i="1"/>
  <c r="BC665" i="1" s="1"/>
  <c r="BM665" i="1" s="1"/>
  <c r="B668" i="1"/>
  <c r="BC668" i="1" s="1"/>
  <c r="BM668" i="1" s="1"/>
  <c r="B682" i="1"/>
  <c r="BC682" i="1" s="1"/>
  <c r="BM682" i="1" s="1"/>
  <c r="B728" i="1"/>
  <c r="BC728" i="1" s="1"/>
  <c r="BM728" i="1" s="1"/>
  <c r="B736" i="1"/>
  <c r="BC736" i="1" s="1"/>
  <c r="BM736" i="1" s="1"/>
  <c r="B749" i="1"/>
  <c r="BC749" i="1" s="1"/>
  <c r="BM749" i="1" s="1"/>
  <c r="B754" i="1"/>
  <c r="BC754" i="1" s="1"/>
  <c r="BM754" i="1" s="1"/>
  <c r="B434" i="1"/>
  <c r="BC434" i="1" s="1"/>
  <c r="BM434" i="1" s="1"/>
  <c r="B455" i="1"/>
  <c r="BC455" i="1" s="1"/>
  <c r="BM455" i="1" s="1"/>
  <c r="B462" i="1"/>
  <c r="BC462" i="1" s="1"/>
  <c r="BM462" i="1" s="1"/>
  <c r="B487" i="1"/>
  <c r="BC487" i="1" s="1"/>
  <c r="BM487" i="1" s="1"/>
  <c r="B496" i="1"/>
  <c r="BC496" i="1" s="1"/>
  <c r="BM496" i="1" s="1"/>
  <c r="B504" i="1"/>
  <c r="BC504" i="1" s="1"/>
  <c r="BM504" i="1" s="1"/>
  <c r="B512" i="1"/>
  <c r="BC512" i="1" s="1"/>
  <c r="BM512" i="1" s="1"/>
  <c r="B520" i="1"/>
  <c r="BC520" i="1" s="1"/>
  <c r="BM520" i="1" s="1"/>
  <c r="B530" i="1"/>
  <c r="BC530" i="1" s="1"/>
  <c r="BM530" i="1" s="1"/>
  <c r="B538" i="1"/>
  <c r="BC538" i="1" s="1"/>
  <c r="BM538" i="1" s="1"/>
  <c r="B545" i="1"/>
  <c r="BC545" i="1" s="1"/>
  <c r="BM545" i="1" s="1"/>
  <c r="B552" i="1"/>
  <c r="BC552" i="1" s="1"/>
  <c r="BM552" i="1" s="1"/>
  <c r="B555" i="1"/>
  <c r="BC555" i="1" s="1"/>
  <c r="BM555" i="1" s="1"/>
  <c r="B558" i="1"/>
  <c r="BC558" i="1" s="1"/>
  <c r="BM558" i="1" s="1"/>
  <c r="B561" i="1"/>
  <c r="BC561" i="1" s="1"/>
  <c r="BM561" i="1" s="1"/>
  <c r="B580" i="1"/>
  <c r="BC580" i="1" s="1"/>
  <c r="BM580" i="1" s="1"/>
  <c r="B584" i="1"/>
  <c r="BC584" i="1" s="1"/>
  <c r="BM584" i="1" s="1"/>
  <c r="B596" i="1"/>
  <c r="BC596" i="1" s="1"/>
  <c r="BM596" i="1" s="1"/>
  <c r="B604" i="1"/>
  <c r="BC604" i="1" s="1"/>
  <c r="BM604" i="1" s="1"/>
  <c r="B607" i="1"/>
  <c r="BC607" i="1" s="1"/>
  <c r="BM607" i="1" s="1"/>
  <c r="B610" i="1"/>
  <c r="BC610" i="1" s="1"/>
  <c r="BM610" i="1" s="1"/>
  <c r="B613" i="1"/>
  <c r="BC613" i="1" s="1"/>
  <c r="BM613" i="1" s="1"/>
  <c r="B616" i="1"/>
  <c r="BC616" i="1" s="1"/>
  <c r="BM616" i="1" s="1"/>
  <c r="B623" i="1"/>
  <c r="BC623" i="1" s="1"/>
  <c r="BM623" i="1" s="1"/>
  <c r="B635" i="1"/>
  <c r="BC635" i="1" s="1"/>
  <c r="BM635" i="1" s="1"/>
  <c r="B638" i="1"/>
  <c r="BC638" i="1" s="1"/>
  <c r="BM638" i="1" s="1"/>
  <c r="B647" i="1"/>
  <c r="BC647" i="1" s="1"/>
  <c r="BM647" i="1" s="1"/>
  <c r="B411" i="1"/>
  <c r="BC411" i="1" s="1"/>
  <c r="BM411" i="1" s="1"/>
  <c r="B414" i="1"/>
  <c r="BC414" i="1" s="1"/>
  <c r="BM414" i="1" s="1"/>
  <c r="B417" i="1"/>
  <c r="BC417" i="1" s="1"/>
  <c r="BM417" i="1" s="1"/>
  <c r="B427" i="1"/>
  <c r="BC427" i="1" s="1"/>
  <c r="BM427" i="1" s="1"/>
  <c r="B441" i="1"/>
  <c r="BC441" i="1" s="1"/>
  <c r="BM441" i="1" s="1"/>
  <c r="B451" i="1"/>
  <c r="BC451" i="1" s="1"/>
  <c r="BM451" i="1" s="1"/>
  <c r="B475" i="1"/>
  <c r="BC475" i="1" s="1"/>
  <c r="BM475" i="1" s="1"/>
  <c r="B676" i="1"/>
  <c r="BC676" i="1" s="1"/>
  <c r="BM676" i="1" s="1"/>
  <c r="B679" i="1"/>
  <c r="BC679" i="1" s="1"/>
  <c r="BM679" i="1" s="1"/>
  <c r="B744" i="1"/>
  <c r="BC744" i="1" s="1"/>
  <c r="BM744" i="1" s="1"/>
  <c r="B759" i="1"/>
  <c r="BC759" i="1" s="1"/>
  <c r="BM759" i="1" s="1"/>
  <c r="B767" i="1"/>
  <c r="BC767" i="1" s="1"/>
  <c r="BM767" i="1" s="1"/>
  <c r="B311" i="1"/>
  <c r="B314" i="1"/>
  <c r="BC314" i="1" s="1"/>
  <c r="BM314" i="1" s="1"/>
  <c r="B341" i="1"/>
  <c r="BC341" i="1" s="1"/>
  <c r="BM341" i="1" s="1"/>
  <c r="B353" i="1"/>
  <c r="BC353" i="1" s="1"/>
  <c r="BM353" i="1" s="1"/>
  <c r="B362" i="1"/>
  <c r="BC362" i="1" s="1"/>
  <c r="BM362" i="1" s="1"/>
  <c r="B365" i="1"/>
  <c r="BC365" i="1" s="1"/>
  <c r="BM365" i="1" s="1"/>
  <c r="B373" i="1"/>
  <c r="BC373" i="1" s="1"/>
  <c r="BM373" i="1" s="1"/>
  <c r="B376" i="1"/>
  <c r="BC376" i="1" s="1"/>
  <c r="BM376" i="1" s="1"/>
  <c r="B379" i="1"/>
  <c r="BC379" i="1" s="1"/>
  <c r="BM379" i="1" s="1"/>
  <c r="B382" i="1"/>
  <c r="BC382" i="1" s="1"/>
  <c r="BM382" i="1" s="1"/>
  <c r="B390" i="1"/>
  <c r="BC390" i="1" s="1"/>
  <c r="BM390" i="1" s="1"/>
  <c r="B398" i="1"/>
  <c r="BC398" i="1" s="1"/>
  <c r="BM398" i="1" s="1"/>
  <c r="B404" i="1"/>
  <c r="BC404" i="1" s="1"/>
  <c r="BM404" i="1" s="1"/>
  <c r="B407" i="1"/>
  <c r="BC407" i="1" s="1"/>
  <c r="BM407" i="1" s="1"/>
  <c r="B424" i="1"/>
  <c r="BC424" i="1" s="1"/>
  <c r="BM424" i="1" s="1"/>
  <c r="B445" i="1"/>
  <c r="BC445" i="1" s="1"/>
  <c r="BM445" i="1" s="1"/>
  <c r="B481" i="1"/>
  <c r="BC481" i="1" s="1"/>
  <c r="BM481" i="1" s="1"/>
  <c r="B490" i="1"/>
  <c r="BC490" i="1" s="1"/>
  <c r="BM490" i="1" s="1"/>
  <c r="B661" i="1"/>
  <c r="BC661" i="1" s="1"/>
  <c r="BM661" i="1" s="1"/>
  <c r="B672" i="1"/>
  <c r="BC672" i="1" s="1"/>
  <c r="BM672" i="1" s="1"/>
  <c r="B686" i="1"/>
  <c r="BC686" i="1" s="1"/>
  <c r="BM686" i="1" s="1"/>
  <c r="B689" i="1"/>
  <c r="BC689" i="1" s="1"/>
  <c r="BM689" i="1" s="1"/>
  <c r="B732" i="1"/>
  <c r="BC732" i="1" s="1"/>
  <c r="BM732" i="1" s="1"/>
  <c r="B740" i="1"/>
  <c r="BC740" i="1" s="1"/>
  <c r="BM740" i="1" s="1"/>
  <c r="B763" i="1"/>
  <c r="BC763" i="1" s="1"/>
  <c r="BM763" i="1" s="1"/>
  <c r="B771" i="1"/>
  <c r="BC771" i="1" s="1"/>
  <c r="BM771" i="1" s="1"/>
  <c r="B328" i="1"/>
  <c r="BC328" i="1" s="1"/>
  <c r="BM328" i="1" s="1"/>
  <c r="B331" i="1"/>
  <c r="BC331" i="1" s="1"/>
  <c r="BM331" i="1" s="1"/>
  <c r="B334" i="1"/>
  <c r="BC334" i="1" s="1"/>
  <c r="BM334" i="1" s="1"/>
  <c r="B337" i="1"/>
  <c r="BC337" i="1" s="1"/>
  <c r="BM337" i="1" s="1"/>
  <c r="B345" i="1"/>
  <c r="BC345" i="1" s="1"/>
  <c r="BM345" i="1" s="1"/>
  <c r="B348" i="1"/>
  <c r="BC348" i="1" s="1"/>
  <c r="BM348" i="1" s="1"/>
  <c r="B358" i="1"/>
  <c r="BC358" i="1" s="1"/>
  <c r="BM358" i="1" s="1"/>
  <c r="B369" i="1"/>
  <c r="BC369" i="1" s="1"/>
  <c r="BM369" i="1" s="1"/>
  <c r="B386" i="1"/>
  <c r="BC386" i="1" s="1"/>
  <c r="BM386" i="1" s="1"/>
  <c r="B394" i="1"/>
  <c r="BC394" i="1" s="1"/>
  <c r="BM394" i="1" s="1"/>
  <c r="B430" i="1"/>
  <c r="BC430" i="1" s="1"/>
  <c r="BM430" i="1" s="1"/>
  <c r="B438" i="1"/>
  <c r="BC438" i="1" s="1"/>
  <c r="BM438" i="1" s="1"/>
  <c r="B448" i="1"/>
  <c r="BC448" i="1" s="1"/>
  <c r="BM448" i="1" s="1"/>
  <c r="B459" i="1"/>
  <c r="BC459" i="1" s="1"/>
  <c r="BM459" i="1" s="1"/>
  <c r="B469" i="1"/>
  <c r="BC469" i="1" s="1"/>
  <c r="BM469" i="1" s="1"/>
  <c r="B478" i="1"/>
  <c r="BC478" i="1" s="1"/>
  <c r="BM478" i="1" s="1"/>
  <c r="B500" i="1"/>
  <c r="BC500" i="1" s="1"/>
  <c r="BM500" i="1" s="1"/>
  <c r="B508" i="1"/>
  <c r="BC508" i="1" s="1"/>
  <c r="BM508" i="1" s="1"/>
  <c r="B516" i="1"/>
  <c r="BC516" i="1" s="1"/>
  <c r="BM516" i="1" s="1"/>
  <c r="B524" i="1"/>
  <c r="BC524" i="1" s="1"/>
  <c r="BM524" i="1" s="1"/>
  <c r="B534" i="1"/>
  <c r="BC534" i="1" s="1"/>
  <c r="BM534" i="1" s="1"/>
  <c r="B541" i="1"/>
  <c r="BC541" i="1" s="1"/>
  <c r="BM541" i="1" s="1"/>
  <c r="B548" i="1"/>
  <c r="BC548" i="1" s="1"/>
  <c r="BM548" i="1" s="1"/>
  <c r="B565" i="1"/>
  <c r="BC565" i="1" s="1"/>
  <c r="BM565" i="1" s="1"/>
  <c r="B568" i="1"/>
  <c r="BC568" i="1" s="1"/>
  <c r="BM568" i="1" s="1"/>
  <c r="B574" i="1"/>
  <c r="BC574" i="1" s="1"/>
  <c r="BM574" i="1" s="1"/>
  <c r="B577" i="1"/>
  <c r="BC577" i="1" s="1"/>
  <c r="BM577" i="1" s="1"/>
  <c r="B589" i="1"/>
  <c r="BC589" i="1" s="1"/>
  <c r="BM589" i="1" s="1"/>
  <c r="B592" i="1"/>
  <c r="BC592" i="1" s="1"/>
  <c r="BM592" i="1" s="1"/>
  <c r="B600" i="1"/>
  <c r="BC600" i="1" s="1"/>
  <c r="BM600" i="1" s="1"/>
  <c r="B627" i="1"/>
  <c r="BC627" i="1" s="1"/>
  <c r="BM627" i="1" s="1"/>
  <c r="B643" i="1"/>
  <c r="BC643" i="1" s="1"/>
  <c r="BM643" i="1" s="1"/>
  <c r="B651" i="1"/>
  <c r="BC651" i="1" s="1"/>
  <c r="BM651" i="1" s="1"/>
  <c r="BC311" i="1" l="1"/>
  <c r="BM311" i="1" s="1"/>
  <c r="B562" i="1"/>
  <c r="BC562" i="1" s="1"/>
  <c r="BM562" i="1" s="1"/>
  <c r="B531" i="1"/>
  <c r="BC531" i="1" s="1"/>
  <c r="BM531" i="1" s="1"/>
  <c r="B513" i="1"/>
  <c r="BC513" i="1" s="1"/>
  <c r="BM513" i="1" s="1"/>
  <c r="B497" i="1"/>
  <c r="BC497" i="1" s="1"/>
  <c r="BM497" i="1" s="1"/>
  <c r="B517" i="1"/>
  <c r="BC517" i="1" s="1"/>
  <c r="BM517" i="1" s="1"/>
  <c r="B501" i="1"/>
  <c r="BC501" i="1" s="1"/>
  <c r="BM501" i="1" s="1"/>
  <c r="B395" i="1"/>
  <c r="BC395" i="1" s="1"/>
  <c r="BM395" i="1" s="1"/>
  <c r="B370" i="1"/>
  <c r="BC370" i="1" s="1"/>
  <c r="BM370" i="1" s="1"/>
  <c r="B764" i="1"/>
  <c r="BC764" i="1" s="1"/>
  <c r="BM764" i="1" s="1"/>
  <c r="B733" i="1"/>
  <c r="BC733" i="1" s="1"/>
  <c r="BM733" i="1" s="1"/>
  <c r="B662" i="1"/>
  <c r="BC662" i="1" s="1"/>
  <c r="BM662" i="1" s="1"/>
  <c r="B408" i="1"/>
  <c r="BC408" i="1" s="1"/>
  <c r="BM408" i="1" s="1"/>
  <c r="B399" i="1"/>
  <c r="BC399" i="1" s="1"/>
  <c r="BM399" i="1" s="1"/>
  <c r="B383" i="1"/>
  <c r="BC383" i="1" s="1"/>
  <c r="BM383" i="1" s="1"/>
  <c r="B366" i="1"/>
  <c r="BC366" i="1" s="1"/>
  <c r="BM366" i="1" s="1"/>
  <c r="B452" i="1"/>
  <c r="BC452" i="1" s="1"/>
  <c r="BM452" i="1" s="1"/>
  <c r="B581" i="1"/>
  <c r="BC581" i="1" s="1"/>
  <c r="BM581" i="1" s="1"/>
  <c r="B593" i="1"/>
  <c r="BC593" i="1" s="1"/>
  <c r="BM593" i="1" s="1"/>
  <c r="B569" i="1"/>
  <c r="BC569" i="1" s="1"/>
  <c r="BM569" i="1" s="1"/>
  <c r="B549" i="1"/>
  <c r="BC549" i="1" s="1"/>
  <c r="BM549" i="1" s="1"/>
  <c r="B535" i="1"/>
  <c r="BC535" i="1" s="1"/>
  <c r="BM535" i="1" s="1"/>
  <c r="B491" i="1"/>
  <c r="BC491" i="1" s="1"/>
  <c r="BM491" i="1" s="1"/>
  <c r="B342" i="1"/>
  <c r="BC342" i="1" s="1"/>
  <c r="BM342" i="1" s="1"/>
  <c r="B315" i="1"/>
  <c r="B768" i="1"/>
  <c r="BC768" i="1" s="1"/>
  <c r="BM768" i="1" s="1"/>
  <c r="B745" i="1"/>
  <c r="BC745" i="1" s="1"/>
  <c r="BM745" i="1" s="1"/>
  <c r="B597" i="1"/>
  <c r="BC597" i="1" s="1"/>
  <c r="BM597" i="1" s="1"/>
  <c r="B456" i="1"/>
  <c r="BC456" i="1" s="1"/>
  <c r="BM456" i="1" s="1"/>
  <c r="B755" i="1"/>
  <c r="BC755" i="1" s="1"/>
  <c r="BM755" i="1" s="1"/>
  <c r="B737" i="1"/>
  <c r="BC737" i="1" s="1"/>
  <c r="BM737" i="1" s="1"/>
  <c r="B683" i="1"/>
  <c r="BC683" i="1" s="1"/>
  <c r="BM683" i="1" s="1"/>
  <c r="B652" i="1"/>
  <c r="BC652" i="1" s="1"/>
  <c r="BM652" i="1" s="1"/>
  <c r="B601" i="1"/>
  <c r="BC601" i="1" s="1"/>
  <c r="BM601" i="1" s="1"/>
  <c r="B542" i="1"/>
  <c r="BC542" i="1" s="1"/>
  <c r="BM542" i="1" s="1"/>
  <c r="B470" i="1"/>
  <c r="BC470" i="1" s="1"/>
  <c r="BM470" i="1" s="1"/>
  <c r="B338" i="1"/>
  <c r="BC338" i="1" s="1"/>
  <c r="BM338" i="1" s="1"/>
  <c r="B482" i="1"/>
  <c r="BC482" i="1" s="1"/>
  <c r="BM482" i="1" s="1"/>
  <c r="B760" i="1"/>
  <c r="BC760" i="1" s="1"/>
  <c r="BM760" i="1" s="1"/>
  <c r="B521" i="1"/>
  <c r="BC521" i="1" s="1"/>
  <c r="BM521" i="1" s="1"/>
  <c r="B505" i="1"/>
  <c r="BC505" i="1" s="1"/>
  <c r="BM505" i="1" s="1"/>
  <c r="B435" i="1"/>
  <c r="BC435" i="1" s="1"/>
  <c r="BM435" i="1" s="1"/>
  <c r="B750" i="1"/>
  <c r="BC750" i="1" s="1"/>
  <c r="BM750" i="1" s="1"/>
  <c r="B729" i="1"/>
  <c r="BC729" i="1" s="1"/>
  <c r="BM729" i="1" s="1"/>
  <c r="B669" i="1"/>
  <c r="BC669" i="1" s="1"/>
  <c r="BM669" i="1" s="1"/>
  <c r="B319" i="1"/>
  <c r="BC319" i="1" s="1"/>
  <c r="BM319" i="1" s="1"/>
  <c r="B644" i="1"/>
  <c r="BC644" i="1" s="1"/>
  <c r="BM644" i="1" s="1"/>
  <c r="B628" i="1"/>
  <c r="BC628" i="1" s="1"/>
  <c r="BM628" i="1" s="1"/>
  <c r="B525" i="1"/>
  <c r="BC525" i="1" s="1"/>
  <c r="BM525" i="1" s="1"/>
  <c r="B509" i="1"/>
  <c r="BC509" i="1" s="1"/>
  <c r="BM509" i="1" s="1"/>
  <c r="B431" i="1"/>
  <c r="BC431" i="1" s="1"/>
  <c r="BM431" i="1" s="1"/>
  <c r="B387" i="1"/>
  <c r="BC387" i="1" s="1"/>
  <c r="BM387" i="1" s="1"/>
  <c r="B359" i="1"/>
  <c r="BC359" i="1" s="1"/>
  <c r="BM359" i="1" s="1"/>
  <c r="B772" i="1"/>
  <c r="BC772" i="1" s="1"/>
  <c r="BM772" i="1" s="1"/>
  <c r="B741" i="1"/>
  <c r="BC741" i="1" s="1"/>
  <c r="BM741" i="1" s="1"/>
  <c r="B690" i="1"/>
  <c r="BC690" i="1" s="1"/>
  <c r="BM690" i="1" s="1"/>
  <c r="B673" i="1"/>
  <c r="BC673" i="1" s="1"/>
  <c r="BM673" i="1" s="1"/>
  <c r="B391" i="1"/>
  <c r="BC391" i="1" s="1"/>
  <c r="BM391" i="1" s="1"/>
  <c r="B442" i="1"/>
  <c r="BC442" i="1" s="1"/>
  <c r="BM442" i="1" s="1"/>
  <c r="B648" i="1"/>
  <c r="BC648" i="1" s="1"/>
  <c r="BM648" i="1" s="1"/>
  <c r="B624" i="1"/>
  <c r="BC624" i="1" s="1"/>
  <c r="BM624" i="1" s="1"/>
  <c r="CA802" i="1" l="1"/>
  <c r="CB802" i="1" s="1"/>
  <c r="CA325" i="1"/>
  <c r="CB325" i="1" s="1"/>
  <c r="CA240" i="1"/>
  <c r="CB240" i="1" s="1"/>
  <c r="CA600" i="1"/>
  <c r="CB600" i="1" s="1"/>
  <c r="CA676" i="1"/>
  <c r="CB676" i="1" s="1"/>
  <c r="CA441" i="1"/>
  <c r="CB441" i="1" s="1"/>
  <c r="CA365" i="1"/>
  <c r="CB365" i="1" s="1"/>
  <c r="BD314" i="1"/>
  <c r="BN314" i="1" s="1"/>
  <c r="BD311" i="1"/>
  <c r="BN311" i="1" s="1"/>
  <c r="BD312" i="1"/>
  <c r="BN312" i="1" s="1"/>
  <c r="BD313" i="1"/>
  <c r="BN313" i="1" s="1"/>
  <c r="BC315" i="1"/>
  <c r="BM315" i="1" s="1"/>
  <c r="CA683" i="1" s="1"/>
  <c r="CB683" i="1" s="1"/>
  <c r="B773" i="1"/>
  <c r="BC773" i="1" s="1"/>
  <c r="BM773" i="1" s="1"/>
  <c r="CA931" i="1" s="1"/>
  <c r="CB931" i="1" s="1"/>
  <c r="B756" i="1"/>
  <c r="BC756" i="1" s="1"/>
  <c r="BM756" i="1" s="1"/>
  <c r="CA891" i="1" s="1"/>
  <c r="CB891" i="1" s="1"/>
  <c r="B746" i="1"/>
  <c r="BC746" i="1" s="1"/>
  <c r="BM746" i="1" s="1"/>
  <c r="CA746" i="1" s="1"/>
  <c r="CB746" i="1" s="1"/>
  <c r="B751" i="1"/>
  <c r="BC751" i="1" s="1"/>
  <c r="BM751" i="1" s="1"/>
  <c r="CA227" i="1" l="1"/>
  <c r="CB227" i="1" s="1"/>
  <c r="CA135" i="1"/>
  <c r="CB135" i="1" s="1"/>
  <c r="CA450" i="1"/>
  <c r="CB450" i="1" s="1"/>
  <c r="CA769" i="1"/>
  <c r="CB769" i="1" s="1"/>
  <c r="CA726" i="1"/>
  <c r="CB726" i="1" s="1"/>
  <c r="CA936" i="1"/>
  <c r="CB936" i="1" s="1"/>
  <c r="CA230" i="1"/>
  <c r="CB230" i="1" s="1"/>
  <c r="CA649" i="1"/>
  <c r="CB649" i="1" s="1"/>
  <c r="CA173" i="1"/>
  <c r="CB173" i="1" s="1"/>
  <c r="CA16" i="1"/>
  <c r="CB16" i="1" s="1"/>
  <c r="CA480" i="1"/>
  <c r="CB480" i="1" s="1"/>
  <c r="CA208" i="1"/>
  <c r="CB208" i="1" s="1"/>
  <c r="CA881" i="1"/>
  <c r="CB881" i="1" s="1"/>
  <c r="CA168" i="1"/>
  <c r="CB168" i="1" s="1"/>
  <c r="CA941" i="1"/>
  <c r="CB941" i="1" s="1"/>
  <c r="CA605" i="1"/>
  <c r="CB605" i="1" s="1"/>
  <c r="CA752" i="1"/>
  <c r="CB752" i="1" s="1"/>
  <c r="CA874" i="1"/>
  <c r="CB874" i="1" s="1"/>
  <c r="CA52" i="1"/>
  <c r="CB52" i="1" s="1"/>
  <c r="CA705" i="1"/>
  <c r="CB705" i="1" s="1"/>
  <c r="CA310" i="1"/>
  <c r="CB310" i="1" s="1"/>
  <c r="CA440" i="1"/>
  <c r="CB440" i="1" s="1"/>
  <c r="CA162" i="1"/>
  <c r="CB162" i="1" s="1"/>
  <c r="CA757" i="1"/>
  <c r="CB757" i="1" s="1"/>
  <c r="CA194" i="1"/>
  <c r="CB194" i="1" s="1"/>
  <c r="CA844" i="1"/>
  <c r="CB844" i="1" s="1"/>
  <c r="CA461" i="1"/>
  <c r="CB461" i="1" s="1"/>
  <c r="CA653" i="1"/>
  <c r="CB653" i="1" s="1"/>
  <c r="CA12" i="1"/>
  <c r="CB12" i="1" s="1"/>
  <c r="CA633" i="1"/>
  <c r="CB633" i="1" s="1"/>
  <c r="CA17" i="1"/>
  <c r="CB17" i="1" s="1"/>
  <c r="CA908" i="1"/>
  <c r="CB908" i="1" s="1"/>
  <c r="CA619" i="1"/>
  <c r="CB619" i="1" s="1"/>
  <c r="CA695" i="1"/>
  <c r="CB695" i="1" s="1"/>
  <c r="CA747" i="1"/>
  <c r="CB747" i="1" s="1"/>
  <c r="CA528" i="1"/>
  <c r="CB528" i="1" s="1"/>
  <c r="CA454" i="1"/>
  <c r="CB454" i="1" s="1"/>
  <c r="CA818" i="1"/>
  <c r="CB818" i="1" s="1"/>
  <c r="CA522" i="1"/>
  <c r="CB522" i="1" s="1"/>
  <c r="CA330" i="1"/>
  <c r="CB330" i="1" s="1"/>
  <c r="CA878" i="1"/>
  <c r="CB878" i="1" s="1"/>
  <c r="CA873" i="1"/>
  <c r="CB873" i="1" s="1"/>
  <c r="CA56" i="1"/>
  <c r="CB56" i="1" s="1"/>
  <c r="CA238" i="1"/>
  <c r="CB238" i="1" s="1"/>
  <c r="CA234" i="1"/>
  <c r="CB234" i="1" s="1"/>
  <c r="CA3" i="1"/>
  <c r="CB3" i="1" s="1"/>
  <c r="CA102" i="1"/>
  <c r="CB102" i="1" s="1"/>
  <c r="CA883" i="1"/>
  <c r="CB883" i="1" s="1"/>
  <c r="CA360" i="1"/>
  <c r="CB360" i="1" s="1"/>
  <c r="CA739" i="1"/>
  <c r="CB739" i="1" s="1"/>
  <c r="CA824" i="1"/>
  <c r="CB824" i="1" s="1"/>
  <c r="CA770" i="1"/>
  <c r="CB770" i="1" s="1"/>
  <c r="CA372" i="1"/>
  <c r="CB372" i="1" s="1"/>
  <c r="CA197" i="1"/>
  <c r="CB197" i="1" s="1"/>
  <c r="CA204" i="1"/>
  <c r="CB204" i="1" s="1"/>
  <c r="CA805" i="1"/>
  <c r="CB805" i="1" s="1"/>
  <c r="CA209" i="1"/>
  <c r="CB209" i="1" s="1"/>
  <c r="CA900" i="1"/>
  <c r="CB900" i="1" s="1"/>
  <c r="CA95" i="1"/>
  <c r="CB95" i="1" s="1"/>
  <c r="CA41" i="1"/>
  <c r="CB41" i="1" s="1"/>
  <c r="CA335" i="1"/>
  <c r="CB335" i="1" s="1"/>
  <c r="CA439" i="1"/>
  <c r="CB439" i="1" s="1"/>
  <c r="CA333" i="1"/>
  <c r="CB333" i="1" s="1"/>
  <c r="CA586" i="1"/>
  <c r="CB586" i="1" s="1"/>
  <c r="CA485" i="1"/>
  <c r="CB485" i="1" s="1"/>
  <c r="CA612" i="1"/>
  <c r="CB612" i="1" s="1"/>
  <c r="CA840" i="1"/>
  <c r="CB840" i="1" s="1"/>
  <c r="CA827" i="1"/>
  <c r="CB827" i="1" s="1"/>
  <c r="CA339" i="1"/>
  <c r="CB339" i="1" s="1"/>
  <c r="CA795" i="1"/>
  <c r="CB795" i="1" s="1"/>
  <c r="CA19" i="1"/>
  <c r="CB19" i="1" s="1"/>
  <c r="CA225" i="1"/>
  <c r="CB225" i="1" s="1"/>
  <c r="CA40" i="1"/>
  <c r="CB40" i="1" s="1"/>
  <c r="CA920" i="1"/>
  <c r="CB920" i="1" s="1"/>
  <c r="CA205" i="1"/>
  <c r="CB205" i="1" s="1"/>
  <c r="CA429" i="1"/>
  <c r="CB429" i="1" s="1"/>
  <c r="CA452" i="1"/>
  <c r="CB452" i="1" s="1"/>
  <c r="CA455" i="1"/>
  <c r="CB455" i="1" s="1"/>
  <c r="CA417" i="1"/>
  <c r="CB417" i="1" s="1"/>
  <c r="CA391" i="1"/>
  <c r="CB391" i="1" s="1"/>
  <c r="CA665" i="1"/>
  <c r="CB665" i="1" s="1"/>
  <c r="CA613" i="1"/>
  <c r="CB613" i="1" s="1"/>
  <c r="CA442" i="1"/>
  <c r="CB442" i="1" s="1"/>
  <c r="CA530" i="1"/>
  <c r="CB530" i="1" s="1"/>
  <c r="CA513" i="1"/>
  <c r="CB513" i="1" s="1"/>
  <c r="CA669" i="1"/>
  <c r="CB669" i="1" s="1"/>
  <c r="CA549" i="1"/>
  <c r="CB549" i="1" s="1"/>
  <c r="CA584" i="1"/>
  <c r="CB584" i="1" s="1"/>
  <c r="CA399" i="1"/>
  <c r="CB399" i="1" s="1"/>
  <c r="CA589" i="1"/>
  <c r="CB589" i="1" s="1"/>
  <c r="CA376" i="1"/>
  <c r="CB376" i="1" s="1"/>
  <c r="CA760" i="1"/>
  <c r="CB760" i="1" s="1"/>
  <c r="CA537" i="1"/>
  <c r="CB537" i="1" s="1"/>
  <c r="CA326" i="1"/>
  <c r="CB326" i="1" s="1"/>
  <c r="CA671" i="1"/>
  <c r="CB671" i="1" s="1"/>
  <c r="CA28" i="1"/>
  <c r="CB28" i="1" s="1"/>
  <c r="CA488" i="1"/>
  <c r="CB488" i="1" s="1"/>
  <c r="CA722" i="1"/>
  <c r="CB722" i="1" s="1"/>
  <c r="CA923" i="1"/>
  <c r="CB923" i="1" s="1"/>
  <c r="CA251" i="1"/>
  <c r="CB251" i="1" s="1"/>
  <c r="CA842" i="1"/>
  <c r="CB842" i="1" s="1"/>
  <c r="CA811" i="1"/>
  <c r="CB811" i="1" s="1"/>
  <c r="CA297" i="1"/>
  <c r="CB297" i="1" s="1"/>
  <c r="CA248" i="1"/>
  <c r="CB248" i="1" s="1"/>
  <c r="CA264" i="1"/>
  <c r="CB264" i="1" s="1"/>
  <c r="CA364" i="1"/>
  <c r="CB364" i="1" s="1"/>
  <c r="CA153" i="1"/>
  <c r="CB153" i="1" s="1"/>
  <c r="CA890" i="1"/>
  <c r="CB890" i="1" s="1"/>
  <c r="CA392" i="1"/>
  <c r="CB392" i="1" s="1"/>
  <c r="CA546" i="1"/>
  <c r="CB546" i="1" s="1"/>
  <c r="CA585" i="1"/>
  <c r="CB585" i="1" s="1"/>
  <c r="CA556" i="1"/>
  <c r="CB556" i="1" s="1"/>
  <c r="CA110" i="1"/>
  <c r="CB110" i="1" s="1"/>
  <c r="CA843" i="1"/>
  <c r="CB843" i="1" s="1"/>
  <c r="CA847" i="1"/>
  <c r="CB847" i="1" s="1"/>
  <c r="CA554" i="1"/>
  <c r="CB554" i="1" s="1"/>
  <c r="CA533" i="1"/>
  <c r="CB533" i="1" s="1"/>
  <c r="CA907" i="1"/>
  <c r="CB907" i="1" s="1"/>
  <c r="CA2" i="1"/>
  <c r="CB2" i="1" s="1"/>
  <c r="CA374" i="1"/>
  <c r="CB374" i="1" s="1"/>
  <c r="CA823" i="1"/>
  <c r="CB823" i="1" s="1"/>
  <c r="CA899" i="1"/>
  <c r="CB899" i="1" s="1"/>
  <c r="CA32" i="1"/>
  <c r="CB32" i="1" s="1"/>
  <c r="CA875" i="1"/>
  <c r="CB875" i="1" s="1"/>
  <c r="CA90" i="1"/>
  <c r="CB90" i="1" s="1"/>
  <c r="CA872" i="1"/>
  <c r="CB872" i="1" s="1"/>
  <c r="CA45" i="1"/>
  <c r="CB45" i="1" s="1"/>
  <c r="CA50" i="1"/>
  <c r="CB50" i="1" s="1"/>
  <c r="CA587" i="1"/>
  <c r="CB587" i="1" s="1"/>
  <c r="CA312" i="1"/>
  <c r="CB312" i="1" s="1"/>
  <c r="CA191" i="1"/>
  <c r="CB191" i="1" s="1"/>
  <c r="CA347" i="1"/>
  <c r="CB347" i="1" s="1"/>
  <c r="CA849" i="1"/>
  <c r="CB849" i="1" s="1"/>
  <c r="CA166" i="1"/>
  <c r="CB166" i="1" s="1"/>
  <c r="CA656" i="1"/>
  <c r="CB656" i="1" s="1"/>
  <c r="CA22" i="1"/>
  <c r="CB22" i="1" s="1"/>
  <c r="CA889" i="1"/>
  <c r="CB889" i="1" s="1"/>
  <c r="CA719" i="1"/>
  <c r="CB719" i="1" s="1"/>
  <c r="CA692" i="1"/>
  <c r="CB692" i="1" s="1"/>
  <c r="CA659" i="1"/>
  <c r="CB659" i="1" s="1"/>
  <c r="CA697" i="1"/>
  <c r="CB697" i="1" s="1"/>
  <c r="CA167" i="1"/>
  <c r="CB167" i="1" s="1"/>
  <c r="CA724" i="1"/>
  <c r="CB724" i="1" s="1"/>
  <c r="CA412" i="1"/>
  <c r="CB412" i="1" s="1"/>
  <c r="CA447" i="1"/>
  <c r="CB447" i="1" s="1"/>
  <c r="CA833" i="1"/>
  <c r="CB833" i="1" s="1"/>
  <c r="CA609" i="1"/>
  <c r="CB609" i="1" s="1"/>
  <c r="CA261" i="1"/>
  <c r="CB261" i="1" s="1"/>
  <c r="CA677" i="1"/>
  <c r="CB677" i="1" s="1"/>
  <c r="CA846" i="1"/>
  <c r="CB846" i="1" s="1"/>
  <c r="CA218" i="1"/>
  <c r="CB218" i="1" s="1"/>
  <c r="CA797" i="1"/>
  <c r="CB797" i="1" s="1"/>
  <c r="CA269" i="1"/>
  <c r="CB269" i="1" s="1"/>
  <c r="CA178" i="1"/>
  <c r="CB178" i="1" s="1"/>
  <c r="CA11" i="1"/>
  <c r="CB11" i="1" s="1"/>
  <c r="CA215" i="1"/>
  <c r="CB215" i="1" s="1"/>
  <c r="CA104" i="1"/>
  <c r="CB104" i="1" s="1"/>
  <c r="CA640" i="1"/>
  <c r="CB640" i="1" s="1"/>
  <c r="CA406" i="1"/>
  <c r="CB406" i="1" s="1"/>
  <c r="CA922" i="1"/>
  <c r="CB922" i="1" s="1"/>
  <c r="CA321" i="1"/>
  <c r="CB321" i="1" s="1"/>
  <c r="CA5" i="1"/>
  <c r="CB5" i="1" s="1"/>
  <c r="CA539" i="1"/>
  <c r="CB539" i="1" s="1"/>
  <c r="CA9" i="1"/>
  <c r="CB9" i="1" s="1"/>
  <c r="CA492" i="1"/>
  <c r="CB492" i="1" s="1"/>
  <c r="CA36" i="1"/>
  <c r="CB36" i="1" s="1"/>
  <c r="CA428" i="1"/>
  <c r="CB428" i="1" s="1"/>
  <c r="CA231" i="1"/>
  <c r="CB231" i="1" s="1"/>
  <c r="CA189" i="1"/>
  <c r="CB189" i="1" s="1"/>
  <c r="CA602" i="1"/>
  <c r="CB602" i="1" s="1"/>
  <c r="CA540" i="1"/>
  <c r="CB540" i="1" s="1"/>
  <c r="CA652" i="1"/>
  <c r="CB652" i="1" s="1"/>
  <c r="CA382" i="1"/>
  <c r="CB382" i="1" s="1"/>
  <c r="CA562" i="1"/>
  <c r="CB562" i="1" s="1"/>
  <c r="CA648" i="1"/>
  <c r="CB648" i="1" s="1"/>
  <c r="CA635" i="1"/>
  <c r="CB635" i="1" s="1"/>
  <c r="CA531" i="1"/>
  <c r="CB531" i="1" s="1"/>
  <c r="CA497" i="1"/>
  <c r="CB497" i="1" s="1"/>
  <c r="CA314" i="1"/>
  <c r="CB314" i="1" s="1"/>
  <c r="CA662" i="1"/>
  <c r="CB662" i="1" s="1"/>
  <c r="CA628" i="1"/>
  <c r="CB628" i="1" s="1"/>
  <c r="CA624" i="1"/>
  <c r="CB624" i="1" s="1"/>
  <c r="CA481" i="1"/>
  <c r="CB481" i="1" s="1"/>
  <c r="CA535" i="1"/>
  <c r="CB535" i="1" s="1"/>
  <c r="CA568" i="1"/>
  <c r="CB568" i="1" s="1"/>
  <c r="CA555" i="1"/>
  <c r="CB555" i="1" s="1"/>
  <c r="CA644" i="1"/>
  <c r="CB644" i="1" s="1"/>
  <c r="CA378" i="1"/>
  <c r="CB378" i="1" s="1"/>
  <c r="CA615" i="1"/>
  <c r="CB615" i="1" s="1"/>
  <c r="CA552" i="1"/>
  <c r="CB552" i="1" s="1"/>
  <c r="CA476" i="1"/>
  <c r="CB476" i="1" s="1"/>
  <c r="CA678" i="1"/>
  <c r="CB678" i="1" s="1"/>
  <c r="CA625" i="1"/>
  <c r="CB625" i="1" s="1"/>
  <c r="CA47" i="1"/>
  <c r="CB47" i="1" s="1"/>
  <c r="CA897" i="1"/>
  <c r="CB897" i="1" s="1"/>
  <c r="CA148" i="1"/>
  <c r="CB148" i="1" s="1"/>
  <c r="CA99" i="1"/>
  <c r="CB99" i="1" s="1"/>
  <c r="CA94" i="1"/>
  <c r="CB94" i="1" s="1"/>
  <c r="CA502" i="1"/>
  <c r="CB502" i="1" s="1"/>
  <c r="CA563" i="1"/>
  <c r="CB563" i="1" s="1"/>
  <c r="CA787" i="1"/>
  <c r="CB787" i="1" s="1"/>
  <c r="CA121" i="1"/>
  <c r="CB121" i="1" s="1"/>
  <c r="CA731" i="1"/>
  <c r="CB731" i="1" s="1"/>
  <c r="CA184" i="1"/>
  <c r="CB184" i="1" s="1"/>
  <c r="CA564" i="1"/>
  <c r="CB564" i="1" s="1"/>
  <c r="CA716" i="1"/>
  <c r="CB716" i="1" s="1"/>
  <c r="CA271" i="1"/>
  <c r="CB271" i="1" s="1"/>
  <c r="CA845" i="1"/>
  <c r="CB845" i="1" s="1"/>
  <c r="CA212" i="1"/>
  <c r="CB212" i="1" s="1"/>
  <c r="CA721" i="1"/>
  <c r="CB721" i="1" s="1"/>
  <c r="CA246" i="1"/>
  <c r="CB246" i="1" s="1"/>
  <c r="CA44" i="1"/>
  <c r="CB44" i="1" s="1"/>
  <c r="CA789" i="1"/>
  <c r="CB789" i="1" s="1"/>
  <c r="CA159" i="1"/>
  <c r="CB159" i="1" s="1"/>
  <c r="CA185" i="1"/>
  <c r="CB185" i="1" s="1"/>
  <c r="CA499" i="1"/>
  <c r="CB499" i="1" s="1"/>
  <c r="CA161" i="1"/>
  <c r="CB161" i="1" s="1"/>
  <c r="CA316" i="1"/>
  <c r="CB316" i="1" s="1"/>
  <c r="CA780" i="1"/>
  <c r="CB780" i="1" s="1"/>
  <c r="CA570" i="1"/>
  <c r="CB570" i="1" s="1"/>
  <c r="CA106" i="1"/>
  <c r="CB106" i="1" s="1"/>
  <c r="CA506" i="1"/>
  <c r="CB506" i="1" s="1"/>
  <c r="CA149" i="1"/>
  <c r="CB149" i="1" s="1"/>
  <c r="CA902" i="1"/>
  <c r="CB902" i="1" s="1"/>
  <c r="CA6" i="1"/>
  <c r="CB6" i="1" s="1"/>
  <c r="CA576" i="1"/>
  <c r="CB576" i="1" s="1"/>
  <c r="CA727" i="1"/>
  <c r="CB727" i="1" s="1"/>
  <c r="CA798" i="1"/>
  <c r="CB798" i="1" s="1"/>
  <c r="CA588" i="1"/>
  <c r="CB588" i="1" s="1"/>
  <c r="CA815" i="1"/>
  <c r="CB815" i="1" s="1"/>
  <c r="CA650" i="1"/>
  <c r="CB650" i="1" s="1"/>
  <c r="CA349" i="1"/>
  <c r="CB349" i="1" s="1"/>
  <c r="CA296" i="1"/>
  <c r="CB296" i="1" s="1"/>
  <c r="CA906" i="1"/>
  <c r="CB906" i="1" s="1"/>
  <c r="CA409" i="1"/>
  <c r="CB409" i="1" s="1"/>
  <c r="CA479" i="1"/>
  <c r="CB479" i="1" s="1"/>
  <c r="CA303" i="1"/>
  <c r="CB303" i="1" s="1"/>
  <c r="CA172" i="1"/>
  <c r="CB172" i="1" s="1"/>
  <c r="CA611" i="1"/>
  <c r="CB611" i="1" s="1"/>
  <c r="CA256" i="1"/>
  <c r="CB256" i="1" s="1"/>
  <c r="CA322" i="1"/>
  <c r="CB322" i="1" s="1"/>
  <c r="CA735" i="1"/>
  <c r="CB735" i="1" s="1"/>
  <c r="CA886" i="1"/>
  <c r="CB886" i="1" s="1"/>
  <c r="CA626" i="1"/>
  <c r="CB626" i="1" s="1"/>
  <c r="CA393" i="1"/>
  <c r="CB393" i="1" s="1"/>
  <c r="CA53" i="1"/>
  <c r="CB53" i="1" s="1"/>
  <c r="CA140" i="1"/>
  <c r="CB140" i="1" s="1"/>
  <c r="CA657" i="1"/>
  <c r="CB657" i="1" s="1"/>
  <c r="CA145" i="1"/>
  <c r="CB145" i="1" s="1"/>
  <c r="CA856" i="1"/>
  <c r="CB856" i="1" s="1"/>
  <c r="CA152" i="1"/>
  <c r="CB152" i="1" s="1"/>
  <c r="CA718" i="1"/>
  <c r="CB718" i="1" s="1"/>
  <c r="CA134" i="1"/>
  <c r="CB134" i="1" s="1"/>
  <c r="CA118" i="1"/>
  <c r="CB118" i="1" s="1"/>
  <c r="CA340" i="1"/>
  <c r="CB340" i="1" s="1"/>
  <c r="CA275" i="1"/>
  <c r="CB275" i="1" s="1"/>
  <c r="CA489" i="1"/>
  <c r="CB489" i="1" s="1"/>
  <c r="CA188" i="1"/>
  <c r="CB188" i="1" s="1"/>
  <c r="CA255" i="1"/>
  <c r="CB255" i="1" s="1"/>
  <c r="CA916" i="1"/>
  <c r="CB916" i="1" s="1"/>
  <c r="CA742" i="1"/>
  <c r="CB742" i="1" s="1"/>
  <c r="CA163" i="1"/>
  <c r="CB163" i="1" s="1"/>
  <c r="CA280" i="1"/>
  <c r="CB280" i="1" s="1"/>
  <c r="CA300" i="1"/>
  <c r="CB300" i="1" s="1"/>
  <c r="CA782" i="1"/>
  <c r="CB782" i="1" s="1"/>
  <c r="CA819" i="1"/>
  <c r="CB819" i="1" s="1"/>
  <c r="CA139" i="1"/>
  <c r="CB139" i="1" s="1"/>
  <c r="CA637" i="1"/>
  <c r="CB637" i="1" s="1"/>
  <c r="CA323" i="1"/>
  <c r="CB323" i="1" s="1"/>
  <c r="CA151" i="1"/>
  <c r="CB151" i="1" s="1"/>
  <c r="CA547" i="1"/>
  <c r="CB547" i="1" s="1"/>
  <c r="CA793" i="1"/>
  <c r="CB793" i="1" s="1"/>
  <c r="CA146" i="1"/>
  <c r="CB146" i="1" s="1"/>
  <c r="CA876" i="1"/>
  <c r="CB876" i="1" s="1"/>
  <c r="CA828" i="1"/>
  <c r="CB828" i="1" s="1"/>
  <c r="CA857" i="1"/>
  <c r="CB857" i="1" s="1"/>
  <c r="CA937" i="1"/>
  <c r="CB937" i="1" s="1"/>
  <c r="CA761" i="1"/>
  <c r="CB761" i="1" s="1"/>
  <c r="CA494" i="1"/>
  <c r="CB494" i="1" s="1"/>
  <c r="CA388" i="1"/>
  <c r="CB388" i="1" s="1"/>
  <c r="CA385" i="1"/>
  <c r="CB385" i="1" s="1"/>
  <c r="CA505" i="1"/>
  <c r="CB505" i="1" s="1"/>
  <c r="CA369" i="1"/>
  <c r="CB369" i="1" s="1"/>
  <c r="CA764" i="1"/>
  <c r="CB764" i="1" s="1"/>
  <c r="CA408" i="1"/>
  <c r="CB408" i="1" s="1"/>
  <c r="CA490" i="1"/>
  <c r="CB490" i="1" s="1"/>
  <c r="CA733" i="1"/>
  <c r="CB733" i="1" s="1"/>
  <c r="CA338" i="1"/>
  <c r="CB338" i="1" s="1"/>
  <c r="CA358" i="1"/>
  <c r="CB358" i="1" s="1"/>
  <c r="CA569" i="1"/>
  <c r="CB569" i="1" s="1"/>
  <c r="CA331" i="1"/>
  <c r="CB331" i="1" s="1"/>
  <c r="CA672" i="1"/>
  <c r="CB672" i="1" s="1"/>
  <c r="CA334" i="1"/>
  <c r="CB334" i="1" s="1"/>
  <c r="CA755" i="1"/>
  <c r="CB755" i="1" s="1"/>
  <c r="CA638" i="1"/>
  <c r="CB638" i="1" s="1"/>
  <c r="CA424" i="1"/>
  <c r="CB424" i="1" s="1"/>
  <c r="CA741" i="1"/>
  <c r="CB741" i="1" s="1"/>
  <c r="CA879" i="1"/>
  <c r="CB879" i="1" s="1"/>
  <c r="CA471" i="1"/>
  <c r="CB471" i="1" s="1"/>
  <c r="CA353" i="1"/>
  <c r="CB353" i="1" s="1"/>
  <c r="CA112" i="1"/>
  <c r="CB112" i="1" s="1"/>
  <c r="CA767" i="1"/>
  <c r="CB767" i="1" s="1"/>
  <c r="CA759" i="1"/>
  <c r="CB759" i="1" s="1"/>
  <c r="CA192" i="1"/>
  <c r="CB192" i="1" s="1"/>
  <c r="CA109" i="1"/>
  <c r="CB109" i="1" s="1"/>
  <c r="CA885" i="1"/>
  <c r="CB885" i="1" s="1"/>
  <c r="CA226" i="1"/>
  <c r="CB226" i="1" s="1"/>
  <c r="CA277" i="1"/>
  <c r="CB277" i="1" s="1"/>
  <c r="CA791" i="1"/>
  <c r="CB791" i="1" s="1"/>
  <c r="CA141" i="1"/>
  <c r="CB141" i="1" s="1"/>
  <c r="CA177" i="1"/>
  <c r="CB177" i="1" s="1"/>
  <c r="CA131" i="1"/>
  <c r="CB131" i="1" s="1"/>
  <c r="CA355" i="1"/>
  <c r="CB355" i="1" s="1"/>
  <c r="CA96" i="1"/>
  <c r="CB96" i="1" s="1"/>
  <c r="CA688" i="1"/>
  <c r="CB688" i="1" s="1"/>
  <c r="CA930" i="1"/>
  <c r="CB930" i="1" s="1"/>
  <c r="CA820" i="1"/>
  <c r="CB820" i="1" s="1"/>
  <c r="CA229" i="1"/>
  <c r="CB229" i="1" s="1"/>
  <c r="CA848" i="1"/>
  <c r="CB848" i="1" s="1"/>
  <c r="CA869" i="1"/>
  <c r="CB869" i="1" s="1"/>
  <c r="CA691" i="1"/>
  <c r="CB691" i="1" s="1"/>
  <c r="CA851" i="1"/>
  <c r="CB851" i="1" s="1"/>
  <c r="CA598" i="1"/>
  <c r="CB598" i="1" s="1"/>
  <c r="CA241" i="1"/>
  <c r="CB241" i="1" s="1"/>
  <c r="CA806" i="1"/>
  <c r="CB806" i="1" s="1"/>
  <c r="CA675" i="1"/>
  <c r="CB675" i="1" s="1"/>
  <c r="CA801" i="1"/>
  <c r="CB801" i="1" s="1"/>
  <c r="CA129" i="1"/>
  <c r="CB129" i="1" s="1"/>
  <c r="CA265" i="1"/>
  <c r="CB265" i="1" s="1"/>
  <c r="CA796" i="1"/>
  <c r="CB796" i="1" s="1"/>
  <c r="CA228" i="1"/>
  <c r="CB228" i="1" s="1"/>
  <c r="CA830" i="1"/>
  <c r="CB830" i="1" s="1"/>
  <c r="CA779" i="1"/>
  <c r="CB779" i="1" s="1"/>
  <c r="CA808" i="1"/>
  <c r="CB808" i="1" s="1"/>
  <c r="CA29" i="1"/>
  <c r="CB29" i="1" s="1"/>
  <c r="CA389" i="1"/>
  <c r="CB389" i="1" s="1"/>
  <c r="CA622" i="1"/>
  <c r="CB622" i="1" s="1"/>
  <c r="CA862" i="1"/>
  <c r="CB862" i="1" s="1"/>
  <c r="CA664" i="1"/>
  <c r="CB664" i="1" s="1"/>
  <c r="CA356" i="1"/>
  <c r="CB356" i="1" s="1"/>
  <c r="CA529" i="1"/>
  <c r="CB529" i="1" s="1"/>
  <c r="CA884" i="1"/>
  <c r="CB884" i="1" s="1"/>
  <c r="CA193" i="1"/>
  <c r="CB193" i="1" s="1"/>
  <c r="CA707" i="1"/>
  <c r="CB707" i="1" s="1"/>
  <c r="CA901" i="1"/>
  <c r="CB901" i="1" s="1"/>
  <c r="CA943" i="1"/>
  <c r="CB943" i="1" s="1"/>
  <c r="CA777" i="1"/>
  <c r="CB777" i="1" s="1"/>
  <c r="CA864" i="1"/>
  <c r="CB864" i="1" s="1"/>
  <c r="CA559" i="1"/>
  <c r="CB559" i="1" s="1"/>
  <c r="CA498" i="1"/>
  <c r="CB498" i="1" s="1"/>
  <c r="CA774" i="1"/>
  <c r="CB774" i="1" s="1"/>
  <c r="CA426" i="1"/>
  <c r="CB426" i="1" s="1"/>
  <c r="CA436" i="1"/>
  <c r="CB436" i="1" s="1"/>
  <c r="CA523" i="1"/>
  <c r="CB523" i="1" s="1"/>
  <c r="CA870" i="1"/>
  <c r="CB870" i="1" s="1"/>
  <c r="CA304" i="1"/>
  <c r="CB304" i="1" s="1"/>
  <c r="CA850" i="1"/>
  <c r="CB850" i="1" s="1"/>
  <c r="CA154" i="1"/>
  <c r="CB154" i="1" s="1"/>
  <c r="CA259" i="1"/>
  <c r="CB259" i="1" s="1"/>
  <c r="CA157" i="1"/>
  <c r="CB157" i="1" s="1"/>
  <c r="CA114" i="1"/>
  <c r="CB114" i="1" s="1"/>
  <c r="CA854" i="1"/>
  <c r="CB854" i="1" s="1"/>
  <c r="CA825" i="1"/>
  <c r="CB825" i="1" s="1"/>
  <c r="CA725" i="1"/>
  <c r="CB725" i="1" s="1"/>
  <c r="CA658" i="1"/>
  <c r="CB658" i="1" s="1"/>
  <c r="CA892" i="1"/>
  <c r="CB892" i="1" s="1"/>
  <c r="CA646" i="1"/>
  <c r="CB646" i="1" s="1"/>
  <c r="CA915" i="1"/>
  <c r="CB915" i="1" s="1"/>
  <c r="CA346" i="1"/>
  <c r="CB346" i="1" s="1"/>
  <c r="CA182" i="1"/>
  <c r="CB182" i="1" s="1"/>
  <c r="CA860" i="1"/>
  <c r="CB860" i="1" s="1"/>
  <c r="CA279" i="1"/>
  <c r="CB279" i="1" s="1"/>
  <c r="CA717" i="1"/>
  <c r="CB717" i="1" s="1"/>
  <c r="CA918" i="1"/>
  <c r="CB918" i="1" s="1"/>
  <c r="CA122" i="1"/>
  <c r="CB122" i="1" s="1"/>
  <c r="CA684" i="1"/>
  <c r="CB684" i="1" s="1"/>
  <c r="CA405" i="1"/>
  <c r="CB405" i="1" s="1"/>
  <c r="CA381" i="1"/>
  <c r="CB381" i="1" s="1"/>
  <c r="CA579" i="1"/>
  <c r="CB579" i="1" s="1"/>
  <c r="CA514" i="1"/>
  <c r="CB514" i="1" s="1"/>
  <c r="CA317" i="1"/>
  <c r="CB317" i="1" s="1"/>
  <c r="CA816" i="1"/>
  <c r="CB816" i="1" s="1"/>
  <c r="CA380" i="1"/>
  <c r="CB380" i="1" s="1"/>
  <c r="CA156" i="1"/>
  <c r="CB156" i="1" s="1"/>
  <c r="CA400" i="1"/>
  <c r="CB400" i="1" s="1"/>
  <c r="CA895" i="1"/>
  <c r="CB895" i="1" s="1"/>
  <c r="CA55" i="1"/>
  <c r="CB55" i="1" s="1"/>
  <c r="CA169" i="1"/>
  <c r="CB169" i="1" s="1"/>
  <c r="CA263" i="1"/>
  <c r="CB263" i="1" s="1"/>
  <c r="CA239" i="1"/>
  <c r="CB239" i="1" s="1"/>
  <c r="CA433" i="1"/>
  <c r="CB433" i="1" s="1"/>
  <c r="CA525" i="1"/>
  <c r="CB525" i="1" s="1"/>
  <c r="CA548" i="1"/>
  <c r="CB548" i="1" s="1"/>
  <c r="CA581" i="1"/>
  <c r="CB581" i="1" s="1"/>
  <c r="CA359" i="1"/>
  <c r="CB359" i="1" s="1"/>
  <c r="CA469" i="1"/>
  <c r="CB469" i="1" s="1"/>
  <c r="CA593" i="1"/>
  <c r="CB593" i="1" s="1"/>
  <c r="CA508" i="1"/>
  <c r="CB508" i="1" s="1"/>
  <c r="CA754" i="1"/>
  <c r="CB754" i="1" s="1"/>
  <c r="CA597" i="1"/>
  <c r="CB597" i="1" s="1"/>
  <c r="CA462" i="1"/>
  <c r="CB462" i="1" s="1"/>
  <c r="CA668" i="1"/>
  <c r="CB668" i="1" s="1"/>
  <c r="CA445" i="1"/>
  <c r="CB445" i="1" s="1"/>
  <c r="CA482" i="1"/>
  <c r="CB482" i="1" s="1"/>
  <c r="CA411" i="1"/>
  <c r="CB411" i="1" s="1"/>
  <c r="CA744" i="1"/>
  <c r="CB744" i="1" s="1"/>
  <c r="CA366" i="1"/>
  <c r="CB366" i="1" s="1"/>
  <c r="CA210" i="1"/>
  <c r="CB210" i="1" s="1"/>
  <c r="CA31" i="1"/>
  <c r="CB31" i="1" s="1"/>
  <c r="CA709" i="1"/>
  <c r="CB709" i="1" s="1"/>
  <c r="CA496" i="1"/>
  <c r="CB496" i="1" s="1"/>
  <c r="CA206" i="1"/>
  <c r="CB206" i="1" s="1"/>
  <c r="CA386" i="1"/>
  <c r="CB386" i="1" s="1"/>
  <c r="CA686" i="1"/>
  <c r="CB686" i="1" s="1"/>
  <c r="CA694" i="1"/>
  <c r="CB694" i="1" s="1"/>
  <c r="CA596" i="1"/>
  <c r="CB596" i="1" s="1"/>
  <c r="CA242" i="1"/>
  <c r="CB242" i="1" s="1"/>
  <c r="CA738" i="1"/>
  <c r="CB738" i="1" s="1"/>
  <c r="CA567" i="1"/>
  <c r="CB567" i="1" s="1"/>
  <c r="CA778" i="1"/>
  <c r="CB778" i="1" s="1"/>
  <c r="CA575" i="1"/>
  <c r="CB575" i="1" s="1"/>
  <c r="CA123" i="1"/>
  <c r="CB123" i="1" s="1"/>
  <c r="CA220" i="1"/>
  <c r="CB220" i="1" s="1"/>
  <c r="CA938" i="1"/>
  <c r="CB938" i="1" s="1"/>
  <c r="CA272" i="1"/>
  <c r="CB272" i="1" s="1"/>
  <c r="CA681" i="1"/>
  <c r="CB681" i="1" s="1"/>
  <c r="CA680" i="1"/>
  <c r="CB680" i="1" s="1"/>
  <c r="CA21" i="1"/>
  <c r="CB21" i="1" s="1"/>
  <c r="CA116" i="1"/>
  <c r="CB116" i="1" s="1"/>
  <c r="CA253" i="1"/>
  <c r="CB253" i="1" s="1"/>
  <c r="CA711" i="1"/>
  <c r="CB711" i="1" s="1"/>
  <c r="CA8" i="1"/>
  <c r="CB8" i="1" s="1"/>
  <c r="CA160" i="1"/>
  <c r="CB160" i="1" s="1"/>
  <c r="CA486" i="1"/>
  <c r="CB486" i="1" s="1"/>
  <c r="CA580" i="1"/>
  <c r="CB580" i="1" s="1"/>
  <c r="CA768" i="1"/>
  <c r="CB768" i="1" s="1"/>
  <c r="CA607" i="1"/>
  <c r="CB607" i="1" s="1"/>
  <c r="CA520" i="1"/>
  <c r="CB520" i="1" s="1"/>
  <c r="CA745" i="1"/>
  <c r="CB745" i="1" s="1"/>
  <c r="CA545" i="1"/>
  <c r="CB545" i="1" s="1"/>
  <c r="CA348" i="1"/>
  <c r="CB348" i="1" s="1"/>
  <c r="CA470" i="1"/>
  <c r="CB470" i="1" s="1"/>
  <c r="CA394" i="1"/>
  <c r="CB394" i="1" s="1"/>
  <c r="CA651" i="1"/>
  <c r="CB651" i="1" s="1"/>
  <c r="CA689" i="1"/>
  <c r="CB689" i="1" s="1"/>
  <c r="CA319" i="1"/>
  <c r="CB319" i="1" s="1"/>
  <c r="CA577" i="1"/>
  <c r="CB577" i="1" s="1"/>
  <c r="CA501" i="1"/>
  <c r="CB501" i="1" s="1"/>
  <c r="CA342" i="1"/>
  <c r="CB342" i="1" s="1"/>
  <c r="CA207" i="1"/>
  <c r="CB207" i="1" s="1"/>
  <c r="CA788" i="1"/>
  <c r="CB788" i="1" s="1"/>
  <c r="CA274" i="1"/>
  <c r="CB274" i="1" s="1"/>
  <c r="CA427" i="1"/>
  <c r="CB427" i="1" s="1"/>
  <c r="CA590" i="1"/>
  <c r="CB590" i="1" s="1"/>
  <c r="CA233" i="1"/>
  <c r="CB233" i="1" s="1"/>
  <c r="CA500" i="1"/>
  <c r="CB500" i="1" s="1"/>
  <c r="CA853" i="1"/>
  <c r="CB853" i="1" s="1"/>
  <c r="CA373" i="1"/>
  <c r="CB373" i="1" s="1"/>
  <c r="CA748" i="1"/>
  <c r="CB748" i="1" s="1"/>
  <c r="CA903" i="1"/>
  <c r="CB903" i="1" s="1"/>
  <c r="CA14" i="1"/>
  <c r="CB14" i="1" s="1"/>
  <c r="CA415" i="1"/>
  <c r="CB415" i="1" s="1"/>
  <c r="CA858" i="1"/>
  <c r="CB858" i="1" s="1"/>
  <c r="CA254" i="1"/>
  <c r="CB254" i="1" s="1"/>
  <c r="CA532" i="1"/>
  <c r="CB532" i="1" s="1"/>
  <c r="CA49" i="1"/>
  <c r="CB49" i="1" s="1"/>
  <c r="CA235" i="1"/>
  <c r="CB235" i="1" s="1"/>
  <c r="CA176" i="1"/>
  <c r="CB176" i="1" s="1"/>
  <c r="CA606" i="1"/>
  <c r="CB606" i="1" s="1"/>
  <c r="CA4" i="1"/>
  <c r="CB4" i="1" s="1"/>
  <c r="CA443" i="1"/>
  <c r="CB443" i="1" s="1"/>
  <c r="CA423" i="1"/>
  <c r="CB423" i="1" s="1"/>
  <c r="CA660" i="1"/>
  <c r="CB660" i="1" s="1"/>
  <c r="CA617" i="1"/>
  <c r="CB617" i="1" s="1"/>
  <c r="CA812" i="1"/>
  <c r="CB812" i="1" s="1"/>
  <c r="CA416" i="1"/>
  <c r="CB416" i="1" s="1"/>
  <c r="CA196" i="1"/>
  <c r="CB196" i="1" s="1"/>
  <c r="CA237" i="1"/>
  <c r="CB237" i="1" s="1"/>
  <c r="CA696" i="1"/>
  <c r="CB696" i="1" s="1"/>
  <c r="CA483" i="1"/>
  <c r="CB483" i="1" s="1"/>
  <c r="CA518" i="1"/>
  <c r="CB518" i="1" s="1"/>
  <c r="CA655" i="1"/>
  <c r="CB655" i="1" s="1"/>
  <c r="CA306" i="1"/>
  <c r="CB306" i="1" s="1"/>
  <c r="CA232" i="1"/>
  <c r="CB232" i="1" s="1"/>
  <c r="CA57" i="1"/>
  <c r="CB57" i="1" s="1"/>
  <c r="CA673" i="1"/>
  <c r="CB673" i="1" s="1"/>
  <c r="CA565" i="1"/>
  <c r="CB565" i="1" s="1"/>
  <c r="CA362" i="1"/>
  <c r="CB362" i="1" s="1"/>
  <c r="CA478" i="1"/>
  <c r="CB478" i="1" s="1"/>
  <c r="CA10" i="1"/>
  <c r="CB10" i="1" s="1"/>
  <c r="CA105" i="1"/>
  <c r="CB105" i="1" s="1"/>
  <c r="CA591" i="1"/>
  <c r="CB591" i="1" s="1"/>
  <c r="CA566" i="1"/>
  <c r="CB566" i="1" s="1"/>
  <c r="CA781" i="1"/>
  <c r="CB781" i="1" s="1"/>
  <c r="CA621" i="1"/>
  <c r="CB621" i="1" s="1"/>
  <c r="CA54" i="1"/>
  <c r="CB54" i="1" s="1"/>
  <c r="CA281" i="1"/>
  <c r="CB281" i="1" s="1"/>
  <c r="CA550" i="1"/>
  <c r="CB550" i="1" s="1"/>
  <c r="CA594" i="1"/>
  <c r="CB594" i="1" s="1"/>
  <c r="CA698" i="1"/>
  <c r="CB698" i="1" s="1"/>
  <c r="CA453" i="1"/>
  <c r="CB453" i="1" s="1"/>
  <c r="CA743" i="1"/>
  <c r="CB743" i="1" s="1"/>
  <c r="CA776" i="1"/>
  <c r="CB776" i="1" s="1"/>
  <c r="CA939" i="1"/>
  <c r="CB939" i="1" s="1"/>
  <c r="CA401" i="1"/>
  <c r="CB401" i="1" s="1"/>
  <c r="CA714" i="1"/>
  <c r="CB714" i="1" s="1"/>
  <c r="CA267" i="1"/>
  <c r="CB267" i="1" s="1"/>
  <c r="CA119" i="1"/>
  <c r="CB119" i="1" s="1"/>
  <c r="CA190" i="1"/>
  <c r="CB190" i="1" s="1"/>
  <c r="CA422" i="1"/>
  <c r="CB422" i="1" s="1"/>
  <c r="CA136" i="1"/>
  <c r="CB136" i="1" s="1"/>
  <c r="CA800" i="1"/>
  <c r="CB800" i="1" s="1"/>
  <c r="CA799" i="1"/>
  <c r="CB799" i="1" s="1"/>
  <c r="CA838" i="1"/>
  <c r="CB838" i="1" s="1"/>
  <c r="CA630" i="1"/>
  <c r="CB630" i="1" s="1"/>
  <c r="CA921" i="1"/>
  <c r="CB921" i="1" s="1"/>
  <c r="CA557" i="1"/>
  <c r="CB557" i="1" s="1"/>
  <c r="CA402" i="1"/>
  <c r="CB402" i="1" s="1"/>
  <c r="CA26" i="1"/>
  <c r="CB26" i="1" s="1"/>
  <c r="CA720" i="1"/>
  <c r="CB720" i="1" s="1"/>
  <c r="CA942" i="1"/>
  <c r="CB942" i="1" s="1"/>
  <c r="CA89" i="1"/>
  <c r="CB89" i="1" s="1"/>
  <c r="CA473" i="1"/>
  <c r="CB473" i="1" s="1"/>
  <c r="CA803" i="1"/>
  <c r="CB803" i="1" s="1"/>
  <c r="CA608" i="1"/>
  <c r="CB608" i="1" s="1"/>
  <c r="CA472" i="1"/>
  <c r="CB472" i="1" s="1"/>
  <c r="CA917" i="1"/>
  <c r="CB917" i="1" s="1"/>
  <c r="CA639" i="1"/>
  <c r="CB639" i="1" s="1"/>
  <c r="CA560" i="1"/>
  <c r="CB560" i="1" s="1"/>
  <c r="CA24" i="1"/>
  <c r="CB24" i="1" s="1"/>
  <c r="CA527" i="1"/>
  <c r="CB527" i="1" s="1"/>
  <c r="CA880" i="1"/>
  <c r="CB880" i="1" s="1"/>
  <c r="CA871" i="1"/>
  <c r="CB871" i="1" s="1"/>
  <c r="CA420" i="1"/>
  <c r="CB420" i="1" s="1"/>
  <c r="CA23" i="1"/>
  <c r="CB23" i="1" s="1"/>
  <c r="CA377" i="1"/>
  <c r="CB377" i="1" s="1"/>
  <c r="CA629" i="1"/>
  <c r="CB629" i="1" s="1"/>
  <c r="CA270" i="1"/>
  <c r="CB270" i="1" s="1"/>
  <c r="CA868" i="1"/>
  <c r="CB868" i="1" s="1"/>
  <c r="CA39" i="1"/>
  <c r="CB39" i="1" s="1"/>
  <c r="CA544" i="1"/>
  <c r="CB544" i="1" s="1"/>
  <c r="CA595" i="1"/>
  <c r="CB595" i="1" s="1"/>
  <c r="CA51" i="1"/>
  <c r="CB51" i="1" s="1"/>
  <c r="CA519" i="1"/>
  <c r="CB519" i="1" s="1"/>
  <c r="CA928" i="1"/>
  <c r="CB928" i="1" s="1"/>
  <c r="CA257" i="1"/>
  <c r="CB257" i="1" s="1"/>
  <c r="CA38" i="1"/>
  <c r="CB38" i="1" s="1"/>
  <c r="CA898" i="1"/>
  <c r="CB898" i="1" s="1"/>
  <c r="CA463" i="1"/>
  <c r="CB463" i="1" s="1"/>
  <c r="CA199" i="1"/>
  <c r="CB199" i="1" s="1"/>
  <c r="CA926" i="1"/>
  <c r="CB926" i="1" s="1"/>
  <c r="CA58" i="1"/>
  <c r="CB58" i="1" s="1"/>
  <c r="CA115" i="1"/>
  <c r="CB115" i="1" s="1"/>
  <c r="CA829" i="1"/>
  <c r="CB829" i="1" s="1"/>
  <c r="CA352" i="1"/>
  <c r="CB352" i="1" s="1"/>
  <c r="CA636" i="1"/>
  <c r="CB636" i="1" s="1"/>
  <c r="CA642" i="1"/>
  <c r="CB642" i="1" s="1"/>
  <c r="CA841" i="1"/>
  <c r="CB841" i="1" s="1"/>
  <c r="CA910" i="1"/>
  <c r="CB910" i="1" s="1"/>
  <c r="CA174" i="1"/>
  <c r="CB174" i="1" s="1"/>
  <c r="CA794" i="1"/>
  <c r="CB794" i="1" s="1"/>
  <c r="CA859" i="1"/>
  <c r="CB859" i="1" s="1"/>
  <c r="CA97" i="1"/>
  <c r="CB97" i="1" s="1"/>
  <c r="CA111" i="1"/>
  <c r="CB111" i="1" s="1"/>
  <c r="CA929" i="1"/>
  <c r="CB929" i="1" s="1"/>
  <c r="CA888" i="1"/>
  <c r="CB888" i="1" s="1"/>
  <c r="CA344" i="1"/>
  <c r="CB344" i="1" s="1"/>
  <c r="CA713" i="1"/>
  <c r="CB713" i="1" s="1"/>
  <c r="CA350" i="1"/>
  <c r="CB350" i="1" s="1"/>
  <c r="CA308" i="1"/>
  <c r="CB308" i="1" s="1"/>
  <c r="CA706" i="1"/>
  <c r="CB706" i="1" s="1"/>
  <c r="CA367" i="1"/>
  <c r="CB367" i="1" s="1"/>
  <c r="CA13" i="1"/>
  <c r="CB13" i="1" s="1"/>
  <c r="CA832" i="1"/>
  <c r="CB832" i="1" s="1"/>
  <c r="CA614" i="1"/>
  <c r="CB614" i="1" s="1"/>
  <c r="CA133" i="1"/>
  <c r="CB133" i="1" s="1"/>
  <c r="CA687" i="1"/>
  <c r="CB687" i="1" s="1"/>
  <c r="CA863" i="1"/>
  <c r="CB863" i="1" s="1"/>
  <c r="CA113" i="1"/>
  <c r="CB113" i="1" s="1"/>
  <c r="CA865" i="1"/>
  <c r="CB865" i="1" s="1"/>
  <c r="CA336" i="1"/>
  <c r="CB336" i="1" s="1"/>
  <c r="CA647" i="1"/>
  <c r="CB647" i="1" s="1"/>
  <c r="CA541" i="1"/>
  <c r="CB541" i="1" s="1"/>
  <c r="CA601" i="1"/>
  <c r="CB601" i="1" s="1"/>
  <c r="CA604" i="1"/>
  <c r="CB604" i="1" s="1"/>
  <c r="CA459" i="1"/>
  <c r="CB459" i="1" s="1"/>
  <c r="CA542" i="1"/>
  <c r="CB542" i="1" s="1"/>
  <c r="CA574" i="1"/>
  <c r="CB574" i="1" s="1"/>
  <c r="CA512" i="1"/>
  <c r="CB512" i="1" s="1"/>
  <c r="CA729" i="1"/>
  <c r="CB729" i="1" s="1"/>
  <c r="CA341" i="1"/>
  <c r="CB341" i="1" s="1"/>
  <c r="CA475" i="1"/>
  <c r="CB475" i="1" s="1"/>
  <c r="CA732" i="1"/>
  <c r="CB732" i="1" s="1"/>
  <c r="CA772" i="1"/>
  <c r="CB772" i="1" s="1"/>
  <c r="CA434" i="1"/>
  <c r="CB434" i="1" s="1"/>
  <c r="CA383" i="1"/>
  <c r="CB383" i="1" s="1"/>
  <c r="CA511" i="1"/>
  <c r="CB511" i="1" s="1"/>
  <c r="CA37" i="1"/>
  <c r="CB37" i="1" s="1"/>
  <c r="CA493" i="1"/>
  <c r="CB493" i="1" s="1"/>
  <c r="CA643" i="1"/>
  <c r="CB643" i="1" s="1"/>
  <c r="CA34" i="1"/>
  <c r="CB34" i="1" s="1"/>
  <c r="CA804" i="1"/>
  <c r="CB804" i="1" s="1"/>
  <c r="CA407" i="1"/>
  <c r="CB407" i="1" s="1"/>
  <c r="CA315" i="1"/>
  <c r="CB315" i="1" s="1"/>
  <c r="CA749" i="1"/>
  <c r="CB749" i="1" s="1"/>
  <c r="CA504" i="1"/>
  <c r="CB504" i="1" s="1"/>
  <c r="CA451" i="1"/>
  <c r="CB451" i="1" s="1"/>
  <c r="CA763" i="1"/>
  <c r="CB763" i="1" s="1"/>
  <c r="CA337" i="1"/>
  <c r="CB337" i="1" s="1"/>
  <c r="CA740" i="1"/>
  <c r="CB740" i="1" s="1"/>
  <c r="CA345" i="1"/>
  <c r="CB345" i="1" s="1"/>
  <c r="CA538" i="1"/>
  <c r="CB538" i="1" s="1"/>
  <c r="CA571" i="1"/>
  <c r="CB571" i="1" s="1"/>
  <c r="CA771" i="1"/>
  <c r="CB771" i="1" s="1"/>
  <c r="CA202" i="1"/>
  <c r="CB202" i="1" s="1"/>
  <c r="CA223" i="1"/>
  <c r="CB223" i="1" s="1"/>
  <c r="CA904" i="1"/>
  <c r="CB904" i="1" s="1"/>
  <c r="CA313" i="1"/>
  <c r="CB313" i="1" s="1"/>
  <c r="CA933" i="1"/>
  <c r="CB933" i="1" s="1"/>
  <c r="CA573" i="1"/>
  <c r="CB573" i="1" s="1"/>
  <c r="CA320" i="1"/>
  <c r="CB320" i="1" s="1"/>
  <c r="CA826" i="1"/>
  <c r="CB826" i="1" s="1"/>
  <c r="CA224" i="1"/>
  <c r="CB224" i="1" s="1"/>
  <c r="CA144" i="1"/>
  <c r="CB144" i="1" s="1"/>
  <c r="CA702" i="1"/>
  <c r="CB702" i="1" s="1"/>
  <c r="CA867" i="1"/>
  <c r="CB867" i="1" s="1"/>
  <c r="CA419" i="1"/>
  <c r="CB419" i="1" s="1"/>
  <c r="CA927" i="1"/>
  <c r="CB927" i="1" s="1"/>
  <c r="CA155" i="1"/>
  <c r="CB155" i="1" s="1"/>
  <c r="CA61" i="1"/>
  <c r="CB61" i="1" s="1"/>
  <c r="CA822" i="1"/>
  <c r="CB822" i="1" s="1"/>
  <c r="CA25" i="1"/>
  <c r="CB25" i="1" s="1"/>
  <c r="CA244" i="1"/>
  <c r="CB244" i="1" s="1"/>
  <c r="CA620" i="1"/>
  <c r="CB620" i="1" s="1"/>
  <c r="CA46" i="1"/>
  <c r="CB46" i="1" s="1"/>
  <c r="CA20" i="1"/>
  <c r="CB20" i="1" s="1"/>
  <c r="CA784" i="1"/>
  <c r="CB784" i="1" s="1"/>
  <c r="CA91" i="1"/>
  <c r="CB91" i="1" s="1"/>
  <c r="CA142" i="1"/>
  <c r="CB142" i="1" s="1"/>
  <c r="CA444" i="1"/>
  <c r="CB444" i="1" s="1"/>
  <c r="CA896" i="1"/>
  <c r="CB896" i="1" s="1"/>
  <c r="CA700" i="1"/>
  <c r="CB700" i="1" s="1"/>
  <c r="CA48" i="1"/>
  <c r="CB48" i="1" s="1"/>
  <c r="CA101" i="1"/>
  <c r="CB101" i="1" s="1"/>
  <c r="CA351" i="1"/>
  <c r="CB351" i="1" s="1"/>
  <c r="CA449" i="1"/>
  <c r="CB449" i="1" s="1"/>
  <c r="CA343" i="1"/>
  <c r="CB343" i="1" s="1"/>
  <c r="CA912" i="1"/>
  <c r="CB912" i="1" s="1"/>
  <c r="CA309" i="1"/>
  <c r="CB309" i="1" s="1"/>
  <c r="CA410" i="1"/>
  <c r="CB410" i="1" s="1"/>
  <c r="CA465" i="1"/>
  <c r="CB465" i="1" s="1"/>
  <c r="CA187" i="1"/>
  <c r="CB187" i="1" s="1"/>
  <c r="CA515" i="1"/>
  <c r="CB515" i="1" s="1"/>
  <c r="CA925" i="1"/>
  <c r="CB925" i="1" s="1"/>
  <c r="CA214" i="1"/>
  <c r="CB214" i="1" s="1"/>
  <c r="CA396" i="1"/>
  <c r="CB396" i="1" s="1"/>
  <c r="CA245" i="1"/>
  <c r="CB245" i="1" s="1"/>
  <c r="CA42" i="1"/>
  <c r="CB42" i="1" s="1"/>
  <c r="CA35" i="1"/>
  <c r="CB35" i="1" s="1"/>
  <c r="CA703" i="1"/>
  <c r="CB703" i="1" s="1"/>
  <c r="CA919" i="1"/>
  <c r="CB919" i="1" s="1"/>
  <c r="CA663" i="1"/>
  <c r="CB663" i="1" s="1"/>
  <c r="CA583" i="1"/>
  <c r="CB583" i="1" s="1"/>
  <c r="CA252" i="1"/>
  <c r="CB252" i="1" s="1"/>
  <c r="CA464" i="1"/>
  <c r="CB464" i="1" s="1"/>
  <c r="CA909" i="1"/>
  <c r="CB909" i="1" s="1"/>
  <c r="CA276" i="1"/>
  <c r="CB276" i="1" s="1"/>
  <c r="CA43" i="1"/>
  <c r="CB43" i="1" s="1"/>
  <c r="CA645" i="1"/>
  <c r="CB645" i="1" s="1"/>
  <c r="CA108" i="1"/>
  <c r="CB108" i="1" s="1"/>
  <c r="CA243" i="1"/>
  <c r="CB243" i="1" s="1"/>
  <c r="CA693" i="1"/>
  <c r="CB693" i="1" s="1"/>
  <c r="CA249" i="1"/>
  <c r="CB249" i="1" s="1"/>
  <c r="CA357" i="1"/>
  <c r="CB357" i="1" s="1"/>
  <c r="CA654" i="1"/>
  <c r="CB654" i="1" s="1"/>
  <c r="CA418" i="1"/>
  <c r="CB418" i="1" s="1"/>
  <c r="CA495" i="1"/>
  <c r="CB495" i="1" s="1"/>
  <c r="CA179" i="1"/>
  <c r="CB179" i="1" s="1"/>
  <c r="CA437" i="1"/>
  <c r="CB437" i="1" s="1"/>
  <c r="CA905" i="1"/>
  <c r="CB905" i="1" s="1"/>
  <c r="CA258" i="1"/>
  <c r="CB258" i="1" s="1"/>
  <c r="CA295" i="1"/>
  <c r="CB295" i="1" s="1"/>
  <c r="CA30" i="1"/>
  <c r="CB30" i="1" s="1"/>
  <c r="CA170" i="1"/>
  <c r="CB170" i="1" s="1"/>
  <c r="CA887" i="1"/>
  <c r="CB887" i="1" s="1"/>
  <c r="CA715" i="1"/>
  <c r="CB715" i="1" s="1"/>
  <c r="CA893" i="1"/>
  <c r="CB893" i="1" s="1"/>
  <c r="CA150" i="1"/>
  <c r="CB150" i="1" s="1"/>
  <c r="CA375" i="1"/>
  <c r="CB375" i="1" s="1"/>
  <c r="CA466" i="1"/>
  <c r="CB466" i="1" s="1"/>
  <c r="CA831" i="1"/>
  <c r="CB831" i="1" s="1"/>
  <c r="CA762" i="1"/>
  <c r="CB762" i="1" s="1"/>
  <c r="CA132" i="1"/>
  <c r="CB132" i="1" s="1"/>
  <c r="CA203" i="1"/>
  <c r="CB203" i="1" s="1"/>
  <c r="CA221" i="1"/>
  <c r="CB221" i="1" s="1"/>
  <c r="CA117" i="1"/>
  <c r="CB117" i="1" s="1"/>
  <c r="CA446" i="1"/>
  <c r="CB446" i="1" s="1"/>
  <c r="CA670" i="1"/>
  <c r="CB670" i="1" s="1"/>
  <c r="CA913" i="1"/>
  <c r="CB913" i="1" s="1"/>
  <c r="CA180" i="1"/>
  <c r="CB180" i="1" s="1"/>
  <c r="CA299" i="1"/>
  <c r="CB299" i="1" s="1"/>
  <c r="CA507" i="1"/>
  <c r="CB507" i="1" s="1"/>
  <c r="CA329" i="1"/>
  <c r="CB329" i="1" s="1"/>
  <c r="CA817" i="1"/>
  <c r="CB817" i="1" s="1"/>
  <c r="CA397" i="1"/>
  <c r="CB397" i="1" s="1"/>
  <c r="CA932" i="1"/>
  <c r="CB932" i="1" s="1"/>
  <c r="CA124" i="1"/>
  <c r="CB124" i="1" s="1"/>
  <c r="CA578" i="1"/>
  <c r="CB578" i="1" s="1"/>
  <c r="CA666" i="1"/>
  <c r="CB666" i="1" s="1"/>
  <c r="CA298" i="1"/>
  <c r="CB298" i="1" s="1"/>
  <c r="CA457" i="1"/>
  <c r="CB457" i="1" s="1"/>
  <c r="CA302" i="1"/>
  <c r="CB302" i="1" s="1"/>
  <c r="CA914" i="1"/>
  <c r="CB914" i="1" s="1"/>
  <c r="CA785" i="1"/>
  <c r="CB785" i="1" s="1"/>
  <c r="CA634" i="1"/>
  <c r="CB634" i="1" s="1"/>
  <c r="CA712" i="1"/>
  <c r="CB712" i="1" s="1"/>
  <c r="CA468" i="1"/>
  <c r="CB468" i="1" s="1"/>
  <c r="CA15" i="1"/>
  <c r="CB15" i="1" s="1"/>
  <c r="CA138" i="1"/>
  <c r="CB138" i="1" s="1"/>
  <c r="CA171" i="1"/>
  <c r="CB171" i="1" s="1"/>
  <c r="CA7" i="1"/>
  <c r="CB7" i="1" s="1"/>
  <c r="CA911" i="1"/>
  <c r="CB911" i="1" s="1"/>
  <c r="CA183" i="1"/>
  <c r="CB183" i="1" s="1"/>
  <c r="CA710" i="1"/>
  <c r="CB710" i="1" s="1"/>
  <c r="CA250" i="1"/>
  <c r="CB250" i="1" s="1"/>
  <c r="CA59" i="1"/>
  <c r="CB59" i="1" s="1"/>
  <c r="CA211" i="1"/>
  <c r="CB211" i="1" s="1"/>
  <c r="CA311" i="1"/>
  <c r="CB311" i="1" s="1"/>
  <c r="CA430" i="1"/>
  <c r="CB430" i="1" s="1"/>
  <c r="CA616" i="1"/>
  <c r="CB616" i="1" s="1"/>
  <c r="CA435" i="1"/>
  <c r="CB435" i="1" s="1"/>
  <c r="CA682" i="1"/>
  <c r="CB682" i="1" s="1"/>
  <c r="CA561" i="1"/>
  <c r="CB561" i="1" s="1"/>
  <c r="CA750" i="1"/>
  <c r="CB750" i="1" s="1"/>
  <c r="CA390" i="1"/>
  <c r="CB390" i="1" s="1"/>
  <c r="CA448" i="1"/>
  <c r="CB448" i="1" s="1"/>
  <c r="CA387" i="1"/>
  <c r="CB387" i="1" s="1"/>
  <c r="CA610" i="1"/>
  <c r="CB610" i="1" s="1"/>
  <c r="CA516" i="1"/>
  <c r="CB516" i="1" s="1"/>
  <c r="CA736" i="1"/>
  <c r="CB736" i="1" s="1"/>
  <c r="CA521" i="1"/>
  <c r="CB521" i="1" s="1"/>
  <c r="CA379" i="1"/>
  <c r="CB379" i="1" s="1"/>
  <c r="CA491" i="1"/>
  <c r="CB491" i="1" s="1"/>
  <c r="CA690" i="1"/>
  <c r="CB690" i="1" s="1"/>
  <c r="CA363" i="1"/>
  <c r="CB363" i="1" s="1"/>
  <c r="CA756" i="1"/>
  <c r="CB756" i="1" s="1"/>
  <c r="CA273" i="1"/>
  <c r="CB273" i="1" s="1"/>
  <c r="CA775" i="1"/>
  <c r="CB775" i="1" s="1"/>
  <c r="CA810" i="1"/>
  <c r="CB810" i="1" s="1"/>
  <c r="CA773" i="1"/>
  <c r="CB773" i="1" s="1"/>
  <c r="CA866" i="1"/>
  <c r="CB866" i="1" s="1"/>
  <c r="CA632" i="1"/>
  <c r="CB632" i="1" s="1"/>
  <c r="CA790" i="1"/>
  <c r="CB790" i="1" s="1"/>
  <c r="CA674" i="1"/>
  <c r="CB674" i="1" s="1"/>
  <c r="CA324" i="1"/>
  <c r="CB324" i="1" s="1"/>
  <c r="CA200" i="1"/>
  <c r="CB200" i="1" s="1"/>
  <c r="CA266" i="1"/>
  <c r="CB266" i="1" s="1"/>
  <c r="CA834" i="1"/>
  <c r="CB834" i="1" s="1"/>
  <c r="CA855" i="1"/>
  <c r="CB855" i="1" s="1"/>
  <c r="CA332" i="1"/>
  <c r="CB332" i="1" s="1"/>
  <c r="CA631" i="1"/>
  <c r="CB631" i="1" s="1"/>
  <c r="CA667" i="1"/>
  <c r="CB667" i="1" s="1"/>
  <c r="CA143" i="1"/>
  <c r="CB143" i="1" s="1"/>
  <c r="CA813" i="1"/>
  <c r="CB813" i="1" s="1"/>
  <c r="CA60" i="1"/>
  <c r="CB60" i="1" s="1"/>
  <c r="CA704" i="1"/>
  <c r="CB704" i="1" s="1"/>
  <c r="CA236" i="1"/>
  <c r="CB236" i="1" s="1"/>
  <c r="CA582" i="1"/>
  <c r="CB582" i="1" s="1"/>
  <c r="CA474" i="1"/>
  <c r="CB474" i="1" s="1"/>
  <c r="CA543" i="1"/>
  <c r="CB543" i="1" s="1"/>
  <c r="CA940" i="1"/>
  <c r="CB940" i="1" s="1"/>
  <c r="CA765" i="1"/>
  <c r="CB765" i="1" s="1"/>
  <c r="CA882" i="1"/>
  <c r="CB882" i="1" s="1"/>
  <c r="CA603" i="1"/>
  <c r="CB603" i="1" s="1"/>
  <c r="CA679" i="1"/>
  <c r="CB679" i="1" s="1"/>
  <c r="CA395" i="1"/>
  <c r="CB395" i="1" s="1"/>
  <c r="CA627" i="1"/>
  <c r="CB627" i="1" s="1"/>
  <c r="CA837" i="1"/>
  <c r="CB837" i="1" s="1"/>
  <c r="CA751" i="1"/>
  <c r="CB751" i="1" s="1"/>
  <c r="CA318" i="1"/>
  <c r="CB318" i="1" s="1"/>
  <c r="CA728" i="1"/>
  <c r="CB728" i="1" s="1"/>
  <c r="CA623" i="1"/>
  <c r="CB623" i="1" s="1"/>
  <c r="CA268" i="1"/>
  <c r="CB268" i="1" s="1"/>
  <c r="CA877" i="1"/>
  <c r="CB877" i="1" s="1"/>
  <c r="CA551" i="1"/>
  <c r="CB551" i="1" s="1"/>
  <c r="CA93" i="1"/>
  <c r="CB93" i="1" s="1"/>
  <c r="CA807" i="1"/>
  <c r="CB807" i="1" s="1"/>
  <c r="CA137" i="1"/>
  <c r="CB137" i="1" s="1"/>
  <c r="CA128" i="1"/>
  <c r="CB128" i="1" s="1"/>
  <c r="CA100" i="1"/>
  <c r="CB100" i="1" s="1"/>
  <c r="CA734" i="1"/>
  <c r="CB734" i="1" s="1"/>
  <c r="CA786" i="1"/>
  <c r="CB786" i="1" s="1"/>
  <c r="CA301" i="1"/>
  <c r="CB301" i="1" s="1"/>
  <c r="CA120" i="1"/>
  <c r="CB120" i="1" s="1"/>
  <c r="CA503" i="1"/>
  <c r="CB503" i="1" s="1"/>
  <c r="CA425" i="1"/>
  <c r="CB425" i="1" s="1"/>
  <c r="CA766" i="1"/>
  <c r="CB766" i="1" s="1"/>
  <c r="CA599" i="1"/>
  <c r="CB599" i="1" s="1"/>
  <c r="CA213" i="1"/>
  <c r="CB213" i="1" s="1"/>
  <c r="CA836" i="1"/>
  <c r="CB836" i="1" s="1"/>
  <c r="CA201" i="1"/>
  <c r="CB201" i="1" s="1"/>
  <c r="CA526" i="1"/>
  <c r="CB526" i="1" s="1"/>
  <c r="CA164" i="1"/>
  <c r="CB164" i="1" s="1"/>
  <c r="CA195" i="1"/>
  <c r="CB195" i="1" s="1"/>
  <c r="CA216" i="1"/>
  <c r="CB216" i="1" s="1"/>
  <c r="CA641" i="1"/>
  <c r="CB641" i="1" s="1"/>
  <c r="CA553" i="1"/>
  <c r="CB553" i="1" s="1"/>
  <c r="CA403" i="1"/>
  <c r="CB403" i="1" s="1"/>
  <c r="CA572" i="1"/>
  <c r="CB572" i="1" s="1"/>
  <c r="CA477" i="1"/>
  <c r="CB477" i="1" s="1"/>
  <c r="CA384" i="1"/>
  <c r="CB384" i="1" s="1"/>
  <c r="CA934" i="1"/>
  <c r="CB934" i="1" s="1"/>
  <c r="CA924" i="1"/>
  <c r="CB924" i="1" s="1"/>
  <c r="CA278" i="1"/>
  <c r="CB278" i="1" s="1"/>
  <c r="CA861" i="1"/>
  <c r="CB861" i="1" s="1"/>
  <c r="CA125" i="1"/>
  <c r="CB125" i="1" s="1"/>
  <c r="CA305" i="1"/>
  <c r="CB305" i="1" s="1"/>
  <c r="CA147" i="1"/>
  <c r="CB147" i="1" s="1"/>
  <c r="CA753" i="1"/>
  <c r="CB753" i="1" s="1"/>
  <c r="CA18" i="1"/>
  <c r="CB18" i="1" s="1"/>
  <c r="CA186" i="1"/>
  <c r="CB186" i="1" s="1"/>
  <c r="CA432" i="1"/>
  <c r="CB432" i="1" s="1"/>
  <c r="CA130" i="1"/>
  <c r="CB130" i="1" s="1"/>
  <c r="CA758" i="1"/>
  <c r="CB758" i="1" s="1"/>
  <c r="CA699" i="1"/>
  <c r="CB699" i="1" s="1"/>
  <c r="CA894" i="1"/>
  <c r="CB894" i="1" s="1"/>
  <c r="CA371" i="1"/>
  <c r="CB371" i="1" s="1"/>
  <c r="CA198" i="1"/>
  <c r="CB198" i="1" s="1"/>
  <c r="CA460" i="1"/>
  <c r="CB460" i="1" s="1"/>
  <c r="CA107" i="1"/>
  <c r="CB107" i="1" s="1"/>
  <c r="CA809" i="1"/>
  <c r="CB809" i="1" s="1"/>
  <c r="CA126" i="1"/>
  <c r="CB126" i="1" s="1"/>
  <c r="CA181" i="1"/>
  <c r="CB181" i="1" s="1"/>
  <c r="CA484" i="1"/>
  <c r="CB484" i="1" s="1"/>
  <c r="CA260" i="1"/>
  <c r="CB260" i="1" s="1"/>
  <c r="CA98" i="1"/>
  <c r="CB98" i="1" s="1"/>
  <c r="CA421" i="1"/>
  <c r="CB421" i="1" s="1"/>
  <c r="CA835" i="1"/>
  <c r="CB835" i="1" s="1"/>
  <c r="CA935" i="1"/>
  <c r="CB935" i="1" s="1"/>
  <c r="CA730" i="1"/>
  <c r="CB730" i="1" s="1"/>
  <c r="CA247" i="1"/>
  <c r="CB247" i="1" s="1"/>
  <c r="CA821" i="1"/>
  <c r="CB821" i="1" s="1"/>
  <c r="CA33" i="1"/>
  <c r="CB33" i="1" s="1"/>
  <c r="CA708" i="1"/>
  <c r="CB708" i="1" s="1"/>
  <c r="CA839" i="1"/>
  <c r="CB839" i="1" s="1"/>
  <c r="CA262" i="1"/>
  <c r="CB262" i="1" s="1"/>
  <c r="CA368" i="1"/>
  <c r="CB368" i="1" s="1"/>
  <c r="CA27" i="1"/>
  <c r="CB27" i="1" s="1"/>
  <c r="CA175" i="1"/>
  <c r="CB175" i="1" s="1"/>
  <c r="CA618" i="1"/>
  <c r="CB618" i="1" s="1"/>
  <c r="CA158" i="1"/>
  <c r="CB158" i="1" s="1"/>
  <c r="CA852" i="1"/>
  <c r="CB852" i="1" s="1"/>
  <c r="CA219" i="1"/>
  <c r="CB219" i="1" s="1"/>
  <c r="CA467" i="1"/>
  <c r="CB467" i="1" s="1"/>
  <c r="CA783" i="1"/>
  <c r="CB783" i="1" s="1"/>
  <c r="CA92" i="1"/>
  <c r="CB92" i="1" s="1"/>
  <c r="CA701" i="1"/>
  <c r="CB701" i="1" s="1"/>
  <c r="CA127" i="1"/>
  <c r="CB127" i="1" s="1"/>
  <c r="CA792" i="1"/>
  <c r="CB792" i="1" s="1"/>
  <c r="CA413" i="1"/>
  <c r="CB413" i="1" s="1"/>
  <c r="CA458" i="1"/>
  <c r="CB458" i="1" s="1"/>
  <c r="CA327" i="1"/>
  <c r="CB327" i="1" s="1"/>
  <c r="CA685" i="1"/>
  <c r="CB685" i="1" s="1"/>
  <c r="CA354" i="1"/>
  <c r="CB354" i="1" s="1"/>
  <c r="CA536" i="1"/>
  <c r="CB536" i="1" s="1"/>
  <c r="CA222" i="1"/>
  <c r="CB222" i="1" s="1"/>
  <c r="CA723" i="1"/>
  <c r="CB723" i="1" s="1"/>
  <c r="CA217" i="1"/>
  <c r="CB217" i="1" s="1"/>
  <c r="CA103" i="1"/>
  <c r="CB103" i="1" s="1"/>
  <c r="CA165" i="1"/>
  <c r="CB165" i="1" s="1"/>
  <c r="CA510" i="1"/>
  <c r="CB510" i="1" s="1"/>
  <c r="CA814" i="1"/>
  <c r="CB814" i="1" s="1"/>
  <c r="CA361" i="1"/>
  <c r="CB361" i="1" s="1"/>
  <c r="CA370" i="1"/>
  <c r="CB370" i="1" s="1"/>
  <c r="CA328" i="1"/>
  <c r="CB328" i="1" s="1"/>
  <c r="CA592" i="1"/>
  <c r="CB592" i="1" s="1"/>
  <c r="CA509" i="1"/>
  <c r="CB509" i="1" s="1"/>
  <c r="CA661" i="1"/>
  <c r="CB661" i="1" s="1"/>
  <c r="CA534" i="1"/>
  <c r="CB534" i="1" s="1"/>
  <c r="CA431" i="1"/>
  <c r="CB431" i="1" s="1"/>
  <c r="CA524" i="1"/>
  <c r="CB524" i="1" s="1"/>
  <c r="CA558" i="1"/>
  <c r="CB558" i="1" s="1"/>
  <c r="CA456" i="1"/>
  <c r="CB456" i="1" s="1"/>
  <c r="CA438" i="1"/>
  <c r="CB438" i="1" s="1"/>
  <c r="CA414" i="1"/>
  <c r="CB414" i="1" s="1"/>
  <c r="CA517" i="1"/>
  <c r="CB517" i="1" s="1"/>
  <c r="CA398" i="1"/>
  <c r="CB398" i="1" s="1"/>
  <c r="CA487" i="1"/>
  <c r="CB487" i="1" s="1"/>
  <c r="CA737" i="1"/>
  <c r="CB737" i="1" s="1"/>
  <c r="CA404" i="1"/>
  <c r="CB404" i="1" s="1"/>
  <c r="BQ80" i="1"/>
  <c r="BR534" i="1"/>
  <c r="BQ746" i="1"/>
  <c r="BR746" i="1"/>
  <c r="BR438" i="1"/>
  <c r="BR756" i="1"/>
  <c r="BQ756" i="1"/>
  <c r="BR661" i="1"/>
  <c r="BR407" i="1"/>
  <c r="BR728" i="1"/>
  <c r="BR358" i="1"/>
  <c r="BR679" i="1"/>
  <c r="BR487" i="1"/>
  <c r="BR558" i="1"/>
  <c r="BR744" i="1"/>
  <c r="BR459" i="1"/>
  <c r="BR376" i="1"/>
  <c r="BR561" i="1"/>
  <c r="BR424" i="1"/>
  <c r="BR475" i="1"/>
  <c r="BQ531" i="1"/>
  <c r="BQ733" i="1"/>
  <c r="BQ593" i="1"/>
  <c r="BR745" i="1"/>
  <c r="BQ760" i="1"/>
  <c r="BQ741" i="1"/>
  <c r="BQ683" i="1"/>
  <c r="BQ690" i="1"/>
  <c r="BQ638" i="1"/>
  <c r="BQ314" i="1"/>
  <c r="BQ627" i="1"/>
  <c r="BQ763" i="1"/>
  <c r="BQ411" i="1"/>
  <c r="BR682" i="1"/>
  <c r="BQ643" i="1"/>
  <c r="BQ584" i="1"/>
  <c r="BQ348" i="1"/>
  <c r="BQ767" i="1"/>
  <c r="BQ512" i="1"/>
  <c r="BQ613" i="1"/>
  <c r="BQ455" i="1"/>
  <c r="BQ395" i="1"/>
  <c r="BQ342" i="1"/>
  <c r="BQ628" i="1"/>
  <c r="BR386" i="1"/>
  <c r="BR771" i="1"/>
  <c r="BR434" i="1"/>
  <c r="BR430" i="1"/>
  <c r="BR362" i="1"/>
  <c r="BR520" i="1"/>
  <c r="BR417" i="1"/>
  <c r="BR382" i="1"/>
  <c r="BR508" i="1"/>
  <c r="BR398" i="1"/>
  <c r="BR604" i="1"/>
  <c r="BR345" i="1"/>
  <c r="BR373" i="1"/>
  <c r="BQ664" i="1"/>
  <c r="BQ355" i="1"/>
  <c r="BQ685" i="1"/>
  <c r="BQ588" i="1"/>
  <c r="BQ523" i="1"/>
  <c r="BQ403" i="1"/>
  <c r="BQ313" i="1"/>
  <c r="BQ688" i="1"/>
  <c r="BQ591" i="1"/>
  <c r="BQ480" i="1"/>
  <c r="BQ413" i="1"/>
  <c r="BQ347" i="1"/>
  <c r="BQ753" i="1"/>
  <c r="BQ603" i="1"/>
  <c r="BQ731" i="1"/>
  <c r="BQ579" i="1"/>
  <c r="BQ484" i="1"/>
  <c r="BQ327" i="1"/>
  <c r="BR94" i="1"/>
  <c r="BR107" i="1"/>
  <c r="BR235" i="1"/>
  <c r="BQ614" i="1"/>
  <c r="BQ74" i="1"/>
  <c r="BQ87" i="1"/>
  <c r="BQ215" i="1"/>
  <c r="BQ418" i="1"/>
  <c r="BR18" i="1"/>
  <c r="BR31" i="1"/>
  <c r="BR159" i="1"/>
  <c r="BR295" i="1"/>
  <c r="BQ822" i="1"/>
  <c r="BQ102" i="1"/>
  <c r="BQ115" i="1"/>
  <c r="BQ243" i="1"/>
  <c r="BQ506" i="1"/>
  <c r="BR693" i="1"/>
  <c r="BR262" i="1"/>
  <c r="BR44" i="1"/>
  <c r="BR172" i="1"/>
  <c r="BR308" i="1"/>
  <c r="BQ698" i="1"/>
  <c r="BQ857" i="1"/>
  <c r="BQ925" i="1"/>
  <c r="BQ845" i="1"/>
  <c r="BR126" i="1"/>
  <c r="BR805" i="1"/>
  <c r="BQ40" i="1"/>
  <c r="BQ168" i="1"/>
  <c r="BQ296" i="1"/>
  <c r="BQ674" i="1"/>
  <c r="BQ832" i="1"/>
  <c r="BQ834" i="1"/>
  <c r="BQ867" i="1"/>
  <c r="BQ2" i="1"/>
  <c r="BQ708" i="1"/>
  <c r="BQ583" i="1"/>
  <c r="BR727" i="1"/>
  <c r="BR671" i="1"/>
  <c r="BR576" i="1"/>
  <c r="BR489" i="1"/>
  <c r="BR375" i="1"/>
  <c r="BR397" i="1"/>
  <c r="BR667" i="1"/>
  <c r="BR567" i="1"/>
  <c r="BR472" i="1"/>
  <c r="BR401" i="1"/>
  <c r="BR333" i="1"/>
  <c r="BR658" i="1"/>
  <c r="BQ537" i="1"/>
  <c r="BR656" i="1"/>
  <c r="BQ554" i="1"/>
  <c r="BR461" i="1"/>
  <c r="BR6" i="1"/>
  <c r="BR19" i="1"/>
  <c r="BR179" i="1"/>
  <c r="BQ18" i="1"/>
  <c r="BQ159" i="1"/>
  <c r="BQ782" i="1"/>
  <c r="BR103" i="1"/>
  <c r="BR492" i="1"/>
  <c r="BQ283" i="1"/>
  <c r="BR84" i="1"/>
  <c r="BR885" i="1"/>
  <c r="BQ611" i="1"/>
  <c r="BR496" i="1"/>
  <c r="BR773" i="1"/>
  <c r="BQ773" i="1"/>
  <c r="BQ872" i="1"/>
  <c r="BR638" i="1"/>
  <c r="BR314" i="1"/>
  <c r="BR627" i="1"/>
  <c r="BR763" i="1"/>
  <c r="BR411" i="1"/>
  <c r="BQ682" i="1"/>
  <c r="BR643" i="1"/>
  <c r="BR584" i="1"/>
  <c r="BR348" i="1"/>
  <c r="BR767" i="1"/>
  <c r="BR512" i="1"/>
  <c r="BR613" i="1"/>
  <c r="BR455" i="1"/>
  <c r="BR531" i="1"/>
  <c r="BR733" i="1"/>
  <c r="BR593" i="1"/>
  <c r="BQ745" i="1"/>
  <c r="BR760" i="1"/>
  <c r="BR741" i="1"/>
  <c r="BR683" i="1"/>
  <c r="BR690" i="1"/>
  <c r="BR665" i="1"/>
  <c r="BQ610" i="1"/>
  <c r="BQ548" i="1"/>
  <c r="BQ481" i="1"/>
  <c r="BQ607" i="1"/>
  <c r="BQ500" i="1"/>
  <c r="BQ369" i="1"/>
  <c r="BQ600" i="1"/>
  <c r="BQ740" i="1"/>
  <c r="BQ427" i="1"/>
  <c r="BQ749" i="1"/>
  <c r="BQ592" i="1"/>
  <c r="BR478" i="1"/>
  <c r="BR395" i="1"/>
  <c r="BR342" i="1"/>
  <c r="BR628" i="1"/>
  <c r="BR341" i="1"/>
  <c r="BR365" i="1"/>
  <c r="BR318" i="1"/>
  <c r="BR334" i="1"/>
  <c r="BR441" i="1"/>
  <c r="BR754" i="1"/>
  <c r="BR736" i="1"/>
  <c r="BR635" i="1"/>
  <c r="BR394" i="1"/>
  <c r="BR353" i="1"/>
  <c r="BR545" i="1"/>
  <c r="BR759" i="1"/>
  <c r="BR596" i="1"/>
  <c r="BQ571" i="1"/>
  <c r="BR678" i="1"/>
  <c r="BQ671" i="1"/>
  <c r="BQ576" i="1"/>
  <c r="BQ489" i="1"/>
  <c r="BQ375" i="1"/>
  <c r="BQ397" i="1"/>
  <c r="BQ667" i="1"/>
  <c r="BQ567" i="1"/>
  <c r="BQ472" i="1"/>
  <c r="BQ401" i="1"/>
  <c r="BQ333" i="1"/>
  <c r="BQ658" i="1"/>
  <c r="BR537" i="1"/>
  <c r="BQ656" i="1"/>
  <c r="BR554" i="1"/>
  <c r="BQ461" i="1"/>
  <c r="BQ858" i="1"/>
  <c r="BR11" i="1"/>
  <c r="BR139" i="1"/>
  <c r="BR267" i="1"/>
  <c r="BQ806" i="1"/>
  <c r="BQ876" i="1"/>
  <c r="BQ119" i="1"/>
  <c r="BQ247" i="1"/>
  <c r="BR522" i="1"/>
  <c r="BR50" i="1"/>
  <c r="BR63" i="1"/>
  <c r="BR191" i="1"/>
  <c r="BR363" i="1"/>
  <c r="BQ6" i="1"/>
  <c r="BQ19" i="1"/>
  <c r="BQ147" i="1"/>
  <c r="BQ275" i="1"/>
  <c r="BR697" i="1"/>
  <c r="BR725" i="1"/>
  <c r="BR572" i="1"/>
  <c r="BR76" i="1"/>
  <c r="BR204" i="1"/>
  <c r="BR409" i="1"/>
  <c r="BR742" i="1"/>
  <c r="BR869" i="1"/>
  <c r="BR919" i="1"/>
  <c r="BR910" i="1"/>
  <c r="BR194" i="1"/>
  <c r="BQ532" i="1"/>
  <c r="BQ72" i="1"/>
  <c r="BQ200" i="1"/>
  <c r="BQ367" i="1"/>
  <c r="BQ718" i="1"/>
  <c r="BQ885" i="1"/>
  <c r="BR930" i="1"/>
  <c r="BQ936" i="1"/>
  <c r="BQ166" i="1"/>
  <c r="BQ877" i="1"/>
  <c r="BQ507" i="1"/>
  <c r="BR626" i="1"/>
  <c r="BQ650" i="1"/>
  <c r="BR564" i="1"/>
  <c r="BR468" i="1"/>
  <c r="BR361" i="1"/>
  <c r="BR336" i="1"/>
  <c r="BR646" i="1"/>
  <c r="BR540" i="1"/>
  <c r="BR454" i="1"/>
  <c r="BR378" i="1"/>
  <c r="BR426" i="1"/>
  <c r="BR637" i="1"/>
  <c r="BR499" i="1"/>
  <c r="BR630" i="1"/>
  <c r="BR533" i="1"/>
  <c r="BR423" i="1"/>
  <c r="BR38" i="1"/>
  <c r="BR51" i="1"/>
  <c r="BR275" i="1"/>
  <c r="BQ865" i="1"/>
  <c r="BQ255" i="1"/>
  <c r="BR58" i="1"/>
  <c r="BR199" i="1"/>
  <c r="BQ14" i="1"/>
  <c r="BQ738" i="1"/>
  <c r="BR212" i="1"/>
  <c r="BR852" i="1"/>
  <c r="BR469" i="1"/>
  <c r="BR751" i="1"/>
  <c r="BQ751" i="1"/>
  <c r="BR315" i="1"/>
  <c r="BQ315" i="1"/>
  <c r="BQ451" i="1"/>
  <c r="BQ386" i="1"/>
  <c r="BQ521" i="1"/>
  <c r="BR569" i="1"/>
  <c r="BQ431" i="1"/>
  <c r="BQ542" i="1"/>
  <c r="BQ772" i="1"/>
  <c r="BQ319" i="1"/>
  <c r="BQ482" i="1"/>
  <c r="BQ755" i="1"/>
  <c r="BQ535" i="1"/>
  <c r="BQ399" i="1"/>
  <c r="BQ517" i="1"/>
  <c r="BQ589" i="1"/>
  <c r="BQ504" i="1"/>
  <c r="BQ462" i="1"/>
  <c r="BQ676" i="1"/>
  <c r="BQ331" i="1"/>
  <c r="BQ530" i="1"/>
  <c r="BQ524" i="1"/>
  <c r="BQ651" i="1"/>
  <c r="BQ623" i="1"/>
  <c r="BQ686" i="1"/>
  <c r="BQ577" i="1"/>
  <c r="BQ414" i="1"/>
  <c r="BR538" i="1"/>
  <c r="BR673" i="1"/>
  <c r="BR525" i="1"/>
  <c r="BR505" i="1"/>
  <c r="BR652" i="1"/>
  <c r="BR549" i="1"/>
  <c r="BQ408" i="1"/>
  <c r="BR497" i="1"/>
  <c r="BR321" i="1"/>
  <c r="BQ476" i="1"/>
  <c r="BQ804" i="1"/>
  <c r="BQ528" i="1"/>
  <c r="BQ249" i="1"/>
  <c r="BQ121" i="1"/>
  <c r="BR781" i="1"/>
  <c r="BR122" i="1"/>
  <c r="BR641" i="1"/>
  <c r="BR269" i="1"/>
  <c r="BR141" i="1"/>
  <c r="BR13" i="1"/>
  <c r="BQ190" i="1"/>
  <c r="BQ707" i="1"/>
  <c r="BQ332" i="1"/>
  <c r="BQ189" i="1"/>
  <c r="BQ61" i="1"/>
  <c r="BR402" i="1"/>
  <c r="BR788" i="1"/>
  <c r="BR473" i="1"/>
  <c r="BR225" i="1"/>
  <c r="BR97" i="1"/>
  <c r="BQ785" i="1"/>
  <c r="BQ126" i="1"/>
  <c r="BQ928" i="1"/>
  <c r="BQ917" i="1"/>
  <c r="BR850" i="1"/>
  <c r="BR698" i="1"/>
  <c r="BQ308" i="1"/>
  <c r="BQ172" i="1"/>
  <c r="BQ44" i="1"/>
  <c r="BQ286" i="1"/>
  <c r="BQ701" i="1"/>
  <c r="BR230" i="1"/>
  <c r="BR891" i="1"/>
  <c r="BR892" i="1"/>
  <c r="BR833" i="1"/>
  <c r="BR779" i="1"/>
  <c r="BR446" i="1"/>
  <c r="BQ216" i="1"/>
  <c r="BQ88" i="1"/>
  <c r="BR692" i="1"/>
  <c r="BR782" i="1"/>
  <c r="BQ421" i="1"/>
  <c r="BQ246" i="1"/>
  <c r="BR730" i="1"/>
  <c r="BQ400" i="1"/>
  <c r="BQ209" i="1"/>
  <c r="BQ81" i="1"/>
  <c r="BR518" i="1"/>
  <c r="BR800" i="1"/>
  <c r="BR514" i="1"/>
  <c r="BR229" i="1"/>
  <c r="BR101" i="1"/>
  <c r="BQ700" i="1"/>
  <c r="BQ106" i="1"/>
  <c r="BQ619" i="1"/>
  <c r="BQ277" i="1"/>
  <c r="BQ149" i="1"/>
  <c r="BQ21" i="1"/>
  <c r="BR202" i="1"/>
  <c r="BR711" i="1"/>
  <c r="BR346" i="1"/>
  <c r="BR185" i="1"/>
  <c r="BR57" i="1"/>
  <c r="BQ465" i="1"/>
  <c r="BQ921" i="1"/>
  <c r="BQ910" i="1"/>
  <c r="BQ895" i="1"/>
  <c r="BQ823" i="1"/>
  <c r="BQ590" i="1"/>
  <c r="BR260" i="1"/>
  <c r="BR132" i="1"/>
  <c r="BQ4" i="1"/>
  <c r="BR826" i="1"/>
  <c r="BR797" i="1"/>
  <c r="BR134" i="1"/>
  <c r="BR889" i="1"/>
  <c r="BQ934" i="1"/>
  <c r="BR836" i="1"/>
  <c r="BR702" i="1"/>
  <c r="BR320" i="1"/>
  <c r="BR176" i="1"/>
  <c r="BR48" i="1"/>
  <c r="BR306" i="1"/>
  <c r="BR705" i="1"/>
  <c r="BQ789" i="1"/>
  <c r="BQ146" i="1"/>
  <c r="BQ677" i="1"/>
  <c r="BQ297" i="1"/>
  <c r="BQ169" i="1"/>
  <c r="BQ41" i="1"/>
  <c r="BR234" i="1"/>
  <c r="BR723" i="1"/>
  <c r="BR384" i="1"/>
  <c r="BR189" i="1"/>
  <c r="BR61" i="1"/>
  <c r="BQ360" i="1"/>
  <c r="BQ792" i="1"/>
  <c r="BQ485" i="1"/>
  <c r="BR237" i="1"/>
  <c r="BR109" i="1"/>
  <c r="BR769" i="1"/>
  <c r="BR118" i="1"/>
  <c r="BR631" i="1"/>
  <c r="BR273" i="1"/>
  <c r="BR145" i="1"/>
  <c r="BR17" i="1"/>
  <c r="BQ242" i="1"/>
  <c r="BR899" i="1"/>
  <c r="BR900" i="1"/>
  <c r="BR862" i="1"/>
  <c r="BQ783" i="1"/>
  <c r="BQ460" i="1"/>
  <c r="BQ220" i="1"/>
  <c r="BQ92" i="1"/>
  <c r="BQ704" i="1"/>
  <c r="BQ786" i="1"/>
  <c r="BR502" i="1"/>
  <c r="BR936" i="1"/>
  <c r="BQ938" i="1"/>
  <c r="BQ919" i="1"/>
  <c r="BR827" i="1"/>
  <c r="BR605" i="1"/>
  <c r="BR264" i="1"/>
  <c r="BR136" i="1"/>
  <c r="BR8" i="1"/>
  <c r="BR830" i="1"/>
  <c r="BQ381" i="1"/>
  <c r="BQ294" i="1"/>
  <c r="BQ780" i="1"/>
  <c r="BQ449" i="1"/>
  <c r="BQ225" i="1"/>
  <c r="BQ97" i="1"/>
  <c r="BR655" i="1"/>
  <c r="BR816" i="1"/>
  <c r="BQ570" i="1"/>
  <c r="BR245" i="1"/>
  <c r="BR117" i="1"/>
  <c r="BQ781" i="1"/>
  <c r="BQ138" i="1"/>
  <c r="BQ663" i="1"/>
  <c r="BQ293" i="1"/>
  <c r="BQ165" i="1"/>
  <c r="BQ37" i="1"/>
  <c r="BR246" i="1"/>
  <c r="BQ730" i="1"/>
  <c r="BR400" i="1"/>
  <c r="BR201" i="1"/>
  <c r="BR73" i="1"/>
  <c r="BR633" i="1"/>
  <c r="BR942" i="1"/>
  <c r="BQ907" i="1"/>
  <c r="BQ881" i="1"/>
  <c r="BQ868" i="1"/>
  <c r="BQ639" i="1"/>
  <c r="BQ276" i="1"/>
  <c r="BQ148" i="1"/>
  <c r="BQ20" i="1"/>
  <c r="BQ214" i="1"/>
  <c r="BQ887" i="1"/>
  <c r="BR166" i="1"/>
  <c r="BR847" i="1"/>
  <c r="BR840" i="1"/>
  <c r="BQ864" i="1"/>
  <c r="BR718" i="1"/>
  <c r="BR367" i="1"/>
  <c r="BR192" i="1"/>
  <c r="BR64" i="1"/>
  <c r="BR453" i="1"/>
  <c r="BR721" i="1"/>
  <c r="BQ349" i="1"/>
  <c r="BR845" i="1"/>
  <c r="BQ874" i="1"/>
  <c r="BQ914" i="1"/>
  <c r="BQ811" i="1"/>
  <c r="BR553" i="1"/>
  <c r="BQ256" i="1"/>
  <c r="BQ128" i="1"/>
  <c r="BR859" i="1"/>
  <c r="BR546" i="1"/>
  <c r="BR929" i="1"/>
  <c r="BQ918" i="1"/>
  <c r="BQ903" i="1"/>
  <c r="BR823" i="1"/>
  <c r="BR590" i="1"/>
  <c r="BQ260" i="1"/>
  <c r="BQ132" i="1"/>
  <c r="BR4" i="1"/>
  <c r="BR818" i="1"/>
  <c r="BR575" i="1"/>
  <c r="BQ377" i="1"/>
  <c r="BQ203" i="1"/>
  <c r="BQ75" i="1"/>
  <c r="BQ62" i="1"/>
  <c r="BQ587" i="1"/>
  <c r="BR247" i="1"/>
  <c r="BR119" i="1"/>
  <c r="BQ886" i="1"/>
  <c r="BQ226" i="1"/>
  <c r="BQ303" i="1"/>
  <c r="BQ175" i="1"/>
  <c r="BQ47" i="1"/>
  <c r="BQ34" i="1"/>
  <c r="BR428" i="1"/>
  <c r="BR195" i="1"/>
  <c r="BR67" i="1"/>
  <c r="BR54" i="1"/>
  <c r="BR419" i="1"/>
  <c r="BR511" i="1"/>
  <c r="BQ618" i="1"/>
  <c r="BR464" i="1"/>
  <c r="BR632" i="1"/>
  <c r="BR416" i="1"/>
  <c r="BR364" i="1"/>
  <c r="BR450" i="1"/>
  <c r="BR527" i="1"/>
  <c r="BQ634" i="1"/>
  <c r="BR766" i="1"/>
  <c r="BQ344" i="1"/>
  <c r="BQ458" i="1"/>
  <c r="BR557" i="1"/>
  <c r="BR770" i="1"/>
  <c r="BQ595" i="1"/>
  <c r="BQ797" i="1"/>
  <c r="BQ134" i="1"/>
  <c r="BQ870" i="1"/>
  <c r="BQ933" i="1"/>
  <c r="BR844" i="1"/>
  <c r="BQ702" i="1"/>
  <c r="BQ320" i="1"/>
  <c r="BQ184" i="1"/>
  <c r="BQ56" i="1"/>
  <c r="BQ859" i="1"/>
  <c r="BR158" i="1"/>
  <c r="BQ937" i="1"/>
  <c r="BR922" i="1"/>
  <c r="BQ853" i="1"/>
  <c r="BQ714" i="1"/>
  <c r="BR354" i="1"/>
  <c r="BR188" i="1"/>
  <c r="BR60" i="1"/>
  <c r="BR415" i="1"/>
  <c r="BR709" i="1"/>
  <c r="BR602" i="1"/>
  <c r="BQ259" i="1"/>
  <c r="BQ131" i="1"/>
  <c r="BQ3" i="1"/>
  <c r="BQ374" i="1"/>
  <c r="BR316" i="1"/>
  <c r="BR175" i="1"/>
  <c r="BR47" i="1"/>
  <c r="BR34" i="1"/>
  <c r="BQ467" i="1"/>
  <c r="BQ231" i="1"/>
  <c r="BQ103" i="1"/>
  <c r="BQ90" i="1"/>
  <c r="BQ705" i="1"/>
  <c r="BR251" i="1"/>
  <c r="BR123" i="1"/>
  <c r="BR858" i="1"/>
  <c r="BQ317" i="1"/>
  <c r="BQ477" i="1"/>
  <c r="BQ573" i="1"/>
  <c r="BQ675" i="1"/>
  <c r="BQ551" i="1"/>
  <c r="BQ735" i="1"/>
  <c r="BQ340" i="1"/>
  <c r="BQ406" i="1"/>
  <c r="BQ474" i="1"/>
  <c r="BR586" i="1"/>
  <c r="BR681" i="1"/>
  <c r="BR458" i="1"/>
  <c r="BR614" i="1"/>
  <c r="BQ278" i="1"/>
  <c r="BQ842" i="1"/>
  <c r="BR882" i="1"/>
  <c r="BQ846" i="1"/>
  <c r="BQ795" i="1"/>
  <c r="BQ494" i="1"/>
  <c r="BQ240" i="1"/>
  <c r="BQ112" i="1"/>
  <c r="BR809" i="1"/>
  <c r="BR388" i="1"/>
  <c r="BR928" i="1"/>
  <c r="BR934" i="1"/>
  <c r="BQ906" i="1"/>
  <c r="BR807" i="1"/>
  <c r="BR539" i="1"/>
  <c r="BR244" i="1"/>
  <c r="BR116" i="1"/>
  <c r="BR821" i="1"/>
  <c r="BR802" i="1"/>
  <c r="BQ522" i="1"/>
  <c r="BQ326" i="1"/>
  <c r="BQ187" i="1"/>
  <c r="BQ59" i="1"/>
  <c r="BR46" i="1"/>
  <c r="BR387" i="1"/>
  <c r="BR597" i="1"/>
  <c r="BR442" i="1"/>
  <c r="BR750" i="1"/>
  <c r="BR391" i="1"/>
  <c r="BR509" i="1"/>
  <c r="BR435" i="1"/>
  <c r="BQ601" i="1"/>
  <c r="BR768" i="1"/>
  <c r="BR581" i="1"/>
  <c r="BR764" i="1"/>
  <c r="BR562" i="1"/>
  <c r="BQ596" i="1"/>
  <c r="BQ759" i="1"/>
  <c r="BQ545" i="1"/>
  <c r="BQ353" i="1"/>
  <c r="BQ394" i="1"/>
  <c r="BQ635" i="1"/>
  <c r="BQ736" i="1"/>
  <c r="BQ754" i="1"/>
  <c r="BQ441" i="1"/>
  <c r="BQ334" i="1"/>
  <c r="BQ318" i="1"/>
  <c r="BQ365" i="1"/>
  <c r="BQ341" i="1"/>
  <c r="BQ673" i="1"/>
  <c r="BQ525" i="1"/>
  <c r="BQ505" i="1"/>
  <c r="BQ652" i="1"/>
  <c r="BQ549" i="1"/>
  <c r="BR408" i="1"/>
  <c r="BQ497" i="1"/>
  <c r="BR421" i="1"/>
  <c r="BQ270" i="1"/>
  <c r="BQ765" i="1"/>
  <c r="BQ422" i="1"/>
  <c r="BR217" i="1"/>
  <c r="BR89" i="1"/>
  <c r="BR598" i="1"/>
  <c r="BR808" i="1"/>
  <c r="BR543" i="1"/>
  <c r="BQ237" i="1"/>
  <c r="BQ109" i="1"/>
  <c r="BQ724" i="1"/>
  <c r="BQ122" i="1"/>
  <c r="BQ641" i="1"/>
  <c r="BQ285" i="1"/>
  <c r="BQ157" i="1"/>
  <c r="BQ29" i="1"/>
  <c r="BR222" i="1"/>
  <c r="BR719" i="1"/>
  <c r="BR371" i="1"/>
  <c r="BR193" i="1"/>
  <c r="BR65" i="1"/>
  <c r="BQ546" i="1"/>
  <c r="BQ939" i="1"/>
  <c r="BQ849" i="1"/>
  <c r="BQ927" i="1"/>
  <c r="BQ839" i="1"/>
  <c r="BR617" i="1"/>
  <c r="BQ268" i="1"/>
  <c r="BQ140" i="1"/>
  <c r="BQ12" i="1"/>
  <c r="BR174" i="1"/>
  <c r="BR817" i="1"/>
  <c r="BR150" i="1"/>
  <c r="BR921" i="1"/>
  <c r="BR906" i="1"/>
  <c r="BQ880" i="1"/>
  <c r="BR710" i="1"/>
  <c r="BQ343" i="1"/>
  <c r="BR184" i="1"/>
  <c r="BR56" i="1"/>
  <c r="BR374" i="1"/>
  <c r="BQ713" i="1"/>
  <c r="BQ813" i="1"/>
  <c r="BQ162" i="1"/>
  <c r="BQ695" i="1"/>
  <c r="BQ305" i="1"/>
  <c r="BQ177" i="1"/>
  <c r="BQ49" i="1"/>
  <c r="BR258" i="1"/>
  <c r="BR747" i="1"/>
  <c r="BR412" i="1"/>
  <c r="BR197" i="1"/>
  <c r="BR69" i="1"/>
  <c r="BQ439" i="1"/>
  <c r="BQ800" i="1"/>
  <c r="BQ514" i="1"/>
  <c r="BQ245" i="1"/>
  <c r="BQ117" i="1"/>
  <c r="BR789" i="1"/>
  <c r="BR130" i="1"/>
  <c r="BR654" i="1"/>
  <c r="BQ281" i="1"/>
  <c r="BQ153" i="1"/>
  <c r="BQ25" i="1"/>
  <c r="BQ266" i="1"/>
  <c r="BR931" i="1"/>
  <c r="BR834" i="1"/>
  <c r="BR841" i="1"/>
  <c r="BQ791" i="1"/>
  <c r="BQ483" i="1"/>
  <c r="BR228" i="1"/>
  <c r="BR100" i="1"/>
  <c r="BQ734" i="1"/>
  <c r="BR794" i="1"/>
  <c r="BQ585" i="1"/>
  <c r="BR939" i="1"/>
  <c r="BQ899" i="1"/>
  <c r="BQ852" i="1"/>
  <c r="BQ838" i="1"/>
  <c r="BR629" i="1"/>
  <c r="BR272" i="1"/>
  <c r="BR144" i="1"/>
  <c r="BR16" i="1"/>
  <c r="BR198" i="1"/>
  <c r="BR636" i="1"/>
  <c r="BQ621" i="1"/>
  <c r="BQ820" i="1"/>
  <c r="BQ582" i="1"/>
  <c r="BQ265" i="1"/>
  <c r="BQ137" i="1"/>
  <c r="BQ825" i="1"/>
  <c r="BR154" i="1"/>
  <c r="BR691" i="1"/>
  <c r="BQ301" i="1"/>
  <c r="BR157" i="1"/>
  <c r="BR29" i="1"/>
  <c r="BQ234" i="1"/>
  <c r="BQ723" i="1"/>
  <c r="BQ384" i="1"/>
  <c r="BQ205" i="1"/>
  <c r="BQ77" i="1"/>
  <c r="BR559" i="1"/>
  <c r="BR804" i="1"/>
  <c r="BR528" i="1"/>
  <c r="BR241" i="1"/>
  <c r="BR113" i="1"/>
  <c r="BQ829" i="1"/>
  <c r="BQ158" i="1"/>
  <c r="BQ929" i="1"/>
  <c r="BR914" i="1"/>
  <c r="BQ835" i="1"/>
  <c r="BR714" i="1"/>
  <c r="BQ354" i="1"/>
  <c r="BQ188" i="1"/>
  <c r="BQ60" i="1"/>
  <c r="BQ415" i="1"/>
  <c r="BQ717" i="1"/>
  <c r="BR278" i="1"/>
  <c r="BR867" i="1"/>
  <c r="BR893" i="1"/>
  <c r="BQ848" i="1"/>
  <c r="BR795" i="1"/>
  <c r="BR494" i="1"/>
  <c r="BR232" i="1"/>
  <c r="BR104" i="1"/>
  <c r="BQ777" i="1"/>
  <c r="BR798" i="1"/>
  <c r="BQ310" i="1"/>
  <c r="BQ202" i="1"/>
  <c r="BQ711" i="1"/>
  <c r="BQ346" i="1"/>
  <c r="BQ193" i="1"/>
  <c r="BQ65" i="1"/>
  <c r="BR360" i="1"/>
  <c r="BR784" i="1"/>
  <c r="BR463" i="1"/>
  <c r="BR213" i="1"/>
  <c r="BR85" i="1"/>
  <c r="BQ598" i="1"/>
  <c r="BQ816" i="1"/>
  <c r="BR570" i="1"/>
  <c r="BQ261" i="1"/>
  <c r="BQ133" i="1"/>
  <c r="BQ5" i="1"/>
  <c r="BR162" i="1"/>
  <c r="BR695" i="1"/>
  <c r="BR305" i="1"/>
  <c r="BR169" i="1"/>
  <c r="BR41" i="1"/>
  <c r="BQ312" i="1"/>
  <c r="BR920" i="1"/>
  <c r="BR933" i="1"/>
  <c r="BQ898" i="1"/>
  <c r="BQ807" i="1"/>
  <c r="BQ539" i="1"/>
  <c r="BQ244" i="1"/>
  <c r="BQ116" i="1"/>
  <c r="BQ821" i="1"/>
  <c r="BR810" i="1"/>
  <c r="BR708" i="1"/>
  <c r="BR2" i="1"/>
  <c r="BQ888" i="1"/>
  <c r="BQ856" i="1"/>
  <c r="BR839" i="1"/>
  <c r="BR674" i="1"/>
  <c r="BR296" i="1"/>
  <c r="BR160" i="1"/>
  <c r="BR32" i="1"/>
  <c r="BR250" i="1"/>
  <c r="BR563" i="1"/>
  <c r="BQ230" i="1"/>
  <c r="BR878" i="1"/>
  <c r="BR881" i="1"/>
  <c r="BR864" i="1"/>
  <c r="BQ779" i="1"/>
  <c r="BQ446" i="1"/>
  <c r="BQ224" i="1"/>
  <c r="BQ96" i="1"/>
  <c r="BQ716" i="1"/>
  <c r="BR266" i="1"/>
  <c r="BR932" i="1"/>
  <c r="BR856" i="1"/>
  <c r="BQ841" i="1"/>
  <c r="BR791" i="1"/>
  <c r="BR483" i="1"/>
  <c r="BQ228" i="1"/>
  <c r="BQ100" i="1"/>
  <c r="BR734" i="1"/>
  <c r="BR786" i="1"/>
  <c r="BQ830" i="1"/>
  <c r="BQ299" i="1"/>
  <c r="BQ171" i="1"/>
  <c r="BQ43" i="1"/>
  <c r="BQ30" i="1"/>
  <c r="BR443" i="1"/>
  <c r="BR215" i="1"/>
  <c r="BR87" i="1"/>
  <c r="BR74" i="1"/>
  <c r="BQ670" i="1"/>
  <c r="BQ271" i="1"/>
  <c r="BQ143" i="1"/>
  <c r="BQ15" i="1"/>
  <c r="BR865" i="1"/>
  <c r="BR326" i="1"/>
  <c r="BR163" i="1"/>
  <c r="BR35" i="1"/>
  <c r="BR22" i="1"/>
  <c r="BR433" i="1"/>
  <c r="BR547" i="1"/>
  <c r="BR640" i="1"/>
  <c r="BR515" i="1"/>
  <c r="BR642" i="1"/>
  <c r="BR323" i="1"/>
  <c r="BR385" i="1"/>
  <c r="BR466" i="1"/>
  <c r="BR560" i="1"/>
  <c r="BR660" i="1"/>
  <c r="BR355" i="1"/>
  <c r="BR368" i="1"/>
  <c r="BR486" i="1"/>
  <c r="BR571" i="1"/>
  <c r="BQ437" i="1"/>
  <c r="BQ727" i="1"/>
  <c r="BR585" i="1"/>
  <c r="BR940" i="1"/>
  <c r="BQ891" i="1"/>
  <c r="BQ831" i="1"/>
  <c r="BQ879" i="1"/>
  <c r="BQ629" i="1"/>
  <c r="BR280" i="1"/>
  <c r="BR152" i="1"/>
  <c r="BR24" i="1"/>
  <c r="BR720" i="1"/>
  <c r="BR943" i="1"/>
  <c r="BR842" i="1"/>
  <c r="BQ924" i="1"/>
  <c r="BQ875" i="1"/>
  <c r="BR659" i="1"/>
  <c r="BQ292" i="1"/>
  <c r="BR156" i="1"/>
  <c r="BR28" i="1"/>
  <c r="BR214" i="1"/>
  <c r="BQ649" i="1"/>
  <c r="BQ457" i="1"/>
  <c r="BQ227" i="1"/>
  <c r="BQ99" i="1"/>
  <c r="BQ86" i="1"/>
  <c r="BQ721" i="1"/>
  <c r="BR271" i="1"/>
  <c r="BR143" i="1"/>
  <c r="BR15" i="1"/>
  <c r="BR855" i="1"/>
  <c r="BQ363" i="1"/>
  <c r="BQ199" i="1"/>
  <c r="BQ71" i="1"/>
  <c r="BQ58" i="1"/>
  <c r="BR506" i="1"/>
  <c r="BR219" i="1"/>
  <c r="BR91" i="1"/>
  <c r="BR78" i="1"/>
  <c r="BQ372" i="1"/>
  <c r="BQ493" i="1"/>
  <c r="BQ599" i="1"/>
  <c r="BQ758" i="1"/>
  <c r="BQ615" i="1"/>
  <c r="BR762" i="1"/>
  <c r="BQ352" i="1"/>
  <c r="BQ444" i="1"/>
  <c r="BQ503" i="1"/>
  <c r="BQ612" i="1"/>
  <c r="BQ739" i="1"/>
  <c r="BQ557" i="1"/>
  <c r="BR5" i="1"/>
  <c r="BQ186" i="1"/>
  <c r="BR883" i="1"/>
  <c r="BR895" i="1"/>
  <c r="BQ861" i="1"/>
  <c r="BQ726" i="1"/>
  <c r="BQ387" i="1"/>
  <c r="BQ597" i="1"/>
  <c r="BQ442" i="1"/>
  <c r="BQ750" i="1"/>
  <c r="BQ391" i="1"/>
  <c r="BQ509" i="1"/>
  <c r="BQ435" i="1"/>
  <c r="BR601" i="1"/>
  <c r="BQ768" i="1"/>
  <c r="BQ581" i="1"/>
  <c r="BQ764" i="1"/>
  <c r="BQ562" i="1"/>
  <c r="BQ373" i="1"/>
  <c r="BQ345" i="1"/>
  <c r="BQ604" i="1"/>
  <c r="BQ398" i="1"/>
  <c r="BQ508" i="1"/>
  <c r="BQ382" i="1"/>
  <c r="BQ417" i="1"/>
  <c r="BQ520" i="1"/>
  <c r="BQ362" i="1"/>
  <c r="BQ430" i="1"/>
  <c r="BQ434" i="1"/>
  <c r="BQ771" i="1"/>
  <c r="BR624" i="1"/>
  <c r="BR359" i="1"/>
  <c r="BR669" i="1"/>
  <c r="BR338" i="1"/>
  <c r="BR456" i="1"/>
  <c r="BR452" i="1"/>
  <c r="BR370" i="1"/>
  <c r="BR311" i="1"/>
  <c r="BQ182" i="1"/>
  <c r="BQ703" i="1"/>
  <c r="BQ322" i="1"/>
  <c r="BQ185" i="1"/>
  <c r="BQ57" i="1"/>
  <c r="BQ302" i="1"/>
  <c r="BR776" i="1"/>
  <c r="BR436" i="1"/>
  <c r="BR205" i="1"/>
  <c r="BR77" i="1"/>
  <c r="BQ518" i="1"/>
  <c r="BQ808" i="1"/>
  <c r="BQ543" i="1"/>
  <c r="BQ253" i="1"/>
  <c r="BQ125" i="1"/>
  <c r="BR813" i="1"/>
  <c r="BR146" i="1"/>
  <c r="BR677" i="1"/>
  <c r="BR297" i="1"/>
  <c r="BR161" i="1"/>
  <c r="BR33" i="1"/>
  <c r="BQ290" i="1"/>
  <c r="BR888" i="1"/>
  <c r="BR901" i="1"/>
  <c r="BR846" i="1"/>
  <c r="BQ799" i="1"/>
  <c r="BQ510" i="1"/>
  <c r="BQ236" i="1"/>
  <c r="BQ108" i="1"/>
  <c r="BR793" i="1"/>
  <c r="BQ802" i="1"/>
  <c r="BQ666" i="1"/>
  <c r="BQ943" i="1"/>
  <c r="BQ931" i="1"/>
  <c r="BQ908" i="1"/>
  <c r="BQ844" i="1"/>
  <c r="BR653" i="1"/>
  <c r="BQ280" i="1"/>
  <c r="BQ152" i="1"/>
  <c r="BQ24" i="1"/>
  <c r="BR226" i="1"/>
  <c r="BR657" i="1"/>
  <c r="BQ680" i="1"/>
  <c r="BQ828" i="1"/>
  <c r="BQ608" i="1"/>
  <c r="BQ273" i="1"/>
  <c r="BQ145" i="1"/>
  <c r="BQ17" i="1"/>
  <c r="BR170" i="1"/>
  <c r="BR699" i="1"/>
  <c r="BR309" i="1"/>
  <c r="BR165" i="1"/>
  <c r="BR37" i="1"/>
  <c r="BQ258" i="1"/>
  <c r="BQ747" i="1"/>
  <c r="BQ412" i="1"/>
  <c r="BQ213" i="1"/>
  <c r="BQ85" i="1"/>
  <c r="BR621" i="1"/>
  <c r="BR812" i="1"/>
  <c r="BR556" i="1"/>
  <c r="BR249" i="1"/>
  <c r="BR121" i="1"/>
  <c r="BQ854" i="1"/>
  <c r="BQ178" i="1"/>
  <c r="BR837" i="1"/>
  <c r="BR863" i="1"/>
  <c r="BQ833" i="1"/>
  <c r="BQ722" i="1"/>
  <c r="BQ380" i="1"/>
  <c r="BR196" i="1"/>
  <c r="BR68" i="1"/>
  <c r="BQ488" i="1"/>
  <c r="BQ725" i="1"/>
  <c r="BR298" i="1"/>
  <c r="BR912" i="1"/>
  <c r="BR925" i="1"/>
  <c r="BQ890" i="1"/>
  <c r="BR803" i="1"/>
  <c r="BR526" i="1"/>
  <c r="BR240" i="1"/>
  <c r="BR112" i="1"/>
  <c r="BQ809" i="1"/>
  <c r="BR806" i="1"/>
  <c r="BR381" i="1"/>
  <c r="BR324" i="1"/>
  <c r="BQ788" i="1"/>
  <c r="BQ473" i="1"/>
  <c r="BQ233" i="1"/>
  <c r="BQ105" i="1"/>
  <c r="BR700" i="1"/>
  <c r="BR824" i="1"/>
  <c r="BR594" i="1"/>
  <c r="BR253" i="1"/>
  <c r="BR125" i="1"/>
  <c r="BQ801" i="1"/>
  <c r="BQ154" i="1"/>
  <c r="BQ691" i="1"/>
  <c r="BR301" i="1"/>
  <c r="BR173" i="1"/>
  <c r="BR45" i="1"/>
  <c r="BR270" i="1"/>
  <c r="BR765" i="1"/>
  <c r="BR422" i="1"/>
  <c r="BR209" i="1"/>
  <c r="BR81" i="1"/>
  <c r="BQ696" i="1"/>
  <c r="BR941" i="1"/>
  <c r="BQ932" i="1"/>
  <c r="BQ916" i="1"/>
  <c r="BQ836" i="1"/>
  <c r="BQ659" i="1"/>
  <c r="BQ284" i="1"/>
  <c r="BQ156" i="1"/>
  <c r="BQ28" i="1"/>
  <c r="BR238" i="1"/>
  <c r="BQ9" i="1"/>
  <c r="BR186" i="1"/>
  <c r="BR894" i="1"/>
  <c r="BR903" i="1"/>
  <c r="BQ871" i="1"/>
  <c r="BR726" i="1"/>
  <c r="BR396" i="1"/>
  <c r="BR200" i="1"/>
  <c r="BR72" i="1"/>
  <c r="BR532" i="1"/>
  <c r="BR738" i="1"/>
  <c r="BQ769" i="1"/>
  <c r="BQ130" i="1"/>
  <c r="BQ654" i="1"/>
  <c r="BQ289" i="1"/>
  <c r="BQ161" i="1"/>
  <c r="BQ33" i="1"/>
  <c r="BR210" i="1"/>
  <c r="BR715" i="1"/>
  <c r="BR356" i="1"/>
  <c r="BR181" i="1"/>
  <c r="BR53" i="1"/>
  <c r="BR302" i="1"/>
  <c r="BQ784" i="1"/>
  <c r="BQ463" i="1"/>
  <c r="BQ229" i="1"/>
  <c r="BQ101" i="1"/>
  <c r="BR712" i="1"/>
  <c r="BR828" i="1"/>
  <c r="BR608" i="1"/>
  <c r="BR265" i="1"/>
  <c r="BR137" i="1"/>
  <c r="BR9" i="1"/>
  <c r="BQ218" i="1"/>
  <c r="BR938" i="1"/>
  <c r="BR831" i="1"/>
  <c r="BR853" i="1"/>
  <c r="BQ775" i="1"/>
  <c r="BQ432" i="1"/>
  <c r="BQ212" i="1"/>
  <c r="BQ84" i="1"/>
  <c r="BQ645" i="1"/>
  <c r="BR778" i="1"/>
  <c r="BR425" i="1"/>
  <c r="BR913" i="1"/>
  <c r="BQ902" i="1"/>
  <c r="BQ884" i="1"/>
  <c r="BR819" i="1"/>
  <c r="BR578" i="1"/>
  <c r="BR256" i="1"/>
  <c r="BR128" i="1"/>
  <c r="BR866" i="1"/>
  <c r="BR822" i="1"/>
  <c r="BQ817" i="1"/>
  <c r="BQ150" i="1"/>
  <c r="BQ913" i="1"/>
  <c r="BR898" i="1"/>
  <c r="BQ869" i="1"/>
  <c r="BQ710" i="1"/>
  <c r="BR343" i="1"/>
  <c r="BQ192" i="1"/>
  <c r="BQ64" i="1"/>
  <c r="BQ453" i="1"/>
  <c r="BR178" i="1"/>
  <c r="BR860" i="1"/>
  <c r="BR884" i="1"/>
  <c r="BQ862" i="1"/>
  <c r="BR722" i="1"/>
  <c r="BR380" i="1"/>
  <c r="BQ196" i="1"/>
  <c r="BQ68" i="1"/>
  <c r="BR488" i="1"/>
  <c r="BR717" i="1"/>
  <c r="BR649" i="1"/>
  <c r="BQ267" i="1"/>
  <c r="BQ139" i="1"/>
  <c r="BQ11" i="1"/>
  <c r="BQ873" i="1"/>
  <c r="BR339" i="1"/>
  <c r="BR183" i="1"/>
  <c r="BR55" i="1"/>
  <c r="BR42" i="1"/>
  <c r="BQ492" i="1"/>
  <c r="BQ239" i="1"/>
  <c r="BQ111" i="1"/>
  <c r="BQ98" i="1"/>
  <c r="BQ774" i="1"/>
  <c r="BR259" i="1"/>
  <c r="BR131" i="1"/>
  <c r="BR3" i="1"/>
  <c r="BR317" i="1"/>
  <c r="BR477" i="1"/>
  <c r="BR573" i="1"/>
  <c r="BR675" i="1"/>
  <c r="BR551" i="1"/>
  <c r="BR735" i="1"/>
  <c r="BR340" i="1"/>
  <c r="BR406" i="1"/>
  <c r="BR474" i="1"/>
  <c r="BQ586" i="1"/>
  <c r="BQ681" i="1"/>
  <c r="BR437" i="1"/>
  <c r="BR389" i="1"/>
  <c r="BR507" i="1"/>
  <c r="BR583" i="1"/>
  <c r="BQ410" i="1"/>
  <c r="BR684" i="1"/>
  <c r="BQ298" i="1"/>
  <c r="BR904" i="1"/>
  <c r="BR917" i="1"/>
  <c r="BR874" i="1"/>
  <c r="BQ803" i="1"/>
  <c r="BQ526" i="1"/>
  <c r="BQ248" i="1"/>
  <c r="BQ120" i="1"/>
  <c r="BR872" i="1"/>
  <c r="BR465" i="1"/>
  <c r="BR897" i="1"/>
  <c r="BQ883" i="1"/>
  <c r="BQ840" i="1"/>
  <c r="BR815" i="1"/>
  <c r="BR566" i="1"/>
  <c r="BR252" i="1"/>
  <c r="BR124" i="1"/>
  <c r="BR854" i="1"/>
  <c r="BQ810" i="1"/>
  <c r="BR550" i="1"/>
  <c r="BQ351" i="1"/>
  <c r="BQ195" i="1"/>
  <c r="BQ67" i="1"/>
  <c r="BQ54" i="1"/>
  <c r="BQ536" i="1"/>
  <c r="BR239" i="1"/>
  <c r="BR111" i="1"/>
  <c r="BR98" i="1"/>
  <c r="BQ814" i="1"/>
  <c r="BQ295" i="1"/>
  <c r="BQ167" i="1"/>
  <c r="BQ39" i="1"/>
  <c r="BQ26" i="1"/>
  <c r="BR405" i="1"/>
  <c r="BR187" i="1"/>
  <c r="BR59" i="1"/>
  <c r="BQ46" i="1"/>
  <c r="BQ419" i="1"/>
  <c r="BQ511" i="1"/>
  <c r="BR618" i="1"/>
  <c r="BQ464" i="1"/>
  <c r="BQ632" i="1"/>
  <c r="BQ416" i="1"/>
  <c r="BQ364" i="1"/>
  <c r="BQ450" i="1"/>
  <c r="BQ527" i="1"/>
  <c r="BR634" i="1"/>
  <c r="BQ766" i="1"/>
  <c r="BQ626" i="1"/>
  <c r="BQ752" i="1"/>
  <c r="BQ114" i="1"/>
  <c r="BQ912" i="1"/>
  <c r="BQ901" i="1"/>
  <c r="BR838" i="1"/>
  <c r="BQ694" i="1"/>
  <c r="BQ304" i="1"/>
  <c r="BQ176" i="1"/>
  <c r="BQ48" i="1"/>
  <c r="BR829" i="1"/>
  <c r="BR142" i="1"/>
  <c r="BR905" i="1"/>
  <c r="BR890" i="1"/>
  <c r="BR832" i="1"/>
  <c r="BR706" i="1"/>
  <c r="BR329" i="1"/>
  <c r="BR180" i="1"/>
  <c r="BR52" i="1"/>
  <c r="BR335" i="1"/>
  <c r="BR701" i="1"/>
  <c r="BQ550" i="1"/>
  <c r="BQ251" i="1"/>
  <c r="BQ123" i="1"/>
  <c r="BR873" i="1"/>
  <c r="BQ250" i="1"/>
  <c r="BR303" i="1"/>
  <c r="BR167" i="1"/>
  <c r="BR39" i="1"/>
  <c r="BR26" i="1"/>
  <c r="BQ443" i="1"/>
  <c r="BQ223" i="1"/>
  <c r="BQ95" i="1"/>
  <c r="BQ82" i="1"/>
  <c r="BQ657" i="1"/>
  <c r="BR243" i="1"/>
  <c r="BR521" i="1"/>
  <c r="BQ569" i="1"/>
  <c r="BR431" i="1"/>
  <c r="BR542" i="1"/>
  <c r="BR772" i="1"/>
  <c r="BR319" i="1"/>
  <c r="BR482" i="1"/>
  <c r="BR755" i="1"/>
  <c r="BR535" i="1"/>
  <c r="BR399" i="1"/>
  <c r="BR517" i="1"/>
  <c r="BQ689" i="1"/>
  <c r="BQ448" i="1"/>
  <c r="BQ668" i="1"/>
  <c r="BQ647" i="1"/>
  <c r="BQ672" i="1"/>
  <c r="BQ574" i="1"/>
  <c r="BQ337" i="1"/>
  <c r="BQ328" i="1"/>
  <c r="BQ580" i="1"/>
  <c r="BQ404" i="1"/>
  <c r="BQ516" i="1"/>
  <c r="BQ555" i="1"/>
  <c r="BQ565" i="1"/>
  <c r="BQ624" i="1"/>
  <c r="BQ359" i="1"/>
  <c r="BQ669" i="1"/>
  <c r="BQ338" i="1"/>
  <c r="BQ456" i="1"/>
  <c r="BQ452" i="1"/>
  <c r="BQ370" i="1"/>
  <c r="BQ311" i="1"/>
  <c r="BQ712" i="1"/>
  <c r="BQ118" i="1"/>
  <c r="BQ631" i="1"/>
  <c r="BR281" i="1"/>
  <c r="BR153" i="1"/>
  <c r="BR25" i="1"/>
  <c r="BR190" i="1"/>
  <c r="BR707" i="1"/>
  <c r="BR332" i="1"/>
  <c r="BQ173" i="1"/>
  <c r="BQ45" i="1"/>
  <c r="BQ282" i="1"/>
  <c r="BQ776" i="1"/>
  <c r="BQ436" i="1"/>
  <c r="BQ221" i="1"/>
  <c r="BQ93" i="1"/>
  <c r="BR680" i="1"/>
  <c r="BR820" i="1"/>
  <c r="BR582" i="1"/>
  <c r="BR257" i="1"/>
  <c r="BR129" i="1"/>
  <c r="BQ866" i="1"/>
  <c r="BQ194" i="1"/>
  <c r="BR902" i="1"/>
  <c r="BR911" i="1"/>
  <c r="BQ843" i="1"/>
  <c r="BQ742" i="1"/>
  <c r="BQ409" i="1"/>
  <c r="BQ204" i="1"/>
  <c r="BQ76" i="1"/>
  <c r="BQ572" i="1"/>
  <c r="BQ757" i="1"/>
  <c r="BR349" i="1"/>
  <c r="BR870" i="1"/>
  <c r="BQ837" i="1"/>
  <c r="BQ922" i="1"/>
  <c r="BR811" i="1"/>
  <c r="BQ553" i="1"/>
  <c r="BR248" i="1"/>
  <c r="BR120" i="1"/>
  <c r="BR877" i="1"/>
  <c r="BR814" i="1"/>
  <c r="BQ321" i="1"/>
  <c r="BQ402" i="1"/>
  <c r="BQ796" i="1"/>
  <c r="BQ498" i="1"/>
  <c r="BQ241" i="1"/>
  <c r="BQ113" i="1"/>
  <c r="BR724" i="1"/>
  <c r="BR106" i="1"/>
  <c r="BR619" i="1"/>
  <c r="BR261" i="1"/>
  <c r="BR133" i="1"/>
  <c r="BR825" i="1"/>
  <c r="BQ170" i="1"/>
  <c r="BQ699" i="1"/>
  <c r="BQ309" i="1"/>
  <c r="BQ181" i="1"/>
  <c r="BQ53" i="1"/>
  <c r="BQ324" i="1"/>
  <c r="BR780" i="1"/>
  <c r="BR449" i="1"/>
  <c r="BQ217" i="1"/>
  <c r="BQ89" i="1"/>
  <c r="BQ720" i="1"/>
  <c r="BR110" i="1"/>
  <c r="BQ896" i="1"/>
  <c r="BQ882" i="1"/>
  <c r="BR851" i="1"/>
  <c r="BQ687" i="1"/>
  <c r="BQ300" i="1"/>
  <c r="BR164" i="1"/>
  <c r="BR36" i="1"/>
  <c r="BQ262" i="1"/>
  <c r="BQ693" i="1"/>
  <c r="BR206" i="1"/>
  <c r="BR926" i="1"/>
  <c r="BR935" i="1"/>
  <c r="BR835" i="1"/>
  <c r="BQ761" i="1"/>
  <c r="BR420" i="1"/>
  <c r="BR208" i="1"/>
  <c r="BR80" i="1"/>
  <c r="BR611" i="1"/>
  <c r="BR774" i="1"/>
  <c r="BR310" i="1"/>
  <c r="BQ222" i="1"/>
  <c r="BQ719" i="1"/>
  <c r="BQ371" i="1"/>
  <c r="BQ201" i="1"/>
  <c r="BQ73" i="1"/>
  <c r="BR439" i="1"/>
  <c r="BR792" i="1"/>
  <c r="BR485" i="1"/>
  <c r="BR221" i="1"/>
  <c r="BR93" i="1"/>
  <c r="BQ655" i="1"/>
  <c r="BQ824" i="1"/>
  <c r="BQ594" i="1"/>
  <c r="BQ269" i="1"/>
  <c r="BQ141" i="1"/>
  <c r="BQ13" i="1"/>
  <c r="BR182" i="1"/>
  <c r="BR703" i="1"/>
  <c r="BR322" i="1"/>
  <c r="BR177" i="1"/>
  <c r="BR49" i="1"/>
  <c r="BQ388" i="1"/>
  <c r="BQ889" i="1"/>
  <c r="BQ860" i="1"/>
  <c r="BQ930" i="1"/>
  <c r="BQ815" i="1"/>
  <c r="BQ566" i="1"/>
  <c r="BQ252" i="1"/>
  <c r="BQ124" i="1"/>
  <c r="BR887" i="1"/>
  <c r="BQ818" i="1"/>
  <c r="BR752" i="1"/>
  <c r="BR114" i="1"/>
  <c r="BQ920" i="1"/>
  <c r="BQ909" i="1"/>
  <c r="BR868" i="1"/>
  <c r="BR694" i="1"/>
  <c r="BR304" i="1"/>
  <c r="BR168" i="1"/>
  <c r="BR40" i="1"/>
  <c r="BR274" i="1"/>
  <c r="BQ697" i="1"/>
  <c r="BQ559" i="1"/>
  <c r="BQ812" i="1"/>
  <c r="BQ556" i="1"/>
  <c r="BQ257" i="1"/>
  <c r="BQ129" i="1"/>
  <c r="BR801" i="1"/>
  <c r="BR138" i="1"/>
  <c r="BR663" i="1"/>
  <c r="BR277" i="1"/>
  <c r="BR149" i="1"/>
  <c r="BR21" i="1"/>
  <c r="BQ210" i="1"/>
  <c r="BQ715" i="1"/>
  <c r="BQ356" i="1"/>
  <c r="BQ197" i="1"/>
  <c r="BQ69" i="1"/>
  <c r="BR476" i="1"/>
  <c r="BR796" i="1"/>
  <c r="BR498" i="1"/>
  <c r="BR233" i="1"/>
  <c r="BR105" i="1"/>
  <c r="BQ805" i="1"/>
  <c r="BQ142" i="1"/>
  <c r="BQ897" i="1"/>
  <c r="BQ847" i="1"/>
  <c r="BR875" i="1"/>
  <c r="BQ706" i="1"/>
  <c r="BQ329" i="1"/>
  <c r="BQ180" i="1"/>
  <c r="BQ52" i="1"/>
  <c r="BQ335" i="1"/>
  <c r="BQ709" i="1"/>
  <c r="BR254" i="1"/>
  <c r="BR923" i="1"/>
  <c r="BR924" i="1"/>
  <c r="BR843" i="1"/>
  <c r="BR787" i="1"/>
  <c r="BR471" i="1"/>
  <c r="BR224" i="1"/>
  <c r="BR96" i="1"/>
  <c r="BR716" i="1"/>
  <c r="BR790" i="1"/>
  <c r="BR666" i="1"/>
  <c r="BQ941" i="1"/>
  <c r="BQ923" i="1"/>
  <c r="BQ900" i="1"/>
  <c r="BR857" i="1"/>
  <c r="BQ653" i="1"/>
  <c r="BQ288" i="1"/>
  <c r="BQ160" i="1"/>
  <c r="BQ32" i="1"/>
  <c r="BR785" i="1"/>
  <c r="BQ110" i="1"/>
  <c r="BQ904" i="1"/>
  <c r="BQ893" i="1"/>
  <c r="BR879" i="1"/>
  <c r="BR687" i="1"/>
  <c r="BR300" i="1"/>
  <c r="BQ164" i="1"/>
  <c r="BQ36" i="1"/>
  <c r="BQ238" i="1"/>
  <c r="BR670" i="1"/>
  <c r="BQ479" i="1"/>
  <c r="BQ235" i="1"/>
  <c r="BQ107" i="1"/>
  <c r="BQ94" i="1"/>
  <c r="BQ790" i="1"/>
  <c r="BR279" i="1"/>
  <c r="BR151" i="1"/>
  <c r="BR23" i="1"/>
  <c r="BR10" i="1"/>
  <c r="BQ392" i="1"/>
  <c r="BQ207" i="1"/>
  <c r="BQ79" i="1"/>
  <c r="BQ66" i="1"/>
  <c r="BQ563" i="1"/>
  <c r="BR227" i="1"/>
  <c r="BR99" i="1"/>
  <c r="BR86" i="1"/>
  <c r="BR372" i="1"/>
  <c r="BR493" i="1"/>
  <c r="BR599" i="1"/>
  <c r="BR758" i="1"/>
  <c r="BR615" i="1"/>
  <c r="BQ762" i="1"/>
  <c r="BR352" i="1"/>
  <c r="BR444" i="1"/>
  <c r="BR503" i="1"/>
  <c r="BR612" i="1"/>
  <c r="BR739" i="1"/>
  <c r="BR325" i="1"/>
  <c r="BR410" i="1"/>
  <c r="BR529" i="1"/>
  <c r="BR664" i="1"/>
  <c r="BQ529" i="1"/>
  <c r="BR536" i="1"/>
  <c r="BQ206" i="1"/>
  <c r="BR918" i="1"/>
  <c r="BR927" i="1"/>
  <c r="BR880" i="1"/>
  <c r="BR761" i="1"/>
  <c r="BQ420" i="1"/>
  <c r="BR216" i="1"/>
  <c r="BR88" i="1"/>
  <c r="BQ692" i="1"/>
  <c r="BR242" i="1"/>
  <c r="BR907" i="1"/>
  <c r="BR908" i="1"/>
  <c r="BR861" i="1"/>
  <c r="BR783" i="1"/>
  <c r="BR460" i="1"/>
  <c r="BR220" i="1"/>
  <c r="BR92" i="1"/>
  <c r="BR704" i="1"/>
  <c r="BQ778" i="1"/>
  <c r="BQ798" i="1"/>
  <c r="BQ291" i="1"/>
  <c r="BQ163" i="1"/>
  <c r="BQ35" i="1"/>
  <c r="BQ22" i="1"/>
  <c r="BR418" i="1"/>
  <c r="BR207" i="1"/>
  <c r="BR79" i="1"/>
  <c r="BR66" i="1"/>
  <c r="BQ625" i="1"/>
  <c r="BQ263" i="1"/>
  <c r="BQ135" i="1"/>
  <c r="BQ7" i="1"/>
  <c r="BR876" i="1"/>
  <c r="BR299" i="1"/>
  <c r="BR155" i="1"/>
  <c r="BR27" i="1"/>
  <c r="BR14" i="1"/>
  <c r="BQ433" i="1"/>
  <c r="BQ547" i="1"/>
  <c r="BQ640" i="1"/>
  <c r="BQ515" i="1"/>
  <c r="BQ642" i="1"/>
  <c r="BQ323" i="1"/>
  <c r="BQ385" i="1"/>
  <c r="BQ466" i="1"/>
  <c r="BQ560" i="1"/>
  <c r="BQ660" i="1"/>
  <c r="BR344" i="1"/>
  <c r="BQ770" i="1"/>
  <c r="BQ502" i="1"/>
  <c r="BR937" i="1"/>
  <c r="BQ926" i="1"/>
  <c r="BQ911" i="1"/>
  <c r="BQ827" i="1"/>
  <c r="BQ605" i="1"/>
  <c r="BQ272" i="1"/>
  <c r="BQ144" i="1"/>
  <c r="BQ16" i="1"/>
  <c r="BR696" i="1"/>
  <c r="BQ940" i="1"/>
  <c r="BQ915" i="1"/>
  <c r="BQ892" i="1"/>
  <c r="BQ850" i="1"/>
  <c r="BR639" i="1"/>
  <c r="BR276" i="1"/>
  <c r="BR148" i="1"/>
  <c r="BR20" i="1"/>
  <c r="BQ174" i="1"/>
  <c r="BR625" i="1"/>
  <c r="BQ428" i="1"/>
  <c r="BQ219" i="1"/>
  <c r="BQ91" i="1"/>
  <c r="BQ78" i="1"/>
  <c r="BQ684" i="1"/>
  <c r="BR263" i="1"/>
  <c r="BR135" i="1"/>
  <c r="BR7" i="1"/>
  <c r="BR886" i="1"/>
  <c r="BQ339" i="1"/>
  <c r="BQ191" i="1"/>
  <c r="BQ63" i="1"/>
  <c r="BQ50" i="1"/>
  <c r="BR479" i="1"/>
  <c r="BR211" i="1"/>
  <c r="BR83" i="1"/>
  <c r="BQ665" i="1"/>
  <c r="BR610" i="1"/>
  <c r="BR548" i="1"/>
  <c r="BR481" i="1"/>
  <c r="BR607" i="1"/>
  <c r="BR500" i="1"/>
  <c r="BR369" i="1"/>
  <c r="BR600" i="1"/>
  <c r="BR740" i="1"/>
  <c r="BR427" i="1"/>
  <c r="BR749" i="1"/>
  <c r="BR592" i="1"/>
  <c r="BQ478" i="1"/>
  <c r="BQ501" i="1"/>
  <c r="BQ383" i="1"/>
  <c r="BQ491" i="1"/>
  <c r="BQ737" i="1"/>
  <c r="BQ644" i="1"/>
  <c r="BQ366" i="1"/>
  <c r="BR729" i="1"/>
  <c r="BQ534" i="1"/>
  <c r="BQ438" i="1"/>
  <c r="BQ496" i="1"/>
  <c r="BQ469" i="1"/>
  <c r="BQ379" i="1"/>
  <c r="BQ552" i="1"/>
  <c r="BQ390" i="1"/>
  <c r="BQ490" i="1"/>
  <c r="BQ541" i="1"/>
  <c r="BQ445" i="1"/>
  <c r="BQ616" i="1"/>
  <c r="BQ568" i="1"/>
  <c r="BQ732" i="1"/>
  <c r="BQ513" i="1"/>
  <c r="BQ662" i="1"/>
  <c r="BQ470" i="1"/>
  <c r="BQ648" i="1"/>
  <c r="BQ538" i="1"/>
  <c r="BR414" i="1"/>
  <c r="BR577" i="1"/>
  <c r="BR686" i="1"/>
  <c r="BR623" i="1"/>
  <c r="BR651" i="1"/>
  <c r="BR524" i="1"/>
  <c r="BR530" i="1"/>
  <c r="BR331" i="1"/>
  <c r="BR676" i="1"/>
  <c r="BR462" i="1"/>
  <c r="BR504" i="1"/>
  <c r="BR589" i="1"/>
  <c r="BQ486" i="1"/>
  <c r="BR595" i="1"/>
  <c r="BR650" i="1"/>
  <c r="BQ564" i="1"/>
  <c r="BQ468" i="1"/>
  <c r="BQ361" i="1"/>
  <c r="BQ336" i="1"/>
  <c r="BQ646" i="1"/>
  <c r="BQ540" i="1"/>
  <c r="BQ454" i="1"/>
  <c r="BQ378" i="1"/>
  <c r="BQ426" i="1"/>
  <c r="BQ637" i="1"/>
  <c r="BQ499" i="1"/>
  <c r="BQ630" i="1"/>
  <c r="BQ533" i="1"/>
  <c r="BQ423" i="1"/>
  <c r="BR30" i="1"/>
  <c r="BR43" i="1"/>
  <c r="BR171" i="1"/>
  <c r="BR351" i="1"/>
  <c r="BQ10" i="1"/>
  <c r="BQ23" i="1"/>
  <c r="BQ151" i="1"/>
  <c r="BQ279" i="1"/>
  <c r="BR713" i="1"/>
  <c r="BR82" i="1"/>
  <c r="BR95" i="1"/>
  <c r="BR223" i="1"/>
  <c r="BR467" i="1"/>
  <c r="BQ38" i="1"/>
  <c r="BQ51" i="1"/>
  <c r="BQ179" i="1"/>
  <c r="BQ307" i="1"/>
  <c r="BQ274" i="1"/>
  <c r="BQ794" i="1"/>
  <c r="BQ793" i="1"/>
  <c r="BR108" i="1"/>
  <c r="BR236" i="1"/>
  <c r="BR510" i="1"/>
  <c r="BR799" i="1"/>
  <c r="BR848" i="1"/>
  <c r="BR909" i="1"/>
  <c r="BR896" i="1"/>
  <c r="BR312" i="1"/>
  <c r="BR777" i="1"/>
  <c r="BQ104" i="1"/>
  <c r="BQ232" i="1"/>
  <c r="BQ471" i="1"/>
  <c r="BQ787" i="1"/>
  <c r="BR871" i="1"/>
  <c r="BR916" i="1"/>
  <c r="BR915" i="1"/>
  <c r="BQ254" i="1"/>
  <c r="BR587" i="1"/>
  <c r="BQ389" i="1"/>
  <c r="BR743" i="1"/>
  <c r="BR609" i="1"/>
  <c r="BR544" i="1"/>
  <c r="BR429" i="1"/>
  <c r="BR330" i="1"/>
  <c r="BR748" i="1"/>
  <c r="BR622" i="1"/>
  <c r="BR519" i="1"/>
  <c r="BR447" i="1"/>
  <c r="BR357" i="1"/>
  <c r="BR350" i="1"/>
  <c r="BR620" i="1"/>
  <c r="BR440" i="1"/>
  <c r="BR606" i="1"/>
  <c r="BR495" i="1"/>
  <c r="BR393" i="1"/>
  <c r="BR70" i="1"/>
  <c r="BR115" i="1"/>
  <c r="BR377" i="1"/>
  <c r="BQ31" i="1"/>
  <c r="BQ287" i="1"/>
  <c r="BR90" i="1"/>
  <c r="BR231" i="1"/>
  <c r="BQ27" i="1"/>
  <c r="BR757" i="1"/>
  <c r="BR432" i="1"/>
  <c r="BR849" i="1"/>
  <c r="BQ208" i="1"/>
  <c r="BR379" i="1"/>
  <c r="BR552" i="1"/>
  <c r="BR390" i="1"/>
  <c r="BR490" i="1"/>
  <c r="BR541" i="1"/>
  <c r="BR445" i="1"/>
  <c r="BR616" i="1"/>
  <c r="BR568" i="1"/>
  <c r="BR732" i="1"/>
  <c r="BR451" i="1"/>
  <c r="BR501" i="1"/>
  <c r="BR383" i="1"/>
  <c r="BR491" i="1"/>
  <c r="BR737" i="1"/>
  <c r="BR644" i="1"/>
  <c r="BR366" i="1"/>
  <c r="BQ729" i="1"/>
  <c r="BQ661" i="1"/>
  <c r="BQ407" i="1"/>
  <c r="BQ728" i="1"/>
  <c r="BQ358" i="1"/>
  <c r="BQ679" i="1"/>
  <c r="BQ487" i="1"/>
  <c r="BQ558" i="1"/>
  <c r="BQ744" i="1"/>
  <c r="BQ459" i="1"/>
  <c r="BQ376" i="1"/>
  <c r="BQ561" i="1"/>
  <c r="BQ424" i="1"/>
  <c r="BQ475" i="1"/>
  <c r="BR513" i="1"/>
  <c r="BR662" i="1"/>
  <c r="BR470" i="1"/>
  <c r="BR648" i="1"/>
  <c r="BR565" i="1"/>
  <c r="BR555" i="1"/>
  <c r="BR516" i="1"/>
  <c r="BR404" i="1"/>
  <c r="BR580" i="1"/>
  <c r="BR328" i="1"/>
  <c r="BR337" i="1"/>
  <c r="BR574" i="1"/>
  <c r="BR672" i="1"/>
  <c r="BR647" i="1"/>
  <c r="BR668" i="1"/>
  <c r="BR448" i="1"/>
  <c r="BR689" i="1"/>
  <c r="BQ368" i="1"/>
  <c r="BQ743" i="1"/>
  <c r="BQ609" i="1"/>
  <c r="BQ544" i="1"/>
  <c r="BQ429" i="1"/>
  <c r="BQ330" i="1"/>
  <c r="BQ748" i="1"/>
  <c r="BQ622" i="1"/>
  <c r="BQ519" i="1"/>
  <c r="BQ447" i="1"/>
  <c r="BQ357" i="1"/>
  <c r="BQ350" i="1"/>
  <c r="BQ620" i="1"/>
  <c r="BQ440" i="1"/>
  <c r="BQ606" i="1"/>
  <c r="BQ495" i="1"/>
  <c r="BQ393" i="1"/>
  <c r="BR62" i="1"/>
  <c r="BR75" i="1"/>
  <c r="BR203" i="1"/>
  <c r="BR457" i="1"/>
  <c r="BQ42" i="1"/>
  <c r="BQ55" i="1"/>
  <c r="BQ183" i="1"/>
  <c r="BQ316" i="1"/>
  <c r="BQ306" i="1"/>
  <c r="BQ855" i="1"/>
  <c r="BR127" i="1"/>
  <c r="BR255" i="1"/>
  <c r="BQ636" i="1"/>
  <c r="BQ70" i="1"/>
  <c r="BQ83" i="1"/>
  <c r="BQ211" i="1"/>
  <c r="BQ405" i="1"/>
  <c r="BQ602" i="1"/>
  <c r="BQ826" i="1"/>
  <c r="BR12" i="1"/>
  <c r="BR140" i="1"/>
  <c r="BR268" i="1"/>
  <c r="BQ617" i="1"/>
  <c r="BQ851" i="1"/>
  <c r="BQ935" i="1"/>
  <c r="BQ878" i="1"/>
  <c r="BQ942" i="1"/>
  <c r="BQ633" i="1"/>
  <c r="BQ8" i="1"/>
  <c r="BQ136" i="1"/>
  <c r="BQ264" i="1"/>
  <c r="BQ578" i="1"/>
  <c r="BQ819" i="1"/>
  <c r="BQ863" i="1"/>
  <c r="BQ894" i="1"/>
  <c r="BQ905" i="1"/>
  <c r="BQ425" i="1"/>
  <c r="BQ678" i="1"/>
  <c r="BQ325" i="1"/>
  <c r="BR685" i="1"/>
  <c r="BR588" i="1"/>
  <c r="BR523" i="1"/>
  <c r="BR403" i="1"/>
  <c r="BR313" i="1"/>
  <c r="BR688" i="1"/>
  <c r="BR591" i="1"/>
  <c r="BR480" i="1"/>
  <c r="BR413" i="1"/>
  <c r="BR347" i="1"/>
  <c r="BR753" i="1"/>
  <c r="BR603" i="1"/>
  <c r="BR731" i="1"/>
  <c r="BR579" i="1"/>
  <c r="BR484" i="1"/>
  <c r="BR327" i="1"/>
  <c r="BR102" i="1"/>
  <c r="BR147" i="1"/>
  <c r="BQ198" i="1"/>
  <c r="BQ127" i="1"/>
  <c r="BQ575" i="1"/>
  <c r="BR71" i="1"/>
  <c r="BR392" i="1"/>
  <c r="BQ155" i="1"/>
  <c r="BR645" i="1"/>
  <c r="BR775" i="1"/>
  <c r="BR218" i="1"/>
  <c r="BQ396" i="1"/>
  <c r="BD746" i="1"/>
  <c r="BN746" i="1" s="1"/>
  <c r="BD756" i="1"/>
  <c r="BN756" i="1" s="1"/>
  <c r="BD751" i="1"/>
  <c r="BN751" i="1" s="1"/>
  <c r="BD818" i="1"/>
  <c r="BN818" i="1" s="1"/>
  <c r="BD600" i="1"/>
  <c r="BN600" i="1" s="1"/>
  <c r="BD773" i="1"/>
  <c r="BN773" i="1" s="1"/>
  <c r="BD859" i="1"/>
  <c r="BN859" i="1" s="1"/>
  <c r="BD943" i="1"/>
  <c r="BN943" i="1" s="1"/>
  <c r="BD916" i="1"/>
  <c r="BN916" i="1" s="1"/>
  <c r="BD922" i="1"/>
  <c r="BN922" i="1" s="1"/>
  <c r="BD840" i="1"/>
  <c r="BN840" i="1" s="1"/>
  <c r="BD886" i="1"/>
  <c r="BN886" i="1" s="1"/>
  <c r="BD941" i="1"/>
  <c r="BN941" i="1" s="1"/>
  <c r="BD831" i="1"/>
  <c r="BN831" i="1" s="1"/>
  <c r="BD903" i="1"/>
  <c r="BN903" i="1" s="1"/>
  <c r="BD909" i="1"/>
  <c r="BN909" i="1" s="1"/>
  <c r="BD835" i="1"/>
  <c r="BN835" i="1" s="1"/>
  <c r="BD921" i="1"/>
  <c r="BN921" i="1" s="1"/>
  <c r="BD918" i="1"/>
  <c r="BN918" i="1" s="1"/>
  <c r="BD902" i="1"/>
  <c r="BN902" i="1" s="1"/>
  <c r="BD908" i="1"/>
  <c r="BN908" i="1" s="1"/>
  <c r="BD838" i="1"/>
  <c r="BN838" i="1" s="1"/>
  <c r="BD920" i="1"/>
  <c r="BN920" i="1" s="1"/>
  <c r="BD933" i="1"/>
  <c r="BN933" i="1" s="1"/>
  <c r="BD896" i="1"/>
  <c r="BN896" i="1" s="1"/>
  <c r="BD924" i="1"/>
  <c r="BN924" i="1" s="1"/>
  <c r="BD939" i="1"/>
  <c r="BN939" i="1" s="1"/>
  <c r="BD911" i="1"/>
  <c r="BN911" i="1" s="1"/>
  <c r="BD879" i="1"/>
  <c r="BN879" i="1" s="1"/>
  <c r="BD884" i="1"/>
  <c r="BN884" i="1" s="1"/>
  <c r="BD858" i="1"/>
  <c r="BN858" i="1" s="1"/>
  <c r="BD929" i="1"/>
  <c r="BN929" i="1" s="1"/>
  <c r="BD899" i="1"/>
  <c r="BN899" i="1" s="1"/>
  <c r="BD930" i="1"/>
  <c r="BN930" i="1" s="1"/>
  <c r="BD857" i="1"/>
  <c r="BN857" i="1" s="1"/>
  <c r="BD940" i="1"/>
  <c r="BN940" i="1" s="1"/>
  <c r="BD931" i="1"/>
  <c r="BN931" i="1" s="1"/>
  <c r="BD937" i="1"/>
  <c r="BN937" i="1" s="1"/>
  <c r="BD855" i="1"/>
  <c r="BN855" i="1" s="1"/>
  <c r="BD837" i="1"/>
  <c r="BN837" i="1" s="1"/>
  <c r="BD913" i="1"/>
  <c r="BN913" i="1" s="1"/>
  <c r="BD878" i="1"/>
  <c r="BN878" i="1" s="1"/>
  <c r="BD854" i="1"/>
  <c r="BN854" i="1" s="1"/>
  <c r="BD897" i="1"/>
  <c r="BN897" i="1" s="1"/>
  <c r="BD938" i="1"/>
  <c r="BN938" i="1" s="1"/>
  <c r="BD845" i="1"/>
  <c r="BN845" i="1" s="1"/>
  <c r="BD872" i="1"/>
  <c r="BN872" i="1" s="1"/>
  <c r="BD882" i="1"/>
  <c r="BN882" i="1" s="1"/>
  <c r="BD912" i="1"/>
  <c r="BN912" i="1" s="1"/>
  <c r="BD874" i="1"/>
  <c r="BN874" i="1" s="1"/>
  <c r="BD841" i="1"/>
  <c r="BN841" i="1" s="1"/>
  <c r="BD842" i="1"/>
  <c r="BN842" i="1" s="1"/>
  <c r="BD942" i="1"/>
  <c r="BN942" i="1" s="1"/>
  <c r="BD850" i="1"/>
  <c r="BN850" i="1" s="1"/>
  <c r="BD928" i="1"/>
  <c r="BN928" i="1" s="1"/>
  <c r="BD833" i="1"/>
  <c r="BN833" i="1" s="1"/>
  <c r="BD934" i="1"/>
  <c r="BN934" i="1" s="1"/>
  <c r="BD915" i="1"/>
  <c r="BN915" i="1" s="1"/>
  <c r="BD860" i="1"/>
  <c r="BN860" i="1" s="1"/>
  <c r="BD864" i="1"/>
  <c r="BN864" i="1" s="1"/>
  <c r="BD891" i="1"/>
  <c r="BN891" i="1" s="1"/>
  <c r="BD871" i="1"/>
  <c r="BN871" i="1" s="1"/>
  <c r="BD910" i="1"/>
  <c r="BN910" i="1" s="1"/>
  <c r="BD843" i="1"/>
  <c r="BN843" i="1" s="1"/>
  <c r="BD876" i="1"/>
  <c r="BN876" i="1" s="1"/>
  <c r="BD883" i="1"/>
  <c r="BN883" i="1" s="1"/>
  <c r="BD877" i="1"/>
  <c r="BN877" i="1" s="1"/>
  <c r="BD936" i="1"/>
  <c r="BN936" i="1" s="1"/>
  <c r="BD898" i="1"/>
  <c r="BN898" i="1" s="1"/>
  <c r="BD926" i="1"/>
  <c r="BN926" i="1" s="1"/>
  <c r="BD853" i="1"/>
  <c r="BN853" i="1" s="1"/>
  <c r="BD925" i="1"/>
  <c r="BN925" i="1" s="1"/>
  <c r="BD869" i="1"/>
  <c r="BN869" i="1" s="1"/>
  <c r="BD887" i="1"/>
  <c r="BN887" i="1" s="1"/>
  <c r="BD901" i="1"/>
  <c r="BN901" i="1" s="1"/>
  <c r="BD932" i="1"/>
  <c r="BN932" i="1" s="1"/>
  <c r="BD846" i="1"/>
  <c r="BN846" i="1" s="1"/>
  <c r="BD856" i="1"/>
  <c r="BN856" i="1" s="1"/>
  <c r="BD844" i="1"/>
  <c r="BN844" i="1" s="1"/>
  <c r="BD873" i="1"/>
  <c r="BN873" i="1" s="1"/>
  <c r="BD881" i="1"/>
  <c r="BN881" i="1" s="1"/>
  <c r="BD866" i="1"/>
  <c r="BN866" i="1" s="1"/>
  <c r="BD927" i="1"/>
  <c r="BN927" i="1" s="1"/>
  <c r="BD851" i="1"/>
  <c r="BN851" i="1" s="1"/>
  <c r="BD888" i="1"/>
  <c r="BN888" i="1" s="1"/>
  <c r="BD894" i="1"/>
  <c r="BN894" i="1" s="1"/>
  <c r="BD862" i="1"/>
  <c r="BN862" i="1" s="1"/>
  <c r="BD906" i="1"/>
  <c r="BN906" i="1" s="1"/>
  <c r="BD919" i="1"/>
  <c r="BN919" i="1" s="1"/>
  <c r="BD849" i="1"/>
  <c r="BN849" i="1" s="1"/>
  <c r="BD861" i="1"/>
  <c r="BN861" i="1" s="1"/>
  <c r="BD870" i="1"/>
  <c r="BN870" i="1" s="1"/>
  <c r="BD914" i="1"/>
  <c r="BN914" i="1" s="1"/>
  <c r="BD893" i="1"/>
  <c r="BN893" i="1" s="1"/>
  <c r="BD832" i="1"/>
  <c r="BN832" i="1" s="1"/>
  <c r="BD890" i="1"/>
  <c r="BN890" i="1" s="1"/>
  <c r="BD847" i="1"/>
  <c r="BN847" i="1" s="1"/>
  <c r="BD867" i="1"/>
  <c r="BN867" i="1" s="1"/>
  <c r="BD848" i="1"/>
  <c r="BN848" i="1" s="1"/>
  <c r="BD892" i="1"/>
  <c r="BN892" i="1" s="1"/>
  <c r="BD839" i="1"/>
  <c r="BN839" i="1" s="1"/>
  <c r="BD905" i="1"/>
  <c r="BN905" i="1" s="1"/>
  <c r="BD836" i="1"/>
  <c r="BN836" i="1" s="1"/>
  <c r="BD875" i="1"/>
  <c r="BN875" i="1" s="1"/>
  <c r="BD348" i="1"/>
  <c r="BN348" i="1" s="1"/>
  <c r="BD604" i="1"/>
  <c r="BN604" i="1" s="1"/>
  <c r="BD475" i="1"/>
  <c r="BN475" i="1" s="1"/>
  <c r="BD382" i="1"/>
  <c r="BN382" i="1" s="1"/>
  <c r="BD534" i="1"/>
  <c r="BN534" i="1" s="1"/>
  <c r="BD763" i="1"/>
  <c r="BN763" i="1" s="1"/>
  <c r="BD513" i="1"/>
  <c r="BN513" i="1" s="1"/>
  <c r="BD569" i="1"/>
  <c r="BN569" i="1" s="1"/>
  <c r="BD470" i="1"/>
  <c r="BN470" i="1" s="1"/>
  <c r="BD387" i="1"/>
  <c r="BN387" i="1" s="1"/>
  <c r="BD445" i="1"/>
  <c r="BN445" i="1" s="1"/>
  <c r="BD462" i="1"/>
  <c r="BN462" i="1" s="1"/>
  <c r="BD613" i="1"/>
  <c r="BN613" i="1" s="1"/>
  <c r="BD365" i="1"/>
  <c r="BN365" i="1" s="1"/>
  <c r="BD386" i="1"/>
  <c r="BN386" i="1" s="1"/>
  <c r="BD686" i="1"/>
  <c r="BN686" i="1" s="1"/>
  <c r="BD344" i="1"/>
  <c r="BN344" i="1" s="1"/>
  <c r="BD477" i="1"/>
  <c r="BN477" i="1" s="1"/>
  <c r="BD23" i="1"/>
  <c r="BN23" i="1" s="1"/>
  <c r="BD834" i="1"/>
  <c r="BN834" i="1" s="1"/>
  <c r="BD476" i="1"/>
  <c r="BN476" i="1" s="1"/>
  <c r="BD742" i="1"/>
  <c r="BN742" i="1" s="1"/>
  <c r="BD30" i="1"/>
  <c r="BN30" i="1" s="1"/>
  <c r="BD280" i="1"/>
  <c r="BN280" i="1" s="1"/>
  <c r="BD695" i="1"/>
  <c r="BN695" i="1" s="1"/>
  <c r="BD124" i="1"/>
  <c r="BN124" i="1" s="1"/>
  <c r="BD463" i="1"/>
  <c r="BN463" i="1" s="1"/>
  <c r="BD323" i="1"/>
  <c r="BN323" i="1" s="1"/>
  <c r="BD317" i="1"/>
  <c r="BN317" i="1" s="1"/>
  <c r="BD135" i="1"/>
  <c r="BN135" i="1" s="1"/>
  <c r="BD904" i="1"/>
  <c r="BN904" i="1" s="1"/>
  <c r="BD680" i="1"/>
  <c r="BN680" i="1" s="1"/>
  <c r="BD880" i="1"/>
  <c r="BN880" i="1" s="1"/>
  <c r="BD158" i="1"/>
  <c r="BN158" i="1" s="1"/>
  <c r="BD420" i="1"/>
  <c r="BN420" i="1" s="1"/>
  <c r="BD796" i="1"/>
  <c r="BN796" i="1" s="1"/>
  <c r="BD220" i="1"/>
  <c r="BN220" i="1" s="1"/>
  <c r="BD663" i="1"/>
  <c r="BN663" i="1" s="1"/>
  <c r="BD421" i="1"/>
  <c r="BN421" i="1" s="1"/>
  <c r="BD863" i="1"/>
  <c r="BN863" i="1" s="1"/>
  <c r="BD315" i="1"/>
  <c r="BN315" i="1" s="1"/>
  <c r="BD682" i="1"/>
  <c r="BN682" i="1" s="1"/>
  <c r="BD487" i="1"/>
  <c r="BN487" i="1" s="1"/>
  <c r="BD754" i="1"/>
  <c r="BN754" i="1" s="1"/>
  <c r="BD740" i="1"/>
  <c r="BN740" i="1" s="1"/>
  <c r="BD644" i="1"/>
  <c r="BN644" i="1" s="1"/>
  <c r="BD737" i="1"/>
  <c r="BN737" i="1" s="1"/>
  <c r="BD383" i="1"/>
  <c r="BN383" i="1" s="1"/>
  <c r="BD580" i="1"/>
  <c r="BN580" i="1" s="1"/>
  <c r="BD516" i="1"/>
  <c r="BN516" i="1" s="1"/>
  <c r="BD496" i="1"/>
  <c r="BN496" i="1" s="1"/>
  <c r="BD337" i="1"/>
  <c r="BN337" i="1" s="1"/>
  <c r="BD592" i="1"/>
  <c r="BN592" i="1" s="1"/>
  <c r="BD668" i="1"/>
  <c r="BN668" i="1" s="1"/>
  <c r="BD376" i="1"/>
  <c r="BN376" i="1" s="1"/>
  <c r="BD319" i="1"/>
  <c r="BN319" i="1" s="1"/>
  <c r="BD755" i="1"/>
  <c r="BN755" i="1" s="1"/>
  <c r="BD399" i="1"/>
  <c r="BN399" i="1" s="1"/>
  <c r="BD607" i="1"/>
  <c r="BN607" i="1" s="1"/>
  <c r="BD548" i="1"/>
  <c r="BN548" i="1" s="1"/>
  <c r="BD530" i="1"/>
  <c r="BN530" i="1" s="1"/>
  <c r="BD369" i="1"/>
  <c r="BN369" i="1" s="1"/>
  <c r="BD665" i="1"/>
  <c r="BN665" i="1" s="1"/>
  <c r="BD545" i="1"/>
  <c r="BN545" i="1" s="1"/>
  <c r="BD391" i="1"/>
  <c r="BN391" i="1" s="1"/>
  <c r="BD525" i="1"/>
  <c r="BN525" i="1" s="1"/>
  <c r="BD652" i="1"/>
  <c r="BN652" i="1" s="1"/>
  <c r="BD408" i="1"/>
  <c r="BN408" i="1" s="1"/>
  <c r="BD340" i="1"/>
  <c r="BN340" i="1" s="1"/>
  <c r="BD412" i="1"/>
  <c r="BN412" i="1" s="1"/>
  <c r="BD639" i="1"/>
  <c r="BN639" i="1" s="1"/>
  <c r="BD108" i="1"/>
  <c r="BN108" i="1" s="1"/>
  <c r="BD405" i="1"/>
  <c r="BN405" i="1" s="1"/>
  <c r="BD3" i="1"/>
  <c r="BN3" i="1" s="1"/>
  <c r="BD306" i="1"/>
  <c r="BN306" i="1" s="1"/>
  <c r="BD654" i="1"/>
  <c r="BN654" i="1" s="1"/>
  <c r="BD145" i="1"/>
  <c r="BN145" i="1" s="1"/>
  <c r="BD819" i="1"/>
  <c r="BN819" i="1" s="1"/>
  <c r="BD216" i="1"/>
  <c r="BN216" i="1" s="1"/>
  <c r="BD693" i="1"/>
  <c r="BN693" i="1" s="1"/>
  <c r="BD127" i="1"/>
  <c r="BN127" i="1" s="1"/>
  <c r="BD546" i="1"/>
  <c r="BN546" i="1" s="1"/>
  <c r="BD14" i="1"/>
  <c r="BN14" i="1" s="1"/>
  <c r="BD543" i="1"/>
  <c r="BN543" i="1" s="1"/>
  <c r="BD29" i="1"/>
  <c r="BN29" i="1" s="1"/>
  <c r="BD714" i="1"/>
  <c r="BN714" i="1" s="1"/>
  <c r="BD180" i="1"/>
  <c r="BN180" i="1" s="1"/>
  <c r="BD536" i="1"/>
  <c r="BN536" i="1" s="1"/>
  <c r="BD59" i="1"/>
  <c r="BN59" i="1" s="1"/>
  <c r="BD425" i="1"/>
  <c r="BN425" i="1" s="1"/>
  <c r="BD297" i="1"/>
  <c r="BN297" i="1" s="1"/>
  <c r="BD605" i="1"/>
  <c r="BN605" i="1" s="1"/>
  <c r="BD128" i="1"/>
  <c r="BN128" i="1" s="1"/>
  <c r="BD467" i="1"/>
  <c r="BN467" i="1" s="1"/>
  <c r="BD7" i="1"/>
  <c r="BN7" i="1" s="1"/>
  <c r="BD146" i="1"/>
  <c r="BN146" i="1" s="1"/>
  <c r="BD606" i="1"/>
  <c r="BN606" i="1" s="1"/>
  <c r="BD321" i="1"/>
  <c r="BN321" i="1" s="1"/>
  <c r="BD603" i="1"/>
  <c r="BN603" i="1" s="1"/>
  <c r="BD444" i="1"/>
  <c r="BN444" i="1" s="1"/>
  <c r="BD612" i="1"/>
  <c r="BN612" i="1" s="1"/>
  <c r="BD361" i="1"/>
  <c r="BN361" i="1" s="1"/>
  <c r="BD564" i="1"/>
  <c r="BN564" i="1" s="1"/>
  <c r="BD586" i="1"/>
  <c r="BN586" i="1" s="1"/>
  <c r="BD743" i="1"/>
  <c r="BN743" i="1" s="1"/>
  <c r="BD570" i="1"/>
  <c r="BN570" i="1" s="1"/>
  <c r="BD37" i="1"/>
  <c r="BN37" i="1" s="1"/>
  <c r="BD722" i="1"/>
  <c r="BN722" i="1" s="1"/>
  <c r="BD156" i="1"/>
  <c r="BN156" i="1" s="1"/>
  <c r="BD563" i="1"/>
  <c r="BN563" i="1" s="1"/>
  <c r="BD99" i="1"/>
  <c r="BN99" i="1" s="1"/>
  <c r="BD453" i="1"/>
  <c r="BN453" i="1" s="1"/>
  <c r="BD730" i="1"/>
  <c r="BN730" i="1" s="1"/>
  <c r="BD193" i="1"/>
  <c r="BN193" i="1" s="1"/>
  <c r="BD320" i="1"/>
  <c r="BN320" i="1" s="1"/>
  <c r="BD778" i="1"/>
  <c r="BN778" i="1" s="1"/>
  <c r="BD207" i="1"/>
  <c r="BN207" i="1" s="1"/>
  <c r="BD692" i="1"/>
  <c r="BN692" i="1" s="1"/>
  <c r="BD110" i="1"/>
  <c r="BN110" i="1" s="1"/>
  <c r="BD691" i="1"/>
  <c r="BN691" i="1" s="1"/>
  <c r="BD109" i="1"/>
  <c r="BN109" i="1" s="1"/>
  <c r="BD799" i="1"/>
  <c r="BN799" i="1" s="1"/>
  <c r="BD244" i="1"/>
  <c r="BN244" i="1" s="1"/>
  <c r="BD684" i="1"/>
  <c r="BN684" i="1" s="1"/>
  <c r="BD123" i="1"/>
  <c r="BN123" i="1" s="1"/>
  <c r="BD585" i="1"/>
  <c r="BN585" i="1" s="1"/>
  <c r="BD90" i="1"/>
  <c r="BN90" i="1" s="1"/>
  <c r="BD422" i="1"/>
  <c r="BN422" i="1" s="1"/>
  <c r="BD25" i="1"/>
  <c r="BN25" i="1" s="1"/>
  <c r="BD710" i="1"/>
  <c r="BN710" i="1" s="1"/>
  <c r="BD192" i="1"/>
  <c r="BN192" i="1" s="1"/>
  <c r="BD625" i="1"/>
  <c r="BN625" i="1" s="1"/>
  <c r="BD103" i="1"/>
  <c r="BN103" i="1" s="1"/>
  <c r="BD465" i="1"/>
  <c r="BN465" i="1" s="1"/>
  <c r="BD6" i="1"/>
  <c r="BN6" i="1" s="1"/>
  <c r="BD573" i="1"/>
  <c r="BN573" i="1" s="1"/>
  <c r="BD419" i="1"/>
  <c r="BN419" i="1" s="1"/>
  <c r="BD515" i="1"/>
  <c r="BN515" i="1" s="1"/>
  <c r="BD401" i="1"/>
  <c r="BN401" i="1" s="1"/>
  <c r="BD567" i="1"/>
  <c r="BN567" i="1" s="1"/>
  <c r="BD325" i="1"/>
  <c r="BN325" i="1" s="1"/>
  <c r="BD529" i="1"/>
  <c r="BN529" i="1" s="1"/>
  <c r="BD727" i="1"/>
  <c r="BN727" i="1" s="1"/>
  <c r="BD544" i="1"/>
  <c r="BN544" i="1" s="1"/>
  <c r="BD514" i="1"/>
  <c r="BN514" i="1" s="1"/>
  <c r="BD21" i="1"/>
  <c r="BN21" i="1" s="1"/>
  <c r="BD706" i="1"/>
  <c r="BN706" i="1" s="1"/>
  <c r="BD140" i="1"/>
  <c r="BN140" i="1" s="1"/>
  <c r="BD506" i="1"/>
  <c r="BN506" i="1" s="1"/>
  <c r="BD51" i="1"/>
  <c r="BN51" i="1" s="1"/>
  <c r="BD402" i="1"/>
  <c r="BN402" i="1" s="1"/>
  <c r="BD711" i="1"/>
  <c r="BN711" i="1" s="1"/>
  <c r="BD177" i="1"/>
  <c r="BN177" i="1" s="1"/>
  <c r="BD296" i="1"/>
  <c r="BN296" i="1" s="1"/>
  <c r="BD725" i="1"/>
  <c r="BN725" i="1" s="1"/>
  <c r="BD175" i="1"/>
  <c r="BN175" i="1" s="1"/>
  <c r="BD645" i="1"/>
  <c r="BN645" i="1" s="1"/>
  <c r="BD94" i="1"/>
  <c r="BN94" i="1" s="1"/>
  <c r="BD641" i="1"/>
  <c r="BN641" i="1" s="1"/>
  <c r="BD93" i="1"/>
  <c r="BN93" i="1" s="1"/>
  <c r="BD783" i="1"/>
  <c r="BN783" i="1" s="1"/>
  <c r="BD212" i="1"/>
  <c r="BN212" i="1" s="1"/>
  <c r="BD636" i="1"/>
  <c r="BN636" i="1" s="1"/>
  <c r="BD107" i="1"/>
  <c r="BN107" i="1" s="1"/>
  <c r="BD532" i="1"/>
  <c r="BN532" i="1" s="1"/>
  <c r="BD58" i="1"/>
  <c r="BN58" i="1" s="1"/>
  <c r="BD371" i="1"/>
  <c r="BN371" i="1" s="1"/>
  <c r="BD9" i="1"/>
  <c r="BN9" i="1" s="1"/>
  <c r="BD694" i="1"/>
  <c r="BN694" i="1" s="1"/>
  <c r="BD176" i="1"/>
  <c r="BN176" i="1" s="1"/>
  <c r="BD575" i="1"/>
  <c r="BN575" i="1" s="1"/>
  <c r="BD39" i="1"/>
  <c r="BN39" i="1" s="1"/>
  <c r="BD415" i="1"/>
  <c r="BN415" i="1" s="1"/>
  <c r="BD194" i="1"/>
  <c r="BN194" i="1" s="1"/>
  <c r="BD579" i="1"/>
  <c r="BN579" i="1" s="1"/>
  <c r="BD433" i="1"/>
  <c r="BN433" i="1" s="1"/>
  <c r="BD537" i="1"/>
  <c r="BN537" i="1" s="1"/>
  <c r="BD406" i="1"/>
  <c r="BN406" i="1" s="1"/>
  <c r="BD330" i="1"/>
  <c r="BN330" i="1" s="1"/>
  <c r="BD275" i="1"/>
  <c r="BN275" i="1" s="1"/>
  <c r="BD49" i="1"/>
  <c r="BN49" i="1" s="1"/>
  <c r="BD550" i="1"/>
  <c r="BN550" i="1" s="1"/>
  <c r="BD384" i="1"/>
  <c r="BN384" i="1" s="1"/>
  <c r="BD132" i="1"/>
  <c r="BN132" i="1" s="1"/>
  <c r="BD804" i="1"/>
  <c r="BN804" i="1" s="1"/>
  <c r="BD446" i="1"/>
  <c r="BN446" i="1" s="1"/>
  <c r="BD214" i="1"/>
  <c r="BN214" i="1" s="1"/>
  <c r="BD632" i="1"/>
  <c r="BN632" i="1" s="1"/>
  <c r="BD583" i="1"/>
  <c r="BN583" i="1" s="1"/>
  <c r="BD211" i="1"/>
  <c r="BN211" i="1" s="1"/>
  <c r="BD339" i="1"/>
  <c r="BN339" i="1" s="1"/>
  <c r="BD253" i="1"/>
  <c r="BN253" i="1" s="1"/>
  <c r="BD4" i="1"/>
  <c r="BN4" i="1" s="1"/>
  <c r="BD703" i="1"/>
  <c r="BN703" i="1" s="1"/>
  <c r="BD288" i="1"/>
  <c r="BN288" i="1" s="1"/>
  <c r="BD150" i="1"/>
  <c r="BN150" i="1" s="1"/>
  <c r="BD735" i="1"/>
  <c r="BN735" i="1" s="1"/>
  <c r="BD626" i="1"/>
  <c r="BN626" i="1" s="1"/>
  <c r="BD442" i="1"/>
  <c r="BN442" i="1" s="1"/>
  <c r="BD750" i="1"/>
  <c r="BN750" i="1" s="1"/>
  <c r="BD745" i="1"/>
  <c r="BN745" i="1" s="1"/>
  <c r="BD733" i="1"/>
  <c r="BN733" i="1" s="1"/>
  <c r="BD441" i="1"/>
  <c r="BN441" i="1" s="1"/>
  <c r="BD455" i="1"/>
  <c r="BN455" i="1" s="1"/>
  <c r="BD610" i="1"/>
  <c r="BN610" i="1" s="1"/>
  <c r="BD524" i="1"/>
  <c r="BN524" i="1" s="1"/>
  <c r="BD417" i="1"/>
  <c r="BN417" i="1" s="1"/>
  <c r="BD672" i="1"/>
  <c r="BN672" i="1" s="1"/>
  <c r="BD648" i="1"/>
  <c r="BN648" i="1" s="1"/>
  <c r="BD435" i="1"/>
  <c r="BN435" i="1" s="1"/>
  <c r="BD768" i="1"/>
  <c r="BN768" i="1" s="1"/>
  <c r="BD764" i="1"/>
  <c r="BN764" i="1" s="1"/>
  <c r="BD679" i="1"/>
  <c r="BN679" i="1" s="1"/>
  <c r="BD558" i="1"/>
  <c r="BN558" i="1" s="1"/>
  <c r="BD635" i="1"/>
  <c r="BN635" i="1" s="1"/>
  <c r="BD565" i="1"/>
  <c r="BN565" i="1" s="1"/>
  <c r="BD341" i="1"/>
  <c r="BN341" i="1" s="1"/>
  <c r="BD394" i="1"/>
  <c r="BN394" i="1" s="1"/>
  <c r="BD624" i="1"/>
  <c r="BN624" i="1" s="1"/>
  <c r="BD669" i="1"/>
  <c r="BN669" i="1" s="1"/>
  <c r="BD456" i="1"/>
  <c r="BN456" i="1" s="1"/>
  <c r="BD370" i="1"/>
  <c r="BN370" i="1" s="1"/>
  <c r="BD794" i="1"/>
  <c r="BN794" i="1" s="1"/>
  <c r="BD261" i="1"/>
  <c r="BN261" i="1" s="1"/>
  <c r="BD432" i="1"/>
  <c r="BN432" i="1" s="1"/>
  <c r="BD12" i="1"/>
  <c r="BN12" i="1" s="1"/>
  <c r="BD259" i="1"/>
  <c r="BN259" i="1" s="1"/>
  <c r="BD797" i="1"/>
  <c r="BN797" i="1" s="1"/>
  <c r="BD226" i="1"/>
  <c r="BN226" i="1" s="1"/>
  <c r="BD449" i="1"/>
  <c r="BN449" i="1" s="1"/>
  <c r="BD33" i="1"/>
  <c r="BN33" i="1" s="1"/>
  <c r="BD718" i="1"/>
  <c r="BN718" i="1" s="1"/>
  <c r="BD152" i="1"/>
  <c r="BN152" i="1" s="1"/>
  <c r="BD492" i="1"/>
  <c r="BN492" i="1" s="1"/>
  <c r="BD15" i="1"/>
  <c r="BN15" i="1" s="1"/>
  <c r="BD335" i="1"/>
  <c r="BN335" i="1" s="1"/>
  <c r="BD332" i="1"/>
  <c r="BN332" i="1" s="1"/>
  <c r="BD566" i="1"/>
  <c r="BN566" i="1" s="1"/>
  <c r="BD116" i="1"/>
  <c r="BN116" i="1" s="1"/>
  <c r="BD326" i="1"/>
  <c r="BN326" i="1" s="1"/>
  <c r="BD814" i="1"/>
  <c r="BN814" i="1" s="1"/>
  <c r="BD282" i="1"/>
  <c r="BN282" i="1" s="1"/>
  <c r="BD788" i="1"/>
  <c r="BN788" i="1" s="1"/>
  <c r="BD217" i="1"/>
  <c r="BN217" i="1" s="1"/>
  <c r="BD396" i="1"/>
  <c r="BN396" i="1" s="1"/>
  <c r="BD32" i="1"/>
  <c r="BN32" i="1" s="1"/>
  <c r="BD295" i="1"/>
  <c r="BN295" i="1" s="1"/>
  <c r="BD801" i="1"/>
  <c r="BN801" i="1" s="1"/>
  <c r="BD198" i="1"/>
  <c r="BN198" i="1" s="1"/>
  <c r="BD423" i="1"/>
  <c r="BN423" i="1" s="1"/>
  <c r="BD656" i="1"/>
  <c r="BN656" i="1" s="1"/>
  <c r="BD381" i="1"/>
  <c r="BN381" i="1" s="1"/>
  <c r="BD637" i="1"/>
  <c r="BN637" i="1" s="1"/>
  <c r="BD466" i="1"/>
  <c r="BN466" i="1" s="1"/>
  <c r="BD660" i="1"/>
  <c r="BN660" i="1" s="1"/>
  <c r="BD403" i="1"/>
  <c r="BN403" i="1" s="1"/>
  <c r="BD588" i="1"/>
  <c r="BN588" i="1" s="1"/>
  <c r="BD766" i="1"/>
  <c r="BN766" i="1" s="1"/>
  <c r="BD364" i="1"/>
  <c r="BN364" i="1" s="1"/>
  <c r="BD356" i="1"/>
  <c r="BN356" i="1" s="1"/>
  <c r="BD590" i="1"/>
  <c r="BN590" i="1" s="1"/>
  <c r="BD92" i="1"/>
  <c r="BN92" i="1" s="1"/>
  <c r="BD351" i="1"/>
  <c r="BN351" i="1" s="1"/>
  <c r="BD827" i="1"/>
  <c r="BN827" i="1" s="1"/>
  <c r="BD290" i="1"/>
  <c r="BN290" i="1" s="1"/>
  <c r="BD608" i="1"/>
  <c r="BN608" i="1" s="1"/>
  <c r="BD129" i="1"/>
  <c r="BN129" i="1" s="1"/>
  <c r="BD803" i="1"/>
  <c r="BN803" i="1" s="1"/>
  <c r="BD200" i="1"/>
  <c r="BN200" i="1" s="1"/>
  <c r="BD649" i="1"/>
  <c r="BN649" i="1" s="1"/>
  <c r="BD111" i="1"/>
  <c r="BN111" i="1" s="1"/>
  <c r="BD488" i="1"/>
  <c r="BN488" i="1" s="1"/>
  <c r="BD485" i="1"/>
  <c r="BN485" i="1" s="1"/>
  <c r="BD13" i="1"/>
  <c r="BN13" i="1" s="1"/>
  <c r="BD698" i="1"/>
  <c r="BN698" i="1" s="1"/>
  <c r="BD164" i="1"/>
  <c r="BN164" i="1" s="1"/>
  <c r="BD479" i="1"/>
  <c r="BN479" i="1" s="1"/>
  <c r="BD27" i="1"/>
  <c r="BN27" i="1" s="1"/>
  <c r="BD374" i="1"/>
  <c r="BN374" i="1" s="1"/>
  <c r="BD810" i="1"/>
  <c r="BN810" i="1" s="1"/>
  <c r="BD281" i="1"/>
  <c r="BN281" i="1" s="1"/>
  <c r="BD553" i="1"/>
  <c r="BN553" i="1" s="1"/>
  <c r="BD112" i="1"/>
  <c r="BN112" i="1" s="1"/>
  <c r="BD418" i="1"/>
  <c r="BN418" i="1" s="1"/>
  <c r="BD294" i="1"/>
  <c r="BN294" i="1" s="1"/>
  <c r="BD50" i="1"/>
  <c r="BN50" i="1" s="1"/>
  <c r="BD618" i="1"/>
  <c r="BN618" i="1" s="1"/>
  <c r="BD336" i="1"/>
  <c r="BN336" i="1" s="1"/>
  <c r="BD615" i="1"/>
  <c r="BN615" i="1" s="1"/>
  <c r="BD447" i="1"/>
  <c r="BN447" i="1" s="1"/>
  <c r="BD622" i="1"/>
  <c r="BN622" i="1" s="1"/>
  <c r="BD368" i="1"/>
  <c r="BN368" i="1" s="1"/>
  <c r="BD571" i="1"/>
  <c r="BN571" i="1" s="1"/>
  <c r="BD527" i="1"/>
  <c r="BN527" i="1" s="1"/>
  <c r="BD671" i="1"/>
  <c r="BN671" i="1" s="1"/>
  <c r="BD293" i="1"/>
  <c r="BN293" i="1" s="1"/>
  <c r="BD539" i="1"/>
  <c r="BN539" i="1" s="1"/>
  <c r="BD60" i="1"/>
  <c r="BN60" i="1" s="1"/>
  <c r="BD291" i="1"/>
  <c r="BN291" i="1" s="1"/>
  <c r="BD829" i="1"/>
  <c r="BN829" i="1" s="1"/>
  <c r="BD274" i="1"/>
  <c r="BN274" i="1" s="1"/>
  <c r="BD556" i="1"/>
  <c r="BN556" i="1" s="1"/>
  <c r="BD97" i="1"/>
  <c r="BN97" i="1" s="1"/>
  <c r="BD787" i="1"/>
  <c r="BN787" i="1" s="1"/>
  <c r="BD184" i="1"/>
  <c r="BN184" i="1" s="1"/>
  <c r="BD602" i="1"/>
  <c r="BN602" i="1" s="1"/>
  <c r="BD95" i="1"/>
  <c r="BN95" i="1" s="1"/>
  <c r="BD439" i="1"/>
  <c r="BN439" i="1" s="1"/>
  <c r="BD26" i="1"/>
  <c r="BN26" i="1" s="1"/>
  <c r="BD436" i="1"/>
  <c r="BN436" i="1" s="1"/>
  <c r="BD659" i="1"/>
  <c r="BN659" i="1" s="1"/>
  <c r="BD148" i="1"/>
  <c r="BN148" i="1" s="1"/>
  <c r="BD428" i="1"/>
  <c r="BN428" i="1" s="1"/>
  <c r="BD11" i="1"/>
  <c r="BN11" i="1" s="1"/>
  <c r="BD324" i="1"/>
  <c r="BN324" i="1" s="1"/>
  <c r="BD820" i="1"/>
  <c r="BN820" i="1" s="1"/>
  <c r="BD249" i="1"/>
  <c r="BN249" i="1" s="1"/>
  <c r="BD494" i="1"/>
  <c r="BN494" i="1" s="1"/>
  <c r="BD96" i="1"/>
  <c r="BN96" i="1" s="1"/>
  <c r="BD363" i="1"/>
  <c r="BN363" i="1" s="1"/>
  <c r="BD802" i="1"/>
  <c r="BN802" i="1" s="1"/>
  <c r="BD278" i="1"/>
  <c r="BN278" i="1" s="1"/>
  <c r="BD327" i="1"/>
  <c r="BN327" i="1" s="1"/>
  <c r="BD630" i="1"/>
  <c r="BN630" i="1" s="1"/>
  <c r="BD350" i="1"/>
  <c r="BN350" i="1" s="1"/>
  <c r="BD620" i="1"/>
  <c r="BN620" i="1" s="1"/>
  <c r="BD450" i="1"/>
  <c r="BN450" i="1" s="1"/>
  <c r="BD489" i="1"/>
  <c r="BN489" i="1" s="1"/>
  <c r="BD813" i="1"/>
  <c r="BN813" i="1" s="1"/>
  <c r="BD31" i="1"/>
  <c r="BN31" i="1" s="1"/>
  <c r="BD377" i="1"/>
  <c r="BN377" i="1" s="1"/>
  <c r="BD233" i="1"/>
  <c r="BN233" i="1" s="1"/>
  <c r="BD48" i="1"/>
  <c r="BN48" i="1" s="1"/>
  <c r="BD393" i="1"/>
  <c r="BN393" i="1" s="1"/>
  <c r="BD454" i="1"/>
  <c r="BN454" i="1" s="1"/>
  <c r="BD557" i="1"/>
  <c r="BN557" i="1" s="1"/>
  <c r="BD741" i="1"/>
  <c r="BN741" i="1" s="1"/>
  <c r="BD760" i="1"/>
  <c r="BN760" i="1" s="1"/>
  <c r="BD491" i="1"/>
  <c r="BN491" i="1" s="1"/>
  <c r="BD501" i="1"/>
  <c r="BN501" i="1" s="1"/>
  <c r="BD404" i="1"/>
  <c r="BN404" i="1" s="1"/>
  <c r="BD390" i="1"/>
  <c r="BN390" i="1" s="1"/>
  <c r="BD744" i="1"/>
  <c r="BN744" i="1" s="1"/>
  <c r="BD736" i="1"/>
  <c r="BN736" i="1" s="1"/>
  <c r="BD448" i="1"/>
  <c r="BN448" i="1" s="1"/>
  <c r="BD616" i="1"/>
  <c r="BN616" i="1" s="1"/>
  <c r="BD772" i="1"/>
  <c r="BN772" i="1" s="1"/>
  <c r="BD482" i="1"/>
  <c r="BN482" i="1" s="1"/>
  <c r="BD535" i="1"/>
  <c r="BN535" i="1" s="1"/>
  <c r="BD517" i="1"/>
  <c r="BN517" i="1" s="1"/>
  <c r="BD481" i="1"/>
  <c r="BN481" i="1" s="1"/>
  <c r="BD732" i="1"/>
  <c r="BN732" i="1" s="1"/>
  <c r="BD538" i="1"/>
  <c r="BN538" i="1" s="1"/>
  <c r="BD568" i="1"/>
  <c r="BN568" i="1" s="1"/>
  <c r="BD767" i="1"/>
  <c r="BN767" i="1" s="1"/>
  <c r="BD673" i="1"/>
  <c r="BN673" i="1" s="1"/>
  <c r="BD505" i="1"/>
  <c r="BN505" i="1" s="1"/>
  <c r="BD549" i="1"/>
  <c r="BN549" i="1" s="1"/>
  <c r="BD497" i="1"/>
  <c r="BN497" i="1" s="1"/>
  <c r="BD747" i="1"/>
  <c r="BN747" i="1" s="1"/>
  <c r="BD181" i="1"/>
  <c r="BN181" i="1" s="1"/>
  <c r="BD268" i="1"/>
  <c r="BN268" i="1" s="1"/>
  <c r="BD738" i="1"/>
  <c r="BN738" i="1" s="1"/>
  <c r="BD195" i="1"/>
  <c r="BN195" i="1" s="1"/>
  <c r="BD696" i="1"/>
  <c r="BN696" i="1" s="1"/>
  <c r="BD823" i="1"/>
  <c r="BN823" i="1" s="1"/>
  <c r="BD289" i="1"/>
  <c r="BN289" i="1" s="1"/>
  <c r="BD578" i="1"/>
  <c r="BN578" i="1" s="1"/>
  <c r="BD40" i="1"/>
  <c r="BN40" i="1" s="1"/>
  <c r="BD303" i="1"/>
  <c r="BN303" i="1" s="1"/>
  <c r="BD809" i="1"/>
  <c r="BN809" i="1" s="1"/>
  <c r="BD222" i="1"/>
  <c r="BN222" i="1" s="1"/>
  <c r="BD808" i="1"/>
  <c r="BN808" i="1" s="1"/>
  <c r="BD221" i="1"/>
  <c r="BN221" i="1" s="1"/>
  <c r="BD354" i="1"/>
  <c r="BN354" i="1" s="1"/>
  <c r="BD830" i="1"/>
  <c r="BN830" i="1" s="1"/>
  <c r="BD251" i="1"/>
  <c r="BN251" i="1" s="1"/>
  <c r="BD769" i="1"/>
  <c r="BN769" i="1" s="1"/>
  <c r="BD218" i="1"/>
  <c r="BN218" i="1" s="1"/>
  <c r="BD677" i="1"/>
  <c r="BN677" i="1" s="1"/>
  <c r="BD153" i="1"/>
  <c r="BN153" i="1" s="1"/>
  <c r="BD272" i="1"/>
  <c r="BN272" i="1" s="1"/>
  <c r="BD786" i="1"/>
  <c r="BN786" i="1" s="1"/>
  <c r="BD183" i="1"/>
  <c r="BN183" i="1" s="1"/>
  <c r="BD700" i="1"/>
  <c r="BN700" i="1" s="1"/>
  <c r="BD134" i="1"/>
  <c r="BN134" i="1" s="1"/>
  <c r="BD495" i="1"/>
  <c r="BN495" i="1" s="1"/>
  <c r="BD333" i="1"/>
  <c r="BN333" i="1" s="1"/>
  <c r="BD426" i="1"/>
  <c r="BN426" i="1" s="1"/>
  <c r="BD753" i="1"/>
  <c r="BN753" i="1" s="1"/>
  <c r="BD503" i="1"/>
  <c r="BN503" i="1" s="1"/>
  <c r="BD739" i="1"/>
  <c r="BN739" i="1" s="1"/>
  <c r="BD468" i="1"/>
  <c r="BN468" i="1" s="1"/>
  <c r="BD650" i="1"/>
  <c r="BN650" i="1" s="1"/>
  <c r="BD429" i="1"/>
  <c r="BN429" i="1" s="1"/>
  <c r="BD816" i="1"/>
  <c r="BN816" i="1" s="1"/>
  <c r="BD245" i="1"/>
  <c r="BN245" i="1" s="1"/>
  <c r="BD380" i="1"/>
  <c r="BN380" i="1" s="1"/>
  <c r="BD243" i="1"/>
  <c r="BN243" i="1" s="1"/>
  <c r="BD781" i="1"/>
  <c r="BN781" i="1" s="1"/>
  <c r="BD210" i="1"/>
  <c r="BN210" i="1" s="1"/>
  <c r="BD400" i="1"/>
  <c r="BN400" i="1" s="1"/>
  <c r="BD17" i="1"/>
  <c r="BN17" i="1" s="1"/>
  <c r="BD702" i="1"/>
  <c r="BN702" i="1" s="1"/>
  <c r="BD136" i="1"/>
  <c r="BN136" i="1" s="1"/>
  <c r="BD443" i="1"/>
  <c r="BN443" i="1" s="1"/>
  <c r="BD286" i="1"/>
  <c r="BN286" i="1" s="1"/>
  <c r="BD98" i="1"/>
  <c r="BN98" i="1" s="1"/>
  <c r="BD285" i="1"/>
  <c r="BN285" i="1" s="1"/>
  <c r="BD510" i="1"/>
  <c r="BN510" i="1" s="1"/>
  <c r="BD100" i="1"/>
  <c r="BN100" i="1" s="1"/>
  <c r="BD299" i="1"/>
  <c r="BN299" i="1" s="1"/>
  <c r="BD821" i="1"/>
  <c r="BN821" i="1" s="1"/>
  <c r="BD266" i="1"/>
  <c r="BN266" i="1" s="1"/>
  <c r="BD765" i="1"/>
  <c r="BN765" i="1" s="1"/>
  <c r="BD201" i="1"/>
  <c r="BN201" i="1" s="1"/>
  <c r="BD343" i="1"/>
  <c r="BN343" i="1" s="1"/>
  <c r="BD16" i="1"/>
  <c r="BN16" i="1" s="1"/>
  <c r="BD279" i="1"/>
  <c r="BN279" i="1" s="1"/>
  <c r="BD785" i="1"/>
  <c r="BN785" i="1" s="1"/>
  <c r="BD182" i="1"/>
  <c r="BN182" i="1" s="1"/>
  <c r="BD461" i="1"/>
  <c r="BN461" i="1" s="1"/>
  <c r="BD675" i="1"/>
  <c r="BN675" i="1" s="1"/>
  <c r="BD397" i="1"/>
  <c r="BN397" i="1" s="1"/>
  <c r="BD642" i="1"/>
  <c r="BN642" i="1" s="1"/>
  <c r="BD472" i="1"/>
  <c r="BN472" i="1" s="1"/>
  <c r="BD667" i="1"/>
  <c r="BN667" i="1" s="1"/>
  <c r="BD410" i="1"/>
  <c r="BN410" i="1" s="1"/>
  <c r="BD595" i="1"/>
  <c r="BN595" i="1" s="1"/>
  <c r="BD681" i="1"/>
  <c r="BN681" i="1" s="1"/>
  <c r="BD800" i="1"/>
  <c r="BN800" i="1" s="1"/>
  <c r="BD213" i="1"/>
  <c r="BN213" i="1" s="1"/>
  <c r="BD329" i="1"/>
  <c r="BN329" i="1" s="1"/>
  <c r="BD806" i="1"/>
  <c r="BN806" i="1" s="1"/>
  <c r="BD227" i="1"/>
  <c r="BN227" i="1" s="1"/>
  <c r="BD734" i="1"/>
  <c r="BN734" i="1" s="1"/>
  <c r="BD130" i="1"/>
  <c r="BN130" i="1" s="1"/>
  <c r="BD346" i="1"/>
  <c r="BN346" i="1" s="1"/>
  <c r="BD674" i="1"/>
  <c r="BN674" i="1" s="1"/>
  <c r="BD120" i="1"/>
  <c r="BN120" i="1" s="1"/>
  <c r="BD392" i="1"/>
  <c r="BN392" i="1" s="1"/>
  <c r="BD826" i="1"/>
  <c r="BN826" i="1" s="1"/>
  <c r="BD270" i="1"/>
  <c r="BN270" i="1" s="1"/>
  <c r="BD822" i="1"/>
  <c r="BN822" i="1" s="1"/>
  <c r="BD269" i="1"/>
  <c r="BN269" i="1" s="1"/>
  <c r="BD460" i="1"/>
  <c r="BN460" i="1" s="1"/>
  <c r="BD36" i="1"/>
  <c r="BN36" i="1" s="1"/>
  <c r="BD283" i="1"/>
  <c r="BN283" i="1" s="1"/>
  <c r="BD805" i="1"/>
  <c r="BN805" i="1" s="1"/>
  <c r="BD250" i="1"/>
  <c r="BN250" i="1" s="1"/>
  <c r="BD719" i="1"/>
  <c r="BN719" i="1" s="1"/>
  <c r="BD185" i="1"/>
  <c r="BN185" i="1" s="1"/>
  <c r="BD304" i="1"/>
  <c r="BN304" i="1" s="1"/>
  <c r="BD215" i="1"/>
  <c r="BN215" i="1" s="1"/>
  <c r="BD752" i="1"/>
  <c r="BN752" i="1" s="1"/>
  <c r="BD166" i="1"/>
  <c r="BN166" i="1" s="1"/>
  <c r="BD484" i="1"/>
  <c r="BN484" i="1" s="1"/>
  <c r="BD731" i="1"/>
  <c r="BN731" i="1" s="1"/>
  <c r="BD416" i="1"/>
  <c r="BN416" i="1" s="1"/>
  <c r="BD658" i="1"/>
  <c r="BN658" i="1" s="1"/>
  <c r="BD474" i="1"/>
  <c r="BN474" i="1" s="1"/>
  <c r="BD609" i="1"/>
  <c r="BN609" i="1" s="1"/>
  <c r="BD483" i="1"/>
  <c r="BN483" i="1" s="1"/>
  <c r="BD242" i="1"/>
  <c r="BN242" i="1" s="1"/>
  <c r="BD761" i="1"/>
  <c r="BN761" i="1" s="1"/>
  <c r="BD388" i="1"/>
  <c r="BN388" i="1" s="1"/>
  <c r="BD316" i="1"/>
  <c r="BN316" i="1" s="1"/>
  <c r="BD640" i="1"/>
  <c r="BN640" i="1" s="1"/>
  <c r="BD646" i="1"/>
  <c r="BN646" i="1" s="1"/>
  <c r="BD784" i="1"/>
  <c r="BN784" i="1" s="1"/>
  <c r="BD284" i="1"/>
  <c r="BN284" i="1" s="1"/>
  <c r="BD34" i="1"/>
  <c r="BN34" i="1" s="1"/>
  <c r="BD629" i="1"/>
  <c r="BN629" i="1" s="1"/>
  <c r="BD254" i="1"/>
  <c r="BN254" i="1" s="1"/>
  <c r="BD789" i="1"/>
  <c r="BN789" i="1" s="1"/>
  <c r="BD431" i="1"/>
  <c r="BN431" i="1" s="1"/>
  <c r="BD542" i="1"/>
  <c r="BN542" i="1" s="1"/>
  <c r="BD593" i="1"/>
  <c r="BN593" i="1" s="1"/>
  <c r="BD531" i="1"/>
  <c r="BN531" i="1" s="1"/>
  <c r="BD334" i="1"/>
  <c r="BN334" i="1" s="1"/>
  <c r="BD651" i="1"/>
  <c r="BN651" i="1" s="1"/>
  <c r="BD407" i="1"/>
  <c r="BN407" i="1" s="1"/>
  <c r="BD373" i="1"/>
  <c r="BN373" i="1" s="1"/>
  <c r="BD676" i="1"/>
  <c r="BN676" i="1" s="1"/>
  <c r="BD541" i="1"/>
  <c r="BN541" i="1" s="1"/>
  <c r="BD509" i="1"/>
  <c r="BN509" i="1" s="1"/>
  <c r="BD601" i="1"/>
  <c r="BN601" i="1" s="1"/>
  <c r="BD581" i="1"/>
  <c r="BN581" i="1" s="1"/>
  <c r="BD562" i="1"/>
  <c r="BN562" i="1" s="1"/>
  <c r="BD358" i="1"/>
  <c r="BN358" i="1" s="1"/>
  <c r="BD318" i="1"/>
  <c r="BN318" i="1" s="1"/>
  <c r="BD490" i="1"/>
  <c r="BN490" i="1" s="1"/>
  <c r="BD661" i="1"/>
  <c r="BN661" i="1" s="1"/>
  <c r="BD398" i="1"/>
  <c r="BN398" i="1" s="1"/>
  <c r="BD749" i="1"/>
  <c r="BN749" i="1" s="1"/>
  <c r="BD359" i="1"/>
  <c r="BN359" i="1" s="1"/>
  <c r="BD338" i="1"/>
  <c r="BN338" i="1" s="1"/>
  <c r="BD452" i="1"/>
  <c r="BN452" i="1" s="1"/>
  <c r="BD619" i="1"/>
  <c r="BN619" i="1" s="1"/>
  <c r="BD101" i="1"/>
  <c r="BN101" i="1" s="1"/>
  <c r="BD775" i="1"/>
  <c r="BN775" i="1" s="1"/>
  <c r="BD204" i="1"/>
  <c r="BN204" i="1" s="1"/>
  <c r="BD614" i="1"/>
  <c r="BN614" i="1" s="1"/>
  <c r="BD131" i="1"/>
  <c r="BN131" i="1" s="1"/>
  <c r="BD502" i="1"/>
  <c r="BN502" i="1" s="1"/>
  <c r="BD780" i="1"/>
  <c r="BN780" i="1" s="1"/>
  <c r="BD209" i="1"/>
  <c r="BN209" i="1" s="1"/>
  <c r="BD367" i="1"/>
  <c r="BN367" i="1" s="1"/>
  <c r="BD798" i="1"/>
  <c r="BN798" i="1" s="1"/>
  <c r="BD223" i="1"/>
  <c r="BN223" i="1" s="1"/>
  <c r="BD708" i="1"/>
  <c r="BN708" i="1" s="1"/>
  <c r="BD126" i="1"/>
  <c r="BN126" i="1" s="1"/>
  <c r="BD707" i="1"/>
  <c r="BN707" i="1" s="1"/>
  <c r="BD125" i="1"/>
  <c r="BN125" i="1" s="1"/>
  <c r="BD815" i="1"/>
  <c r="BN815" i="1" s="1"/>
  <c r="BD260" i="1"/>
  <c r="BN260" i="1" s="1"/>
  <c r="BD705" i="1"/>
  <c r="BN705" i="1" s="1"/>
  <c r="BD139" i="1"/>
  <c r="BN139" i="1" s="1"/>
  <c r="BD633" i="1"/>
  <c r="BN633" i="1" s="1"/>
  <c r="BD106" i="1"/>
  <c r="BN106" i="1" s="1"/>
  <c r="BD473" i="1"/>
  <c r="BN473" i="1" s="1"/>
  <c r="BD89" i="1"/>
  <c r="BN89" i="1" s="1"/>
  <c r="BD726" i="1"/>
  <c r="BN726" i="1" s="1"/>
  <c r="BD208" i="1"/>
  <c r="BN208" i="1" s="1"/>
  <c r="BD670" i="1"/>
  <c r="BN670" i="1" s="1"/>
  <c r="BD119" i="1"/>
  <c r="BN119" i="1" s="1"/>
  <c r="BD518" i="1"/>
  <c r="BN518" i="1" s="1"/>
  <c r="BD22" i="1"/>
  <c r="BN22" i="1" s="1"/>
  <c r="BD554" i="1"/>
  <c r="BN554" i="1" s="1"/>
  <c r="BD372" i="1"/>
  <c r="BN372" i="1" s="1"/>
  <c r="BD499" i="1"/>
  <c r="BN499" i="1" s="1"/>
  <c r="BD385" i="1"/>
  <c r="BN385" i="1" s="1"/>
  <c r="BD560" i="1"/>
  <c r="BN560" i="1" s="1"/>
  <c r="BD357" i="1"/>
  <c r="BN357" i="1" s="1"/>
  <c r="BD523" i="1"/>
  <c r="BN523" i="1" s="1"/>
  <c r="BD685" i="1"/>
  <c r="BN685" i="1" s="1"/>
  <c r="BD576" i="1"/>
  <c r="BN576" i="1" s="1"/>
  <c r="BD715" i="1"/>
  <c r="BN715" i="1" s="1"/>
  <c r="BD149" i="1"/>
  <c r="BN149" i="1" s="1"/>
  <c r="BD252" i="1"/>
  <c r="BN252" i="1" s="1"/>
  <c r="BD713" i="1"/>
  <c r="BN713" i="1" s="1"/>
  <c r="BD179" i="1"/>
  <c r="BN179" i="1" s="1"/>
  <c r="BD655" i="1"/>
  <c r="BN655" i="1" s="1"/>
  <c r="BD828" i="1"/>
  <c r="BN828" i="1" s="1"/>
  <c r="BD273" i="1"/>
  <c r="BN273" i="1" s="1"/>
  <c r="BD526" i="1"/>
  <c r="BN526" i="1" s="1"/>
  <c r="BD24" i="1"/>
  <c r="BN24" i="1" s="1"/>
  <c r="BD287" i="1"/>
  <c r="BN287" i="1" s="1"/>
  <c r="BD793" i="1"/>
  <c r="BN793" i="1" s="1"/>
  <c r="BD206" i="1"/>
  <c r="BN206" i="1" s="1"/>
  <c r="BD792" i="1"/>
  <c r="BN792" i="1" s="1"/>
  <c r="BD205" i="1"/>
  <c r="BN205" i="1" s="1"/>
  <c r="BD308" i="1"/>
  <c r="BN308" i="1" s="1"/>
  <c r="BD790" i="1"/>
  <c r="BN790" i="1" s="1"/>
  <c r="BD235" i="1"/>
  <c r="BN235" i="1" s="1"/>
  <c r="BD720" i="1"/>
  <c r="BN720" i="1" s="1"/>
  <c r="BD154" i="1"/>
  <c r="BN154" i="1" s="1"/>
  <c r="BD631" i="1"/>
  <c r="BN631" i="1" s="1"/>
  <c r="BD137" i="1"/>
  <c r="BN137" i="1" s="1"/>
  <c r="BD811" i="1"/>
  <c r="BN811" i="1" s="1"/>
  <c r="BD256" i="1"/>
  <c r="BN256" i="1" s="1"/>
  <c r="BD757" i="1"/>
  <c r="BN757" i="1" s="1"/>
  <c r="BD167" i="1"/>
  <c r="BN167" i="1" s="1"/>
  <c r="BD666" i="1"/>
  <c r="BN666" i="1" s="1"/>
  <c r="BD118" i="1"/>
  <c r="BN118" i="1" s="1"/>
  <c r="BD511" i="1"/>
  <c r="BN511" i="1" s="1"/>
  <c r="BD352" i="1"/>
  <c r="BN352" i="1" s="1"/>
  <c r="BD437" i="1"/>
  <c r="BN437" i="1" s="1"/>
  <c r="BD762" i="1"/>
  <c r="BN762" i="1" s="1"/>
  <c r="BD519" i="1"/>
  <c r="BN519" i="1" s="1"/>
  <c r="BD748" i="1"/>
  <c r="BN748" i="1" s="1"/>
  <c r="BD486" i="1"/>
  <c r="BN486" i="1" s="1"/>
  <c r="BD664" i="1"/>
  <c r="BN664" i="1" s="1"/>
  <c r="BD375" i="1"/>
  <c r="BN375" i="1" s="1"/>
  <c r="BD699" i="1"/>
  <c r="BN699" i="1" s="1"/>
  <c r="BD133" i="1"/>
  <c r="BN133" i="1" s="1"/>
  <c r="BD807" i="1"/>
  <c r="BN807" i="1" s="1"/>
  <c r="BD236" i="1"/>
  <c r="BN236" i="1" s="1"/>
  <c r="BD697" i="1"/>
  <c r="BN697" i="1" s="1"/>
  <c r="BD163" i="1"/>
  <c r="BN163" i="1" s="1"/>
  <c r="BD611" i="1"/>
  <c r="BN611" i="1" s="1"/>
  <c r="BD812" i="1"/>
  <c r="BN812" i="1" s="1"/>
  <c r="BD241" i="1"/>
  <c r="BN241" i="1" s="1"/>
  <c r="BD471" i="1"/>
  <c r="BN471" i="1" s="1"/>
  <c r="BD8" i="1"/>
  <c r="BN8" i="1" s="1"/>
  <c r="BD271" i="1"/>
  <c r="BN271" i="1" s="1"/>
  <c r="BD777" i="1"/>
  <c r="BN777" i="1" s="1"/>
  <c r="BD174" i="1"/>
  <c r="BN174" i="1" s="1"/>
  <c r="BD776" i="1"/>
  <c r="BN776" i="1" s="1"/>
  <c r="BD173" i="1"/>
  <c r="BN173" i="1" s="1"/>
  <c r="BD292" i="1"/>
  <c r="BN292" i="1" s="1"/>
  <c r="BD774" i="1"/>
  <c r="BN774" i="1" s="1"/>
  <c r="BD219" i="1"/>
  <c r="BN219" i="1" s="1"/>
  <c r="BD704" i="1"/>
  <c r="BN704" i="1" s="1"/>
  <c r="BD138" i="1"/>
  <c r="BN138" i="1" s="1"/>
  <c r="BD582" i="1"/>
  <c r="BN582" i="1" s="1"/>
  <c r="BD121" i="1"/>
  <c r="BN121" i="1" s="1"/>
  <c r="BD795" i="1"/>
  <c r="BN795" i="1" s="1"/>
  <c r="BD240" i="1"/>
  <c r="BN240" i="1" s="1"/>
  <c r="BD717" i="1"/>
  <c r="BN717" i="1" s="1"/>
  <c r="BD151" i="1"/>
  <c r="BN151" i="1" s="1"/>
  <c r="BD621" i="1"/>
  <c r="BN621" i="1" s="1"/>
  <c r="BD102" i="1"/>
  <c r="BN102" i="1" s="1"/>
  <c r="BD533" i="1"/>
  <c r="BN533" i="1" s="1"/>
  <c r="BD440" i="1"/>
  <c r="BN440" i="1" s="1"/>
  <c r="BD347" i="1"/>
  <c r="BN347" i="1" s="1"/>
  <c r="BD634" i="1"/>
  <c r="BN634" i="1" s="1"/>
  <c r="BD277" i="1"/>
  <c r="BN277" i="1" s="1"/>
  <c r="BD28" i="1"/>
  <c r="BN28" i="1" s="1"/>
  <c r="BD498" i="1"/>
  <c r="BN498" i="1" s="1"/>
  <c r="BD168" i="1"/>
  <c r="BN168" i="1" s="1"/>
  <c r="BD10" i="1"/>
  <c r="BN10" i="1" s="1"/>
  <c r="BD617" i="1"/>
  <c r="BN617" i="1" s="1"/>
  <c r="BD298" i="1"/>
  <c r="BN298" i="1" s="1"/>
  <c r="BD817" i="1"/>
  <c r="BN817" i="1" s="1"/>
  <c r="BD355" i="1"/>
  <c r="BN355" i="1" s="1"/>
  <c r="BD389" i="1"/>
  <c r="BN389" i="1" s="1"/>
  <c r="BD197" i="1"/>
  <c r="BN197" i="1" s="1"/>
  <c r="BD782" i="1"/>
  <c r="BN782" i="1" s="1"/>
  <c r="BD305" i="1"/>
  <c r="BN305" i="1" s="1"/>
  <c r="BD104" i="1"/>
  <c r="BN104" i="1" s="1"/>
  <c r="BD824" i="1"/>
  <c r="BN824" i="1" s="1"/>
  <c r="BD409" i="1"/>
  <c r="BN409" i="1" s="1"/>
  <c r="BD234" i="1"/>
  <c r="BN234" i="1" s="1"/>
  <c r="BD716" i="1"/>
  <c r="BN716" i="1" s="1"/>
  <c r="BD512" i="1"/>
  <c r="BN512" i="1" s="1"/>
  <c r="BD328" i="1"/>
  <c r="BN328" i="1" s="1"/>
  <c r="BD643" i="1"/>
  <c r="BN643" i="1" s="1"/>
  <c r="BD451" i="1"/>
  <c r="BN451" i="1" s="1"/>
  <c r="BD759" i="1"/>
  <c r="BN759" i="1" s="1"/>
  <c r="BD379" i="1"/>
  <c r="BN379" i="1" s="1"/>
  <c r="BD395" i="1"/>
  <c r="BN395" i="1" s="1"/>
  <c r="BD342" i="1"/>
  <c r="BN342" i="1" s="1"/>
  <c r="BD521" i="1"/>
  <c r="BN521" i="1" s="1"/>
  <c r="BD690" i="1"/>
  <c r="BN690" i="1" s="1"/>
  <c r="BD574" i="1"/>
  <c r="BN574" i="1" s="1"/>
  <c r="BD424" i="1"/>
  <c r="BN424" i="1" s="1"/>
  <c r="BD589" i="1"/>
  <c r="BN589" i="1" s="1"/>
  <c r="BD414" i="1"/>
  <c r="BN414" i="1" s="1"/>
  <c r="BD638" i="1"/>
  <c r="BN638" i="1" s="1"/>
  <c r="BD362" i="1"/>
  <c r="BN362" i="1" s="1"/>
  <c r="BD591" i="1"/>
  <c r="BN591" i="1" s="1"/>
  <c r="BD599" i="1"/>
  <c r="BN599" i="1" s="1"/>
  <c r="BD522" i="1"/>
  <c r="BN522" i="1" s="1"/>
  <c r="BD2" i="1"/>
  <c r="BN2" i="1" s="1"/>
  <c r="BD91" i="1"/>
  <c r="BN91" i="1" s="1"/>
  <c r="BD935" i="1"/>
  <c r="BN935" i="1" s="1"/>
  <c r="BD598" i="1"/>
  <c r="BN598" i="1" s="1"/>
  <c r="BD885" i="1"/>
  <c r="BN885" i="1" s="1"/>
  <c r="BD349" i="1"/>
  <c r="BN349" i="1" s="1"/>
  <c r="BD687" i="1"/>
  <c r="BN687" i="1" s="1"/>
  <c r="BD770" i="1"/>
  <c r="BN770" i="1" s="1"/>
  <c r="BD540" i="1"/>
  <c r="BN540" i="1" s="1"/>
  <c r="BD547" i="1"/>
  <c r="BN547" i="1" s="1"/>
  <c r="BD701" i="1"/>
  <c r="BN701" i="1" s="1"/>
  <c r="BD105" i="1"/>
  <c r="BN105" i="1" s="1"/>
  <c r="BD155" i="1"/>
  <c r="BN155" i="1" s="1"/>
  <c r="BD907" i="1"/>
  <c r="BN907" i="1" s="1"/>
  <c r="BD724" i="1"/>
  <c r="BN724" i="1" s="1"/>
  <c r="BD868" i="1"/>
  <c r="BN868" i="1" s="1"/>
  <c r="BD559" i="1"/>
  <c r="BN559" i="1" s="1"/>
  <c r="BD791" i="1"/>
  <c r="BN791" i="1" s="1"/>
  <c r="BD458" i="1"/>
  <c r="BN458" i="1" s="1"/>
  <c r="BD758" i="1"/>
  <c r="BN758" i="1" s="1"/>
  <c r="BD852" i="1"/>
  <c r="BN852" i="1" s="1"/>
  <c r="BD825" i="1"/>
  <c r="BN825" i="1" s="1"/>
  <c r="BD353" i="1"/>
  <c r="BN353" i="1" s="1"/>
  <c r="BD596" i="1"/>
  <c r="BN596" i="1" s="1"/>
  <c r="BD478" i="1"/>
  <c r="BN478" i="1" s="1"/>
  <c r="BD584" i="1"/>
  <c r="BN584" i="1" s="1"/>
  <c r="BD627" i="1"/>
  <c r="BN627" i="1" s="1"/>
  <c r="BD411" i="1"/>
  <c r="BN411" i="1" s="1"/>
  <c r="BD662" i="1"/>
  <c r="BN662" i="1" s="1"/>
  <c r="BD597" i="1"/>
  <c r="BN597" i="1" s="1"/>
  <c r="BD729" i="1"/>
  <c r="BN729" i="1" s="1"/>
  <c r="BD459" i="1"/>
  <c r="BN459" i="1" s="1"/>
  <c r="BD647" i="1"/>
  <c r="BN647" i="1" s="1"/>
  <c r="BD504" i="1"/>
  <c r="BN504" i="1" s="1"/>
  <c r="BD438" i="1"/>
  <c r="BN438" i="1" s="1"/>
  <c r="BD555" i="1"/>
  <c r="BN555" i="1" s="1"/>
  <c r="BD577" i="1"/>
  <c r="BN577" i="1" s="1"/>
  <c r="BD623" i="1"/>
  <c r="BN623" i="1" s="1"/>
  <c r="BD413" i="1"/>
  <c r="BN413" i="1" s="1"/>
  <c r="BD178" i="1"/>
  <c r="BN178" i="1" s="1"/>
  <c r="BD160" i="1"/>
  <c r="BN160" i="1" s="1"/>
  <c r="BD322" i="1"/>
  <c r="BN322" i="1" s="1"/>
  <c r="BD587" i="1"/>
  <c r="BN587" i="1" s="1"/>
  <c r="BD61" i="1"/>
  <c r="BN61" i="1" s="1"/>
  <c r="BD159" i="1"/>
  <c r="BN159" i="1" s="1"/>
  <c r="BD923" i="1"/>
  <c r="BN923" i="1" s="1"/>
  <c r="BD35" i="1"/>
  <c r="BN35" i="1" s="1"/>
  <c r="BD917" i="1"/>
  <c r="BN917" i="1" s="1"/>
  <c r="BD678" i="1"/>
  <c r="BN678" i="1" s="1"/>
  <c r="BD378" i="1"/>
  <c r="BN378" i="1" s="1"/>
  <c r="BD38" i="1"/>
  <c r="BN38" i="1" s="1"/>
  <c r="BD224" i="1"/>
  <c r="BN224" i="1" s="1"/>
  <c r="BD528" i="1"/>
  <c r="BN528" i="1" s="1"/>
  <c r="BD721" i="1"/>
  <c r="BN721" i="1" s="1"/>
  <c r="BD157" i="1"/>
  <c r="BN157" i="1" s="1"/>
  <c r="BD255" i="1"/>
  <c r="BN255" i="1" s="1"/>
  <c r="BD895" i="1"/>
  <c r="BN895" i="1" s="1"/>
  <c r="BD147" i="1"/>
  <c r="BN147" i="1" s="1"/>
  <c r="BD889" i="1"/>
  <c r="BN889" i="1" s="1"/>
  <c r="BD688" i="1"/>
  <c r="BN688" i="1" s="1"/>
  <c r="BD493" i="1"/>
  <c r="BN493" i="1" s="1"/>
  <c r="BD169" i="1"/>
  <c r="BN169" i="1" s="1"/>
  <c r="BD900" i="1"/>
  <c r="BN900" i="1" s="1"/>
  <c r="BD427" i="1"/>
  <c r="BN427" i="1" s="1"/>
  <c r="BD508" i="1"/>
  <c r="BN508" i="1" s="1"/>
  <c r="BD500" i="1"/>
  <c r="BN500" i="1" s="1"/>
  <c r="BD771" i="1"/>
  <c r="BN771" i="1" s="1"/>
  <c r="BD434" i="1"/>
  <c r="BN434" i="1" s="1"/>
  <c r="BD469" i="1"/>
  <c r="BN469" i="1" s="1"/>
  <c r="BD552" i="1"/>
  <c r="BN552" i="1" s="1"/>
  <c r="BD366" i="1"/>
  <c r="BN366" i="1" s="1"/>
  <c r="BD683" i="1"/>
  <c r="BN683" i="1" s="1"/>
  <c r="BD628" i="1"/>
  <c r="BN628" i="1" s="1"/>
  <c r="BD561" i="1"/>
  <c r="BN561" i="1" s="1"/>
  <c r="BD331" i="1"/>
  <c r="BN331" i="1" s="1"/>
  <c r="BD345" i="1"/>
  <c r="BN345" i="1" s="1"/>
  <c r="BD689" i="1"/>
  <c r="BN689" i="1" s="1"/>
  <c r="BD728" i="1"/>
  <c r="BN728" i="1" s="1"/>
  <c r="BD430" i="1"/>
  <c r="BN430" i="1" s="1"/>
  <c r="BD520" i="1"/>
  <c r="BN520" i="1" s="1"/>
  <c r="BD551" i="1"/>
  <c r="BN551" i="1" s="1"/>
  <c r="BD360" i="1"/>
  <c r="BN360" i="1" s="1"/>
  <c r="BD653" i="1"/>
  <c r="BN653" i="1" s="1"/>
  <c r="BD162" i="1"/>
  <c r="BN162" i="1" s="1"/>
  <c r="BD196" i="1"/>
  <c r="BN196" i="1" s="1"/>
  <c r="BD594" i="1"/>
  <c r="BN594" i="1" s="1"/>
  <c r="BD709" i="1"/>
  <c r="BN709" i="1" s="1"/>
  <c r="BD161" i="1"/>
  <c r="BN161" i="1" s="1"/>
  <c r="BD457" i="1"/>
  <c r="BN457" i="1" s="1"/>
  <c r="BD5" i="1"/>
  <c r="BN5" i="1" s="1"/>
  <c r="BD507" i="1"/>
  <c r="BN507" i="1" s="1"/>
  <c r="BD464" i="1"/>
  <c r="BN464" i="1" s="1"/>
  <c r="BD572" i="1"/>
  <c r="BN572" i="1" s="1"/>
  <c r="BD779" i="1"/>
  <c r="BN779" i="1" s="1"/>
  <c r="BD122" i="1"/>
  <c r="BN122" i="1" s="1"/>
  <c r="BD276" i="1"/>
  <c r="BN276" i="1" s="1"/>
  <c r="BD723" i="1"/>
  <c r="BN723" i="1" s="1"/>
  <c r="BD865" i="1"/>
  <c r="BN865" i="1" s="1"/>
  <c r="BD225" i="1"/>
  <c r="BN225" i="1" s="1"/>
  <c r="BD657" i="1"/>
  <c r="BN657" i="1" s="1"/>
  <c r="BD117" i="1"/>
  <c r="BN117" i="1" s="1"/>
  <c r="BD480" i="1"/>
  <c r="BN480" i="1" s="1"/>
  <c r="BD199" i="1"/>
  <c r="BN199" i="1" s="1"/>
  <c r="BD267" i="1"/>
  <c r="BN267" i="1" s="1"/>
  <c r="BD712" i="1"/>
  <c r="BN712" i="1" s="1"/>
</calcChain>
</file>

<file path=xl/sharedStrings.xml><?xml version="1.0" encoding="utf-8"?>
<sst xmlns="http://schemas.openxmlformats.org/spreadsheetml/2006/main" count="13445" uniqueCount="1382">
  <si>
    <t>Well</t>
  </si>
  <si>
    <t xml:space="preserve">Stage </t>
  </si>
  <si>
    <t>Formation</t>
  </si>
  <si>
    <t>Cluster</t>
  </si>
  <si>
    <t>Frac Date</t>
  </si>
  <si>
    <t>Top Perf 
(MD, m)</t>
  </si>
  <si>
    <t>Bottom Perf 
(MD, m)</t>
  </si>
  <si>
    <t>Perf Top 
(TVD, m)</t>
  </si>
  <si>
    <t>Perf Bottom
(TVD, m)</t>
  </si>
  <si>
    <t>No of Holes</t>
  </si>
  <si>
    <t>BHT 
(deg F)</t>
  </si>
  <si>
    <t>Max Hydraulic Length (m) #</t>
  </si>
  <si>
    <t>Prop Length (m)</t>
  </si>
  <si>
    <t>EOJ Hydraulic Length (m)</t>
  </si>
  <si>
    <t>EOJ Hyd Height at well(m) @EOJ</t>
  </si>
  <si>
    <t xml:space="preserve">EOJ Hyd width at well(in) </t>
  </si>
  <si>
    <t>Propped width at well (in)</t>
  </si>
  <si>
    <t>Avg Width @EOJ (in)</t>
  </si>
  <si>
    <t>Final Pnet (psi)</t>
  </si>
  <si>
    <t>Max Surface Pressure (psi)</t>
  </si>
  <si>
    <t>Max HHP</t>
  </si>
  <si>
    <t>Max Exposure to Form. Temp. (min)</t>
  </si>
  <si>
    <t>Efficiency @EOJ</t>
  </si>
  <si>
    <t>Fluid Loss Rate during pad (BPM)</t>
  </si>
  <si>
    <t>Avg In Situ Prop Con (lb/ft^2)</t>
  </si>
  <si>
    <t>Avg Prop Conductivity (md-ft)</t>
  </si>
  <si>
    <t>Fcd (KfW/kXf)</t>
  </si>
  <si>
    <t>Closure time (min)</t>
  </si>
  <si>
    <t>Total Fluid Volume (bbl)</t>
  </si>
  <si>
    <t>Total Proppant Volume (M-lbs)</t>
  </si>
  <si>
    <t>Total 
Porosity (%)</t>
  </si>
  <si>
    <t>Effective
 Porosity (%)</t>
  </si>
  <si>
    <t>Net Pay
(m)</t>
  </si>
  <si>
    <t>Avg Stress
 (psi)</t>
  </si>
  <si>
    <t>Stress min 
 (psi)</t>
  </si>
  <si>
    <t>Stress  max
(psi)</t>
  </si>
  <si>
    <t>Ym_st 
(avg)</t>
  </si>
  <si>
    <t>YM_st 
(min)</t>
  </si>
  <si>
    <t>YM_st 
(max)</t>
  </si>
  <si>
    <t>Kabs</t>
  </si>
  <si>
    <t>Sw</t>
  </si>
  <si>
    <t>isip BH</t>
  </si>
  <si>
    <t>isip Surface</t>
  </si>
  <si>
    <t>Qg%</t>
  </si>
  <si>
    <t>Felsic</t>
  </si>
  <si>
    <t>Basalt</t>
  </si>
  <si>
    <t>Fatehgarh</t>
  </si>
  <si>
    <t>Raag-22</t>
  </si>
  <si>
    <t>Raag-23</t>
  </si>
  <si>
    <t>SO</t>
  </si>
  <si>
    <t>Raag-25</t>
  </si>
  <si>
    <t>Raag-27</t>
  </si>
  <si>
    <t>Raag-29</t>
  </si>
  <si>
    <t>Raag-30</t>
  </si>
  <si>
    <t>Raag-31</t>
  </si>
  <si>
    <t>Raag-32</t>
  </si>
  <si>
    <t>Raag-33</t>
  </si>
  <si>
    <t>Raag-34</t>
  </si>
  <si>
    <t>Raag-36</t>
  </si>
  <si>
    <t>Raag-37</t>
  </si>
  <si>
    <t>Raag-38</t>
  </si>
  <si>
    <t>Raag-39</t>
  </si>
  <si>
    <t xml:space="preserve"> Raag-45</t>
  </si>
  <si>
    <t>Raag-45</t>
  </si>
  <si>
    <t>Raag-47</t>
  </si>
  <si>
    <t>Raag-46</t>
  </si>
  <si>
    <t>Isolated</t>
  </si>
  <si>
    <t>Raag-48</t>
  </si>
  <si>
    <t>Raag-50</t>
  </si>
  <si>
    <t>Isolated (but Plug dropped)</t>
  </si>
  <si>
    <t>Raag-51</t>
  </si>
  <si>
    <t>Raag-52</t>
  </si>
  <si>
    <t>Basalt+Fatehgarh</t>
  </si>
  <si>
    <t>Raag-53</t>
  </si>
  <si>
    <t>Raag-55</t>
  </si>
  <si>
    <t>Raag-56</t>
  </si>
  <si>
    <t>29-12-202</t>
  </si>
  <si>
    <t>Raag-63</t>
  </si>
  <si>
    <t>Raag-66</t>
  </si>
  <si>
    <t>Raag-67</t>
  </si>
  <si>
    <t>Basalt+Felsic</t>
  </si>
  <si>
    <t>Raag-69</t>
  </si>
  <si>
    <t>Raag-49</t>
  </si>
  <si>
    <t>Raag-68</t>
  </si>
  <si>
    <t>Raag-70</t>
  </si>
  <si>
    <t>Raag-71</t>
  </si>
  <si>
    <t>Raag-57</t>
  </si>
  <si>
    <t>Raag-58</t>
  </si>
  <si>
    <t>Raag-43</t>
  </si>
  <si>
    <t>-</t>
  </si>
  <si>
    <t>Raag-44</t>
  </si>
  <si>
    <t>S/O</t>
  </si>
  <si>
    <t>Raag-73</t>
  </si>
  <si>
    <t>Raag-74</t>
  </si>
  <si>
    <t>Campaign</t>
  </si>
  <si>
    <t>Region</t>
  </si>
  <si>
    <t>old</t>
  </si>
  <si>
    <t>new</t>
  </si>
  <si>
    <t>Old</t>
  </si>
  <si>
    <t>EF</t>
  </si>
  <si>
    <t>SC</t>
  </si>
  <si>
    <t>SW</t>
  </si>
  <si>
    <t>BHP (psi)</t>
  </si>
  <si>
    <t>RP(psi)</t>
  </si>
  <si>
    <t>water rate
(stb/day)</t>
  </si>
  <si>
    <t>Latest PI
( SCFD/psi)</t>
  </si>
  <si>
    <t>N/A</t>
  </si>
  <si>
    <t>Stage averaged PI</t>
  </si>
  <si>
    <t>Raag-14</t>
  </si>
  <si>
    <t>Raag-17</t>
  </si>
  <si>
    <t>Raag-16</t>
  </si>
  <si>
    <t>Raag-35</t>
  </si>
  <si>
    <t>Raag-20</t>
  </si>
  <si>
    <t>Raag-15</t>
  </si>
  <si>
    <t>gas rate
(MMSCFD)</t>
  </si>
  <si>
    <t>isip grad
(psi/ft)</t>
  </si>
  <si>
    <t>PZS (PSI)</t>
  </si>
  <si>
    <t>SO/PO</t>
  </si>
  <si>
    <t>PO</t>
  </si>
  <si>
    <t>old 15</t>
  </si>
  <si>
    <t>uid</t>
  </si>
  <si>
    <t>Keff*h
(md m)</t>
  </si>
  <si>
    <t>id</t>
  </si>
  <si>
    <t>min</t>
  </si>
  <si>
    <t>max</t>
  </si>
  <si>
    <t xml:space="preserve">TopPerf 
</t>
  </si>
  <si>
    <t xml:space="preserve">BottomPerf </t>
  </si>
  <si>
    <t xml:space="preserve">Formation </t>
  </si>
  <si>
    <t>id2</t>
  </si>
  <si>
    <t>DEN_StageAvg</t>
  </si>
  <si>
    <t>DTCO_StageAvg</t>
  </si>
  <si>
    <t>DTSM_StageAvg</t>
  </si>
  <si>
    <t>GR_StageAvg</t>
  </si>
  <si>
    <t>PERM_StageAvg</t>
  </si>
  <si>
    <t>PHIE_StageAvg</t>
  </si>
  <si>
    <t>PHIT_StageAvg</t>
  </si>
  <si>
    <t>PRESS_SHMAX_StageAvg</t>
  </si>
  <si>
    <t>PRESS_SHMIN_StageAvg</t>
  </si>
  <si>
    <t>PZS_StageAvg</t>
  </si>
  <si>
    <t>RT_StageAvg</t>
  </si>
  <si>
    <t>SW_StageAvg</t>
  </si>
  <si>
    <t>YM_STAT_StageAvg</t>
  </si>
  <si>
    <t>DEN_cluster</t>
  </si>
  <si>
    <t>DTCO_cluster</t>
  </si>
  <si>
    <t>DTSM_cluster</t>
  </si>
  <si>
    <t>GR_cluster</t>
  </si>
  <si>
    <t>PERM_cluster</t>
  </si>
  <si>
    <t>PHIE_cluster</t>
  </si>
  <si>
    <t>PHIT_cluster</t>
  </si>
  <si>
    <t>PRESS_SHMAX_cluster</t>
  </si>
  <si>
    <t>PRESS_SHMIN_cluster</t>
  </si>
  <si>
    <t>PZS_cluster</t>
  </si>
  <si>
    <t>RT_cluster</t>
  </si>
  <si>
    <t>SW_cluster</t>
  </si>
  <si>
    <t>YM_STAT_cluster</t>
  </si>
  <si>
    <t>R45</t>
  </si>
  <si>
    <t>R46</t>
  </si>
  <si>
    <t>R47</t>
  </si>
  <si>
    <t>R48</t>
  </si>
  <si>
    <t>R50</t>
  </si>
  <si>
    <t>R51</t>
  </si>
  <si>
    <t>R52</t>
  </si>
  <si>
    <t>R53</t>
  </si>
  <si>
    <t>R55</t>
  </si>
  <si>
    <t>R56</t>
  </si>
  <si>
    <t>R63</t>
  </si>
  <si>
    <t>R66</t>
  </si>
  <si>
    <t>R67</t>
  </si>
  <si>
    <t>R69</t>
  </si>
  <si>
    <t>R49</t>
  </si>
  <si>
    <t>R68</t>
  </si>
  <si>
    <t>R70</t>
  </si>
  <si>
    <t>R71</t>
  </si>
  <si>
    <t>R57</t>
  </si>
  <si>
    <t>R58</t>
  </si>
  <si>
    <t>R43</t>
  </si>
  <si>
    <t>R44</t>
  </si>
  <si>
    <t>R73</t>
  </si>
  <si>
    <t>R74</t>
  </si>
  <si>
    <t>Raag-54</t>
  </si>
  <si>
    <t>Raag-61</t>
  </si>
  <si>
    <t>Raag-65</t>
  </si>
  <si>
    <t>Raag-24</t>
  </si>
  <si>
    <t>Raag-26</t>
  </si>
  <si>
    <t>NA</t>
  </si>
  <si>
    <t>Raag-28</t>
  </si>
  <si>
    <t>Raag-21</t>
  </si>
  <si>
    <t>Total</t>
  </si>
  <si>
    <t>old15</t>
  </si>
  <si>
    <t>OLD</t>
  </si>
  <si>
    <t>COUNT</t>
  </si>
  <si>
    <t>RAAG-68</t>
  </si>
  <si>
    <t>RAAG-71</t>
  </si>
  <si>
    <t>RAAG-69</t>
  </si>
  <si>
    <t>RAAG-70</t>
  </si>
  <si>
    <t>RAAG-53</t>
  </si>
  <si>
    <t>RAAG-51</t>
  </si>
  <si>
    <t>RAAG-44</t>
  </si>
  <si>
    <t>RAAG-43</t>
  </si>
  <si>
    <t>RAAG-74</t>
  </si>
  <si>
    <t>RAAG-73</t>
  </si>
  <si>
    <t>RAAG-60</t>
  </si>
  <si>
    <t>RAAG-61</t>
  </si>
  <si>
    <t>RAAG-59</t>
  </si>
  <si>
    <t>RAAG-58</t>
  </si>
  <si>
    <t>RAAG-40</t>
  </si>
  <si>
    <t>RAAG-41</t>
  </si>
  <si>
    <t>RAAG-42</t>
  </si>
  <si>
    <t>RAAG-54</t>
  </si>
  <si>
    <t>RAAG-55</t>
  </si>
  <si>
    <t>RAAG-56</t>
  </si>
  <si>
    <t>RAAG-57</t>
  </si>
  <si>
    <t>RAAG-72</t>
  </si>
  <si>
    <t>RAAG-75</t>
  </si>
  <si>
    <t>RAAG-67</t>
  </si>
  <si>
    <t>RAAG-65</t>
  </si>
  <si>
    <t>RAAG-64</t>
  </si>
  <si>
    <t>RAAG-63</t>
  </si>
  <si>
    <t>RAAG-62</t>
  </si>
  <si>
    <t>RAAG-46</t>
  </si>
  <si>
    <t>RAAG-47</t>
  </si>
  <si>
    <t>RAAG-48</t>
  </si>
  <si>
    <t>RAAG-49</t>
  </si>
  <si>
    <t>RAAG-45</t>
  </si>
  <si>
    <t>RAAG-50</t>
  </si>
  <si>
    <t>RAAG-76</t>
  </si>
  <si>
    <t>RAAG-77</t>
  </si>
  <si>
    <t>RAAG-78</t>
  </si>
  <si>
    <t>RAAG-79</t>
  </si>
  <si>
    <t>RAAG-80</t>
  </si>
  <si>
    <t>RAAG-81</t>
  </si>
  <si>
    <t>Top(MD)</t>
  </si>
  <si>
    <t>Bottom(MD)</t>
  </si>
  <si>
    <t>Stage</t>
  </si>
  <si>
    <t>id1</t>
  </si>
  <si>
    <t>Top</t>
  </si>
  <si>
    <t>Bottom</t>
  </si>
  <si>
    <t>RAAG-52</t>
  </si>
  <si>
    <t>RAAG-66</t>
  </si>
  <si>
    <t>R45S8</t>
  </si>
  <si>
    <t>R45S7</t>
  </si>
  <si>
    <t>R45S6</t>
  </si>
  <si>
    <t>R45S4</t>
  </si>
  <si>
    <t>R45S3</t>
  </si>
  <si>
    <t>R45S2</t>
  </si>
  <si>
    <t>R45S1</t>
  </si>
  <si>
    <t>R47S5</t>
  </si>
  <si>
    <t>R47S4</t>
  </si>
  <si>
    <t>R47S3</t>
  </si>
  <si>
    <t>R47S2</t>
  </si>
  <si>
    <t>R47S1</t>
  </si>
  <si>
    <t>R46S7</t>
  </si>
  <si>
    <t>R46S6</t>
  </si>
  <si>
    <t>R46S5</t>
  </si>
  <si>
    <t>R46S4</t>
  </si>
  <si>
    <t>R46S3</t>
  </si>
  <si>
    <t>R46S2</t>
  </si>
  <si>
    <t>R46S1</t>
  </si>
  <si>
    <t>R48S6</t>
  </si>
  <si>
    <t>R48S5</t>
  </si>
  <si>
    <t>R48S3</t>
  </si>
  <si>
    <t>R48S2</t>
  </si>
  <si>
    <t>R50S6</t>
  </si>
  <si>
    <t>R50S5</t>
  </si>
  <si>
    <t>R50S4</t>
  </si>
  <si>
    <t>R50S3</t>
  </si>
  <si>
    <t>R50S2</t>
  </si>
  <si>
    <t>R50S1</t>
  </si>
  <si>
    <t>R51S9</t>
  </si>
  <si>
    <t>R51S8</t>
  </si>
  <si>
    <t>R51S7</t>
  </si>
  <si>
    <t>R51S6</t>
  </si>
  <si>
    <t>R51S5</t>
  </si>
  <si>
    <t>R51S4</t>
  </si>
  <si>
    <t>R51S3</t>
  </si>
  <si>
    <t>R51S2</t>
  </si>
  <si>
    <t>R51S1</t>
  </si>
  <si>
    <t>R52S7</t>
  </si>
  <si>
    <t>R52S6</t>
  </si>
  <si>
    <t>R52S5</t>
  </si>
  <si>
    <t>R52S4</t>
  </si>
  <si>
    <t>R52S3</t>
  </si>
  <si>
    <t>R52S2</t>
  </si>
  <si>
    <t>R52S1</t>
  </si>
  <si>
    <t>R53S9</t>
  </si>
  <si>
    <t>R53S8</t>
  </si>
  <si>
    <t>R53S7</t>
  </si>
  <si>
    <t>R53S6</t>
  </si>
  <si>
    <t>R53S5</t>
  </si>
  <si>
    <t>R53S4</t>
  </si>
  <si>
    <t>R55S1</t>
  </si>
  <si>
    <t>R55S2</t>
  </si>
  <si>
    <t>R55S3</t>
  </si>
  <si>
    <t>R56S5</t>
  </si>
  <si>
    <t>R56S4</t>
  </si>
  <si>
    <t>R56S3</t>
  </si>
  <si>
    <t>R56S2</t>
  </si>
  <si>
    <t>R56S1</t>
  </si>
  <si>
    <t>R63S8</t>
  </si>
  <si>
    <t>R63S7</t>
  </si>
  <si>
    <t>R63S6</t>
  </si>
  <si>
    <t>R63S5</t>
  </si>
  <si>
    <t>R63S4</t>
  </si>
  <si>
    <t>R63S3</t>
  </si>
  <si>
    <t>R63S2</t>
  </si>
  <si>
    <t>R63S1</t>
  </si>
  <si>
    <t>R66S8</t>
  </si>
  <si>
    <t>R66S7</t>
  </si>
  <si>
    <t>R66S6</t>
  </si>
  <si>
    <t>R66S5</t>
  </si>
  <si>
    <t>R66S4</t>
  </si>
  <si>
    <t>R66S3</t>
  </si>
  <si>
    <t>R66S2</t>
  </si>
  <si>
    <t>R66S1</t>
  </si>
  <si>
    <t>R67S8</t>
  </si>
  <si>
    <t>R67S7</t>
  </si>
  <si>
    <t>R67S6</t>
  </si>
  <si>
    <t>R67S5</t>
  </si>
  <si>
    <t>R67S4</t>
  </si>
  <si>
    <t>R67S3</t>
  </si>
  <si>
    <t>R67S2</t>
  </si>
  <si>
    <t>R67S1</t>
  </si>
  <si>
    <t>R69S6</t>
  </si>
  <si>
    <t>R69S4</t>
  </si>
  <si>
    <t>R69S3</t>
  </si>
  <si>
    <t>R69S2</t>
  </si>
  <si>
    <t>R69S1</t>
  </si>
  <si>
    <t>R49S6</t>
  </si>
  <si>
    <t>R49S5</t>
  </si>
  <si>
    <t>R49S4</t>
  </si>
  <si>
    <t>R49S3</t>
  </si>
  <si>
    <t>R49S2</t>
  </si>
  <si>
    <t>R49S1</t>
  </si>
  <si>
    <t>R68S7</t>
  </si>
  <si>
    <t>R68S6</t>
  </si>
  <si>
    <t>R68S5</t>
  </si>
  <si>
    <t>R68S4</t>
  </si>
  <si>
    <t>R68S3</t>
  </si>
  <si>
    <t>R68S2</t>
  </si>
  <si>
    <t>R68S1</t>
  </si>
  <si>
    <t>R70S7</t>
  </si>
  <si>
    <t>R70S6</t>
  </si>
  <si>
    <t>R70S5</t>
  </si>
  <si>
    <t>R70S4</t>
  </si>
  <si>
    <t>R70S3</t>
  </si>
  <si>
    <t>R70S2</t>
  </si>
  <si>
    <t>R70S1</t>
  </si>
  <si>
    <t>R71S6</t>
  </si>
  <si>
    <t>R71S5</t>
  </si>
  <si>
    <t>R71S4</t>
  </si>
  <si>
    <t>R71S3</t>
  </si>
  <si>
    <t>R71S2</t>
  </si>
  <si>
    <t>R71S1</t>
  </si>
  <si>
    <t>R57S3</t>
  </si>
  <si>
    <t>R57S2</t>
  </si>
  <si>
    <t>R57S1</t>
  </si>
  <si>
    <t>R58S2</t>
  </si>
  <si>
    <t>R58S1</t>
  </si>
  <si>
    <t>R43S1</t>
  </si>
  <si>
    <t>R43S2</t>
  </si>
  <si>
    <t>R43S3</t>
  </si>
  <si>
    <t>R43S4</t>
  </si>
  <si>
    <t>R44S1</t>
  </si>
  <si>
    <t>R44S2</t>
  </si>
  <si>
    <t>R44S3</t>
  </si>
  <si>
    <t>R44S4</t>
  </si>
  <si>
    <t>R44S5</t>
  </si>
  <si>
    <t>R44S6</t>
  </si>
  <si>
    <t>R73S6</t>
  </si>
  <si>
    <t>R73S5</t>
  </si>
  <si>
    <t>R73S4</t>
  </si>
  <si>
    <t>R73S3</t>
  </si>
  <si>
    <t>R73S2</t>
  </si>
  <si>
    <t>R73S1</t>
  </si>
  <si>
    <t>R74S5</t>
  </si>
  <si>
    <t>R74S4</t>
  </si>
  <si>
    <t>R74S3</t>
  </si>
  <si>
    <t>R74S2</t>
  </si>
  <si>
    <t>R74S1</t>
  </si>
  <si>
    <t>R54S6</t>
  </si>
  <si>
    <t>R54S5</t>
  </si>
  <si>
    <t>R54S4</t>
  </si>
  <si>
    <t>R54S3</t>
  </si>
  <si>
    <t>R54S2</t>
  </si>
  <si>
    <t>R54S1</t>
  </si>
  <si>
    <t>R61S5</t>
  </si>
  <si>
    <t>R61S4</t>
  </si>
  <si>
    <t>R61S3</t>
  </si>
  <si>
    <t>R61S2</t>
  </si>
  <si>
    <t>R61S1</t>
  </si>
  <si>
    <t>R65S8</t>
  </si>
  <si>
    <t>R65S7</t>
  </si>
  <si>
    <t>R65S6</t>
  </si>
  <si>
    <t>R65S4</t>
  </si>
  <si>
    <t>R65S3</t>
  </si>
  <si>
    <t>R65S2</t>
  </si>
  <si>
    <t>R65S1</t>
  </si>
  <si>
    <t>PHIT</t>
  </si>
  <si>
    <t>SW_avg</t>
  </si>
  <si>
    <t>PRESS_SHMAX_Stage</t>
  </si>
  <si>
    <t>PRESS_SHMIN_Stage</t>
  </si>
  <si>
    <t>YM_STAT_Stage</t>
  </si>
  <si>
    <t>PZS_Stage</t>
  </si>
  <si>
    <t>R54</t>
  </si>
  <si>
    <t>R61</t>
  </si>
  <si>
    <t>R65</t>
  </si>
  <si>
    <t>PHIE</t>
  </si>
  <si>
    <t>NP</t>
  </si>
  <si>
    <t>NP(m)</t>
  </si>
  <si>
    <t>Kabs(md)</t>
  </si>
  <si>
    <t>max Injection 
    Rate (BPM)</t>
  </si>
  <si>
    <t>Halli</t>
  </si>
  <si>
    <t>Raag 19</t>
  </si>
  <si>
    <t>Vf_approx(m3)</t>
  </si>
  <si>
    <t>Stifness</t>
  </si>
  <si>
    <t>FOI</t>
  </si>
  <si>
    <t>R21S1C1</t>
  </si>
  <si>
    <t>R21S1C2</t>
  </si>
  <si>
    <t>R21S1C3</t>
  </si>
  <si>
    <t>R21S1C4</t>
  </si>
  <si>
    <t>R21S1C5</t>
  </si>
  <si>
    <t>R21S2C1</t>
  </si>
  <si>
    <t>R21S2C2</t>
  </si>
  <si>
    <t>R21S3C1</t>
  </si>
  <si>
    <t>R21S3C2</t>
  </si>
  <si>
    <t>R21S3C3</t>
  </si>
  <si>
    <t>R21S4C1</t>
  </si>
  <si>
    <t>R21S4C2</t>
  </si>
  <si>
    <t>R21S4C3</t>
  </si>
  <si>
    <t>R21S5C1</t>
  </si>
  <si>
    <t>R21S5C2</t>
  </si>
  <si>
    <t>R21S5C3</t>
  </si>
  <si>
    <t>R22S1C1</t>
  </si>
  <si>
    <t>R22S1C2</t>
  </si>
  <si>
    <t>R22S1C3</t>
  </si>
  <si>
    <t>R22S2C1</t>
  </si>
  <si>
    <t>R22S2C2</t>
  </si>
  <si>
    <t>R22S2C3</t>
  </si>
  <si>
    <t>R22S3C1</t>
  </si>
  <si>
    <t>R22S3C2</t>
  </si>
  <si>
    <t>R22S3C3</t>
  </si>
  <si>
    <t>R22S3C4</t>
  </si>
  <si>
    <t>R22S4C1</t>
  </si>
  <si>
    <t>R22S4C2</t>
  </si>
  <si>
    <t>R22S4C3</t>
  </si>
  <si>
    <t>R22S5C1</t>
  </si>
  <si>
    <t>R22S5C2</t>
  </si>
  <si>
    <t>R22S5C3</t>
  </si>
  <si>
    <t>R22S6C1</t>
  </si>
  <si>
    <t>R22S6C2</t>
  </si>
  <si>
    <t>R22S6C3</t>
  </si>
  <si>
    <t>R22S7C1</t>
  </si>
  <si>
    <t>R22S7C2</t>
  </si>
  <si>
    <t>R22S7C3</t>
  </si>
  <si>
    <t>R22S7C4</t>
  </si>
  <si>
    <t>R23S1C1</t>
  </si>
  <si>
    <t>R23S1C2</t>
  </si>
  <si>
    <t>R23S1C3</t>
  </si>
  <si>
    <t>R23S1C4</t>
  </si>
  <si>
    <t>R23S2C1</t>
  </si>
  <si>
    <t>R23S2C2</t>
  </si>
  <si>
    <t>R23S2C3</t>
  </si>
  <si>
    <t>R23S3C1</t>
  </si>
  <si>
    <t>R23S3C2</t>
  </si>
  <si>
    <t>R23S3C3</t>
  </si>
  <si>
    <t>R23S3C4</t>
  </si>
  <si>
    <t>R23S4C1</t>
  </si>
  <si>
    <t>R23S4C2</t>
  </si>
  <si>
    <t>R23S4C3</t>
  </si>
  <si>
    <t>R23S4C4</t>
  </si>
  <si>
    <t>R23S4C5</t>
  </si>
  <si>
    <t>R23S4C6</t>
  </si>
  <si>
    <t>R23S5C1</t>
  </si>
  <si>
    <t>R23S5C2</t>
  </si>
  <si>
    <t>R23S5C3</t>
  </si>
  <si>
    <t>R23S5C4</t>
  </si>
  <si>
    <t>R25S1C1</t>
  </si>
  <si>
    <t>R25S1C2</t>
  </si>
  <si>
    <t>R25S1C3</t>
  </si>
  <si>
    <t>R25S1C4</t>
  </si>
  <si>
    <t>R25S2C1</t>
  </si>
  <si>
    <t>R25S2C2</t>
  </si>
  <si>
    <t>R25S2C3</t>
  </si>
  <si>
    <t>R25S2C4</t>
  </si>
  <si>
    <t>R25S3C1</t>
  </si>
  <si>
    <t>R25S3C2</t>
  </si>
  <si>
    <t>R25S3C3</t>
  </si>
  <si>
    <t>R25S4C1</t>
  </si>
  <si>
    <t>R25S4C2</t>
  </si>
  <si>
    <t>R25S4C3</t>
  </si>
  <si>
    <t>R25S4C4</t>
  </si>
  <si>
    <t>R25S5C1</t>
  </si>
  <si>
    <t>R25S5C2</t>
  </si>
  <si>
    <t>R25S5C3</t>
  </si>
  <si>
    <t>R25S5C4</t>
  </si>
  <si>
    <t>R25S6C1</t>
  </si>
  <si>
    <t>R25S6C2</t>
  </si>
  <si>
    <t>R25S6C3</t>
  </si>
  <si>
    <t>R25S7C1</t>
  </si>
  <si>
    <t>R25S7C2</t>
  </si>
  <si>
    <t>R25S7C3</t>
  </si>
  <si>
    <t>R25S7C4</t>
  </si>
  <si>
    <t>R25S7C5</t>
  </si>
  <si>
    <t>R27S1C1</t>
  </si>
  <si>
    <t>R27S1C2</t>
  </si>
  <si>
    <t>R27S1C3</t>
  </si>
  <si>
    <t>R27S2C1</t>
  </si>
  <si>
    <t>R27S2C2</t>
  </si>
  <si>
    <t>R27S2C3</t>
  </si>
  <si>
    <t>R27S3C1</t>
  </si>
  <si>
    <t>R27S3C2</t>
  </si>
  <si>
    <t>R27S3C3</t>
  </si>
  <si>
    <t>R27S4C1</t>
  </si>
  <si>
    <t>R27S4C2</t>
  </si>
  <si>
    <t>R27S4C3</t>
  </si>
  <si>
    <t>R27S4C4</t>
  </si>
  <si>
    <t>R27S4C5</t>
  </si>
  <si>
    <t>R29S1C1</t>
  </si>
  <si>
    <t>R29S1C2</t>
  </si>
  <si>
    <t>R29S1C3</t>
  </si>
  <si>
    <t>R29S2C1</t>
  </si>
  <si>
    <t>R29S3C1</t>
  </si>
  <si>
    <t>R29S3C2</t>
  </si>
  <si>
    <t>R29S3C3</t>
  </si>
  <si>
    <t>R29S4C1</t>
  </si>
  <si>
    <t>R29S4C2</t>
  </si>
  <si>
    <t>R29S4C3</t>
  </si>
  <si>
    <t>R30S1C1</t>
  </si>
  <si>
    <t>R30S1C2</t>
  </si>
  <si>
    <t>R30S1C3</t>
  </si>
  <si>
    <t>R30S2C1</t>
  </si>
  <si>
    <t>R30S2C2</t>
  </si>
  <si>
    <t>R30S2C3</t>
  </si>
  <si>
    <t>R30S3C1</t>
  </si>
  <si>
    <t>R30S3C2</t>
  </si>
  <si>
    <t>R30S3C3</t>
  </si>
  <si>
    <t>R30S3C4</t>
  </si>
  <si>
    <t>R30S3C5</t>
  </si>
  <si>
    <t>R30S4C1</t>
  </si>
  <si>
    <t>R30S4C2</t>
  </si>
  <si>
    <t>R30S4C3</t>
  </si>
  <si>
    <t>R30S4C4</t>
  </si>
  <si>
    <t>R30S4C5</t>
  </si>
  <si>
    <t>R30S5C1</t>
  </si>
  <si>
    <t>R30S6C1</t>
  </si>
  <si>
    <t>R30S6C2</t>
  </si>
  <si>
    <t>R30S6C3</t>
  </si>
  <si>
    <t>R30S6C4</t>
  </si>
  <si>
    <t>R30S6C5</t>
  </si>
  <si>
    <t>R30S7C1</t>
  </si>
  <si>
    <t>R30S7C2</t>
  </si>
  <si>
    <t>R30S7C3</t>
  </si>
  <si>
    <t>R30S7C4</t>
  </si>
  <si>
    <t>R30S7C5</t>
  </si>
  <si>
    <t>R30S7C6</t>
  </si>
  <si>
    <t>R31S1C1</t>
  </si>
  <si>
    <t>R31S2C1</t>
  </si>
  <si>
    <t>R31S2C2</t>
  </si>
  <si>
    <t>R31S2C3</t>
  </si>
  <si>
    <t>R31S3C1</t>
  </si>
  <si>
    <t>R31S3C2</t>
  </si>
  <si>
    <t>R31S3C3</t>
  </si>
  <si>
    <t>R31S3C4</t>
  </si>
  <si>
    <t>R31S4C1</t>
  </si>
  <si>
    <t>R31S4C2</t>
  </si>
  <si>
    <t>R31S4C3</t>
  </si>
  <si>
    <t>R31S4C4</t>
  </si>
  <si>
    <t>R31S5C1</t>
  </si>
  <si>
    <t>R31S5C2</t>
  </si>
  <si>
    <t>R31S6C1</t>
  </si>
  <si>
    <t>R31S6C2</t>
  </si>
  <si>
    <t>R31S6C3</t>
  </si>
  <si>
    <t>R31S6C4</t>
  </si>
  <si>
    <t>R31S6C5</t>
  </si>
  <si>
    <t>R31S7C1</t>
  </si>
  <si>
    <t>R31S7C2</t>
  </si>
  <si>
    <t>R31S7C3</t>
  </si>
  <si>
    <t>R31S7C4</t>
  </si>
  <si>
    <t>R31S7C5</t>
  </si>
  <si>
    <t>R32S1C1</t>
  </si>
  <si>
    <t>R32S2C1</t>
  </si>
  <si>
    <t>R32S2C2</t>
  </si>
  <si>
    <t>R32S2C3</t>
  </si>
  <si>
    <t>R32S2C4</t>
  </si>
  <si>
    <t>R32S3C1</t>
  </si>
  <si>
    <t>R32S3C2</t>
  </si>
  <si>
    <t>R32S3C3</t>
  </si>
  <si>
    <t>R32S4C1</t>
  </si>
  <si>
    <t>R32S4C2</t>
  </si>
  <si>
    <t>R32S4C3</t>
  </si>
  <si>
    <t>R32S4C4</t>
  </si>
  <si>
    <t>R32S5C1</t>
  </si>
  <si>
    <t>R32S5C2</t>
  </si>
  <si>
    <t>R32S5C3</t>
  </si>
  <si>
    <t>R32S5C4</t>
  </si>
  <si>
    <t>R32S6C1</t>
  </si>
  <si>
    <t>R32S6C2</t>
  </si>
  <si>
    <t>R32S6C3</t>
  </si>
  <si>
    <t>R32S6C4</t>
  </si>
  <si>
    <t>R32S6C5</t>
  </si>
  <si>
    <t>R33S1C1</t>
  </si>
  <si>
    <t>R33S2C1</t>
  </si>
  <si>
    <t>R33S2C2</t>
  </si>
  <si>
    <t>R33S2C3</t>
  </si>
  <si>
    <t>R33S2C4</t>
  </si>
  <si>
    <t>R33S2C5</t>
  </si>
  <si>
    <t>R33S3C1</t>
  </si>
  <si>
    <t>R33S3C2</t>
  </si>
  <si>
    <t>R33S3C3</t>
  </si>
  <si>
    <t>R33S3C4</t>
  </si>
  <si>
    <t>R33S3C5</t>
  </si>
  <si>
    <t>R33S4C1</t>
  </si>
  <si>
    <t>R33S4C2</t>
  </si>
  <si>
    <t>R33S4C3</t>
  </si>
  <si>
    <t>R33S4C4</t>
  </si>
  <si>
    <t>R33S4C5</t>
  </si>
  <si>
    <t>R33S5C1</t>
  </si>
  <si>
    <t>R33S5C2</t>
  </si>
  <si>
    <t>R34S1C1</t>
  </si>
  <si>
    <t>R34S1C2</t>
  </si>
  <si>
    <t>R34S1C3</t>
  </si>
  <si>
    <t>R34S1C4</t>
  </si>
  <si>
    <t>R34S2C1</t>
  </si>
  <si>
    <t>R34S2C2</t>
  </si>
  <si>
    <t>R34S2C3</t>
  </si>
  <si>
    <t>R34S3C1</t>
  </si>
  <si>
    <t>R34S3C2</t>
  </si>
  <si>
    <t>R34S3C3</t>
  </si>
  <si>
    <t>R34S4C1</t>
  </si>
  <si>
    <t>R34S4C2</t>
  </si>
  <si>
    <t>R34S4C3</t>
  </si>
  <si>
    <t>R34S4C4</t>
  </si>
  <si>
    <t>R34S5C1</t>
  </si>
  <si>
    <t>R34S5C2</t>
  </si>
  <si>
    <t>R34S5C3</t>
  </si>
  <si>
    <t>R34S6C1</t>
  </si>
  <si>
    <t>R34S6C2</t>
  </si>
  <si>
    <t>R34S6C3</t>
  </si>
  <si>
    <t>R34S6C4</t>
  </si>
  <si>
    <t>R34S7C1</t>
  </si>
  <si>
    <t>R34S7C2</t>
  </si>
  <si>
    <t>R34S7C3</t>
  </si>
  <si>
    <t>R34S8C1</t>
  </si>
  <si>
    <t>R34S8C2</t>
  </si>
  <si>
    <t>R34S8C3</t>
  </si>
  <si>
    <t>R34S8C4</t>
  </si>
  <si>
    <t>R34S8C5</t>
  </si>
  <si>
    <t>R36S10C1</t>
  </si>
  <si>
    <t>R36S10C2</t>
  </si>
  <si>
    <t>R36S1C1</t>
  </si>
  <si>
    <t>R36S1C2</t>
  </si>
  <si>
    <t>R36S2C1</t>
  </si>
  <si>
    <t>R36S2C2</t>
  </si>
  <si>
    <t>R36S2C3</t>
  </si>
  <si>
    <t>R36S3C1</t>
  </si>
  <si>
    <t>R36S3C2</t>
  </si>
  <si>
    <t>R36S4C1</t>
  </si>
  <si>
    <t>R36S4C2</t>
  </si>
  <si>
    <t>R36S4C3</t>
  </si>
  <si>
    <t>R36S4C4</t>
  </si>
  <si>
    <t>R36S5C1</t>
  </si>
  <si>
    <t>R36S5C2</t>
  </si>
  <si>
    <t>R36S5C3</t>
  </si>
  <si>
    <t>R36S6C1</t>
  </si>
  <si>
    <t>R36S6C2</t>
  </si>
  <si>
    <t>R36S6C3</t>
  </si>
  <si>
    <t>R36S6C4</t>
  </si>
  <si>
    <t>R36S7C1</t>
  </si>
  <si>
    <t>R36S7C2</t>
  </si>
  <si>
    <t>R36S7C3</t>
  </si>
  <si>
    <t>R36S7C4</t>
  </si>
  <si>
    <t>R36S8C1</t>
  </si>
  <si>
    <t>R36S8C2</t>
  </si>
  <si>
    <t>R36S9C1</t>
  </si>
  <si>
    <t>R36S9C2</t>
  </si>
  <si>
    <t>R36S9C3</t>
  </si>
  <si>
    <t>R37S1C1</t>
  </si>
  <si>
    <t>R37S2C1</t>
  </si>
  <si>
    <t>R37S2C2</t>
  </si>
  <si>
    <t>R37S2C3</t>
  </si>
  <si>
    <t>R37S3C1</t>
  </si>
  <si>
    <t>R37S3C2</t>
  </si>
  <si>
    <t>R37S3C3</t>
  </si>
  <si>
    <t>R37S4C1</t>
  </si>
  <si>
    <t>R37S4C2</t>
  </si>
  <si>
    <t>R37S4C3</t>
  </si>
  <si>
    <t>R37S5C1</t>
  </si>
  <si>
    <t>R37S5C2</t>
  </si>
  <si>
    <t>R37S5C3</t>
  </si>
  <si>
    <t>R37S5C4</t>
  </si>
  <si>
    <t>R37S6C1</t>
  </si>
  <si>
    <t>R37S6C2</t>
  </si>
  <si>
    <t>R37S6C3</t>
  </si>
  <si>
    <t>R37S6C4</t>
  </si>
  <si>
    <t>R37S7C1</t>
  </si>
  <si>
    <t>R37S7C2</t>
  </si>
  <si>
    <t>R38S1C1</t>
  </si>
  <si>
    <t>R38S2C3</t>
  </si>
  <si>
    <t>R38S2C2</t>
  </si>
  <si>
    <t>R38S2C1</t>
  </si>
  <si>
    <t>R38S3C3</t>
  </si>
  <si>
    <t>R38S3C2</t>
  </si>
  <si>
    <t>R38S3C1</t>
  </si>
  <si>
    <t>R38S4C3</t>
  </si>
  <si>
    <t>R38S4C2</t>
  </si>
  <si>
    <t>R38S4C1</t>
  </si>
  <si>
    <t>R38S5C1</t>
  </si>
  <si>
    <t>R38S6C2</t>
  </si>
  <si>
    <t>R38S6C1</t>
  </si>
  <si>
    <t>R39S3C1</t>
  </si>
  <si>
    <t>R39S3C2</t>
  </si>
  <si>
    <t>R39S3C3</t>
  </si>
  <si>
    <t>R39S3C4</t>
  </si>
  <si>
    <t>R39S3C5</t>
  </si>
  <si>
    <t>R39S4C1</t>
  </si>
  <si>
    <t>R39S4C2</t>
  </si>
  <si>
    <t>R39S4C3</t>
  </si>
  <si>
    <t>R39S5C1</t>
  </si>
  <si>
    <t>R39S5C2</t>
  </si>
  <si>
    <t>R39S5C3</t>
  </si>
  <si>
    <t>R39S5C4</t>
  </si>
  <si>
    <t>R39S1C1</t>
  </si>
  <si>
    <t>R39S2C1</t>
  </si>
  <si>
    <t>R45S8C1</t>
  </si>
  <si>
    <t>R45S8C2</t>
  </si>
  <si>
    <t>R45S8C3</t>
  </si>
  <si>
    <t>R45S7C1</t>
  </si>
  <si>
    <t>R45S7C2</t>
  </si>
  <si>
    <t>R45S7C3</t>
  </si>
  <si>
    <t>R45S7C4</t>
  </si>
  <si>
    <t>R45S6C1</t>
  </si>
  <si>
    <t>R45S6C2</t>
  </si>
  <si>
    <t>R45S6C3</t>
  </si>
  <si>
    <t>R45S6C4</t>
  </si>
  <si>
    <t>R45S4C1</t>
  </si>
  <si>
    <t>R45S4C2</t>
  </si>
  <si>
    <t>R45S3C1</t>
  </si>
  <si>
    <t>R45S3C2</t>
  </si>
  <si>
    <t>R45S2C1</t>
  </si>
  <si>
    <t>R45S2C2</t>
  </si>
  <si>
    <t>R45S1C1</t>
  </si>
  <si>
    <t>R45S1C2</t>
  </si>
  <si>
    <t>R45S1C3</t>
  </si>
  <si>
    <t>R47S5C1</t>
  </si>
  <si>
    <t>R47S5C2</t>
  </si>
  <si>
    <t>R47S5C3</t>
  </si>
  <si>
    <t>R47S4C1</t>
  </si>
  <si>
    <t>R47S4C2</t>
  </si>
  <si>
    <t>R47S4C3</t>
  </si>
  <si>
    <t>R47S3C1</t>
  </si>
  <si>
    <t>R47S3C2</t>
  </si>
  <si>
    <t>R47S3C3</t>
  </si>
  <si>
    <t>R47S3C4</t>
  </si>
  <si>
    <t>R47S2C1</t>
  </si>
  <si>
    <t>R47S2C2</t>
  </si>
  <si>
    <t>R47S2C3</t>
  </si>
  <si>
    <t>R47S2C4</t>
  </si>
  <si>
    <t>R47S1C1</t>
  </si>
  <si>
    <t>R47S1C2</t>
  </si>
  <si>
    <t>R47S1C3</t>
  </si>
  <si>
    <t>R46S7C1</t>
  </si>
  <si>
    <t>R46S7C2</t>
  </si>
  <si>
    <t>R46S7C3</t>
  </si>
  <si>
    <t>R46S6C1</t>
  </si>
  <si>
    <t>R46S6C2</t>
  </si>
  <si>
    <t>R46S5C1</t>
  </si>
  <si>
    <t>R46S5C2</t>
  </si>
  <si>
    <t>R46S5C3</t>
  </si>
  <si>
    <t>R46S4C1</t>
  </si>
  <si>
    <t>R46S4C2</t>
  </si>
  <si>
    <t>R46S3C1</t>
  </si>
  <si>
    <t>R46S3C2</t>
  </si>
  <si>
    <t>R46S3C3</t>
  </si>
  <si>
    <t>R46S3C4</t>
  </si>
  <si>
    <t>R46S2C1</t>
  </si>
  <si>
    <t>R46S2C2</t>
  </si>
  <si>
    <t>R46S2C3</t>
  </si>
  <si>
    <t>R46S1C1</t>
  </si>
  <si>
    <t>R46S1C2</t>
  </si>
  <si>
    <t>R46S1C3</t>
  </si>
  <si>
    <t>R46S1C4</t>
  </si>
  <si>
    <t>R48S6C1</t>
  </si>
  <si>
    <t>R48S6C2</t>
  </si>
  <si>
    <t>R48S6C3</t>
  </si>
  <si>
    <t>R48S6C4</t>
  </si>
  <si>
    <t>R48S5C1</t>
  </si>
  <si>
    <t>R48S5C2</t>
  </si>
  <si>
    <t>R48S5C3</t>
  </si>
  <si>
    <t>R48S3C1</t>
  </si>
  <si>
    <t>R48S3C2</t>
  </si>
  <si>
    <t>R48S3C3</t>
  </si>
  <si>
    <t>R48S2C1</t>
  </si>
  <si>
    <t>R48S2C2</t>
  </si>
  <si>
    <t>R48S2C3</t>
  </si>
  <si>
    <t>R50S6C1</t>
  </si>
  <si>
    <t>R50S6C2</t>
  </si>
  <si>
    <t>R50S6C3</t>
  </si>
  <si>
    <t>R50S6C4</t>
  </si>
  <si>
    <t>R50S5C1</t>
  </si>
  <si>
    <t>R50S5C2</t>
  </si>
  <si>
    <t>R50S5C3</t>
  </si>
  <si>
    <t>R50S5C4</t>
  </si>
  <si>
    <t>R50S4C1</t>
  </si>
  <si>
    <t>R50S4C2</t>
  </si>
  <si>
    <t>R50S4C3</t>
  </si>
  <si>
    <t>R50S4C4</t>
  </si>
  <si>
    <t>R50S3C1</t>
  </si>
  <si>
    <t>R50S3C2</t>
  </si>
  <si>
    <t>R50S3C3</t>
  </si>
  <si>
    <t>R50S3C4</t>
  </si>
  <si>
    <t>R50S2C1</t>
  </si>
  <si>
    <t>R50S2C2</t>
  </si>
  <si>
    <t>R50S2C3</t>
  </si>
  <si>
    <t>R50S2C4</t>
  </si>
  <si>
    <t>R50S1C1</t>
  </si>
  <si>
    <t>R50S1C2</t>
  </si>
  <si>
    <t>R51S9C3</t>
  </si>
  <si>
    <t>R51S9C2</t>
  </si>
  <si>
    <t>R51S9C1</t>
  </si>
  <si>
    <t>R51S8C4</t>
  </si>
  <si>
    <t>R51S8C3</t>
  </si>
  <si>
    <t>R51S8C2</t>
  </si>
  <si>
    <t>R51S8C1</t>
  </si>
  <si>
    <t>R51S7C3</t>
  </si>
  <si>
    <t>R51S7C2</t>
  </si>
  <si>
    <t>R51S7C1</t>
  </si>
  <si>
    <t>R51S6C3</t>
  </si>
  <si>
    <t>R51S6C2</t>
  </si>
  <si>
    <t>R51S6C1</t>
  </si>
  <si>
    <t>R51S5C3</t>
  </si>
  <si>
    <t>R51S5C2</t>
  </si>
  <si>
    <t>R51S5C1</t>
  </si>
  <si>
    <t>R51S4C2</t>
  </si>
  <si>
    <t>R51S4C1</t>
  </si>
  <si>
    <t>R51S3C2</t>
  </si>
  <si>
    <t>R51S3C1</t>
  </si>
  <si>
    <t>R51S2C3</t>
  </si>
  <si>
    <t>R51S2C2</t>
  </si>
  <si>
    <t>R51S2C1</t>
  </si>
  <si>
    <t>R51S1C3</t>
  </si>
  <si>
    <t>R51S1C2</t>
  </si>
  <si>
    <t>R51S1C1</t>
  </si>
  <si>
    <t>R52S7C4</t>
  </si>
  <si>
    <t>R52S7C3</t>
  </si>
  <si>
    <t>R52S7C2</t>
  </si>
  <si>
    <t>R52S7C1</t>
  </si>
  <si>
    <t>R52S6C4</t>
  </si>
  <si>
    <t>R52S6C3</t>
  </si>
  <si>
    <t>R52S6C2</t>
  </si>
  <si>
    <t>R52S6C1</t>
  </si>
  <si>
    <t>R52S5C3</t>
  </si>
  <si>
    <t>R52S5C2</t>
  </si>
  <si>
    <t>R52S5C1</t>
  </si>
  <si>
    <t>R52S4C4</t>
  </si>
  <si>
    <t>R52S4C3</t>
  </si>
  <si>
    <t>R52S4C2</t>
  </si>
  <si>
    <t>R52S4C1</t>
  </si>
  <si>
    <t>R52S3C3</t>
  </si>
  <si>
    <t>R52S3C2</t>
  </si>
  <si>
    <t>R52S3C1</t>
  </si>
  <si>
    <t>R52S2C3</t>
  </si>
  <si>
    <t>R52S2C2</t>
  </si>
  <si>
    <t>R52S2C1</t>
  </si>
  <si>
    <t>R52S1C4</t>
  </si>
  <si>
    <t>R52S1C3</t>
  </si>
  <si>
    <t>R52S1C2</t>
  </si>
  <si>
    <t>R52S1C1</t>
  </si>
  <si>
    <t>R53S9C1</t>
  </si>
  <si>
    <t>R53S9C2</t>
  </si>
  <si>
    <t>R53S9C3</t>
  </si>
  <si>
    <t>R53S9C4</t>
  </si>
  <si>
    <t>R53S8C1</t>
  </si>
  <si>
    <t>R53S8C2</t>
  </si>
  <si>
    <t>R53S8C3</t>
  </si>
  <si>
    <t>R53S7C1</t>
  </si>
  <si>
    <t>R53S7C2</t>
  </si>
  <si>
    <t>R53S7C3</t>
  </si>
  <si>
    <t>R53S6C1</t>
  </si>
  <si>
    <t>R53S6C2</t>
  </si>
  <si>
    <t>R53S5C1</t>
  </si>
  <si>
    <t>R53S5C2</t>
  </si>
  <si>
    <t>R53S4C1</t>
  </si>
  <si>
    <t>R53S4C2</t>
  </si>
  <si>
    <t>R53S4C3</t>
  </si>
  <si>
    <t>R53S4C4</t>
  </si>
  <si>
    <t>R55S1C1</t>
  </si>
  <si>
    <t>R55S1C2</t>
  </si>
  <si>
    <t>R55S2C1</t>
  </si>
  <si>
    <t>R55S2C2</t>
  </si>
  <si>
    <t>R55S2C3</t>
  </si>
  <si>
    <t>R55S3C1</t>
  </si>
  <si>
    <t>R55S3C2</t>
  </si>
  <si>
    <t>R55S3C3</t>
  </si>
  <si>
    <t>R56S5C1</t>
  </si>
  <si>
    <t>R56S5C2</t>
  </si>
  <si>
    <t>R56S5C3</t>
  </si>
  <si>
    <t>R56S5C4</t>
  </si>
  <si>
    <t>R56S4C1</t>
  </si>
  <si>
    <t>R56S4C2</t>
  </si>
  <si>
    <t>R56S3C1</t>
  </si>
  <si>
    <t>R56S3C2</t>
  </si>
  <si>
    <t>R56S3C3</t>
  </si>
  <si>
    <t>R56S2C1</t>
  </si>
  <si>
    <t>R56S2C2</t>
  </si>
  <si>
    <t>R56S2C3</t>
  </si>
  <si>
    <t>R56S2C4</t>
  </si>
  <si>
    <t>R56S1C1</t>
  </si>
  <si>
    <t>R56S1C2</t>
  </si>
  <si>
    <t>R63S8C1</t>
  </si>
  <si>
    <t>R63S8C2</t>
  </si>
  <si>
    <t>R63S8C3</t>
  </si>
  <si>
    <t>R63S8C4</t>
  </si>
  <si>
    <t>R63S7C1</t>
  </si>
  <si>
    <t>R63S7C2</t>
  </si>
  <si>
    <t>R63S7C3</t>
  </si>
  <si>
    <t>R63S7C4</t>
  </si>
  <si>
    <t>R63S6C1</t>
  </si>
  <si>
    <t>R63S6C2</t>
  </si>
  <si>
    <t>R63S6C3</t>
  </si>
  <si>
    <t>R63S6C4</t>
  </si>
  <si>
    <t>R63S5C1</t>
  </si>
  <si>
    <t>R63S5C2</t>
  </si>
  <si>
    <t>R63S5C3</t>
  </si>
  <si>
    <t>R63S5C4</t>
  </si>
  <si>
    <t>R63S4C1</t>
  </si>
  <si>
    <t>R63S4C2</t>
  </si>
  <si>
    <t>R63S4C3</t>
  </si>
  <si>
    <t>R63S4C4</t>
  </si>
  <si>
    <t>R63S3C1</t>
  </si>
  <si>
    <t>R63S3C2</t>
  </si>
  <si>
    <t>R63S3C3</t>
  </si>
  <si>
    <t>R63S3C4</t>
  </si>
  <si>
    <t>R63S2C4</t>
  </si>
  <si>
    <t>R63S2C3</t>
  </si>
  <si>
    <t>R63S2C2</t>
  </si>
  <si>
    <t>R63S2C1</t>
  </si>
  <si>
    <t>R63S1C4</t>
  </si>
  <si>
    <t>R63S1C3</t>
  </si>
  <si>
    <t>R63S1C2</t>
  </si>
  <si>
    <t>R63S1C1</t>
  </si>
  <si>
    <t>R66S8C1</t>
  </si>
  <si>
    <t>R66S8C2</t>
  </si>
  <si>
    <t>R66S7C1</t>
  </si>
  <si>
    <t>R66S7C2</t>
  </si>
  <si>
    <t>R66S7C3</t>
  </si>
  <si>
    <t>R66S7C4</t>
  </si>
  <si>
    <t>R66S6C1</t>
  </si>
  <si>
    <t>R66S6C2</t>
  </si>
  <si>
    <t>R66S6C3</t>
  </si>
  <si>
    <t>R66S6C4</t>
  </si>
  <si>
    <t>R66S5C1</t>
  </si>
  <si>
    <t>R66S5C2</t>
  </si>
  <si>
    <t>R66S5C3</t>
  </si>
  <si>
    <t>R66S4C1</t>
  </si>
  <si>
    <t>R66S4C2</t>
  </si>
  <si>
    <t>R66S4C3</t>
  </si>
  <si>
    <t>R66S4C4</t>
  </si>
  <si>
    <t>R66S3C1</t>
  </si>
  <si>
    <t>R66S3C2</t>
  </si>
  <si>
    <t>R66S3C3</t>
  </si>
  <si>
    <t>R66S2C1</t>
  </si>
  <si>
    <t>R66S2C2</t>
  </si>
  <si>
    <t>R66S2C3</t>
  </si>
  <si>
    <t>R66S2C4</t>
  </si>
  <si>
    <t>R66S1C1</t>
  </si>
  <si>
    <t>R66S1C2</t>
  </si>
  <si>
    <t>R66S1C3</t>
  </si>
  <si>
    <t>R67S8C1</t>
  </si>
  <si>
    <t>R67S8C2</t>
  </si>
  <si>
    <t>R67S8C3</t>
  </si>
  <si>
    <t>R67S7C1</t>
  </si>
  <si>
    <t>R67S7C2</t>
  </si>
  <si>
    <t>R67S7C3</t>
  </si>
  <si>
    <t>R67S6C1</t>
  </si>
  <si>
    <t>R67S6C2</t>
  </si>
  <si>
    <t>R67S6C3</t>
  </si>
  <si>
    <t>R67S6C4</t>
  </si>
  <si>
    <t>R67S5C1</t>
  </si>
  <si>
    <t>R67S5C2</t>
  </si>
  <si>
    <t>R67S5C3</t>
  </si>
  <si>
    <t>R67S4C1</t>
  </si>
  <si>
    <t>R67S4C2</t>
  </si>
  <si>
    <t>R67S4C3</t>
  </si>
  <si>
    <t>R67S4C4</t>
  </si>
  <si>
    <t>R67S3C1</t>
  </si>
  <si>
    <t>R67S3C2</t>
  </si>
  <si>
    <t>R67S2C1</t>
  </si>
  <si>
    <t>R67S2C2</t>
  </si>
  <si>
    <t>R67S2C3</t>
  </si>
  <si>
    <t>R67S1C1</t>
  </si>
  <si>
    <t>R67S1C2</t>
  </si>
  <si>
    <t>R67S1C3</t>
  </si>
  <si>
    <t>R69S6C4</t>
  </si>
  <si>
    <t>R69S6C3</t>
  </si>
  <si>
    <t>R69S6C2</t>
  </si>
  <si>
    <t>R69S6C1</t>
  </si>
  <si>
    <t>R69S4C3</t>
  </si>
  <si>
    <t>R69S4C2</t>
  </si>
  <si>
    <t>R69S4C1</t>
  </si>
  <si>
    <t>R69S3C2</t>
  </si>
  <si>
    <t>R69S3C1</t>
  </si>
  <si>
    <t>R69S2C3</t>
  </si>
  <si>
    <t>R69S2C2</t>
  </si>
  <si>
    <t>R69S2C1</t>
  </si>
  <si>
    <t>R69S1C4</t>
  </si>
  <si>
    <t>R69S1C3</t>
  </si>
  <si>
    <t>R69S1C2</t>
  </si>
  <si>
    <t>R69S1C1</t>
  </si>
  <si>
    <t>R49S6C1</t>
  </si>
  <si>
    <t>R49S6C2</t>
  </si>
  <si>
    <t>R49S6C3</t>
  </si>
  <si>
    <t>R49S6C4</t>
  </si>
  <si>
    <t>R49S5C1</t>
  </si>
  <si>
    <t>R49S5C2</t>
  </si>
  <si>
    <t>R49S5C3</t>
  </si>
  <si>
    <t>R49S5C4</t>
  </si>
  <si>
    <t>R49S4C1</t>
  </si>
  <si>
    <t>R49S4C2</t>
  </si>
  <si>
    <t>R49S4C3</t>
  </si>
  <si>
    <t>R49S3C1</t>
  </si>
  <si>
    <t>R49S3C2</t>
  </si>
  <si>
    <t>R49S3C3</t>
  </si>
  <si>
    <t>R49S2C1</t>
  </si>
  <si>
    <t>R49S2C2</t>
  </si>
  <si>
    <t>R49S2C3</t>
  </si>
  <si>
    <t>R49S1C1</t>
  </si>
  <si>
    <t>R49S1C2</t>
  </si>
  <si>
    <t>R49S1C3</t>
  </si>
  <si>
    <t>R68S7C3</t>
  </si>
  <si>
    <t>R68S7C2</t>
  </si>
  <si>
    <t>R68S7C1</t>
  </si>
  <si>
    <t>R68S6C2</t>
  </si>
  <si>
    <t>R68S6C1</t>
  </si>
  <si>
    <t>R68S5C2</t>
  </si>
  <si>
    <t>R68S5C1</t>
  </si>
  <si>
    <t>R68S4C4</t>
  </si>
  <si>
    <t>R68S4C3</t>
  </si>
  <si>
    <t>R68S4C2</t>
  </si>
  <si>
    <t>R68S4C1</t>
  </si>
  <si>
    <t>R68S3C4</t>
  </si>
  <si>
    <t>R68S3C3</t>
  </si>
  <si>
    <t>R68S3C2</t>
  </si>
  <si>
    <t>R68S3C1</t>
  </si>
  <si>
    <t>R68S2C2</t>
  </si>
  <si>
    <t>R68S2C1</t>
  </si>
  <si>
    <t>R68S1C2</t>
  </si>
  <si>
    <t>R68S1C1</t>
  </si>
  <si>
    <t>R70S7C3</t>
  </si>
  <si>
    <t>R70S7C2</t>
  </si>
  <si>
    <t>R70S7C1</t>
  </si>
  <si>
    <t>R70S6C3</t>
  </si>
  <si>
    <t>R70S6C2</t>
  </si>
  <si>
    <t>R70S6C1</t>
  </si>
  <si>
    <t>R70S5C2</t>
  </si>
  <si>
    <t>R70S5C1</t>
  </si>
  <si>
    <t>R70S4C4</t>
  </si>
  <si>
    <t>R70S4C3</t>
  </si>
  <si>
    <t>R70S4C2</t>
  </si>
  <si>
    <t>R70S4C1</t>
  </si>
  <si>
    <t>R70S3C4</t>
  </si>
  <si>
    <t>R70S3C3</t>
  </si>
  <si>
    <t>R70S3C2</t>
  </si>
  <si>
    <t>R70S3C1</t>
  </si>
  <si>
    <t>R70S2C4</t>
  </si>
  <si>
    <t>R70S2C3</t>
  </si>
  <si>
    <t>R70S2C2</t>
  </si>
  <si>
    <t>R70S2C1</t>
  </si>
  <si>
    <t>R70S1C2</t>
  </si>
  <si>
    <t>R70S1C1</t>
  </si>
  <si>
    <t>R71S6C2</t>
  </si>
  <si>
    <t>R71S6C1</t>
  </si>
  <si>
    <t>R71S5C2</t>
  </si>
  <si>
    <t>R71S5C1</t>
  </si>
  <si>
    <t>R71S4C4</t>
  </si>
  <si>
    <t>R71S4C3</t>
  </si>
  <si>
    <t>R71S4C2</t>
  </si>
  <si>
    <t>R71S4C1</t>
  </si>
  <si>
    <t>R71S3C3</t>
  </si>
  <si>
    <t>R71S3C2</t>
  </si>
  <si>
    <t>R71S3C1</t>
  </si>
  <si>
    <t>R71S2C4</t>
  </si>
  <si>
    <t>R71S2C3</t>
  </si>
  <si>
    <t>R71S2C2</t>
  </si>
  <si>
    <t>R71S2C1</t>
  </si>
  <si>
    <t>R71S1C4</t>
  </si>
  <si>
    <t>R71S1C3</t>
  </si>
  <si>
    <t>R71S1C2</t>
  </si>
  <si>
    <t>R71S1C1</t>
  </si>
  <si>
    <t>R57S3C1</t>
  </si>
  <si>
    <t>R57S3C2</t>
  </si>
  <si>
    <t>R57S3C3</t>
  </si>
  <si>
    <t>R57S2C1</t>
  </si>
  <si>
    <t>R57S2C2</t>
  </si>
  <si>
    <t>R57S2C3</t>
  </si>
  <si>
    <t>R57S1C1</t>
  </si>
  <si>
    <t>R57S1C2</t>
  </si>
  <si>
    <t>R57S1C3</t>
  </si>
  <si>
    <t>R57S1C4</t>
  </si>
  <si>
    <t>R58S2C1</t>
  </si>
  <si>
    <t>R58S2C2</t>
  </si>
  <si>
    <t>R58S2C3</t>
  </si>
  <si>
    <t>R58S1C1</t>
  </si>
  <si>
    <t>R58S1C2</t>
  </si>
  <si>
    <t>R58S1C3</t>
  </si>
  <si>
    <t>R58S1C4</t>
  </si>
  <si>
    <t>R43S1C1</t>
  </si>
  <si>
    <t>R43S1C2</t>
  </si>
  <si>
    <t>R43S1C3</t>
  </si>
  <si>
    <t>R43S1C4</t>
  </si>
  <si>
    <t>R43S2C1</t>
  </si>
  <si>
    <t>R43S2C2</t>
  </si>
  <si>
    <t>R43S2C3</t>
  </si>
  <si>
    <t>R43S2C4</t>
  </si>
  <si>
    <t>R43S3C1</t>
  </si>
  <si>
    <t>R43S3C2</t>
  </si>
  <si>
    <t>R43S3C3</t>
  </si>
  <si>
    <t>R43S3C4</t>
  </si>
  <si>
    <t>R43S4C1</t>
  </si>
  <si>
    <t>R43S4C2</t>
  </si>
  <si>
    <t>R43S4C3</t>
  </si>
  <si>
    <t>R43S4C4</t>
  </si>
  <si>
    <t>R44S1C1</t>
  </si>
  <si>
    <t>R44S2C2</t>
  </si>
  <si>
    <t>R44S2C1</t>
  </si>
  <si>
    <t>R44S3C4</t>
  </si>
  <si>
    <t>R44S3C3</t>
  </si>
  <si>
    <t>R44S3C2</t>
  </si>
  <si>
    <t>R44S3C1</t>
  </si>
  <si>
    <t>R44S4C5</t>
  </si>
  <si>
    <t>R44S4C4</t>
  </si>
  <si>
    <t>R44S4C3</t>
  </si>
  <si>
    <t>R44S4C2</t>
  </si>
  <si>
    <t>R44S4C1</t>
  </si>
  <si>
    <t>R44S5C3</t>
  </si>
  <si>
    <t>R44S5C2</t>
  </si>
  <si>
    <t>R44S5C1</t>
  </si>
  <si>
    <t>R44S6C4</t>
  </si>
  <si>
    <t>R44S6C3</t>
  </si>
  <si>
    <t>R44S6C2</t>
  </si>
  <si>
    <t>R44S6C1</t>
  </si>
  <si>
    <t>R73S6C1</t>
  </si>
  <si>
    <t>R73S6C2</t>
  </si>
  <si>
    <t>R73S6C3</t>
  </si>
  <si>
    <t>R73S6C4</t>
  </si>
  <si>
    <t>R73S5C1</t>
  </si>
  <si>
    <t>R73S5C2</t>
  </si>
  <si>
    <t>R73S5C3</t>
  </si>
  <si>
    <t>R73S5C4</t>
  </si>
  <si>
    <t>R73S4C1</t>
  </si>
  <si>
    <t>R73S4C2</t>
  </si>
  <si>
    <t>R73S4C3</t>
  </si>
  <si>
    <t>R73S4C4</t>
  </si>
  <si>
    <t>R73S3C1</t>
  </si>
  <si>
    <t>R73S3C2</t>
  </si>
  <si>
    <t>R73S3C3</t>
  </si>
  <si>
    <t>R73S3C4</t>
  </si>
  <si>
    <t>R73S2C1</t>
  </si>
  <si>
    <t>R73S2C2</t>
  </si>
  <si>
    <t>R73S2C3</t>
  </si>
  <si>
    <t>R73S2C4</t>
  </si>
  <si>
    <t>R73S2C5</t>
  </si>
  <si>
    <t>R73S1C1</t>
  </si>
  <si>
    <t>R73S1C2</t>
  </si>
  <si>
    <t>R73S1C3</t>
  </si>
  <si>
    <t>R73S1C4</t>
  </si>
  <si>
    <t>R73S1C5</t>
  </si>
  <si>
    <t>R74S5C1</t>
  </si>
  <si>
    <t>R74S5C2</t>
  </si>
  <si>
    <t>R74S5C3</t>
  </si>
  <si>
    <t>R74S5C4</t>
  </si>
  <si>
    <t>R74S5C5</t>
  </si>
  <si>
    <t>R74S4C1</t>
  </si>
  <si>
    <t>R74S4C2</t>
  </si>
  <si>
    <t>R74S4C3</t>
  </si>
  <si>
    <t>R74S4C4</t>
  </si>
  <si>
    <t>R74S3C1</t>
  </si>
  <si>
    <t>R74S3C2</t>
  </si>
  <si>
    <t>R74S3C3</t>
  </si>
  <si>
    <t>R74S3C4</t>
  </si>
  <si>
    <t>R74S2C1</t>
  </si>
  <si>
    <t>R74S2C2</t>
  </si>
  <si>
    <t>R74S2C3</t>
  </si>
  <si>
    <t>R74S2C4</t>
  </si>
  <si>
    <t>R74S1C1</t>
  </si>
  <si>
    <t>R74S1C2</t>
  </si>
  <si>
    <t>R74S1C3</t>
  </si>
  <si>
    <t>R74S1C4</t>
  </si>
  <si>
    <t>R74S1C5</t>
  </si>
  <si>
    <t>R14S5C1</t>
  </si>
  <si>
    <t>R14S5C2</t>
  </si>
  <si>
    <t>R14S5C3</t>
  </si>
  <si>
    <t>R14S4C1</t>
  </si>
  <si>
    <t>R14S3C1</t>
  </si>
  <si>
    <t>R14S3C2</t>
  </si>
  <si>
    <t>R14S3C3</t>
  </si>
  <si>
    <t>R14S3C</t>
  </si>
  <si>
    <t>R14S2C1</t>
  </si>
  <si>
    <t>R14S1C1</t>
  </si>
  <si>
    <t>R17S5C1</t>
  </si>
  <si>
    <t>R17S4C1</t>
  </si>
  <si>
    <t>R17S3C1</t>
  </si>
  <si>
    <t>R17S2C1</t>
  </si>
  <si>
    <t>R17S1C1</t>
  </si>
  <si>
    <t>R16S5C1</t>
  </si>
  <si>
    <t>R16S5C2</t>
  </si>
  <si>
    <t>R16S5C3</t>
  </si>
  <si>
    <t>R16S4C1</t>
  </si>
  <si>
    <t>R16S3C1</t>
  </si>
  <si>
    <t>R16S2C1</t>
  </si>
  <si>
    <t>R16S1C1</t>
  </si>
  <si>
    <t>R35S7C1</t>
  </si>
  <si>
    <t>R35S7C2</t>
  </si>
  <si>
    <t>R35S7C3</t>
  </si>
  <si>
    <t>R35S6C1</t>
  </si>
  <si>
    <t>R35S6C2</t>
  </si>
  <si>
    <t>R35S6C3</t>
  </si>
  <si>
    <t>R35S6C4</t>
  </si>
  <si>
    <t>R35S5C1</t>
  </si>
  <si>
    <t>R35S5C2</t>
  </si>
  <si>
    <t>R35S5C3</t>
  </si>
  <si>
    <t>R35S4C1</t>
  </si>
  <si>
    <t>R35S3C1</t>
  </si>
  <si>
    <t>R35S2C1</t>
  </si>
  <si>
    <t>R35S1C1</t>
  </si>
  <si>
    <t>R20S5C1</t>
  </si>
  <si>
    <t>R20S5C2</t>
  </si>
  <si>
    <t>R20S5C3</t>
  </si>
  <si>
    <t>R20S5C4</t>
  </si>
  <si>
    <t>R20S4C1</t>
  </si>
  <si>
    <t>R20S4C2</t>
  </si>
  <si>
    <t>R20S4C3</t>
  </si>
  <si>
    <t>R20S3C1</t>
  </si>
  <si>
    <t>R20S3C2</t>
  </si>
  <si>
    <t>R20S2C1</t>
  </si>
  <si>
    <t>R20S2C2</t>
  </si>
  <si>
    <t>R20S1C1</t>
  </si>
  <si>
    <t>R15S5C1</t>
  </si>
  <si>
    <t>R15S4C1</t>
  </si>
  <si>
    <t>R15S3C1</t>
  </si>
  <si>
    <t>R15S2C1</t>
  </si>
  <si>
    <t>R15S1C1</t>
  </si>
  <si>
    <t>R54S6C1</t>
  </si>
  <si>
    <t>R54S6C2</t>
  </si>
  <si>
    <t>R54S6C3</t>
  </si>
  <si>
    <t>R54S5C1</t>
  </si>
  <si>
    <t>R54S5C2</t>
  </si>
  <si>
    <t>R54S5C3</t>
  </si>
  <si>
    <t>R54S4C1</t>
  </si>
  <si>
    <t>R54S4C2</t>
  </si>
  <si>
    <t>R54S4C3</t>
  </si>
  <si>
    <t>R54S3C1</t>
  </si>
  <si>
    <t>R54S3C2</t>
  </si>
  <si>
    <t>R54S2C1</t>
  </si>
  <si>
    <t>R54S2C3</t>
  </si>
  <si>
    <t>R54S2C4</t>
  </si>
  <si>
    <t>R54S1C1</t>
  </si>
  <si>
    <t>R54S1C2</t>
  </si>
  <si>
    <t>R61S5C1</t>
  </si>
  <si>
    <t>R61S5C2</t>
  </si>
  <si>
    <t>R61S4C1</t>
  </si>
  <si>
    <t>R61S4C2</t>
  </si>
  <si>
    <t>R61S4C3</t>
  </si>
  <si>
    <t>R61S3C1</t>
  </si>
  <si>
    <t>R61S3C2</t>
  </si>
  <si>
    <t>R61S3C3</t>
  </si>
  <si>
    <t>R61S3C4</t>
  </si>
  <si>
    <t>R61S2C1</t>
  </si>
  <si>
    <t>R61S2C2</t>
  </si>
  <si>
    <t>R61S2C3</t>
  </si>
  <si>
    <t>R61S2C4</t>
  </si>
  <si>
    <t>R61S1C1</t>
  </si>
  <si>
    <t>R61S1C2</t>
  </si>
  <si>
    <t>R61S1C3</t>
  </si>
  <si>
    <t>R65S8C1</t>
  </si>
  <si>
    <t>R65S8C2</t>
  </si>
  <si>
    <t>R65S8C3</t>
  </si>
  <si>
    <t>R65S8C4</t>
  </si>
  <si>
    <t>R65S7C1</t>
  </si>
  <si>
    <t>R65S7C2</t>
  </si>
  <si>
    <t>R65S7C3</t>
  </si>
  <si>
    <t>R65S6C1</t>
  </si>
  <si>
    <t>R65S6C2</t>
  </si>
  <si>
    <t>R65S6C3</t>
  </si>
  <si>
    <t>R65S6C4</t>
  </si>
  <si>
    <t>R65S4C1</t>
  </si>
  <si>
    <t>R65S4C2</t>
  </si>
  <si>
    <t>R65S4C3</t>
  </si>
  <si>
    <t>R65S4C4</t>
  </si>
  <si>
    <t>R65S3C1</t>
  </si>
  <si>
    <t>R65S3C2</t>
  </si>
  <si>
    <t>R65S3C3</t>
  </si>
  <si>
    <t>R65S2C1</t>
  </si>
  <si>
    <t>R65S2C2</t>
  </si>
  <si>
    <t>R65S2C3</t>
  </si>
  <si>
    <t>R65S1C1</t>
  </si>
  <si>
    <t>R65S1C2</t>
  </si>
  <si>
    <t>R65S1C3</t>
  </si>
  <si>
    <t>R65S1C4</t>
  </si>
  <si>
    <t>R24S6C4</t>
  </si>
  <si>
    <t>R24S6C2</t>
  </si>
  <si>
    <t>R24S6C3</t>
  </si>
  <si>
    <t>R24S6C1</t>
  </si>
  <si>
    <t>R24S5C4</t>
  </si>
  <si>
    <t>R24S5C2</t>
  </si>
  <si>
    <t>R24S5C3</t>
  </si>
  <si>
    <t>R24S5C1</t>
  </si>
  <si>
    <t>R24S4C4</t>
  </si>
  <si>
    <t>R24S4C2</t>
  </si>
  <si>
    <t>R24S4C3</t>
  </si>
  <si>
    <t>R24S4C1</t>
  </si>
  <si>
    <t>R24S3C4</t>
  </si>
  <si>
    <t>R24S3C2</t>
  </si>
  <si>
    <t>R24S3C3</t>
  </si>
  <si>
    <t>R24S3C1</t>
  </si>
  <si>
    <t>R24S2C4</t>
  </si>
  <si>
    <t>R24S2C2</t>
  </si>
  <si>
    <t>R24S2C3</t>
  </si>
  <si>
    <t>R24S2C1</t>
  </si>
  <si>
    <t>R24S1C2</t>
  </si>
  <si>
    <t>R24S1C1</t>
  </si>
  <si>
    <t>R26S7C3</t>
  </si>
  <si>
    <t>R26S7C2</t>
  </si>
  <si>
    <t>R26S7C1</t>
  </si>
  <si>
    <t>R26S6C3</t>
  </si>
  <si>
    <t>R26S6C2</t>
  </si>
  <si>
    <t>R26S6C1</t>
  </si>
  <si>
    <t>R26S5C3</t>
  </si>
  <si>
    <t>R26S5C2</t>
  </si>
  <si>
    <t>R26S5C1</t>
  </si>
  <si>
    <t>R26S4C3</t>
  </si>
  <si>
    <t>R26S4C2</t>
  </si>
  <si>
    <t>R26S4C1</t>
  </si>
  <si>
    <t>R26S3C2</t>
  </si>
  <si>
    <t>R26S3C1</t>
  </si>
  <si>
    <t>R26S2C2</t>
  </si>
  <si>
    <t>R26S2C1</t>
  </si>
  <si>
    <t>R26S1C1</t>
  </si>
  <si>
    <t>R28S7C3</t>
  </si>
  <si>
    <t>R28S7C2</t>
  </si>
  <si>
    <t>R28S7C1</t>
  </si>
  <si>
    <t>R28S6C1</t>
  </si>
  <si>
    <t>R28S5C3</t>
  </si>
  <si>
    <t>R28S5C2</t>
  </si>
  <si>
    <t>R28S5C1</t>
  </si>
  <si>
    <t>R28S4C3</t>
  </si>
  <si>
    <t>R28S4C2</t>
  </si>
  <si>
    <t>R28S4C1</t>
  </si>
  <si>
    <t>R28S3C2</t>
  </si>
  <si>
    <t>R28S3C1</t>
  </si>
  <si>
    <t>R19S1C1</t>
  </si>
  <si>
    <t>R19S2C1</t>
  </si>
  <si>
    <t>R19S3C1</t>
  </si>
  <si>
    <t>R19S4C1</t>
  </si>
  <si>
    <t>R19S5C1</t>
  </si>
  <si>
    <t>skin</t>
  </si>
  <si>
    <t>HeightContainment
Ratio</t>
  </si>
  <si>
    <t>latest gas rate
 (MSCFD)</t>
  </si>
  <si>
    <t>cluster Sum</t>
  </si>
  <si>
    <t>pay/cluster</t>
  </si>
  <si>
    <t>CleanFluid/netpay</t>
  </si>
  <si>
    <t>Raag-19</t>
  </si>
  <si>
    <t>Xf/h</t>
  </si>
  <si>
    <t>HelpId</t>
  </si>
  <si>
    <t>NormPI</t>
  </si>
  <si>
    <t>Signature</t>
  </si>
  <si>
    <t>HG</t>
  </si>
  <si>
    <t>PDL</t>
  </si>
  <si>
    <t>ProppantVolume/ProppedArea</t>
  </si>
  <si>
    <t>StageAveragedWidth</t>
  </si>
  <si>
    <t>StageAveragedProppant/proppedArea</t>
  </si>
  <si>
    <t>Pad</t>
  </si>
  <si>
    <t>ISIPBottom(Psi)</t>
  </si>
  <si>
    <t>NtoS</t>
  </si>
  <si>
    <t>Pc</t>
  </si>
  <si>
    <t>w/h</t>
  </si>
  <si>
    <t>OptDepth</t>
  </si>
  <si>
    <t>TVD &lt; 3000</t>
  </si>
  <si>
    <t>TVD &gt; 3000</t>
  </si>
  <si>
    <t>L^0.25/h</t>
  </si>
  <si>
    <t>stage</t>
  </si>
  <si>
    <t>skin_SA</t>
  </si>
  <si>
    <t>Keff*h*skin_SA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</si>
</sst>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[$-409]d\-mmm\-yy;@"/>
    <numFmt numFmtId="166" formatCode="0.0%"/>
    <numFmt numFmtId="167" formatCode="0.0"/>
    <numFmt numFmtId="168" formatCode="0.000"/>
    <numFmt numFmtId="169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8"/>
      <name val="Calibri"/>
      <family val="2"/>
    </font>
    <font>
      <sz val="10"/>
      <color theme="1"/>
      <name val="Arial"/>
      <family val="2"/>
    </font>
    <font>
      <b/>
      <sz val="11"/>
      <name val="Calibri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499984740745262"/>
        <bgColor theme="5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1"/>
      </left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5" fillId="15" borderId="0" applyNumberFormat="0" applyBorder="0" applyAlignment="0" applyProtection="0"/>
    <xf numFmtId="0" fontId="16" fillId="16" borderId="0" applyNumberFormat="0" applyBorder="0" applyAlignment="0" applyProtection="0"/>
    <xf numFmtId="164" fontId="1" fillId="0" borderId="0" applyFont="0" applyFill="0" applyBorder="0" applyAlignment="0" applyProtection="0"/>
  </cellStyleXfs>
  <cellXfs count="147">
    <xf numFmtId="0" fontId="0" fillId="0" borderId="0" xfId="0"/>
    <xf numFmtId="0" fontId="4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165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166" fontId="0" fillId="0" borderId="0" xfId="1" applyNumberFormat="1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7" fillId="0" borderId="0" xfId="1" applyNumberFormat="1" applyFont="1" applyFill="1" applyBorder="1" applyAlignment="1">
      <alignment horizontal="center" vertical="center" wrapText="1"/>
    </xf>
    <xf numFmtId="167" fontId="7" fillId="0" borderId="0" xfId="0" applyNumberFormat="1" applyFont="1" applyFill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 vertical="center" wrapText="1"/>
    </xf>
    <xf numFmtId="166" fontId="7" fillId="0" borderId="0" xfId="1" applyNumberFormat="1" applyFont="1" applyFill="1" applyBorder="1" applyAlignment="1">
      <alignment horizontal="center" vertical="center"/>
    </xf>
    <xf numFmtId="167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66" fontId="8" fillId="0" borderId="0" xfId="1" applyNumberFormat="1" applyFont="1" applyFill="1" applyBorder="1" applyAlignment="1">
      <alignment horizontal="center" vertical="center"/>
    </xf>
    <xf numFmtId="167" fontId="8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167" fontId="2" fillId="0" borderId="0" xfId="0" applyNumberFormat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66" fontId="9" fillId="0" borderId="0" xfId="1" applyNumberFormat="1" applyFont="1" applyFill="1" applyBorder="1" applyAlignment="1">
      <alignment horizontal="center" vertical="center"/>
    </xf>
    <xf numFmtId="167" fontId="9" fillId="0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166" fontId="10" fillId="0" borderId="0" xfId="1" applyNumberFormat="1" applyFont="1" applyFill="1" applyBorder="1" applyAlignment="1">
      <alignment horizontal="center" vertical="center"/>
    </xf>
    <xf numFmtId="167" fontId="10" fillId="0" borderId="0" xfId="0" applyNumberFormat="1" applyFont="1" applyFill="1" applyBorder="1" applyAlignment="1">
      <alignment horizontal="center" vertical="center"/>
    </xf>
    <xf numFmtId="2" fontId="1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166" fontId="3" fillId="0" borderId="0" xfId="1" applyNumberFormat="1" applyFont="1" applyFill="1" applyBorder="1" applyAlignment="1">
      <alignment horizontal="center"/>
    </xf>
    <xf numFmtId="167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166" fontId="3" fillId="0" borderId="0" xfId="1" applyNumberFormat="1" applyFont="1" applyFill="1" applyBorder="1" applyAlignment="1">
      <alignment horizontal="center" vertical="center"/>
    </xf>
    <xf numFmtId="167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166" fontId="0" fillId="0" borderId="0" xfId="1" applyNumberFormat="1" applyFont="1" applyFill="1" applyBorder="1" applyAlignment="1">
      <alignment horizontal="center"/>
    </xf>
    <xf numFmtId="167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168" fontId="10" fillId="0" borderId="0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7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4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1" fontId="0" fillId="4" borderId="5" xfId="0" applyNumberFormat="1" applyFont="1" applyFill="1" applyBorder="1" applyAlignment="1">
      <alignment horizontal="center" vertical="center"/>
    </xf>
    <xf numFmtId="1" fontId="0" fillId="0" borderId="5" xfId="0" applyNumberFormat="1" applyFont="1" applyBorder="1" applyAlignment="1">
      <alignment horizontal="center" vertical="center"/>
    </xf>
    <xf numFmtId="1" fontId="0" fillId="4" borderId="6" xfId="0" applyNumberFormat="1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0" fillId="6" borderId="0" xfId="0" applyFont="1" applyFill="1" applyAlignment="1">
      <alignment horizontal="center"/>
    </xf>
    <xf numFmtId="1" fontId="0" fillId="7" borderId="7" xfId="0" applyNumberFormat="1" applyFont="1" applyFill="1" applyBorder="1" applyAlignment="1">
      <alignment horizontal="center" vertical="center"/>
    </xf>
    <xf numFmtId="1" fontId="0" fillId="7" borderId="8" xfId="0" applyNumberFormat="1" applyFont="1" applyFill="1" applyBorder="1" applyAlignment="1">
      <alignment horizontal="center" vertical="center"/>
    </xf>
    <xf numFmtId="1" fontId="0" fillId="7" borderId="0" xfId="0" applyNumberFormat="1" applyFont="1" applyFill="1" applyBorder="1" applyAlignment="1">
      <alignment horizontal="center" vertical="center"/>
    </xf>
    <xf numFmtId="2" fontId="0" fillId="7" borderId="0" xfId="0" applyNumberFormat="1" applyFont="1" applyFill="1" applyBorder="1" applyAlignment="1">
      <alignment horizontal="center" vertical="center"/>
    </xf>
    <xf numFmtId="1" fontId="0" fillId="7" borderId="5" xfId="0" applyNumberFormat="1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1" fontId="0" fillId="7" borderId="5" xfId="0" applyNumberFormat="1" applyFont="1" applyFill="1" applyBorder="1" applyAlignment="1">
      <alignment horizontal="center"/>
    </xf>
    <xf numFmtId="1" fontId="0" fillId="0" borderId="5" xfId="0" applyNumberFormat="1" applyFont="1" applyBorder="1" applyAlignment="1">
      <alignment horizontal="center"/>
    </xf>
    <xf numFmtId="0" fontId="0" fillId="7" borderId="0" xfId="0" applyFont="1" applyFill="1" applyAlignment="1">
      <alignment horizontal="center"/>
    </xf>
    <xf numFmtId="0" fontId="0" fillId="8" borderId="0" xfId="0" applyFont="1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49" fontId="7" fillId="0" borderId="0" xfId="0" applyNumberFormat="1" applyFont="1" applyBorder="1" applyAlignment="1">
      <alignment horizontal="center" vertical="center"/>
    </xf>
    <xf numFmtId="49" fontId="8" fillId="0" borderId="0" xfId="0" applyNumberFormat="1" applyFont="1" applyBorder="1" applyAlignment="1">
      <alignment horizontal="center" vertical="center"/>
    </xf>
    <xf numFmtId="0" fontId="4" fillId="10" borderId="3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 wrapText="1"/>
    </xf>
    <xf numFmtId="0" fontId="4" fillId="11" borderId="0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top" wrapText="1"/>
    </xf>
    <xf numFmtId="0" fontId="4" fillId="13" borderId="3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3" fillId="14" borderId="0" xfId="0" applyFont="1" applyFill="1" applyBorder="1" applyAlignment="1">
      <alignment horizontal="center" vertical="center" wrapText="1"/>
    </xf>
    <xf numFmtId="0" fontId="0" fillId="9" borderId="0" xfId="0" applyFill="1" applyBorder="1" applyAlignment="1">
      <alignment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 wrapText="1"/>
    </xf>
    <xf numFmtId="167" fontId="0" fillId="0" borderId="0" xfId="0" applyNumberFormat="1" applyFill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9" fillId="0" borderId="0" xfId="2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0" xfId="3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10" fontId="0" fillId="0" borderId="0" xfId="0" applyNumberFormat="1"/>
    <xf numFmtId="10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17" borderId="10" xfId="0" applyFill="1" applyBorder="1"/>
    <xf numFmtId="0" fontId="0" fillId="0" borderId="0" xfId="0"/>
    <xf numFmtId="0" fontId="14" fillId="0" borderId="10" xfId="0" applyFont="1" applyBorder="1" applyAlignment="1">
      <alignment horizontal="center" vertical="top"/>
    </xf>
    <xf numFmtId="10" fontId="4" fillId="10" borderId="4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14" fillId="0" borderId="10" xfId="0" applyFont="1" applyBorder="1" applyAlignment="1">
      <alignment horizontal="center" vertical="top"/>
    </xf>
    <xf numFmtId="169" fontId="0" fillId="0" borderId="0" xfId="0" applyNumberFormat="1"/>
    <xf numFmtId="0" fontId="14" fillId="0" borderId="11" xfId="0" applyFont="1" applyFill="1" applyBorder="1" applyAlignment="1">
      <alignment horizontal="center" vertical="top"/>
    </xf>
    <xf numFmtId="167" fontId="0" fillId="0" borderId="0" xfId="0" applyNumberFormat="1" applyBorder="1" applyAlignment="1">
      <alignment horizontal="center" vertical="center"/>
    </xf>
    <xf numFmtId="167" fontId="0" fillId="0" borderId="0" xfId="0" applyNumberFormat="1" applyFont="1" applyFill="1" applyBorder="1" applyAlignment="1">
      <alignment vertical="center"/>
    </xf>
    <xf numFmtId="166" fontId="0" fillId="0" borderId="0" xfId="1" applyNumberFormat="1" applyFont="1" applyFill="1" applyBorder="1" applyAlignment="1">
      <alignment vertical="center"/>
    </xf>
    <xf numFmtId="2" fontId="0" fillId="0" borderId="0" xfId="0" applyNumberFormat="1" applyFont="1" applyFill="1" applyBorder="1" applyAlignment="1">
      <alignment vertical="center"/>
    </xf>
    <xf numFmtId="167" fontId="6" fillId="0" borderId="0" xfId="0" applyNumberFormat="1" applyFont="1" applyFill="1" applyBorder="1" applyAlignment="1">
      <alignment horizontal="center" vertical="center"/>
    </xf>
    <xf numFmtId="166" fontId="6" fillId="0" borderId="0" xfId="1" applyNumberFormat="1" applyFont="1" applyFill="1" applyBorder="1" applyAlignment="1">
      <alignment horizontal="center" vertical="center"/>
    </xf>
    <xf numFmtId="0" fontId="0" fillId="18" borderId="12" xfId="0" applyFont="1" applyFill="1" applyBorder="1" applyAlignment="1">
      <alignment vertical="center" wrapText="1"/>
    </xf>
    <xf numFmtId="0" fontId="0" fillId="18" borderId="10" xfId="0" applyFill="1" applyBorder="1"/>
    <xf numFmtId="2" fontId="12" fillId="0" borderId="0" xfId="0" applyNumberFormat="1" applyFont="1" applyBorder="1" applyAlignment="1">
      <alignment horizontal="center" vertical="center"/>
    </xf>
    <xf numFmtId="37" fontId="0" fillId="0" borderId="0" xfId="4" applyNumberFormat="1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0" fontId="0" fillId="19" borderId="10" xfId="0" applyFont="1" applyFill="1" applyBorder="1" applyAlignment="1">
      <alignment vertical="center" wrapText="1"/>
    </xf>
    <xf numFmtId="0" fontId="0" fillId="19" borderId="10" xfId="0" applyFill="1" applyBorder="1" applyAlignment="1">
      <alignment vertical="center" wrapText="1"/>
    </xf>
    <xf numFmtId="0" fontId="0" fillId="19" borderId="10" xfId="0" applyFill="1" applyBorder="1" applyAlignment="1">
      <alignment horizontal="center" vertical="center"/>
    </xf>
    <xf numFmtId="0" fontId="20" fillId="19" borderId="10" xfId="0" applyFont="1" applyFill="1" applyBorder="1" applyAlignment="1">
      <alignment horizontal="center" vertical="center" wrapText="1"/>
    </xf>
    <xf numFmtId="0" fontId="3" fillId="19" borderId="10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167" fontId="0" fillId="0" borderId="0" xfId="0" applyNumberFormat="1"/>
  </cellXfs>
  <cellStyles count="5">
    <cellStyle name="Bad" xfId="3" builtinId="27"/>
    <cellStyle name="Comma" xfId="4" builtinId="3"/>
    <cellStyle name="Good" xfId="2" builtinId="26"/>
    <cellStyle name="Normal" xfId="0" builtinId="0"/>
    <cellStyle name="Percent" xfId="1" builtinId="5"/>
  </cellStyles>
  <dxfs count="74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border>
        <left/>
        <right/>
        <top/>
        <bottom style="thin">
          <color auto="1"/>
        </bottom>
        <vertical/>
        <horizontal/>
      </border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945"/>
  <sheetViews>
    <sheetView zoomScale="90" zoomScaleNormal="90" workbookViewId="0">
      <pane ySplit="1" topLeftCell="A2" activePane="bottomLeft" state="frozen"/>
      <selection pane="bottomLeft" activeCell="A5" sqref="A5"/>
    </sheetView>
  </sheetViews>
  <sheetFormatPr defaultRowHeight="14.5" x14ac:dyDescent="0.35"/>
  <cols>
    <col min="3" max="3" width="15.26953125" customWidth="1"/>
    <col min="5" max="5" width="13.1796875" customWidth="1"/>
    <col min="6" max="39" width="11" customWidth="1"/>
    <col min="40" max="40" width="12.54296875" customWidth="1"/>
    <col min="41" max="54" width="11" customWidth="1"/>
    <col min="55" max="55" width="17.1796875" customWidth="1"/>
    <col min="56" max="56" width="17.26953125" customWidth="1"/>
    <col min="57" max="57" width="11" customWidth="1"/>
    <col min="59" max="59" width="16.81640625" customWidth="1"/>
    <col min="60" max="60" width="21.26953125" customWidth="1"/>
    <col min="61" max="61" width="12.453125" customWidth="1"/>
    <col min="62" max="62" width="10.7265625" customWidth="1"/>
    <col min="63" max="63" width="16.7265625" customWidth="1"/>
    <col min="64" max="64" width="16" customWidth="1"/>
    <col min="65" max="65" width="9.1796875" style="114" customWidth="1"/>
    <col min="66" max="66" width="7.81640625" style="114" customWidth="1"/>
    <col min="67" max="67" width="10.7265625" style="114" customWidth="1"/>
    <col min="68" max="68" width="20.26953125" style="79" customWidth="1"/>
    <col min="69" max="69" width="20" style="79" customWidth="1"/>
    <col min="70" max="70" width="34" style="79" customWidth="1"/>
    <col min="72" max="72" width="14.453125" customWidth="1"/>
    <col min="77" max="77" width="11.1796875" customWidth="1"/>
    <col min="80" max="80" width="12.54296875" customWidth="1"/>
  </cols>
  <sheetData>
    <row r="1" spans="1:80" s="79" customFormat="1" ht="67.5" customHeight="1" x14ac:dyDescent="0.35">
      <c r="A1" s="88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9" t="s">
        <v>5</v>
      </c>
      <c r="G1" s="89" t="s">
        <v>6</v>
      </c>
      <c r="H1" s="89" t="s">
        <v>7</v>
      </c>
      <c r="I1" s="2" t="s">
        <v>8</v>
      </c>
      <c r="J1" s="83" t="s">
        <v>9</v>
      </c>
      <c r="K1" s="87" t="s">
        <v>10</v>
      </c>
      <c r="L1" s="86" t="s">
        <v>11</v>
      </c>
      <c r="M1" s="86" t="s">
        <v>12</v>
      </c>
      <c r="N1" s="86" t="s">
        <v>13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18</v>
      </c>
      <c r="T1" s="86" t="s">
        <v>19</v>
      </c>
      <c r="U1" s="86" t="s">
        <v>20</v>
      </c>
      <c r="V1" s="86" t="s">
        <v>21</v>
      </c>
      <c r="W1" s="86" t="s">
        <v>22</v>
      </c>
      <c r="X1" s="86" t="s">
        <v>23</v>
      </c>
      <c r="Y1" s="86" t="s">
        <v>24</v>
      </c>
      <c r="Z1" s="86" t="s">
        <v>25</v>
      </c>
      <c r="AA1" s="86" t="s">
        <v>26</v>
      </c>
      <c r="AB1" s="86" t="s">
        <v>27</v>
      </c>
      <c r="AC1" s="86" t="s">
        <v>28</v>
      </c>
      <c r="AD1" s="86" t="s">
        <v>29</v>
      </c>
      <c r="AE1" s="83" t="s">
        <v>41</v>
      </c>
      <c r="AF1" s="83" t="s">
        <v>42</v>
      </c>
      <c r="AG1" s="84" t="s">
        <v>115</v>
      </c>
      <c r="AH1" s="90" t="s">
        <v>30</v>
      </c>
      <c r="AI1" s="90" t="s">
        <v>31</v>
      </c>
      <c r="AJ1" s="91" t="s">
        <v>32</v>
      </c>
      <c r="AK1" s="92" t="s">
        <v>116</v>
      </c>
      <c r="AL1" s="91" t="s">
        <v>33</v>
      </c>
      <c r="AM1" s="91" t="s">
        <v>34</v>
      </c>
      <c r="AN1" s="91" t="s">
        <v>35</v>
      </c>
      <c r="AO1" s="91" t="s">
        <v>36</v>
      </c>
      <c r="AP1" s="91" t="s">
        <v>37</v>
      </c>
      <c r="AQ1" s="91" t="s">
        <v>38</v>
      </c>
      <c r="AR1" s="92" t="s">
        <v>39</v>
      </c>
      <c r="AS1" s="91" t="s">
        <v>121</v>
      </c>
      <c r="AT1" s="85" t="s">
        <v>40</v>
      </c>
      <c r="AU1" s="2" t="s">
        <v>114</v>
      </c>
      <c r="AV1" s="3" t="s">
        <v>43</v>
      </c>
      <c r="AW1" s="3" t="s">
        <v>94</v>
      </c>
      <c r="AX1" s="3" t="s">
        <v>95</v>
      </c>
      <c r="AY1" s="1" t="s">
        <v>102</v>
      </c>
      <c r="AZ1" s="1" t="s">
        <v>103</v>
      </c>
      <c r="BA1" s="2" t="s">
        <v>104</v>
      </c>
      <c r="BB1" s="2" t="s">
        <v>105</v>
      </c>
      <c r="BC1" s="1" t="s">
        <v>120</v>
      </c>
      <c r="BD1" s="1" t="s">
        <v>107</v>
      </c>
      <c r="BE1" s="2" t="s">
        <v>1356</v>
      </c>
      <c r="BF1" s="95" t="s">
        <v>117</v>
      </c>
      <c r="BG1" s="137" t="s">
        <v>410</v>
      </c>
      <c r="BH1" s="138" t="s">
        <v>1355</v>
      </c>
      <c r="BI1" s="139" t="s">
        <v>1357</v>
      </c>
      <c r="BJ1" s="139" t="s">
        <v>1358</v>
      </c>
      <c r="BK1" s="139" t="s">
        <v>1359</v>
      </c>
      <c r="BL1" s="139" t="s">
        <v>1361</v>
      </c>
      <c r="BM1" s="140" t="s">
        <v>1362</v>
      </c>
      <c r="BN1" s="140" t="s">
        <v>1363</v>
      </c>
      <c r="BO1" s="141" t="s">
        <v>1364</v>
      </c>
      <c r="BP1" s="139" t="s">
        <v>1367</v>
      </c>
      <c r="BQ1" s="139" t="s">
        <v>1368</v>
      </c>
      <c r="BR1" s="139" t="s">
        <v>1369</v>
      </c>
      <c r="BS1" s="139" t="s">
        <v>1370</v>
      </c>
      <c r="BT1" s="139" t="s">
        <v>1371</v>
      </c>
      <c r="BU1" s="145" t="s">
        <v>1372</v>
      </c>
      <c r="BV1" s="145" t="s">
        <v>1373</v>
      </c>
      <c r="BW1" s="145" t="s">
        <v>1374</v>
      </c>
      <c r="BX1" s="145" t="s">
        <v>1375</v>
      </c>
      <c r="BY1" s="145" t="s">
        <v>1378</v>
      </c>
      <c r="BZ1" s="145" t="s">
        <v>1354</v>
      </c>
      <c r="CA1" s="145" t="s">
        <v>1380</v>
      </c>
      <c r="CB1" s="145" t="s">
        <v>1381</v>
      </c>
    </row>
    <row r="2" spans="1:80" x14ac:dyDescent="0.35">
      <c r="A2" s="4" t="s">
        <v>186</v>
      </c>
      <c r="B2" s="4">
        <v>1</v>
      </c>
      <c r="C2" s="4" t="s">
        <v>44</v>
      </c>
      <c r="D2" s="5">
        <v>1</v>
      </c>
      <c r="E2" s="6">
        <v>42348</v>
      </c>
      <c r="F2" s="4">
        <v>3271</v>
      </c>
      <c r="G2" s="4">
        <v>3271.8</v>
      </c>
      <c r="H2" s="4">
        <v>3157.03</v>
      </c>
      <c r="I2" s="4">
        <v>3157.8</v>
      </c>
      <c r="J2" s="4">
        <v>10</v>
      </c>
      <c r="K2" s="7"/>
      <c r="L2" s="4">
        <v>56.3</v>
      </c>
      <c r="M2" s="4">
        <v>56.1</v>
      </c>
      <c r="N2" s="8"/>
      <c r="O2" s="4">
        <v>33.1</v>
      </c>
      <c r="P2" s="8"/>
      <c r="Q2" s="8"/>
      <c r="R2" s="4">
        <v>0.56000000000000005</v>
      </c>
      <c r="S2" s="4">
        <v>2525.1</v>
      </c>
      <c r="T2" s="4">
        <v>8590.4</v>
      </c>
      <c r="U2" s="4">
        <v>4443.6000000000004</v>
      </c>
      <c r="V2" s="4">
        <v>92.9</v>
      </c>
      <c r="W2" s="4">
        <v>0.52</v>
      </c>
      <c r="X2" s="4">
        <v>10.41</v>
      </c>
      <c r="Y2" s="4">
        <v>2.69</v>
      </c>
      <c r="Z2" s="4">
        <v>1188.4000000000001</v>
      </c>
      <c r="AA2" s="4">
        <v>64.599999999999994</v>
      </c>
      <c r="AB2" s="8"/>
      <c r="AC2" s="4">
        <v>2439.6</v>
      </c>
      <c r="AD2" s="4">
        <v>317.39999999999998</v>
      </c>
      <c r="AE2" s="8"/>
      <c r="AF2" s="8"/>
      <c r="AG2" s="8"/>
      <c r="AH2" s="9">
        <v>0.10687562814070349</v>
      </c>
      <c r="AI2" s="9">
        <v>4.9587185929648198E-2</v>
      </c>
      <c r="AJ2" s="10">
        <v>60.654700000000503</v>
      </c>
      <c r="AK2" s="10">
        <v>1847.4628869346734</v>
      </c>
      <c r="AL2" s="10">
        <v>7617.1409650753803</v>
      </c>
      <c r="AM2" s="10">
        <v>7328.5581000000002</v>
      </c>
      <c r="AN2" s="10">
        <v>7884.0059000000001</v>
      </c>
      <c r="AO2" s="10">
        <v>4.2645904522613067</v>
      </c>
      <c r="AP2" s="10">
        <v>2.8496999999999999</v>
      </c>
      <c r="AQ2" s="10">
        <v>7.9111000000000002</v>
      </c>
      <c r="AR2" s="11">
        <v>0.14422172839506173</v>
      </c>
      <c r="AS2" s="11">
        <f>AR2*0.3*AJ2*3.281</f>
        <v>8.6103863762762636</v>
      </c>
      <c r="AT2" s="8"/>
      <c r="AU2" s="12">
        <v>0.50055000000000005</v>
      </c>
      <c r="AV2" s="78">
        <v>10.65</v>
      </c>
      <c r="AW2" s="78" t="s">
        <v>119</v>
      </c>
      <c r="AX2" s="78" t="s">
        <v>98</v>
      </c>
      <c r="AY2" s="78">
        <v>3002</v>
      </c>
      <c r="AZ2" s="78">
        <v>5187.22</v>
      </c>
      <c r="BA2" s="78">
        <v>16.989999999999998</v>
      </c>
      <c r="BB2" s="78">
        <v>237.77926249988556</v>
      </c>
      <c r="BC2" s="78" t="str">
        <f>CONCATENATE("R",RIGHT(A2,2),"S",B2,"C",D2)</f>
        <v>R21S1C1</v>
      </c>
      <c r="BD2" s="78">
        <f>AVERAGEIF($BM$2:$BM$944, BM2, $BB$2:$BB$944)</f>
        <v>48.111848884159564</v>
      </c>
      <c r="BE2" s="78">
        <v>519.6</v>
      </c>
      <c r="BF2" s="78"/>
      <c r="BG2" s="99">
        <v>25.1</v>
      </c>
      <c r="BH2" s="142">
        <v>2.1647127098147205</v>
      </c>
      <c r="BI2" s="143">
        <v>5</v>
      </c>
      <c r="BJ2" s="99">
        <f>AJ2/BI2</f>
        <v>12.1309400000001</v>
      </c>
      <c r="BK2" s="99">
        <v>40.221120539710519</v>
      </c>
      <c r="BL2" s="142">
        <v>1.6948640483383686</v>
      </c>
      <c r="BM2" s="76" t="str">
        <f>LEFT(BC2,5)</f>
        <v>R21S1</v>
      </c>
      <c r="BN2" s="76">
        <f>BD2/AS2</f>
        <v>5.5876527233109501</v>
      </c>
      <c r="BO2" s="135"/>
      <c r="BP2" s="110">
        <f>AD2*1000/(O2*3.28*3.28*M2)</f>
        <v>15.887968860628618</v>
      </c>
      <c r="BQ2" s="144">
        <f>AVERAGEIF($BM$2:$BM$942,BM2,$R$2:$R$942)</f>
        <v>0.48600000000000004</v>
      </c>
      <c r="BR2" s="110">
        <f>AVERAGEIF($BM$2:$BM$942,BM2,$BP$2:$BP$942)</f>
        <v>22.013644666499655</v>
      </c>
      <c r="BS2" s="99">
        <v>5</v>
      </c>
      <c r="BT2" s="99">
        <f>AG2*H2*3.28</f>
        <v>0</v>
      </c>
      <c r="BU2">
        <v>6</v>
      </c>
      <c r="BV2">
        <f>BT2-S2</f>
        <v>-2525.1</v>
      </c>
      <c r="BW2">
        <f>R2/O2</f>
        <v>1.6918429003021148E-2</v>
      </c>
      <c r="BX2" t="s">
        <v>1377</v>
      </c>
      <c r="BY2">
        <f>(M2)^0.25/O2</f>
        <v>8.2682332842306999E-2</v>
      </c>
      <c r="BZ2" s="78">
        <v>-5.2143272243902787</v>
      </c>
      <c r="CA2">
        <f>AVERAGEIF($BM$2:$BM$943,BM2,$BZ$2:$BZ$943)</f>
        <v>-5.2092771071987345</v>
      </c>
      <c r="CB2">
        <f>CA2*AS2</f>
        <v>-44.853888634071808</v>
      </c>
    </row>
    <row r="3" spans="1:80" x14ac:dyDescent="0.35">
      <c r="A3" s="4" t="s">
        <v>186</v>
      </c>
      <c r="B3" s="4">
        <v>1</v>
      </c>
      <c r="C3" s="4" t="s">
        <v>44</v>
      </c>
      <c r="D3" s="5">
        <v>2</v>
      </c>
      <c r="E3" s="6">
        <v>42348</v>
      </c>
      <c r="F3" s="4">
        <v>3288.6</v>
      </c>
      <c r="G3" s="4">
        <v>3289.4</v>
      </c>
      <c r="H3" s="4">
        <v>3173.85</v>
      </c>
      <c r="I3" s="4">
        <v>3174.61</v>
      </c>
      <c r="J3" s="4">
        <v>8</v>
      </c>
      <c r="K3" s="7"/>
      <c r="L3" s="4">
        <v>121.8</v>
      </c>
      <c r="M3" s="4">
        <v>104.1</v>
      </c>
      <c r="N3" s="8"/>
      <c r="O3" s="4">
        <v>27.1</v>
      </c>
      <c r="P3" s="8"/>
      <c r="Q3" s="8"/>
      <c r="R3" s="4">
        <v>0.5</v>
      </c>
      <c r="S3" s="4">
        <v>2560.6</v>
      </c>
      <c r="T3" s="4">
        <v>8590.4</v>
      </c>
      <c r="U3" s="4">
        <v>4443.6000000000004</v>
      </c>
      <c r="V3" s="4">
        <v>92.9</v>
      </c>
      <c r="W3" s="4">
        <v>0.56000000000000005</v>
      </c>
      <c r="X3" s="4">
        <v>10.41</v>
      </c>
      <c r="Y3" s="4">
        <v>2.4500000000000002</v>
      </c>
      <c r="Z3" s="4">
        <v>939.3</v>
      </c>
      <c r="AA3" s="4">
        <v>27.51</v>
      </c>
      <c r="AB3" s="8"/>
      <c r="AC3" s="4">
        <v>2439.6</v>
      </c>
      <c r="AD3" s="4">
        <v>317.39999999999998</v>
      </c>
      <c r="AE3" s="8"/>
      <c r="AF3" s="8"/>
      <c r="AG3" s="8"/>
      <c r="AH3" s="9">
        <v>0.10687562814070349</v>
      </c>
      <c r="AI3" s="9">
        <v>4.9587185929648198E-2</v>
      </c>
      <c r="AJ3" s="10">
        <v>60.654700000000503</v>
      </c>
      <c r="AK3" s="10">
        <v>1847.4628869346734</v>
      </c>
      <c r="AL3" s="10">
        <v>7617.1409650753803</v>
      </c>
      <c r="AM3" s="10">
        <v>7328.5581000000002</v>
      </c>
      <c r="AN3" s="10">
        <v>7884.0059000000001</v>
      </c>
      <c r="AO3" s="10">
        <v>4.2645904522613067</v>
      </c>
      <c r="AP3" s="10">
        <v>2.8496999999999999</v>
      </c>
      <c r="AQ3" s="10">
        <v>7.9111000000000002</v>
      </c>
      <c r="AR3" s="11">
        <v>0.14422172839506173</v>
      </c>
      <c r="AS3" s="11">
        <f t="shared" ref="AS3:AS17" si="0">AR3*0.3*AJ3*3.281</f>
        <v>8.6103863762762636</v>
      </c>
      <c r="AT3" s="8"/>
      <c r="AU3" s="12">
        <v>9.4000000000000004E-3</v>
      </c>
      <c r="AV3" s="78">
        <v>0.2</v>
      </c>
      <c r="AW3" s="78" t="s">
        <v>119</v>
      </c>
      <c r="AX3" s="78" t="s">
        <v>98</v>
      </c>
      <c r="AY3" s="78">
        <v>3021.3</v>
      </c>
      <c r="AZ3" s="78">
        <v>5193.9759999999997</v>
      </c>
      <c r="BA3" s="78">
        <v>1.89</v>
      </c>
      <c r="BB3" s="78">
        <v>2.7799819209122765</v>
      </c>
      <c r="BC3" s="78" t="str">
        <f t="shared" ref="BC3:BC46" si="1">CONCATENATE("R",RIGHT(A3,2),"S",B3,"C",D3)</f>
        <v>R21S1C2</v>
      </c>
      <c r="BD3" s="78">
        <f t="shared" ref="BD3:BD66" si="2">AVERAGEIF($BM$2:$BM$944, BM3, $BB$2:$BB$944)</f>
        <v>48.111848884159564</v>
      </c>
      <c r="BE3" s="78">
        <v>6.04</v>
      </c>
      <c r="BF3" s="78"/>
      <c r="BG3" s="99">
        <v>25.1</v>
      </c>
      <c r="BH3" s="142">
        <v>2.1647127098147205</v>
      </c>
      <c r="BI3" s="99">
        <v>5</v>
      </c>
      <c r="BJ3" s="99">
        <f t="shared" ref="BJ3:BJ66" si="3">AJ3/BI3</f>
        <v>12.1309400000001</v>
      </c>
      <c r="BK3" s="99">
        <v>40.221120539710519</v>
      </c>
      <c r="BL3" s="142">
        <v>3.8413284132841325</v>
      </c>
      <c r="BM3" s="76" t="str">
        <f t="shared" ref="BM3:BM66" si="4">LEFT(BC3,5)</f>
        <v>R21S1</v>
      </c>
      <c r="BN3" s="76">
        <f t="shared" ref="BN3:BN66" si="5">BD3/AS3</f>
        <v>5.5876527233109501</v>
      </c>
      <c r="BO3" s="135"/>
      <c r="BP3" s="110">
        <f t="shared" ref="BP3:BP66" si="6">AD3*1000/(O3*3.28*3.28*M3)</f>
        <v>10.45777309533832</v>
      </c>
      <c r="BQ3" s="144">
        <f t="shared" ref="BQ3:BQ66" si="7">AVERAGEIF($BM$2:$BM$942,BM3,$R$2:$R$942)</f>
        <v>0.48600000000000004</v>
      </c>
      <c r="BR3" s="110">
        <f t="shared" ref="BR3:BR66" si="8">AVERAGEIF($BM$2:$BM$942,BM3,$BP$2:$BP$942)</f>
        <v>22.013644666499655</v>
      </c>
      <c r="BS3" s="99">
        <v>5</v>
      </c>
      <c r="BT3" s="99">
        <f t="shared" ref="BT3:BT66" si="9">AG3*H3*3.28</f>
        <v>0</v>
      </c>
      <c r="BU3" s="122">
        <v>6</v>
      </c>
      <c r="BV3" s="122">
        <f t="shared" ref="BV3:BV66" si="10">BT3-S3</f>
        <v>-2560.6</v>
      </c>
      <c r="BW3" s="122">
        <f t="shared" ref="BW3:BW66" si="11">R3/O3</f>
        <v>1.8450184501845018E-2</v>
      </c>
      <c r="BX3" s="122" t="s">
        <v>1377</v>
      </c>
      <c r="BY3" s="122">
        <f t="shared" ref="BY3:BY66" si="12">(M3)^0.25/O3</f>
        <v>0.11786731527767785</v>
      </c>
      <c r="BZ3" s="78">
        <v>-5.8325433874825512</v>
      </c>
      <c r="CA3" s="122">
        <f t="shared" ref="CA3:CA66" si="13">AVERAGEIF($BM$2:$BM$943,BM3,$BZ$2:$BZ$943)</f>
        <v>-5.2092771071987345</v>
      </c>
      <c r="CB3" s="122">
        <f t="shared" ref="CB3:CB66" si="14">CA3*AS3</f>
        <v>-44.853888634071808</v>
      </c>
    </row>
    <row r="4" spans="1:80" x14ac:dyDescent="0.35">
      <c r="A4" s="4" t="s">
        <v>186</v>
      </c>
      <c r="B4" s="4">
        <v>1</v>
      </c>
      <c r="C4" s="4" t="s">
        <v>44</v>
      </c>
      <c r="D4" s="5">
        <v>3</v>
      </c>
      <c r="E4" s="6">
        <v>42348</v>
      </c>
      <c r="F4" s="4">
        <v>3327.7</v>
      </c>
      <c r="G4" s="4">
        <v>3328.5</v>
      </c>
      <c r="H4" s="4">
        <v>3211.16</v>
      </c>
      <c r="I4" s="4">
        <v>3211.92</v>
      </c>
      <c r="J4" s="4">
        <v>8</v>
      </c>
      <c r="K4" s="7"/>
      <c r="L4" s="4">
        <v>48.2</v>
      </c>
      <c r="M4" s="4">
        <v>48.1</v>
      </c>
      <c r="N4" s="8"/>
      <c r="O4" s="4">
        <v>22.7</v>
      </c>
      <c r="P4" s="8"/>
      <c r="Q4" s="8"/>
      <c r="R4" s="4">
        <v>0.52</v>
      </c>
      <c r="S4" s="4">
        <v>2650.7</v>
      </c>
      <c r="T4" s="4">
        <v>8590.4</v>
      </c>
      <c r="U4" s="4">
        <v>4443.6000000000004</v>
      </c>
      <c r="V4" s="4">
        <v>92.9</v>
      </c>
      <c r="W4" s="4">
        <v>0.34</v>
      </c>
      <c r="X4" s="4">
        <v>10.41</v>
      </c>
      <c r="Y4" s="4">
        <v>2.2000000000000002</v>
      </c>
      <c r="Z4" s="4">
        <v>1060.9000000000001</v>
      </c>
      <c r="AA4" s="4">
        <v>67.260000000000005</v>
      </c>
      <c r="AB4" s="8"/>
      <c r="AC4" s="4">
        <v>2439.6</v>
      </c>
      <c r="AD4" s="4">
        <v>317.39999999999998</v>
      </c>
      <c r="AE4" s="8"/>
      <c r="AF4" s="8"/>
      <c r="AG4" s="8"/>
      <c r="AH4" s="9">
        <v>0.10687562814070349</v>
      </c>
      <c r="AI4" s="9">
        <v>4.9587185929648198E-2</v>
      </c>
      <c r="AJ4" s="10">
        <v>60.654700000000503</v>
      </c>
      <c r="AK4" s="10">
        <v>1847.4628869346734</v>
      </c>
      <c r="AL4" s="10">
        <v>7617.1409650753803</v>
      </c>
      <c r="AM4" s="10">
        <v>7328.5581000000002</v>
      </c>
      <c r="AN4" s="10">
        <v>7884.0059000000001</v>
      </c>
      <c r="AO4" s="10">
        <v>4.2645904522613067</v>
      </c>
      <c r="AP4" s="10">
        <v>2.8496999999999999</v>
      </c>
      <c r="AQ4" s="10">
        <v>7.9111000000000002</v>
      </c>
      <c r="AR4" s="11">
        <v>0.14422172839506173</v>
      </c>
      <c r="AS4" s="11">
        <f t="shared" si="0"/>
        <v>8.6103863762762636</v>
      </c>
      <c r="AT4" s="8"/>
      <c r="AU4" s="12">
        <v>0</v>
      </c>
      <c r="AV4" s="78">
        <v>0</v>
      </c>
      <c r="AW4" s="78" t="s">
        <v>119</v>
      </c>
      <c r="AX4" s="78" t="s">
        <v>98</v>
      </c>
      <c r="AY4" s="78">
        <v>3069.8</v>
      </c>
      <c r="AZ4" s="78">
        <v>5208.9880000000003</v>
      </c>
      <c r="BA4" s="78">
        <v>0</v>
      </c>
      <c r="BB4" s="78">
        <v>0</v>
      </c>
      <c r="BC4" s="78" t="str">
        <f t="shared" si="1"/>
        <v>R21S1C3</v>
      </c>
      <c r="BD4" s="78">
        <f t="shared" si="2"/>
        <v>48.111848884159564</v>
      </c>
      <c r="BE4" s="78">
        <v>0</v>
      </c>
      <c r="BF4" s="78"/>
      <c r="BG4" s="99">
        <v>25.1</v>
      </c>
      <c r="BH4" s="142">
        <v>2.1647127098147205</v>
      </c>
      <c r="BI4" s="99">
        <v>5</v>
      </c>
      <c r="BJ4" s="99">
        <f t="shared" si="3"/>
        <v>12.1309400000001</v>
      </c>
      <c r="BK4" s="99">
        <v>40.221120539710519</v>
      </c>
      <c r="BL4" s="142">
        <v>2.1189427312775333</v>
      </c>
      <c r="BM4" s="76" t="str">
        <f t="shared" si="4"/>
        <v>R21S1</v>
      </c>
      <c r="BN4" s="76">
        <f t="shared" si="5"/>
        <v>5.5876527233109501</v>
      </c>
      <c r="BO4" s="135"/>
      <c r="BP4" s="110">
        <f t="shared" si="6"/>
        <v>27.020183956872057</v>
      </c>
      <c r="BQ4" s="144">
        <f t="shared" si="7"/>
        <v>0.48600000000000004</v>
      </c>
      <c r="BR4" s="110">
        <f t="shared" si="8"/>
        <v>22.013644666499655</v>
      </c>
      <c r="BS4" s="99">
        <v>5</v>
      </c>
      <c r="BT4" s="99">
        <f t="shared" si="9"/>
        <v>0</v>
      </c>
      <c r="BU4" s="122">
        <v>6</v>
      </c>
      <c r="BV4" s="122">
        <f t="shared" si="10"/>
        <v>-2650.7</v>
      </c>
      <c r="BW4" s="122">
        <f t="shared" si="11"/>
        <v>2.2907488986784144E-2</v>
      </c>
      <c r="BX4" s="122" t="s">
        <v>1377</v>
      </c>
      <c r="BY4" s="122">
        <f t="shared" si="12"/>
        <v>0.11601400293440972</v>
      </c>
      <c r="BZ4" s="78">
        <v>-5.0604735889733439</v>
      </c>
      <c r="CA4" s="122">
        <f t="shared" si="13"/>
        <v>-5.2092771071987345</v>
      </c>
      <c r="CB4" s="122">
        <f t="shared" si="14"/>
        <v>-44.853888634071808</v>
      </c>
    </row>
    <row r="5" spans="1:80" x14ac:dyDescent="0.35">
      <c r="A5" s="4" t="s">
        <v>186</v>
      </c>
      <c r="B5" s="4">
        <v>1</v>
      </c>
      <c r="C5" s="4" t="s">
        <v>44</v>
      </c>
      <c r="D5" s="5">
        <v>4</v>
      </c>
      <c r="E5" s="6">
        <v>42348</v>
      </c>
      <c r="F5" s="4">
        <v>3342.4</v>
      </c>
      <c r="G5" s="4">
        <v>3343.3</v>
      </c>
      <c r="H5" s="4">
        <v>3225.19</v>
      </c>
      <c r="I5" s="4">
        <v>3226.05</v>
      </c>
      <c r="J5" s="4">
        <v>8</v>
      </c>
      <c r="K5" s="7"/>
      <c r="L5" s="4">
        <v>48.2</v>
      </c>
      <c r="M5" s="4">
        <v>48.1</v>
      </c>
      <c r="N5" s="8"/>
      <c r="O5" s="4">
        <v>19.8</v>
      </c>
      <c r="P5" s="8"/>
      <c r="Q5" s="8"/>
      <c r="R5" s="4">
        <v>0.45</v>
      </c>
      <c r="S5" s="4">
        <v>2684.2</v>
      </c>
      <c r="T5" s="4">
        <v>8590.4</v>
      </c>
      <c r="U5" s="4">
        <v>4443.6000000000004</v>
      </c>
      <c r="V5" s="4">
        <v>92.9</v>
      </c>
      <c r="W5" s="4">
        <v>0.14000000000000001</v>
      </c>
      <c r="X5" s="4">
        <v>10.41</v>
      </c>
      <c r="Y5" s="4">
        <v>2.34</v>
      </c>
      <c r="Z5" s="4">
        <v>1081</v>
      </c>
      <c r="AA5" s="4">
        <v>68.489999999999995</v>
      </c>
      <c r="AB5" s="8"/>
      <c r="AC5" s="4">
        <v>2439.6</v>
      </c>
      <c r="AD5" s="4">
        <v>317.39999999999998</v>
      </c>
      <c r="AE5" s="8"/>
      <c r="AF5" s="8"/>
      <c r="AG5" s="8"/>
      <c r="AH5" s="9">
        <v>0.10687562814070349</v>
      </c>
      <c r="AI5" s="9">
        <v>4.9587185929648198E-2</v>
      </c>
      <c r="AJ5" s="10">
        <v>60.654700000000503</v>
      </c>
      <c r="AK5" s="10">
        <v>1847.4628869346734</v>
      </c>
      <c r="AL5" s="10">
        <v>7617.1409650753803</v>
      </c>
      <c r="AM5" s="10">
        <v>7328.5581000000002</v>
      </c>
      <c r="AN5" s="10">
        <v>7884.0059000000001</v>
      </c>
      <c r="AO5" s="10">
        <v>4.2645904522613067</v>
      </c>
      <c r="AP5" s="10">
        <v>2.8496999999999999</v>
      </c>
      <c r="AQ5" s="10">
        <v>7.9111000000000002</v>
      </c>
      <c r="AR5" s="11">
        <v>0.14422172839506173</v>
      </c>
      <c r="AS5" s="11">
        <f t="shared" si="0"/>
        <v>8.6103863762762636</v>
      </c>
      <c r="AT5" s="8"/>
      <c r="AU5" s="12">
        <v>0</v>
      </c>
      <c r="AV5" s="78">
        <v>0</v>
      </c>
      <c r="AW5" s="78" t="s">
        <v>119</v>
      </c>
      <c r="AX5" s="78" t="s">
        <v>98</v>
      </c>
      <c r="AY5" s="78">
        <v>3088.3</v>
      </c>
      <c r="AZ5" s="78">
        <v>5214.6319999999996</v>
      </c>
      <c r="BA5" s="78">
        <v>0</v>
      </c>
      <c r="BB5" s="78">
        <v>0</v>
      </c>
      <c r="BC5" s="78" t="str">
        <f t="shared" si="1"/>
        <v>R21S1C4</v>
      </c>
      <c r="BD5" s="78">
        <f t="shared" si="2"/>
        <v>48.111848884159564</v>
      </c>
      <c r="BE5" s="78">
        <v>0</v>
      </c>
      <c r="BF5" s="78"/>
      <c r="BG5" s="99">
        <v>25.1</v>
      </c>
      <c r="BH5" s="142">
        <v>2.1647127098147201</v>
      </c>
      <c r="BI5" s="99">
        <v>5</v>
      </c>
      <c r="BJ5" s="99">
        <f t="shared" si="3"/>
        <v>12.1309400000001</v>
      </c>
      <c r="BK5" s="99">
        <v>40.221120539710519</v>
      </c>
      <c r="BL5" s="142">
        <v>2.4292929292929291</v>
      </c>
      <c r="BM5" s="76" t="str">
        <f t="shared" si="4"/>
        <v>R21S1</v>
      </c>
      <c r="BN5" s="76">
        <f>BD5/AS5</f>
        <v>5.5876527233109501</v>
      </c>
      <c r="BO5" s="135"/>
      <c r="BP5" s="110">
        <f t="shared" si="6"/>
        <v>30.977685647525028</v>
      </c>
      <c r="BQ5" s="144">
        <f t="shared" si="7"/>
        <v>0.48600000000000004</v>
      </c>
      <c r="BR5" s="110">
        <f t="shared" si="8"/>
        <v>22.013644666499655</v>
      </c>
      <c r="BS5" s="99">
        <v>5</v>
      </c>
      <c r="BT5" s="99">
        <f t="shared" si="9"/>
        <v>0</v>
      </c>
      <c r="BU5" s="122">
        <v>6</v>
      </c>
      <c r="BV5" s="122">
        <f t="shared" si="10"/>
        <v>-2684.2</v>
      </c>
      <c r="BW5" s="122">
        <f t="shared" si="11"/>
        <v>2.2727272727272728E-2</v>
      </c>
      <c r="BX5" s="122" t="s">
        <v>1377</v>
      </c>
      <c r="BY5" s="122">
        <f t="shared" si="12"/>
        <v>0.13300595285914649</v>
      </c>
      <c r="BZ5" s="78">
        <v>-5.0604735889733439</v>
      </c>
      <c r="CA5" s="122">
        <f t="shared" si="13"/>
        <v>-5.2092771071987345</v>
      </c>
      <c r="CB5" s="122">
        <f t="shared" si="14"/>
        <v>-44.853888634071808</v>
      </c>
    </row>
    <row r="6" spans="1:80" x14ac:dyDescent="0.35">
      <c r="A6" s="4" t="s">
        <v>186</v>
      </c>
      <c r="B6" s="4">
        <v>1</v>
      </c>
      <c r="C6" s="4" t="s">
        <v>44</v>
      </c>
      <c r="D6" s="5">
        <v>5</v>
      </c>
      <c r="E6" s="6">
        <v>42348</v>
      </c>
      <c r="F6" s="4">
        <v>3360</v>
      </c>
      <c r="G6" s="4">
        <v>3361</v>
      </c>
      <c r="H6" s="4">
        <v>3242.01</v>
      </c>
      <c r="I6" s="4">
        <v>3242.96</v>
      </c>
      <c r="J6" s="4">
        <v>8</v>
      </c>
      <c r="K6" s="7"/>
      <c r="L6" s="4">
        <v>40.299999999999997</v>
      </c>
      <c r="M6" s="4">
        <v>40.1</v>
      </c>
      <c r="N6" s="8"/>
      <c r="O6" s="4">
        <v>28.6</v>
      </c>
      <c r="P6" s="8"/>
      <c r="Q6" s="8"/>
      <c r="R6" s="4">
        <v>0.4</v>
      </c>
      <c r="S6" s="4">
        <v>3792.9</v>
      </c>
      <c r="T6" s="4">
        <v>8590.4</v>
      </c>
      <c r="U6" s="4">
        <v>4443.6000000000004</v>
      </c>
      <c r="V6" s="4">
        <v>92.9</v>
      </c>
      <c r="W6" s="4">
        <v>0.24</v>
      </c>
      <c r="X6" s="4">
        <v>10.41</v>
      </c>
      <c r="Y6" s="4">
        <v>1.93</v>
      </c>
      <c r="Z6" s="4">
        <v>755.6</v>
      </c>
      <c r="AA6" s="4">
        <v>57.43</v>
      </c>
      <c r="AB6" s="8"/>
      <c r="AC6" s="4">
        <v>2439.6</v>
      </c>
      <c r="AD6" s="4">
        <v>317.39999999999998</v>
      </c>
      <c r="AE6" s="8"/>
      <c r="AF6" s="8"/>
      <c r="AG6" s="8"/>
      <c r="AH6" s="9">
        <v>0.10687562814070349</v>
      </c>
      <c r="AI6" s="9">
        <v>4.9587185929648198E-2</v>
      </c>
      <c r="AJ6" s="10">
        <v>60.654700000000503</v>
      </c>
      <c r="AK6" s="10">
        <v>1847.4628869346734</v>
      </c>
      <c r="AL6" s="10">
        <v>7617.1409650753803</v>
      </c>
      <c r="AM6" s="10">
        <v>7328.5581000000002</v>
      </c>
      <c r="AN6" s="10">
        <v>7884.0059000000001</v>
      </c>
      <c r="AO6" s="10">
        <v>4.2645904522613067</v>
      </c>
      <c r="AP6" s="10">
        <v>2.8496999999999999</v>
      </c>
      <c r="AQ6" s="10">
        <v>7.9111000000000002</v>
      </c>
      <c r="AR6" s="11">
        <v>0.14422172839506173</v>
      </c>
      <c r="AS6" s="11">
        <f t="shared" si="0"/>
        <v>8.6103863762762636</v>
      </c>
      <c r="AT6" s="8"/>
      <c r="AU6" s="13">
        <v>0</v>
      </c>
      <c r="AV6" s="78">
        <v>0</v>
      </c>
      <c r="AW6" s="78" t="s">
        <v>119</v>
      </c>
      <c r="AX6" s="78" t="s">
        <v>98</v>
      </c>
      <c r="AY6" s="78">
        <v>3109.9</v>
      </c>
      <c r="AZ6" s="78">
        <v>5221.4279999999999</v>
      </c>
      <c r="BA6" s="78">
        <v>0</v>
      </c>
      <c r="BB6" s="78">
        <v>0</v>
      </c>
      <c r="BC6" s="78" t="str">
        <f t="shared" si="1"/>
        <v>R21S1C5</v>
      </c>
      <c r="BD6" s="78">
        <f t="shared" si="2"/>
        <v>48.111848884159564</v>
      </c>
      <c r="BE6" s="78">
        <v>0</v>
      </c>
      <c r="BF6" s="78"/>
      <c r="BG6" s="99">
        <v>25.1</v>
      </c>
      <c r="BH6" s="142">
        <v>2.1647127098147205</v>
      </c>
      <c r="BI6" s="99">
        <v>5</v>
      </c>
      <c r="BJ6" s="99">
        <f t="shared" si="3"/>
        <v>12.1309400000001</v>
      </c>
      <c r="BK6" s="99">
        <v>40.221120539710519</v>
      </c>
      <c r="BL6" s="142">
        <v>1.4020979020979021</v>
      </c>
      <c r="BM6" s="76" t="str">
        <f t="shared" si="4"/>
        <v>R21S1</v>
      </c>
      <c r="BN6" s="76">
        <f t="shared" si="5"/>
        <v>5.5876527233109501</v>
      </c>
      <c r="BO6" s="135"/>
      <c r="BP6" s="110">
        <f t="shared" si="6"/>
        <v>25.724611772134253</v>
      </c>
      <c r="BQ6" s="144">
        <f t="shared" si="7"/>
        <v>0.48600000000000004</v>
      </c>
      <c r="BR6" s="110">
        <f t="shared" si="8"/>
        <v>22.013644666499655</v>
      </c>
      <c r="BS6" s="99">
        <v>5</v>
      </c>
      <c r="BT6" s="99">
        <f t="shared" si="9"/>
        <v>0</v>
      </c>
      <c r="BU6" s="122">
        <v>6</v>
      </c>
      <c r="BV6" s="122">
        <f t="shared" si="10"/>
        <v>-3792.9</v>
      </c>
      <c r="BW6" s="122">
        <f t="shared" si="11"/>
        <v>1.3986013986013986E-2</v>
      </c>
      <c r="BX6" s="122" t="s">
        <v>1377</v>
      </c>
      <c r="BY6" s="122">
        <f t="shared" si="12"/>
        <v>8.7987313977042708E-2</v>
      </c>
      <c r="BZ6" s="78">
        <v>-4.8785677461741521</v>
      </c>
      <c r="CA6" s="122">
        <f t="shared" si="13"/>
        <v>-5.2092771071987345</v>
      </c>
      <c r="CB6" s="122">
        <f t="shared" si="14"/>
        <v>-44.853888634071808</v>
      </c>
    </row>
    <row r="7" spans="1:80" x14ac:dyDescent="0.35">
      <c r="A7" s="4" t="s">
        <v>186</v>
      </c>
      <c r="B7" s="4">
        <v>2</v>
      </c>
      <c r="C7" s="4" t="s">
        <v>45</v>
      </c>
      <c r="D7" s="5">
        <v>1</v>
      </c>
      <c r="E7" s="6">
        <v>42351</v>
      </c>
      <c r="F7" s="4">
        <v>3218</v>
      </c>
      <c r="G7" s="4">
        <v>3219.2</v>
      </c>
      <c r="H7" s="4">
        <v>3106.2</v>
      </c>
      <c r="I7" s="4">
        <v>3107.35</v>
      </c>
      <c r="J7" s="4">
        <v>12</v>
      </c>
      <c r="K7" s="7"/>
      <c r="L7" s="4">
        <v>166.2</v>
      </c>
      <c r="M7" s="4">
        <v>160</v>
      </c>
      <c r="N7" s="8"/>
      <c r="O7" s="4">
        <v>25.7</v>
      </c>
      <c r="P7" s="8"/>
      <c r="Q7" s="8"/>
      <c r="R7" s="4">
        <v>0.53</v>
      </c>
      <c r="S7" s="4">
        <v>2453.9</v>
      </c>
      <c r="T7" s="4">
        <v>9369.7999999999993</v>
      </c>
      <c r="U7" s="4">
        <v>8065.9</v>
      </c>
      <c r="V7" s="4">
        <v>48</v>
      </c>
      <c r="W7" s="4">
        <v>0.48</v>
      </c>
      <c r="X7" s="4">
        <v>19.100000000000001</v>
      </c>
      <c r="Y7" s="4">
        <v>2.4900000000000002</v>
      </c>
      <c r="Z7" s="4">
        <v>834.2</v>
      </c>
      <c r="AA7" s="4">
        <v>15.89</v>
      </c>
      <c r="AB7" s="8"/>
      <c r="AC7" s="4">
        <v>2113.4</v>
      </c>
      <c r="AD7" s="4">
        <v>266.8</v>
      </c>
      <c r="AE7" s="8"/>
      <c r="AF7" s="8"/>
      <c r="AG7" s="8"/>
      <c r="AH7" s="9">
        <v>0.13130101522842633</v>
      </c>
      <c r="AI7" s="9">
        <v>6.092842639593906E-2</v>
      </c>
      <c r="AJ7" s="10">
        <v>30.022899999999481</v>
      </c>
      <c r="AK7" s="10">
        <v>1668.4012228426391</v>
      </c>
      <c r="AL7" s="10">
        <v>7499.0003954314725</v>
      </c>
      <c r="AM7" s="10">
        <v>7211.6190999999999</v>
      </c>
      <c r="AN7" s="10">
        <v>7805.1904000000004</v>
      </c>
      <c r="AO7" s="10">
        <v>3.8555964467005071</v>
      </c>
      <c r="AP7" s="10">
        <v>2.1758999999999999</v>
      </c>
      <c r="AQ7" s="10">
        <v>8.2507000000000001</v>
      </c>
      <c r="AR7" s="11">
        <v>0.20502284263959408</v>
      </c>
      <c r="AS7" s="11">
        <f t="shared" si="0"/>
        <v>6.0587408315383016</v>
      </c>
      <c r="AT7" s="8"/>
      <c r="AU7" s="13">
        <v>0.15933</v>
      </c>
      <c r="AV7" s="78">
        <v>3.39</v>
      </c>
      <c r="AW7" s="78" t="s">
        <v>119</v>
      </c>
      <c r="AX7" s="78" t="s">
        <v>98</v>
      </c>
      <c r="AY7" s="78">
        <v>2967.2</v>
      </c>
      <c r="AZ7" s="78">
        <v>5166.9440000000004</v>
      </c>
      <c r="BA7" s="78">
        <v>9.4499999999999993</v>
      </c>
      <c r="BB7" s="78">
        <v>74.522308050391302</v>
      </c>
      <c r="BC7" s="78" t="str">
        <f t="shared" si="1"/>
        <v>R21S2C1</v>
      </c>
      <c r="BD7" s="78">
        <f t="shared" si="2"/>
        <v>124.07930105432668</v>
      </c>
      <c r="BE7" s="78">
        <v>163.93</v>
      </c>
      <c r="BF7" s="78"/>
      <c r="BG7" s="99">
        <v>35.5</v>
      </c>
      <c r="BH7" s="142">
        <v>1.3023392143996975</v>
      </c>
      <c r="BI7" s="99">
        <v>2</v>
      </c>
      <c r="BJ7" s="99">
        <f t="shared" si="3"/>
        <v>15.011449999999741</v>
      </c>
      <c r="BK7" s="99">
        <v>70.392933394176993</v>
      </c>
      <c r="BL7" s="142">
        <v>6.2256809338521402</v>
      </c>
      <c r="BM7" s="76" t="str">
        <f t="shared" si="4"/>
        <v>R21S2</v>
      </c>
      <c r="BN7" s="76">
        <f t="shared" si="5"/>
        <v>20.479387467514965</v>
      </c>
      <c r="BO7" s="135"/>
      <c r="BP7" s="110">
        <f t="shared" si="6"/>
        <v>6.0309403333665124</v>
      </c>
      <c r="BQ7" s="144">
        <f t="shared" si="7"/>
        <v>0.48</v>
      </c>
      <c r="BR7" s="110">
        <f t="shared" si="8"/>
        <v>11.277472648960407</v>
      </c>
      <c r="BS7" s="99">
        <v>5</v>
      </c>
      <c r="BT7" s="99">
        <f t="shared" si="9"/>
        <v>0</v>
      </c>
      <c r="BU7" s="122">
        <v>6</v>
      </c>
      <c r="BV7" s="122">
        <f t="shared" si="10"/>
        <v>-2453.9</v>
      </c>
      <c r="BW7" s="122">
        <f t="shared" si="11"/>
        <v>2.0622568093385217E-2</v>
      </c>
      <c r="BX7" s="122" t="s">
        <v>1377</v>
      </c>
      <c r="BY7" s="122">
        <f t="shared" si="12"/>
        <v>0.13838750272676442</v>
      </c>
      <c r="BZ7" s="78">
        <v>-6.2623652270954553</v>
      </c>
      <c r="CA7" s="122">
        <f t="shared" si="13"/>
        <v>-6.0840277551260886</v>
      </c>
      <c r="CB7" s="122">
        <f t="shared" si="14"/>
        <v>-36.861547380194743</v>
      </c>
    </row>
    <row r="8" spans="1:80" x14ac:dyDescent="0.35">
      <c r="A8" s="4" t="s">
        <v>186</v>
      </c>
      <c r="B8" s="4">
        <v>2</v>
      </c>
      <c r="C8" s="4" t="s">
        <v>45</v>
      </c>
      <c r="D8" s="5">
        <v>2</v>
      </c>
      <c r="E8" s="6">
        <v>42351</v>
      </c>
      <c r="F8" s="4">
        <v>3236.5</v>
      </c>
      <c r="G8" s="4">
        <v>3237.7</v>
      </c>
      <c r="H8" s="4">
        <v>3123.98</v>
      </c>
      <c r="I8" s="4">
        <v>3125.13</v>
      </c>
      <c r="J8" s="4">
        <v>12</v>
      </c>
      <c r="K8" s="7"/>
      <c r="L8" s="4">
        <v>120.5</v>
      </c>
      <c r="M8" s="4">
        <v>112</v>
      </c>
      <c r="N8" s="8"/>
      <c r="O8" s="4">
        <v>13.4</v>
      </c>
      <c r="P8" s="8"/>
      <c r="Q8" s="8"/>
      <c r="R8" s="4">
        <v>0.43</v>
      </c>
      <c r="S8" s="4">
        <v>2499</v>
      </c>
      <c r="T8" s="4">
        <v>9369.7999999999993</v>
      </c>
      <c r="U8" s="4">
        <v>8065.9</v>
      </c>
      <c r="V8" s="4">
        <v>48</v>
      </c>
      <c r="W8" s="4">
        <v>0.17</v>
      </c>
      <c r="X8" s="4">
        <v>19.100000000000001</v>
      </c>
      <c r="Y8" s="4">
        <v>2.36</v>
      </c>
      <c r="Z8" s="4">
        <v>807</v>
      </c>
      <c r="AA8" s="4">
        <v>21.96</v>
      </c>
      <c r="AB8" s="8"/>
      <c r="AC8" s="4">
        <v>2113.4</v>
      </c>
      <c r="AD8" s="4">
        <v>266.8</v>
      </c>
      <c r="AE8" s="8"/>
      <c r="AF8" s="8"/>
      <c r="AG8" s="8"/>
      <c r="AH8" s="9">
        <v>0.13130101522842633</v>
      </c>
      <c r="AI8" s="9">
        <v>6.092842639593906E-2</v>
      </c>
      <c r="AJ8" s="10">
        <v>30.022899999999481</v>
      </c>
      <c r="AK8" s="10">
        <v>1668.4012228426391</v>
      </c>
      <c r="AL8" s="10">
        <v>7499.0003954314725</v>
      </c>
      <c r="AM8" s="10">
        <v>7211.6190999999999</v>
      </c>
      <c r="AN8" s="10">
        <v>7805.1904000000004</v>
      </c>
      <c r="AO8" s="10">
        <v>3.8555964467005071</v>
      </c>
      <c r="AP8" s="10">
        <v>2.1758999999999999</v>
      </c>
      <c r="AQ8" s="10">
        <v>8.2507000000000001</v>
      </c>
      <c r="AR8" s="11">
        <v>0.20502284263959408</v>
      </c>
      <c r="AS8" s="11">
        <f>AR8*0.3*AJ8*3.281</f>
        <v>6.0587408315383016</v>
      </c>
      <c r="AT8" s="8"/>
      <c r="AU8" s="12">
        <v>0.33699000000000001</v>
      </c>
      <c r="AV8" s="78">
        <v>7.17</v>
      </c>
      <c r="AW8" s="78" t="s">
        <v>119</v>
      </c>
      <c r="AX8" s="78" t="s">
        <v>98</v>
      </c>
      <c r="AY8" s="78">
        <v>2979</v>
      </c>
      <c r="AZ8" s="78">
        <v>5174.0479999999998</v>
      </c>
      <c r="BA8" s="78">
        <v>7.55</v>
      </c>
      <c r="BB8" s="78">
        <v>173.63629405826205</v>
      </c>
      <c r="BC8" s="78" t="str">
        <f t="shared" si="1"/>
        <v>R21S2C2</v>
      </c>
      <c r="BD8" s="78">
        <f t="shared" si="2"/>
        <v>124.07930105432668</v>
      </c>
      <c r="BE8" s="78">
        <v>381.13999999999993</v>
      </c>
      <c r="BF8" s="78"/>
      <c r="BG8" s="99">
        <v>35.5</v>
      </c>
      <c r="BH8" s="142">
        <v>1.3023392143996975</v>
      </c>
      <c r="BI8" s="99">
        <v>2</v>
      </c>
      <c r="BJ8" s="99">
        <f t="shared" si="3"/>
        <v>15.011449999999741</v>
      </c>
      <c r="BK8" s="99">
        <v>70.392933394176993</v>
      </c>
      <c r="BL8" s="142">
        <v>8.3582089552238799</v>
      </c>
      <c r="BM8" s="76" t="str">
        <f t="shared" si="4"/>
        <v>R21S2</v>
      </c>
      <c r="BN8" s="76">
        <f t="shared" si="5"/>
        <v>20.479387467514965</v>
      </c>
      <c r="BO8" s="135"/>
      <c r="BP8" s="110">
        <f t="shared" si="6"/>
        <v>16.524004964554301</v>
      </c>
      <c r="BQ8" s="144">
        <f t="shared" si="7"/>
        <v>0.48</v>
      </c>
      <c r="BR8" s="110">
        <f t="shared" si="8"/>
        <v>11.277472648960407</v>
      </c>
      <c r="BS8" s="99">
        <v>5</v>
      </c>
      <c r="BT8" s="99">
        <f t="shared" si="9"/>
        <v>0</v>
      </c>
      <c r="BU8" s="122">
        <v>6</v>
      </c>
      <c r="BV8" s="122">
        <f t="shared" si="10"/>
        <v>-2499</v>
      </c>
      <c r="BW8" s="122">
        <f t="shared" si="11"/>
        <v>3.2089552238805968E-2</v>
      </c>
      <c r="BX8" s="122" t="s">
        <v>1377</v>
      </c>
      <c r="BY8" s="122">
        <f t="shared" si="12"/>
        <v>0.24277262114892323</v>
      </c>
      <c r="BZ8" s="78">
        <v>-5.9056902831567228</v>
      </c>
      <c r="CA8" s="122">
        <f t="shared" si="13"/>
        <v>-6.0840277551260886</v>
      </c>
      <c r="CB8" s="122">
        <f t="shared" si="14"/>
        <v>-36.861547380194743</v>
      </c>
    </row>
    <row r="9" spans="1:80" x14ac:dyDescent="0.35">
      <c r="A9" s="4" t="s">
        <v>186</v>
      </c>
      <c r="B9" s="4">
        <v>3</v>
      </c>
      <c r="C9" s="4" t="s">
        <v>45</v>
      </c>
      <c r="D9" s="5">
        <v>1</v>
      </c>
      <c r="E9" s="6">
        <v>42355</v>
      </c>
      <c r="F9" s="4">
        <v>3127.7</v>
      </c>
      <c r="G9" s="4">
        <v>3128.5</v>
      </c>
      <c r="H9" s="4">
        <v>3019.2</v>
      </c>
      <c r="I9" s="4">
        <v>3019.97</v>
      </c>
      <c r="J9" s="4">
        <v>8</v>
      </c>
      <c r="K9" s="7"/>
      <c r="L9" s="4">
        <v>221.9</v>
      </c>
      <c r="M9" s="4">
        <v>219.5</v>
      </c>
      <c r="N9" s="8"/>
      <c r="O9" s="4">
        <v>24.1</v>
      </c>
      <c r="P9" s="8"/>
      <c r="Q9" s="8"/>
      <c r="R9" s="4">
        <v>0.37</v>
      </c>
      <c r="S9" s="4">
        <v>2622.4</v>
      </c>
      <c r="T9" s="4">
        <v>9460.7000000000007</v>
      </c>
      <c r="U9" s="4">
        <v>6488.9</v>
      </c>
      <c r="V9" s="4">
        <v>53.4</v>
      </c>
      <c r="W9" s="4">
        <v>0.54</v>
      </c>
      <c r="X9" s="4">
        <v>13.47</v>
      </c>
      <c r="Y9" s="4">
        <v>1.57</v>
      </c>
      <c r="Z9" s="4">
        <v>515.5</v>
      </c>
      <c r="AA9" s="4">
        <v>7.16</v>
      </c>
      <c r="AB9" s="8"/>
      <c r="AC9" s="4">
        <v>1749.2</v>
      </c>
      <c r="AD9" s="4">
        <v>200.6</v>
      </c>
      <c r="AE9" s="8"/>
      <c r="AF9" s="8"/>
      <c r="AG9" s="8"/>
      <c r="AH9" s="9">
        <v>0.11096769230769229</v>
      </c>
      <c r="AI9" s="9">
        <v>6.3647692307692322E-2</v>
      </c>
      <c r="AJ9" s="10">
        <v>19.811199999999189</v>
      </c>
      <c r="AK9" s="10">
        <v>1605.4030646153844</v>
      </c>
      <c r="AL9" s="10">
        <v>7236.5725184615412</v>
      </c>
      <c r="AM9" s="10">
        <v>6767.1908999999996</v>
      </c>
      <c r="AN9" s="10">
        <v>7612.7510000000002</v>
      </c>
      <c r="AO9" s="10">
        <v>4.8524538461538453</v>
      </c>
      <c r="AP9" s="10">
        <v>1.5303</v>
      </c>
      <c r="AQ9" s="10">
        <v>12.936199999999999</v>
      </c>
      <c r="AR9" s="11">
        <v>0.14716461538461534</v>
      </c>
      <c r="AS9" s="11">
        <f t="shared" si="0"/>
        <v>2.8697341585431428</v>
      </c>
      <c r="AT9" s="8"/>
      <c r="AU9" s="12">
        <v>0.17108000000000001</v>
      </c>
      <c r="AV9" s="78">
        <v>3.64</v>
      </c>
      <c r="AW9" s="78" t="s">
        <v>119</v>
      </c>
      <c r="AX9" s="78" t="s">
        <v>98</v>
      </c>
      <c r="AY9" s="78">
        <v>2925.4</v>
      </c>
      <c r="AZ9" s="78">
        <v>5132.0240000000003</v>
      </c>
      <c r="BA9" s="78">
        <v>4.7300000000000004</v>
      </c>
      <c r="BB9" s="78">
        <v>86.317378946299854</v>
      </c>
      <c r="BC9" s="78" t="str">
        <f t="shared" si="1"/>
        <v>R21S3C1</v>
      </c>
      <c r="BD9" s="78">
        <f t="shared" si="2"/>
        <v>343.18019212058522</v>
      </c>
      <c r="BE9" s="78">
        <v>190.47</v>
      </c>
      <c r="BF9" s="78"/>
      <c r="BG9" s="99">
        <v>28.3</v>
      </c>
      <c r="BH9" s="142">
        <v>3.2153529316751439</v>
      </c>
      <c r="BI9" s="99">
        <v>3</v>
      </c>
      <c r="BJ9" s="99">
        <f t="shared" si="3"/>
        <v>6.6037333333330634</v>
      </c>
      <c r="BK9" s="99">
        <v>88.293490550803156</v>
      </c>
      <c r="BL9" s="142">
        <v>9.1078838174273855</v>
      </c>
      <c r="BM9" s="76" t="str">
        <f t="shared" si="4"/>
        <v>R21S3</v>
      </c>
      <c r="BN9" s="76">
        <f t="shared" si="5"/>
        <v>119.58605681259515</v>
      </c>
      <c r="BO9" s="135"/>
      <c r="BP9" s="110">
        <f t="shared" si="6"/>
        <v>3.5247772285969465</v>
      </c>
      <c r="BQ9" s="144">
        <f t="shared" si="7"/>
        <v>0.42</v>
      </c>
      <c r="BR9" s="110">
        <f t="shared" si="8"/>
        <v>7.2229772660016343</v>
      </c>
      <c r="BS9" s="99">
        <v>5</v>
      </c>
      <c r="BT9" s="99">
        <f t="shared" si="9"/>
        <v>0</v>
      </c>
      <c r="BU9" s="122">
        <v>6</v>
      </c>
      <c r="BV9" s="122">
        <f t="shared" si="10"/>
        <v>-2622.4</v>
      </c>
      <c r="BW9" s="122">
        <f t="shared" si="11"/>
        <v>1.5352697095435684E-2</v>
      </c>
      <c r="BX9" s="122" t="s">
        <v>1377</v>
      </c>
      <c r="BY9" s="122">
        <f t="shared" si="12"/>
        <v>0.15971348585989517</v>
      </c>
      <c r="BZ9" s="78">
        <v>-6.4738847469365108</v>
      </c>
      <c r="CA9" s="122">
        <f t="shared" si="13"/>
        <v>-6.1075973514521422</v>
      </c>
      <c r="CB9" s="122">
        <f t="shared" si="14"/>
        <v>-17.52718074608984</v>
      </c>
    </row>
    <row r="10" spans="1:80" x14ac:dyDescent="0.35">
      <c r="A10" s="4" t="s">
        <v>186</v>
      </c>
      <c r="B10" s="4">
        <v>3</v>
      </c>
      <c r="C10" s="4" t="s">
        <v>45</v>
      </c>
      <c r="D10" s="5">
        <v>2</v>
      </c>
      <c r="E10" s="6">
        <v>42355</v>
      </c>
      <c r="F10" s="4">
        <v>3155</v>
      </c>
      <c r="G10" s="4">
        <v>3155.8</v>
      </c>
      <c r="H10" s="4">
        <v>3045.5</v>
      </c>
      <c r="I10" s="4">
        <v>3046.27</v>
      </c>
      <c r="J10" s="4">
        <v>8</v>
      </c>
      <c r="K10" s="7"/>
      <c r="L10" s="4">
        <v>186.4</v>
      </c>
      <c r="M10" s="4">
        <v>182.9</v>
      </c>
      <c r="N10" s="8"/>
      <c r="O10" s="4">
        <v>23.1</v>
      </c>
      <c r="P10" s="8"/>
      <c r="Q10" s="8"/>
      <c r="R10" s="4">
        <v>0.49</v>
      </c>
      <c r="S10" s="4">
        <v>2678.7</v>
      </c>
      <c r="T10" s="4">
        <v>9460.7000000000007</v>
      </c>
      <c r="U10" s="4">
        <v>6488.9</v>
      </c>
      <c r="V10" s="4">
        <v>53.4</v>
      </c>
      <c r="W10" s="4">
        <v>0.71</v>
      </c>
      <c r="X10" s="4">
        <v>13.47</v>
      </c>
      <c r="Y10" s="4">
        <v>1.24</v>
      </c>
      <c r="Z10" s="4">
        <v>438.7</v>
      </c>
      <c r="AA10" s="4">
        <v>7.31</v>
      </c>
      <c r="AB10" s="8"/>
      <c r="AC10" s="4">
        <v>1749.2</v>
      </c>
      <c r="AD10" s="4">
        <v>200.6</v>
      </c>
      <c r="AE10" s="8"/>
      <c r="AF10" s="8"/>
      <c r="AG10" s="8"/>
      <c r="AH10" s="9">
        <v>0.11096769230769229</v>
      </c>
      <c r="AI10" s="9">
        <v>6.3647692307692322E-2</v>
      </c>
      <c r="AJ10" s="10">
        <v>19.811199999999189</v>
      </c>
      <c r="AK10" s="10">
        <v>1605.4030646153844</v>
      </c>
      <c r="AL10" s="10">
        <v>7236.5725184615412</v>
      </c>
      <c r="AM10" s="10">
        <v>6767.1908999999996</v>
      </c>
      <c r="AN10" s="10">
        <v>7612.7510000000002</v>
      </c>
      <c r="AO10" s="10">
        <v>4.8524538461538453</v>
      </c>
      <c r="AP10" s="10">
        <v>1.5303</v>
      </c>
      <c r="AQ10" s="10">
        <v>12.936199999999999</v>
      </c>
      <c r="AR10" s="11">
        <v>0.14716461538461534</v>
      </c>
      <c r="AS10" s="11">
        <f t="shared" si="0"/>
        <v>2.8697341585431428</v>
      </c>
      <c r="AT10" s="8"/>
      <c r="AU10" s="12">
        <v>1.7357100000000001</v>
      </c>
      <c r="AV10" s="78">
        <v>36.93</v>
      </c>
      <c r="AW10" s="78" t="s">
        <v>119</v>
      </c>
      <c r="AX10" s="78" t="s">
        <v>98</v>
      </c>
      <c r="AY10" s="78">
        <v>2934.9</v>
      </c>
      <c r="AZ10" s="78">
        <v>5142.6359999999995</v>
      </c>
      <c r="BA10" s="78">
        <v>4.7300000000000004</v>
      </c>
      <c r="BB10" s="78">
        <v>909.83704573372927</v>
      </c>
      <c r="BC10" s="78" t="str">
        <f t="shared" si="1"/>
        <v>R21S3C2</v>
      </c>
      <c r="BD10" s="78">
        <f t="shared" si="2"/>
        <v>343.18019212058522</v>
      </c>
      <c r="BE10" s="78">
        <v>2008.68</v>
      </c>
      <c r="BF10" s="78"/>
      <c r="BG10" s="99">
        <v>28.3</v>
      </c>
      <c r="BH10" s="142">
        <v>3.2153529316751439</v>
      </c>
      <c r="BI10" s="99">
        <v>3</v>
      </c>
      <c r="BJ10" s="99">
        <f t="shared" si="3"/>
        <v>6.6037333333330634</v>
      </c>
      <c r="BK10" s="99">
        <v>88.293490550803156</v>
      </c>
      <c r="BL10" s="142">
        <v>7.9177489177489173</v>
      </c>
      <c r="BM10" s="76" t="str">
        <f t="shared" si="4"/>
        <v>R21S3</v>
      </c>
      <c r="BN10" s="76">
        <f t="shared" si="5"/>
        <v>119.58605681259515</v>
      </c>
      <c r="BO10" s="135"/>
      <c r="BP10" s="110">
        <f t="shared" si="6"/>
        <v>4.413240102441998</v>
      </c>
      <c r="BQ10" s="144">
        <f t="shared" si="7"/>
        <v>0.42</v>
      </c>
      <c r="BR10" s="110">
        <f t="shared" si="8"/>
        <v>7.2229772660016343</v>
      </c>
      <c r="BS10" s="99">
        <v>5</v>
      </c>
      <c r="BT10" s="99">
        <f t="shared" si="9"/>
        <v>0</v>
      </c>
      <c r="BU10" s="122">
        <v>6</v>
      </c>
      <c r="BV10" s="122">
        <f t="shared" si="10"/>
        <v>-2678.7</v>
      </c>
      <c r="BW10" s="122">
        <f t="shared" si="11"/>
        <v>2.121212121212121E-2</v>
      </c>
      <c r="BX10" s="122" t="s">
        <v>1377</v>
      </c>
      <c r="BY10" s="122">
        <f t="shared" si="12"/>
        <v>0.15919940728251855</v>
      </c>
      <c r="BZ10" s="78">
        <v>-6.2914720698181048</v>
      </c>
      <c r="CA10" s="122">
        <f t="shared" si="13"/>
        <v>-6.1075973514521422</v>
      </c>
      <c r="CB10" s="122">
        <f t="shared" si="14"/>
        <v>-17.52718074608984</v>
      </c>
    </row>
    <row r="11" spans="1:80" x14ac:dyDescent="0.35">
      <c r="A11" s="4" t="s">
        <v>186</v>
      </c>
      <c r="B11" s="4">
        <v>3</v>
      </c>
      <c r="C11" s="4" t="s">
        <v>45</v>
      </c>
      <c r="D11" s="5">
        <v>3</v>
      </c>
      <c r="E11" s="6">
        <v>42355</v>
      </c>
      <c r="F11" s="4" t="s">
        <v>1379</v>
      </c>
      <c r="G11" s="4">
        <v>3171.8</v>
      </c>
      <c r="H11" s="4">
        <v>3060.92</v>
      </c>
      <c r="I11" s="4">
        <v>3061.69</v>
      </c>
      <c r="J11" s="4">
        <v>8</v>
      </c>
      <c r="K11" s="7"/>
      <c r="L11" s="4">
        <v>102.4</v>
      </c>
      <c r="M11" s="4">
        <v>82.3</v>
      </c>
      <c r="N11" s="8"/>
      <c r="O11" s="4">
        <v>16.5</v>
      </c>
      <c r="P11" s="8"/>
      <c r="Q11" s="8"/>
      <c r="R11" s="4">
        <v>0.4</v>
      </c>
      <c r="S11" s="4">
        <v>2709.2</v>
      </c>
      <c r="T11" s="4">
        <v>9460.7000000000007</v>
      </c>
      <c r="U11" s="4">
        <v>6488.9</v>
      </c>
      <c r="V11" s="4">
        <v>53.4</v>
      </c>
      <c r="W11" s="4">
        <v>0.24</v>
      </c>
      <c r="X11" s="4">
        <v>13.47</v>
      </c>
      <c r="Y11" s="4">
        <v>0.88</v>
      </c>
      <c r="Z11" s="4">
        <v>300</v>
      </c>
      <c r="AA11" s="4">
        <v>11.11</v>
      </c>
      <c r="AB11" s="8"/>
      <c r="AC11" s="4">
        <v>1749.2</v>
      </c>
      <c r="AD11" s="4">
        <v>200.6</v>
      </c>
      <c r="AE11" s="8"/>
      <c r="AF11" s="8"/>
      <c r="AG11" s="8"/>
      <c r="AH11" s="9">
        <v>0.11096769230769229</v>
      </c>
      <c r="AI11" s="9">
        <v>6.3647692307692322E-2</v>
      </c>
      <c r="AJ11" s="10">
        <v>19.811199999999189</v>
      </c>
      <c r="AK11" s="10">
        <v>1605.4030646153844</v>
      </c>
      <c r="AL11" s="10">
        <v>7236.5725184615412</v>
      </c>
      <c r="AM11" s="10">
        <v>6767.1908999999996</v>
      </c>
      <c r="AN11" s="10">
        <v>7612.7510000000002</v>
      </c>
      <c r="AO11" s="10">
        <v>4.8524538461538453</v>
      </c>
      <c r="AP11" s="10">
        <v>1.5303</v>
      </c>
      <c r="AQ11" s="10">
        <v>12.936199999999999</v>
      </c>
      <c r="AR11" s="11">
        <v>0.14716461538461534</v>
      </c>
      <c r="AS11" s="11">
        <f t="shared" si="0"/>
        <v>2.8697341585431428</v>
      </c>
      <c r="AT11" s="8"/>
      <c r="AU11" s="12">
        <v>6.6269999999999996E-2</v>
      </c>
      <c r="AV11" s="78">
        <v>1.41</v>
      </c>
      <c r="AW11" s="78" t="s">
        <v>119</v>
      </c>
      <c r="AX11" s="78" t="s">
        <v>98</v>
      </c>
      <c r="AY11" s="78">
        <v>2942.5</v>
      </c>
      <c r="AZ11" s="78">
        <v>5148.8040000000001</v>
      </c>
      <c r="BA11" s="78">
        <v>0</v>
      </c>
      <c r="BB11" s="78">
        <v>33.386151681726538</v>
      </c>
      <c r="BC11" s="78" t="str">
        <f t="shared" si="1"/>
        <v>R21S3C3</v>
      </c>
      <c r="BD11" s="78">
        <f t="shared" si="2"/>
        <v>343.18019212058522</v>
      </c>
      <c r="BE11" s="78">
        <v>73.659999999999982</v>
      </c>
      <c r="BF11" s="78"/>
      <c r="BG11" s="99">
        <v>28.3</v>
      </c>
      <c r="BH11" s="142">
        <v>3.2153529316751439</v>
      </c>
      <c r="BI11" s="99">
        <v>3</v>
      </c>
      <c r="BJ11" s="99">
        <f t="shared" si="3"/>
        <v>6.6037333333330634</v>
      </c>
      <c r="BK11" s="99">
        <v>88.293490550803156</v>
      </c>
      <c r="BL11" s="142">
        <v>4.9878787878787874</v>
      </c>
      <c r="BM11" s="76" t="str">
        <f t="shared" si="4"/>
        <v>R21S3</v>
      </c>
      <c r="BN11" s="76">
        <f t="shared" si="5"/>
        <v>119.58605681259515</v>
      </c>
      <c r="BO11" s="135"/>
      <c r="BP11" s="110">
        <f t="shared" si="6"/>
        <v>13.730914466965958</v>
      </c>
      <c r="BQ11" s="144">
        <f t="shared" si="7"/>
        <v>0.42</v>
      </c>
      <c r="BR11" s="110">
        <f t="shared" si="8"/>
        <v>7.2229772660016343</v>
      </c>
      <c r="BS11" s="99">
        <v>5</v>
      </c>
      <c r="BT11" s="99">
        <f t="shared" si="9"/>
        <v>0</v>
      </c>
      <c r="BU11" s="122">
        <v>6</v>
      </c>
      <c r="BV11" s="122">
        <f t="shared" si="10"/>
        <v>-2709.2</v>
      </c>
      <c r="BW11" s="122">
        <f t="shared" si="11"/>
        <v>2.4242424242424242E-2</v>
      </c>
      <c r="BX11" s="122" t="s">
        <v>1377</v>
      </c>
      <c r="BY11" s="122">
        <f t="shared" si="12"/>
        <v>0.18254334925778404</v>
      </c>
      <c r="BZ11" s="78">
        <v>-5.5574352376018128</v>
      </c>
      <c r="CA11" s="122">
        <f t="shared" si="13"/>
        <v>-6.1075973514521422</v>
      </c>
      <c r="CB11" s="122">
        <f t="shared" si="14"/>
        <v>-17.52718074608984</v>
      </c>
    </row>
    <row r="12" spans="1:80" x14ac:dyDescent="0.35">
      <c r="A12" s="4" t="s">
        <v>186</v>
      </c>
      <c r="B12" s="4">
        <v>4</v>
      </c>
      <c r="C12" s="4" t="s">
        <v>45</v>
      </c>
      <c r="D12" s="5">
        <v>1</v>
      </c>
      <c r="E12" s="6">
        <v>42360</v>
      </c>
      <c r="F12" s="4">
        <v>3033.2</v>
      </c>
      <c r="G12" s="4">
        <v>3034</v>
      </c>
      <c r="H12" s="4">
        <v>2927.66</v>
      </c>
      <c r="I12" s="4">
        <v>2928.44</v>
      </c>
      <c r="J12" s="4">
        <v>8</v>
      </c>
      <c r="K12" s="7"/>
      <c r="L12" s="4">
        <v>298.7</v>
      </c>
      <c r="M12" s="4">
        <v>265.2</v>
      </c>
      <c r="N12" s="8"/>
      <c r="O12" s="4">
        <v>32.9</v>
      </c>
      <c r="P12" s="8"/>
      <c r="Q12" s="8"/>
      <c r="R12" s="4">
        <v>0.33</v>
      </c>
      <c r="S12" s="4">
        <v>738.8</v>
      </c>
      <c r="T12" s="4">
        <v>8548</v>
      </c>
      <c r="U12" s="4">
        <v>6303.4</v>
      </c>
      <c r="V12" s="4">
        <v>68.5</v>
      </c>
      <c r="W12" s="4">
        <v>0.69</v>
      </c>
      <c r="X12" s="4">
        <v>6.26</v>
      </c>
      <c r="Y12" s="4">
        <v>0.78</v>
      </c>
      <c r="Z12" s="4">
        <v>196</v>
      </c>
      <c r="AA12" s="4">
        <v>2.25</v>
      </c>
      <c r="AB12" s="8"/>
      <c r="AC12" s="4">
        <v>2002.2</v>
      </c>
      <c r="AD12" s="4">
        <v>276</v>
      </c>
      <c r="AE12" s="8"/>
      <c r="AF12" s="8"/>
      <c r="AG12" s="8"/>
      <c r="AH12" s="9">
        <v>0.16352236842105258</v>
      </c>
      <c r="AI12" s="9">
        <v>9.6432894736842162E-2</v>
      </c>
      <c r="AJ12" s="10">
        <v>23.165100000000621</v>
      </c>
      <c r="AK12" s="10">
        <v>1116.7960848684211</v>
      </c>
      <c r="AL12" s="10">
        <v>7012.0448348684176</v>
      </c>
      <c r="AM12" s="10">
        <v>6437.4867999999997</v>
      </c>
      <c r="AN12" s="10">
        <v>7824.1899000000003</v>
      </c>
      <c r="AO12" s="10">
        <v>2.6353230263157905</v>
      </c>
      <c r="AP12" s="10">
        <v>1.3354999999999999</v>
      </c>
      <c r="AQ12" s="10">
        <v>5.8232999999999997</v>
      </c>
      <c r="AR12" s="11">
        <v>0.72010394736842132</v>
      </c>
      <c r="AS12" s="11">
        <f t="shared" si="0"/>
        <v>16.419383855951065</v>
      </c>
      <c r="AT12" s="8"/>
      <c r="AU12" s="14">
        <v>0.58374000000000004</v>
      </c>
      <c r="AV12" s="78">
        <v>12.42</v>
      </c>
      <c r="AW12" s="78" t="s">
        <v>119</v>
      </c>
      <c r="AX12" s="78" t="s">
        <v>98</v>
      </c>
      <c r="AY12" s="78">
        <v>2892.2</v>
      </c>
      <c r="AZ12" s="78">
        <v>5095.4719999999998</v>
      </c>
      <c r="BA12" s="78">
        <v>0</v>
      </c>
      <c r="BB12" s="78">
        <v>302.87227360035433</v>
      </c>
      <c r="BC12" s="78" t="str">
        <f t="shared" si="1"/>
        <v>R21S4C1</v>
      </c>
      <c r="BD12" s="78">
        <f t="shared" si="2"/>
        <v>139.58935883384527</v>
      </c>
      <c r="BE12" s="78">
        <v>667.30999999999983</v>
      </c>
      <c r="BF12" s="78"/>
      <c r="BG12" s="99">
        <v>30.5</v>
      </c>
      <c r="BH12" s="142">
        <v>2.1886372171930462</v>
      </c>
      <c r="BI12" s="99">
        <v>3</v>
      </c>
      <c r="BJ12" s="99">
        <f t="shared" si="3"/>
        <v>7.7217000000002072</v>
      </c>
      <c r="BK12" s="99">
        <v>86.431744305008237</v>
      </c>
      <c r="BL12" s="142">
        <v>8.0607902735562309</v>
      </c>
      <c r="BM12" s="76" t="str">
        <f t="shared" si="4"/>
        <v>R21S4</v>
      </c>
      <c r="BN12" s="76">
        <f t="shared" si="5"/>
        <v>8.5014979891131723</v>
      </c>
      <c r="BO12" s="135"/>
      <c r="BP12" s="110">
        <f t="shared" si="6"/>
        <v>2.9403022548082669</v>
      </c>
      <c r="BQ12" s="144">
        <f t="shared" si="7"/>
        <v>0.37333333333333335</v>
      </c>
      <c r="BR12" s="110">
        <f t="shared" si="8"/>
        <v>4.4065238383853718</v>
      </c>
      <c r="BS12" s="99">
        <v>5</v>
      </c>
      <c r="BT12" s="99">
        <f t="shared" si="9"/>
        <v>0</v>
      </c>
      <c r="BU12" s="122">
        <v>6</v>
      </c>
      <c r="BV12" s="122">
        <f t="shared" si="10"/>
        <v>-738.8</v>
      </c>
      <c r="BW12" s="122">
        <f t="shared" si="11"/>
        <v>1.0030395136778116E-2</v>
      </c>
      <c r="BX12" s="122" t="s">
        <v>1376</v>
      </c>
      <c r="BY12" s="122">
        <f t="shared" si="12"/>
        <v>0.12265845272633878</v>
      </c>
      <c r="BZ12" s="78">
        <v>-6.257817719016936</v>
      </c>
      <c r="CA12" s="122">
        <f t="shared" si="13"/>
        <v>-6.4968835811593317</v>
      </c>
      <c r="CB12" s="122">
        <f t="shared" si="14"/>
        <v>-106.67482538648107</v>
      </c>
    </row>
    <row r="13" spans="1:80" x14ac:dyDescent="0.35">
      <c r="A13" s="4" t="s">
        <v>186</v>
      </c>
      <c r="B13" s="4">
        <v>4</v>
      </c>
      <c r="C13" s="4" t="s">
        <v>45</v>
      </c>
      <c r="D13" s="5">
        <v>2</v>
      </c>
      <c r="E13" s="6">
        <v>42360</v>
      </c>
      <c r="F13" s="4">
        <v>3046</v>
      </c>
      <c r="G13" s="4">
        <v>3046.8</v>
      </c>
      <c r="H13" s="4">
        <v>2940.09</v>
      </c>
      <c r="I13" s="4">
        <v>2940.86</v>
      </c>
      <c r="J13" s="4">
        <v>8</v>
      </c>
      <c r="K13" s="7"/>
      <c r="L13" s="4">
        <v>606.79999999999995</v>
      </c>
      <c r="M13" s="4">
        <v>603.5</v>
      </c>
      <c r="N13" s="8"/>
      <c r="O13" s="4">
        <v>9.6999999999999993</v>
      </c>
      <c r="P13" s="8"/>
      <c r="Q13" s="8"/>
      <c r="R13" s="4">
        <v>0.41</v>
      </c>
      <c r="S13" s="4">
        <v>1185.2</v>
      </c>
      <c r="T13" s="4">
        <v>8548</v>
      </c>
      <c r="U13" s="4">
        <v>6303.4</v>
      </c>
      <c r="V13" s="4">
        <v>68.5</v>
      </c>
      <c r="W13" s="4">
        <v>0.77</v>
      </c>
      <c r="X13" s="4">
        <v>6.26</v>
      </c>
      <c r="Y13" s="4">
        <v>0.9</v>
      </c>
      <c r="Z13" s="4">
        <v>223.3</v>
      </c>
      <c r="AA13" s="4">
        <v>1.1299999999999999</v>
      </c>
      <c r="AB13" s="8"/>
      <c r="AC13" s="4">
        <v>2002.2</v>
      </c>
      <c r="AD13" s="4">
        <v>276</v>
      </c>
      <c r="AE13" s="8"/>
      <c r="AF13" s="8"/>
      <c r="AG13" s="8"/>
      <c r="AH13" s="9">
        <v>0.16352236842105258</v>
      </c>
      <c r="AI13" s="9">
        <v>9.6432894736842162E-2</v>
      </c>
      <c r="AJ13" s="10">
        <v>23.165100000000621</v>
      </c>
      <c r="AK13" s="10">
        <v>1116.7960848684211</v>
      </c>
      <c r="AL13" s="10">
        <v>7012.0448348684176</v>
      </c>
      <c r="AM13" s="10">
        <v>6437.4867999999997</v>
      </c>
      <c r="AN13" s="10">
        <v>7824.1899000000003</v>
      </c>
      <c r="AO13" s="10">
        <v>2.6353230263157905</v>
      </c>
      <c r="AP13" s="10">
        <v>1.3354999999999999</v>
      </c>
      <c r="AQ13" s="10">
        <v>5.8232999999999997</v>
      </c>
      <c r="AR13" s="11">
        <v>0.72010394736842132</v>
      </c>
      <c r="AS13" s="11">
        <f t="shared" si="0"/>
        <v>16.419383855951065</v>
      </c>
      <c r="AT13" s="8"/>
      <c r="AU13" s="14">
        <v>0.17108000000000001</v>
      </c>
      <c r="AV13" s="78">
        <v>3.64</v>
      </c>
      <c r="AW13" s="78" t="s">
        <v>119</v>
      </c>
      <c r="AX13" s="78" t="s">
        <v>98</v>
      </c>
      <c r="AY13" s="78">
        <v>2896.5</v>
      </c>
      <c r="AZ13" s="78">
        <v>5100.4359999999997</v>
      </c>
      <c r="BA13" s="78">
        <v>0</v>
      </c>
      <c r="BB13" s="78">
        <v>88.50529234968711</v>
      </c>
      <c r="BC13" s="78" t="str">
        <f t="shared" si="1"/>
        <v>R21S4C2</v>
      </c>
      <c r="BD13" s="78">
        <f t="shared" si="2"/>
        <v>139.58935883384527</v>
      </c>
      <c r="BE13" s="78">
        <v>195.05999999999997</v>
      </c>
      <c r="BF13" s="78"/>
      <c r="BG13" s="99">
        <v>30.5</v>
      </c>
      <c r="BH13" s="142">
        <v>2.1886372171930462</v>
      </c>
      <c r="BI13" s="99">
        <v>3</v>
      </c>
      <c r="BJ13" s="99">
        <f t="shared" si="3"/>
        <v>7.7217000000002072</v>
      </c>
      <c r="BK13" s="99">
        <v>86.431744305008237</v>
      </c>
      <c r="BL13" s="142">
        <v>62.216494845360828</v>
      </c>
      <c r="BM13" s="76" t="str">
        <f t="shared" si="4"/>
        <v>R21S4</v>
      </c>
      <c r="BN13" s="76">
        <f t="shared" si="5"/>
        <v>8.5014979891131723</v>
      </c>
      <c r="BO13" s="135"/>
      <c r="BP13" s="110">
        <f t="shared" si="6"/>
        <v>4.3824037440330912</v>
      </c>
      <c r="BQ13" s="144">
        <f t="shared" si="7"/>
        <v>0.37333333333333335</v>
      </c>
      <c r="BR13" s="110">
        <f t="shared" si="8"/>
        <v>4.4065238383853718</v>
      </c>
      <c r="BS13" s="99">
        <v>5</v>
      </c>
      <c r="BT13" s="99">
        <f t="shared" si="9"/>
        <v>0</v>
      </c>
      <c r="BU13" s="122">
        <v>6</v>
      </c>
      <c r="BV13" s="122">
        <f t="shared" si="10"/>
        <v>-1185.2</v>
      </c>
      <c r="BW13" s="122">
        <f t="shared" si="11"/>
        <v>4.2268041237113405E-2</v>
      </c>
      <c r="BX13" s="122" t="s">
        <v>1376</v>
      </c>
      <c r="BY13" s="122">
        <f t="shared" si="12"/>
        <v>0.51097256688558634</v>
      </c>
      <c r="BZ13" s="78">
        <v>-6.6746973840436175</v>
      </c>
      <c r="CA13" s="122">
        <f t="shared" si="13"/>
        <v>-6.4968835811593317</v>
      </c>
      <c r="CB13" s="122">
        <f t="shared" si="14"/>
        <v>-106.67482538648107</v>
      </c>
    </row>
    <row r="14" spans="1:80" x14ac:dyDescent="0.35">
      <c r="A14" s="4" t="s">
        <v>186</v>
      </c>
      <c r="B14" s="4">
        <v>4</v>
      </c>
      <c r="C14" s="4" t="s">
        <v>45</v>
      </c>
      <c r="D14" s="5">
        <v>3</v>
      </c>
      <c r="E14" s="6">
        <v>42360</v>
      </c>
      <c r="F14" s="4">
        <v>3056.5</v>
      </c>
      <c r="G14" s="4">
        <v>3057.3</v>
      </c>
      <c r="H14" s="4">
        <v>2950.27</v>
      </c>
      <c r="I14" s="4">
        <v>2951.04</v>
      </c>
      <c r="J14" s="4">
        <v>8</v>
      </c>
      <c r="K14" s="7"/>
      <c r="L14" s="4">
        <v>537.1</v>
      </c>
      <c r="M14" s="4">
        <v>537.1</v>
      </c>
      <c r="N14" s="8"/>
      <c r="O14" s="4">
        <v>8.1</v>
      </c>
      <c r="P14" s="8"/>
      <c r="Q14" s="8"/>
      <c r="R14" s="4">
        <v>0.38</v>
      </c>
      <c r="S14" s="4">
        <v>1206</v>
      </c>
      <c r="T14" s="4">
        <v>8548</v>
      </c>
      <c r="U14" s="4">
        <v>6303.4</v>
      </c>
      <c r="V14" s="4">
        <v>68.5</v>
      </c>
      <c r="W14" s="4">
        <v>0.68</v>
      </c>
      <c r="X14" s="4">
        <v>6.26</v>
      </c>
      <c r="Y14" s="4">
        <v>0.75</v>
      </c>
      <c r="Z14" s="4">
        <v>175.4</v>
      </c>
      <c r="AA14" s="4">
        <v>1</v>
      </c>
      <c r="AB14" s="8"/>
      <c r="AC14" s="4">
        <v>2002.2</v>
      </c>
      <c r="AD14" s="4">
        <v>276</v>
      </c>
      <c r="AE14" s="8"/>
      <c r="AF14" s="8"/>
      <c r="AG14" s="8"/>
      <c r="AH14" s="9">
        <v>0.16352236842105258</v>
      </c>
      <c r="AI14" s="9">
        <v>9.6432894736842162E-2</v>
      </c>
      <c r="AJ14" s="10">
        <v>23.165100000000621</v>
      </c>
      <c r="AK14" s="10">
        <v>1116.7960848684211</v>
      </c>
      <c r="AL14" s="10">
        <v>7012.0448348684176</v>
      </c>
      <c r="AM14" s="10">
        <v>6437.4867999999997</v>
      </c>
      <c r="AN14" s="10">
        <v>7824.1899000000003</v>
      </c>
      <c r="AO14" s="10">
        <v>2.6353230263157905</v>
      </c>
      <c r="AP14" s="10">
        <v>1.3354999999999999</v>
      </c>
      <c r="AQ14" s="10">
        <v>5.8232999999999997</v>
      </c>
      <c r="AR14" s="11">
        <v>0.72010394736842132</v>
      </c>
      <c r="AS14" s="11">
        <f t="shared" si="0"/>
        <v>16.419383855951065</v>
      </c>
      <c r="AT14" s="8"/>
      <c r="AU14" s="14">
        <v>5.4519999999999999E-2</v>
      </c>
      <c r="AV14" s="78">
        <v>1.1599999999999999</v>
      </c>
      <c r="AW14" s="78" t="s">
        <v>119</v>
      </c>
      <c r="AX14" s="78" t="s">
        <v>98</v>
      </c>
      <c r="AY14" s="78">
        <v>2900.5</v>
      </c>
      <c r="AZ14" s="78">
        <v>5104.5479999999998</v>
      </c>
      <c r="BA14" s="78">
        <v>0</v>
      </c>
      <c r="BB14" s="78">
        <v>27.390510551494344</v>
      </c>
      <c r="BC14" s="78" t="str">
        <f t="shared" si="1"/>
        <v>R21S4C3</v>
      </c>
      <c r="BD14" s="78">
        <f t="shared" si="2"/>
        <v>139.58935883384527</v>
      </c>
      <c r="BE14" s="78">
        <v>60.37</v>
      </c>
      <c r="BF14" s="78"/>
      <c r="BG14" s="99">
        <v>30.5</v>
      </c>
      <c r="BH14" s="142">
        <v>2.1886372171930462</v>
      </c>
      <c r="BI14" s="99">
        <v>3</v>
      </c>
      <c r="BJ14" s="99">
        <f t="shared" si="3"/>
        <v>7.7217000000002072</v>
      </c>
      <c r="BK14" s="99">
        <v>86.431744305008237</v>
      </c>
      <c r="BL14" s="142">
        <v>66.308641975308646</v>
      </c>
      <c r="BM14" s="76" t="str">
        <f t="shared" si="4"/>
        <v>R21S4</v>
      </c>
      <c r="BN14" s="76">
        <f t="shared" si="5"/>
        <v>8.5014979891131723</v>
      </c>
      <c r="BO14" s="135"/>
      <c r="BP14" s="110">
        <f t="shared" si="6"/>
        <v>5.8968655163147572</v>
      </c>
      <c r="BQ14" s="144">
        <f t="shared" si="7"/>
        <v>0.37333333333333335</v>
      </c>
      <c r="BR14" s="110">
        <f t="shared" si="8"/>
        <v>4.4065238383853718</v>
      </c>
      <c r="BS14" s="99">
        <v>5</v>
      </c>
      <c r="BT14" s="99">
        <f t="shared" si="9"/>
        <v>0</v>
      </c>
      <c r="BU14" s="122">
        <v>6</v>
      </c>
      <c r="BV14" s="122">
        <f t="shared" si="10"/>
        <v>-1206</v>
      </c>
      <c r="BW14" s="122">
        <f t="shared" si="11"/>
        <v>4.6913580246913583E-2</v>
      </c>
      <c r="BX14" s="122" t="s">
        <v>1376</v>
      </c>
      <c r="BY14" s="122">
        <f t="shared" si="12"/>
        <v>0.59433152795144162</v>
      </c>
      <c r="BZ14" s="78">
        <v>-6.5581356404174445</v>
      </c>
      <c r="CA14" s="122">
        <f t="shared" si="13"/>
        <v>-6.4968835811593317</v>
      </c>
      <c r="CB14" s="122">
        <f t="shared" si="14"/>
        <v>-106.67482538648107</v>
      </c>
    </row>
    <row r="15" spans="1:80" x14ac:dyDescent="0.35">
      <c r="A15" s="4" t="s">
        <v>186</v>
      </c>
      <c r="B15" s="4">
        <v>5</v>
      </c>
      <c r="C15" s="4" t="s">
        <v>46</v>
      </c>
      <c r="D15" s="5">
        <v>1</v>
      </c>
      <c r="E15" s="6">
        <v>42371</v>
      </c>
      <c r="F15" s="4">
        <v>2977.5</v>
      </c>
      <c r="G15" s="4">
        <v>2978.3</v>
      </c>
      <c r="H15" s="4">
        <v>2873.78</v>
      </c>
      <c r="I15" s="4">
        <v>2874.56</v>
      </c>
      <c r="J15" s="4">
        <v>8</v>
      </c>
      <c r="K15" s="7"/>
      <c r="L15" s="4">
        <v>162.80000000000001</v>
      </c>
      <c r="M15" s="4">
        <v>162.80000000000001</v>
      </c>
      <c r="N15" s="8"/>
      <c r="O15" s="4">
        <v>22.8</v>
      </c>
      <c r="P15" s="8"/>
      <c r="Q15" s="8"/>
      <c r="R15" s="4">
        <v>0.48</v>
      </c>
      <c r="S15" s="4">
        <v>1318.4</v>
      </c>
      <c r="T15" s="4">
        <v>8820.7999999999993</v>
      </c>
      <c r="U15" s="4">
        <v>6173.2</v>
      </c>
      <c r="V15" s="4">
        <v>51.8</v>
      </c>
      <c r="W15" s="4">
        <v>0.81</v>
      </c>
      <c r="X15" s="4">
        <v>19.010000000000002</v>
      </c>
      <c r="Y15" s="4">
        <v>1.86</v>
      </c>
      <c r="Z15" s="4">
        <v>616.79999999999995</v>
      </c>
      <c r="AA15" s="4">
        <v>11.54</v>
      </c>
      <c r="AB15" s="8"/>
      <c r="AC15" s="4">
        <v>1711.2</v>
      </c>
      <c r="AD15" s="4">
        <v>254.5</v>
      </c>
      <c r="AE15" s="8"/>
      <c r="AF15" s="8"/>
      <c r="AG15" s="8"/>
      <c r="AH15" s="9">
        <v>0.16937185628742527</v>
      </c>
      <c r="AI15" s="9">
        <v>0.10290479041916201</v>
      </c>
      <c r="AJ15" s="10">
        <v>25.451299999999264</v>
      </c>
      <c r="AK15" s="10">
        <v>1076.0604562874244</v>
      </c>
      <c r="AL15" s="10">
        <v>6912.9226245508962</v>
      </c>
      <c r="AM15" s="10">
        <v>6187.2749000000003</v>
      </c>
      <c r="AN15" s="10">
        <v>7516.5780999999997</v>
      </c>
      <c r="AO15" s="10">
        <v>2.1928922155688646</v>
      </c>
      <c r="AP15" s="10">
        <v>1.2710999999999999</v>
      </c>
      <c r="AQ15" s="10">
        <v>4.6848000000000001</v>
      </c>
      <c r="AR15" s="11">
        <v>1.1485323353293404</v>
      </c>
      <c r="AS15" s="11">
        <f>AR15*0.3*AJ15*3.281</f>
        <v>28.772704262055978</v>
      </c>
      <c r="AT15" s="8"/>
      <c r="AU15" s="14">
        <v>0.19786999999999999</v>
      </c>
      <c r="AV15" s="78">
        <v>4.21</v>
      </c>
      <c r="AW15" s="78" t="s">
        <v>119</v>
      </c>
      <c r="AX15" s="78" t="s">
        <v>98</v>
      </c>
      <c r="AY15" s="78">
        <v>2875.1</v>
      </c>
      <c r="AZ15" s="78">
        <v>5073.9560000000001</v>
      </c>
      <c r="BA15" s="78">
        <v>0.95</v>
      </c>
      <c r="BB15" s="78">
        <v>103.31736139155996</v>
      </c>
      <c r="BC15" s="78" t="str">
        <f t="shared" si="1"/>
        <v>R21S5C1</v>
      </c>
      <c r="BD15" s="78">
        <f t="shared" si="2"/>
        <v>134.77644251608027</v>
      </c>
      <c r="BE15" s="78">
        <v>227.17999999999998</v>
      </c>
      <c r="BF15" s="78"/>
      <c r="BG15" s="99">
        <v>31.5</v>
      </c>
      <c r="BH15" s="142">
        <v>2.0745502194387524</v>
      </c>
      <c r="BI15" s="99">
        <v>3</v>
      </c>
      <c r="BJ15" s="99">
        <f t="shared" si="3"/>
        <v>8.4837666666664209</v>
      </c>
      <c r="BK15" s="99">
        <v>67.234286657265031</v>
      </c>
      <c r="BL15" s="142">
        <v>7.1403508771929829</v>
      </c>
      <c r="BM15" s="76" t="str">
        <f t="shared" si="4"/>
        <v>R21S5</v>
      </c>
      <c r="BN15" s="76">
        <f t="shared" si="5"/>
        <v>4.6841771037078637</v>
      </c>
      <c r="BO15" s="135"/>
      <c r="BP15" s="110">
        <f t="shared" si="6"/>
        <v>6.3731017414210385</v>
      </c>
      <c r="BQ15" s="144">
        <f t="shared" si="7"/>
        <v>0.54333333333333333</v>
      </c>
      <c r="BR15" s="110">
        <f t="shared" si="8"/>
        <v>12.076491652771884</v>
      </c>
      <c r="BS15" s="99">
        <v>5</v>
      </c>
      <c r="BT15" s="99">
        <f t="shared" si="9"/>
        <v>0</v>
      </c>
      <c r="BU15" s="122">
        <v>6</v>
      </c>
      <c r="BV15" s="122">
        <f t="shared" si="10"/>
        <v>-1318.4</v>
      </c>
      <c r="BW15" s="122">
        <f t="shared" si="11"/>
        <v>2.1052631578947368E-2</v>
      </c>
      <c r="BX15" s="122" t="s">
        <v>1376</v>
      </c>
      <c r="BY15" s="122">
        <f t="shared" si="12"/>
        <v>0.156667442227784</v>
      </c>
      <c r="BZ15" s="78">
        <v>-6.2395865834872293</v>
      </c>
      <c r="CA15" s="122">
        <f t="shared" si="13"/>
        <v>-5.9985521101091663</v>
      </c>
      <c r="CB15" s="122">
        <f t="shared" si="14"/>
        <v>-172.5945658647029</v>
      </c>
    </row>
    <row r="16" spans="1:80" x14ac:dyDescent="0.35">
      <c r="A16" s="4" t="s">
        <v>186</v>
      </c>
      <c r="B16" s="4">
        <v>5</v>
      </c>
      <c r="C16" s="4" t="s">
        <v>46</v>
      </c>
      <c r="D16" s="5">
        <v>2</v>
      </c>
      <c r="E16" s="6">
        <v>42371</v>
      </c>
      <c r="F16" s="4">
        <v>2996.5</v>
      </c>
      <c r="G16" s="4">
        <v>2997.3</v>
      </c>
      <c r="H16" s="4">
        <v>2892.15</v>
      </c>
      <c r="I16" s="4">
        <v>2892.93</v>
      </c>
      <c r="J16" s="4">
        <v>8</v>
      </c>
      <c r="K16" s="7"/>
      <c r="L16" s="4">
        <v>139.80000000000001</v>
      </c>
      <c r="M16" s="4">
        <v>139.80000000000001</v>
      </c>
      <c r="N16" s="8"/>
      <c r="O16" s="4">
        <v>15</v>
      </c>
      <c r="P16" s="8"/>
      <c r="Q16" s="8"/>
      <c r="R16" s="4">
        <v>0.55000000000000004</v>
      </c>
      <c r="S16" s="4">
        <v>1358.7</v>
      </c>
      <c r="T16" s="4">
        <v>8820.7999999999993</v>
      </c>
      <c r="U16" s="4">
        <v>6173.2</v>
      </c>
      <c r="V16" s="4">
        <v>51.8</v>
      </c>
      <c r="W16" s="4">
        <v>0.38</v>
      </c>
      <c r="X16" s="4">
        <v>19.010000000000002</v>
      </c>
      <c r="Y16" s="4">
        <v>2.15</v>
      </c>
      <c r="Z16" s="4">
        <v>706.9</v>
      </c>
      <c r="AA16" s="4">
        <v>15.42</v>
      </c>
      <c r="AB16" s="8"/>
      <c r="AC16" s="4">
        <v>1711.2</v>
      </c>
      <c r="AD16" s="4">
        <v>254.5</v>
      </c>
      <c r="AE16" s="8"/>
      <c r="AF16" s="8"/>
      <c r="AG16" s="8"/>
      <c r="AH16" s="9">
        <v>0.16937185628742527</v>
      </c>
      <c r="AI16" s="9">
        <v>0.10290479041916201</v>
      </c>
      <c r="AJ16" s="10">
        <v>25.451299999999264</v>
      </c>
      <c r="AK16" s="10">
        <v>1076.0604562874244</v>
      </c>
      <c r="AL16" s="10">
        <v>6912.9226245508962</v>
      </c>
      <c r="AM16" s="10">
        <v>6187.2749000000003</v>
      </c>
      <c r="AN16" s="10">
        <v>7516.5780999999997</v>
      </c>
      <c r="AO16" s="10">
        <v>2.1928922155688646</v>
      </c>
      <c r="AP16" s="10">
        <v>1.2710999999999999</v>
      </c>
      <c r="AQ16" s="10">
        <v>4.6848000000000001</v>
      </c>
      <c r="AR16" s="11">
        <v>1.1485323353293404</v>
      </c>
      <c r="AS16" s="11">
        <f t="shared" si="0"/>
        <v>28.772704262055978</v>
      </c>
      <c r="AT16" s="8"/>
      <c r="AU16" s="14">
        <v>0.16168000000000002</v>
      </c>
      <c r="AV16" s="78">
        <v>3.44</v>
      </c>
      <c r="AW16" s="78" t="s">
        <v>119</v>
      </c>
      <c r="AX16" s="78" t="s">
        <v>98</v>
      </c>
      <c r="AY16" s="78">
        <v>2882.1</v>
      </c>
      <c r="AZ16" s="78">
        <v>5081.2920000000004</v>
      </c>
      <c r="BA16" s="78">
        <v>0.95</v>
      </c>
      <c r="BB16" s="78">
        <v>83.653450903786464</v>
      </c>
      <c r="BC16" s="78" t="str">
        <f t="shared" si="1"/>
        <v>R21S5C2</v>
      </c>
      <c r="BD16" s="78">
        <f t="shared" si="2"/>
        <v>134.77644251608027</v>
      </c>
      <c r="BE16" s="78">
        <v>183.97</v>
      </c>
      <c r="BF16" s="78"/>
      <c r="BG16" s="99">
        <v>31.5</v>
      </c>
      <c r="BH16" s="142">
        <v>2.0745502194387524</v>
      </c>
      <c r="BI16" s="99">
        <v>3</v>
      </c>
      <c r="BJ16" s="99">
        <f t="shared" si="3"/>
        <v>8.4837666666664209</v>
      </c>
      <c r="BK16" s="99">
        <v>67.234286657265031</v>
      </c>
      <c r="BL16" s="142">
        <v>9.32</v>
      </c>
      <c r="BM16" s="76" t="str">
        <f t="shared" si="4"/>
        <v>R21S5</v>
      </c>
      <c r="BN16" s="76">
        <f t="shared" si="5"/>
        <v>4.6841771037078637</v>
      </c>
      <c r="BO16" s="135"/>
      <c r="BP16" s="110">
        <f t="shared" si="6"/>
        <v>11.280845955115053</v>
      </c>
      <c r="BQ16" s="144">
        <f t="shared" si="7"/>
        <v>0.54333333333333333</v>
      </c>
      <c r="BR16" s="110">
        <f t="shared" si="8"/>
        <v>12.076491652771884</v>
      </c>
      <c r="BS16" s="99">
        <v>5</v>
      </c>
      <c r="BT16" s="99">
        <f t="shared" si="9"/>
        <v>0</v>
      </c>
      <c r="BU16" s="122">
        <v>6</v>
      </c>
      <c r="BV16" s="122">
        <f t="shared" si="10"/>
        <v>-1358.7</v>
      </c>
      <c r="BW16" s="122">
        <f t="shared" si="11"/>
        <v>3.6666666666666667E-2</v>
      </c>
      <c r="BX16" s="122" t="s">
        <v>1376</v>
      </c>
      <c r="BY16" s="122">
        <f t="shared" si="12"/>
        <v>0.22923743152835091</v>
      </c>
      <c r="BZ16" s="78">
        <v>-6.1274042416613383</v>
      </c>
      <c r="CA16" s="122">
        <f t="shared" si="13"/>
        <v>-5.9985521101091663</v>
      </c>
      <c r="CB16" s="122">
        <f t="shared" si="14"/>
        <v>-172.5945658647029</v>
      </c>
    </row>
    <row r="17" spans="1:80" x14ac:dyDescent="0.35">
      <c r="A17" s="4" t="s">
        <v>186</v>
      </c>
      <c r="B17" s="4">
        <v>5</v>
      </c>
      <c r="C17" s="4" t="s">
        <v>46</v>
      </c>
      <c r="D17" s="5">
        <v>3</v>
      </c>
      <c r="E17" s="6">
        <v>42371</v>
      </c>
      <c r="F17" s="4">
        <v>3015.2</v>
      </c>
      <c r="G17" s="4">
        <v>3016</v>
      </c>
      <c r="H17" s="4">
        <v>2910.23</v>
      </c>
      <c r="I17" s="4">
        <v>2911</v>
      </c>
      <c r="J17" s="4">
        <v>8</v>
      </c>
      <c r="K17" s="7"/>
      <c r="L17" s="4">
        <v>85.1</v>
      </c>
      <c r="M17" s="4">
        <v>84.9</v>
      </c>
      <c r="N17" s="8"/>
      <c r="O17" s="4">
        <v>15</v>
      </c>
      <c r="P17" s="8"/>
      <c r="Q17" s="8"/>
      <c r="R17" s="4">
        <v>0.6</v>
      </c>
      <c r="S17" s="4">
        <v>1398.2</v>
      </c>
      <c r="T17" s="4">
        <v>8820.7999999999993</v>
      </c>
      <c r="U17" s="4">
        <v>6173.2</v>
      </c>
      <c r="V17" s="4">
        <v>51.8</v>
      </c>
      <c r="W17" s="4">
        <v>0.27</v>
      </c>
      <c r="X17" s="4">
        <v>19.010000000000002</v>
      </c>
      <c r="Y17" s="4">
        <v>2.78</v>
      </c>
      <c r="Z17" s="4">
        <v>932.3</v>
      </c>
      <c r="AA17" s="4">
        <v>33.479999999999997</v>
      </c>
      <c r="AB17" s="8"/>
      <c r="AC17" s="4">
        <v>1711.2</v>
      </c>
      <c r="AD17" s="4">
        <v>254.5</v>
      </c>
      <c r="AE17" s="8"/>
      <c r="AF17" s="8"/>
      <c r="AG17" s="8"/>
      <c r="AH17" s="9">
        <v>0.16937185628742527</v>
      </c>
      <c r="AI17" s="9">
        <v>0.10290479041916201</v>
      </c>
      <c r="AJ17" s="10">
        <v>25.451299999999264</v>
      </c>
      <c r="AK17" s="10">
        <v>1076.0604562874244</v>
      </c>
      <c r="AL17" s="10">
        <v>6912.9226245508962</v>
      </c>
      <c r="AM17" s="10">
        <v>6187.2749000000003</v>
      </c>
      <c r="AN17" s="10">
        <v>7516.5780999999997</v>
      </c>
      <c r="AO17" s="10">
        <v>2.1928922155688646</v>
      </c>
      <c r="AP17" s="10">
        <v>1.2710999999999999</v>
      </c>
      <c r="AQ17" s="10">
        <v>4.6848000000000001</v>
      </c>
      <c r="AR17" s="11">
        <v>1.1485323353293404</v>
      </c>
      <c r="AS17" s="11">
        <f t="shared" si="0"/>
        <v>28.772704262055978</v>
      </c>
      <c r="AT17" s="8"/>
      <c r="AU17" s="14">
        <v>0.41313</v>
      </c>
      <c r="AV17" s="78">
        <v>8.7899999999999991</v>
      </c>
      <c r="AW17" s="78" t="s">
        <v>119</v>
      </c>
      <c r="AX17" s="78" t="s">
        <v>98</v>
      </c>
      <c r="AY17" s="78">
        <v>2887.3</v>
      </c>
      <c r="AZ17" s="78">
        <v>5088.4560000000001</v>
      </c>
      <c r="BA17" s="78">
        <v>0.95</v>
      </c>
      <c r="BB17" s="78">
        <v>217.35851525289439</v>
      </c>
      <c r="BC17" s="78" t="str">
        <f t="shared" si="1"/>
        <v>R21S5C3</v>
      </c>
      <c r="BD17" s="78">
        <f t="shared" si="2"/>
        <v>134.77644251608027</v>
      </c>
      <c r="BE17" s="78">
        <v>478.44</v>
      </c>
      <c r="BF17" s="78"/>
      <c r="BG17" s="99">
        <v>31.5</v>
      </c>
      <c r="BH17" s="142">
        <v>2.0745502194387524</v>
      </c>
      <c r="BI17" s="99">
        <v>3</v>
      </c>
      <c r="BJ17" s="99">
        <f t="shared" si="3"/>
        <v>8.4837666666664209</v>
      </c>
      <c r="BK17" s="99">
        <v>67.234286657265031</v>
      </c>
      <c r="BL17" s="142">
        <v>5.66</v>
      </c>
      <c r="BM17" s="76" t="str">
        <f t="shared" si="4"/>
        <v>R21S5</v>
      </c>
      <c r="BN17" s="76">
        <f t="shared" si="5"/>
        <v>4.6841771037078637</v>
      </c>
      <c r="BO17" s="135"/>
      <c r="BP17" s="110">
        <f t="shared" si="6"/>
        <v>18.575527261779555</v>
      </c>
      <c r="BQ17" s="144">
        <f t="shared" si="7"/>
        <v>0.54333333333333333</v>
      </c>
      <c r="BR17" s="110">
        <f t="shared" si="8"/>
        <v>12.076491652771884</v>
      </c>
      <c r="BS17" s="99">
        <v>5</v>
      </c>
      <c r="BT17" s="99">
        <f t="shared" si="9"/>
        <v>0</v>
      </c>
      <c r="BU17" s="122">
        <v>6</v>
      </c>
      <c r="BV17" s="122">
        <f t="shared" si="10"/>
        <v>-1398.2</v>
      </c>
      <c r="BW17" s="122">
        <f t="shared" si="11"/>
        <v>0.04</v>
      </c>
      <c r="BX17" s="122" t="s">
        <v>1376</v>
      </c>
      <c r="BY17" s="122">
        <f t="shared" si="12"/>
        <v>0.20236512215774244</v>
      </c>
      <c r="BZ17" s="78">
        <v>-5.6286655051789296</v>
      </c>
      <c r="CA17" s="122">
        <f t="shared" si="13"/>
        <v>-5.9985521101091663</v>
      </c>
      <c r="CB17" s="122">
        <f t="shared" si="14"/>
        <v>-172.5945658647029</v>
      </c>
    </row>
    <row r="18" spans="1:80" x14ac:dyDescent="0.35">
      <c r="A18" s="4" t="s">
        <v>47</v>
      </c>
      <c r="B18" s="4">
        <v>1</v>
      </c>
      <c r="C18" s="4" t="s">
        <v>44</v>
      </c>
      <c r="D18" s="5">
        <v>1</v>
      </c>
      <c r="E18" s="6">
        <v>42349</v>
      </c>
      <c r="F18" s="4">
        <v>3308</v>
      </c>
      <c r="G18" s="4">
        <v>3309.2</v>
      </c>
      <c r="H18" s="4">
        <v>3286.52</v>
      </c>
      <c r="I18" s="4">
        <v>3287.71</v>
      </c>
      <c r="J18" s="7">
        <v>12</v>
      </c>
      <c r="K18" s="7">
        <v>276.78379999999999</v>
      </c>
      <c r="L18" s="4">
        <v>380</v>
      </c>
      <c r="M18" s="4">
        <v>364</v>
      </c>
      <c r="N18" s="8"/>
      <c r="O18" s="4">
        <v>12.7</v>
      </c>
      <c r="P18" s="8"/>
      <c r="Q18" s="8"/>
      <c r="R18" s="4">
        <v>0.08</v>
      </c>
      <c r="S18" s="4">
        <v>1523.2</v>
      </c>
      <c r="T18" s="4">
        <v>7241.2</v>
      </c>
      <c r="U18" s="4">
        <v>3646.8</v>
      </c>
      <c r="V18" s="4">
        <v>75.8</v>
      </c>
      <c r="W18" s="4">
        <v>0.01</v>
      </c>
      <c r="X18" s="4">
        <v>2.37</v>
      </c>
      <c r="Y18" s="4">
        <v>0.23</v>
      </c>
      <c r="Z18" s="4">
        <v>99.9</v>
      </c>
      <c r="AA18" s="4">
        <v>31.23</v>
      </c>
      <c r="AB18" s="8"/>
      <c r="AC18" s="4">
        <v>1420.9</v>
      </c>
      <c r="AD18" s="4">
        <v>54.7</v>
      </c>
      <c r="AE18" s="8">
        <v>0</v>
      </c>
      <c r="AF18" s="8"/>
      <c r="AG18" s="8"/>
      <c r="AH18" s="15">
        <v>6.9051479289940834E-2</v>
      </c>
      <c r="AI18" s="15">
        <v>4.68715976331361E-2</v>
      </c>
      <c r="AJ18" s="16">
        <v>25.755600000000413</v>
      </c>
      <c r="AK18" s="16">
        <v>1908.1673804733709</v>
      </c>
      <c r="AL18" s="16">
        <v>7199.0761869822463</v>
      </c>
      <c r="AM18" s="16">
        <v>6943.0288</v>
      </c>
      <c r="AN18" s="16">
        <v>7530.6880000000001</v>
      </c>
      <c r="AO18" s="16">
        <v>5.1568106508875768</v>
      </c>
      <c r="AP18" s="16">
        <v>4.7110000000000003</v>
      </c>
      <c r="AQ18" s="16">
        <v>6.6197999999999997</v>
      </c>
      <c r="AR18" s="17">
        <v>3.7001183431952668E-2</v>
      </c>
      <c r="AS18" s="17">
        <f>AR18*0.3*3.281*AJ18</f>
        <v>0.93802577342401516</v>
      </c>
      <c r="AT18" s="8">
        <v>100</v>
      </c>
      <c r="AU18" s="14">
        <v>0</v>
      </c>
      <c r="AV18" s="78">
        <v>0</v>
      </c>
      <c r="AW18" s="78" t="s">
        <v>119</v>
      </c>
      <c r="AX18" s="78" t="s">
        <v>98</v>
      </c>
      <c r="AY18" s="78">
        <v>3576.2</v>
      </c>
      <c r="AZ18" s="78">
        <v>6940.2</v>
      </c>
      <c r="BA18" s="78" t="s">
        <v>106</v>
      </c>
      <c r="BB18" s="78" t="e">
        <v>#VALUE!</v>
      </c>
      <c r="BC18" s="78" t="str">
        <f t="shared" si="1"/>
        <v>R22S1C1</v>
      </c>
      <c r="BD18" s="78" t="e">
        <f t="shared" si="2"/>
        <v>#VALUE!</v>
      </c>
      <c r="BE18" s="78" t="e">
        <v>#VALUE!</v>
      </c>
      <c r="BF18" s="78"/>
      <c r="BG18" s="99">
        <v>22.3</v>
      </c>
      <c r="BH18" s="142">
        <v>1.5996521144915798</v>
      </c>
      <c r="BI18" s="99">
        <v>3</v>
      </c>
      <c r="BJ18" s="99">
        <f t="shared" si="3"/>
        <v>8.5852000000001372</v>
      </c>
      <c r="BK18" s="99">
        <v>55.168584696142872</v>
      </c>
      <c r="BL18" s="142">
        <v>28.661417322834648</v>
      </c>
      <c r="BM18" s="76" t="str">
        <f t="shared" si="4"/>
        <v>R22S1</v>
      </c>
      <c r="BN18" s="76" t="e">
        <f t="shared" si="5"/>
        <v>#VALUE!</v>
      </c>
      <c r="BO18" s="135"/>
      <c r="BP18" s="110">
        <f t="shared" si="6"/>
        <v>1.0998527228438186</v>
      </c>
      <c r="BQ18" s="144">
        <f t="shared" si="7"/>
        <v>0.19000000000000003</v>
      </c>
      <c r="BR18" s="110">
        <f t="shared" si="8"/>
        <v>1.0855737257381624</v>
      </c>
      <c r="BS18" s="99">
        <v>5</v>
      </c>
      <c r="BT18" s="99">
        <f t="shared" si="9"/>
        <v>0</v>
      </c>
      <c r="BU18">
        <v>5</v>
      </c>
      <c r="BV18" s="122">
        <f t="shared" si="10"/>
        <v>-1523.2</v>
      </c>
      <c r="BW18" s="122">
        <f t="shared" si="11"/>
        <v>6.2992125984251976E-3</v>
      </c>
      <c r="BX18" s="122" t="s">
        <v>1377</v>
      </c>
      <c r="BY18" s="122">
        <f t="shared" si="12"/>
        <v>0.34393123957136607</v>
      </c>
      <c r="BZ18" s="78">
        <v>-7.0843452794983692</v>
      </c>
      <c r="CA18" s="122">
        <f t="shared" si="13"/>
        <v>-6.4476584610801231</v>
      </c>
      <c r="CB18" s="122">
        <f t="shared" si="14"/>
        <v>-6.0480698147285779</v>
      </c>
    </row>
    <row r="19" spans="1:80" x14ac:dyDescent="0.35">
      <c r="A19" s="4" t="s">
        <v>47</v>
      </c>
      <c r="B19" s="4">
        <v>1</v>
      </c>
      <c r="C19" s="4" t="s">
        <v>44</v>
      </c>
      <c r="D19" s="5">
        <v>2</v>
      </c>
      <c r="E19" s="6">
        <v>42349</v>
      </c>
      <c r="F19" s="4">
        <v>3317.5</v>
      </c>
      <c r="G19" s="4">
        <v>3318.7</v>
      </c>
      <c r="H19" s="4">
        <v>3296</v>
      </c>
      <c r="I19" s="4">
        <v>3297.2</v>
      </c>
      <c r="J19" s="7">
        <v>12</v>
      </c>
      <c r="K19" s="7">
        <v>277.47680000000003</v>
      </c>
      <c r="L19" s="4">
        <v>384.3</v>
      </c>
      <c r="M19" s="4">
        <v>374.9</v>
      </c>
      <c r="N19" s="8"/>
      <c r="O19" s="4">
        <v>9.1</v>
      </c>
      <c r="P19" s="8"/>
      <c r="Q19" s="8"/>
      <c r="R19" s="4">
        <v>0.22</v>
      </c>
      <c r="S19" s="4">
        <v>1523.8</v>
      </c>
      <c r="T19" s="4">
        <v>7241.2</v>
      </c>
      <c r="U19" s="4">
        <v>3646.8</v>
      </c>
      <c r="V19" s="4">
        <v>75.8</v>
      </c>
      <c r="W19" s="4">
        <v>0.45</v>
      </c>
      <c r="X19" s="4">
        <v>2.37</v>
      </c>
      <c r="Y19" s="4">
        <v>0.2</v>
      </c>
      <c r="Z19" s="4">
        <v>93.6</v>
      </c>
      <c r="AA19" s="4">
        <v>0.76</v>
      </c>
      <c r="AB19" s="8"/>
      <c r="AC19" s="4">
        <v>1420.9</v>
      </c>
      <c r="AD19" s="4">
        <v>54.7</v>
      </c>
      <c r="AE19" s="8">
        <v>0</v>
      </c>
      <c r="AF19" s="8"/>
      <c r="AG19" s="8"/>
      <c r="AH19" s="15">
        <v>6.9051479289940834E-2</v>
      </c>
      <c r="AI19" s="15">
        <v>4.68715976331361E-2</v>
      </c>
      <c r="AJ19" s="16">
        <v>25.755600000000413</v>
      </c>
      <c r="AK19" s="16">
        <v>1908.1673804733709</v>
      </c>
      <c r="AL19" s="16">
        <v>7199.0761869822463</v>
      </c>
      <c r="AM19" s="16">
        <v>6943.0288</v>
      </c>
      <c r="AN19" s="16">
        <v>7530.6880000000001</v>
      </c>
      <c r="AO19" s="16">
        <v>5.1568106508875768</v>
      </c>
      <c r="AP19" s="16">
        <v>4.7110000000000003</v>
      </c>
      <c r="AQ19" s="16">
        <v>6.6197999999999997</v>
      </c>
      <c r="AR19" s="17">
        <v>3.7001183431952668E-2</v>
      </c>
      <c r="AS19" s="17">
        <f t="shared" ref="AS19:AS20" si="15">AR19*0.3*3.281*AJ19</f>
        <v>0.93802577342401516</v>
      </c>
      <c r="AT19" s="8">
        <v>80</v>
      </c>
      <c r="AU19" s="14"/>
      <c r="AV19" s="78"/>
      <c r="AW19" s="78" t="s">
        <v>119</v>
      </c>
      <c r="AX19" s="78" t="s">
        <v>98</v>
      </c>
      <c r="AY19" s="78" t="e">
        <v>#N/A</v>
      </c>
      <c r="AZ19" s="78" t="e">
        <v>#N/A</v>
      </c>
      <c r="BA19" s="78" t="e">
        <v>#N/A</v>
      </c>
      <c r="BB19" s="78" t="e">
        <v>#N/A</v>
      </c>
      <c r="BC19" s="78" t="str">
        <f t="shared" si="1"/>
        <v>R22S1C2</v>
      </c>
      <c r="BD19" s="78" t="e">
        <f t="shared" si="2"/>
        <v>#VALUE!</v>
      </c>
      <c r="BE19" s="78" t="e">
        <v>#N/A</v>
      </c>
      <c r="BF19" s="78"/>
      <c r="BG19" s="99">
        <v>22.3</v>
      </c>
      <c r="BH19" s="142">
        <v>1.5996521144915798</v>
      </c>
      <c r="BI19" s="99">
        <v>3</v>
      </c>
      <c r="BJ19" s="99">
        <f t="shared" si="3"/>
        <v>8.5852000000001372</v>
      </c>
      <c r="BK19" s="99">
        <v>55.168584696142872</v>
      </c>
      <c r="BL19" s="142">
        <v>41.197802197802197</v>
      </c>
      <c r="BM19" s="76" t="str">
        <f t="shared" si="4"/>
        <v>R22S1</v>
      </c>
      <c r="BN19" s="76" t="e">
        <f t="shared" si="5"/>
        <v>#VALUE!</v>
      </c>
      <c r="BO19" s="135"/>
      <c r="BP19" s="110">
        <f t="shared" si="6"/>
        <v>1.4903312435440381</v>
      </c>
      <c r="BQ19" s="144">
        <f t="shared" si="7"/>
        <v>0.19000000000000003</v>
      </c>
      <c r="BR19" s="110">
        <f t="shared" si="8"/>
        <v>1.0855737257381624</v>
      </c>
      <c r="BS19" s="99">
        <v>5</v>
      </c>
      <c r="BT19" s="99">
        <f t="shared" si="9"/>
        <v>0</v>
      </c>
      <c r="BU19" s="122">
        <v>5</v>
      </c>
      <c r="BV19" s="122">
        <f t="shared" si="10"/>
        <v>-1523.8</v>
      </c>
      <c r="BW19" s="122">
        <f t="shared" si="11"/>
        <v>2.4175824175824177E-2</v>
      </c>
      <c r="BX19" s="122" t="s">
        <v>1377</v>
      </c>
      <c r="BY19" s="122">
        <f t="shared" si="12"/>
        <v>0.48354563560949598</v>
      </c>
      <c r="BZ19" s="78">
        <v>-6.0123603719629566</v>
      </c>
      <c r="CA19" s="122">
        <f t="shared" si="13"/>
        <v>-6.4476584610801231</v>
      </c>
      <c r="CB19" s="122">
        <f t="shared" si="14"/>
        <v>-6.0480698147285779</v>
      </c>
    </row>
    <row r="20" spans="1:80" x14ac:dyDescent="0.35">
      <c r="A20" s="4" t="s">
        <v>47</v>
      </c>
      <c r="B20" s="4">
        <v>1</v>
      </c>
      <c r="C20" s="4" t="s">
        <v>44</v>
      </c>
      <c r="D20" s="5">
        <v>3</v>
      </c>
      <c r="E20" s="6">
        <v>42349</v>
      </c>
      <c r="F20" s="4">
        <v>3325</v>
      </c>
      <c r="G20" s="4">
        <v>3326.2</v>
      </c>
      <c r="H20" s="4">
        <v>3303.49</v>
      </c>
      <c r="I20" s="4">
        <v>3304.68</v>
      </c>
      <c r="J20" s="7">
        <v>12</v>
      </c>
      <c r="K20" s="7">
        <v>278.5478</v>
      </c>
      <c r="L20" s="4">
        <v>394.4</v>
      </c>
      <c r="M20" s="4">
        <v>393.2</v>
      </c>
      <c r="N20" s="8"/>
      <c r="O20" s="4">
        <v>19.399999999999999</v>
      </c>
      <c r="P20" s="8"/>
      <c r="Q20" s="8"/>
      <c r="R20" s="4">
        <v>0.27</v>
      </c>
      <c r="S20" s="4">
        <v>1534.5</v>
      </c>
      <c r="T20" s="4">
        <v>7241.2</v>
      </c>
      <c r="U20" s="4">
        <v>3646.8</v>
      </c>
      <c r="V20" s="4">
        <v>75.8</v>
      </c>
      <c r="W20" s="4">
        <v>1</v>
      </c>
      <c r="X20" s="4">
        <v>2.37</v>
      </c>
      <c r="Y20" s="4">
        <v>0.26</v>
      </c>
      <c r="Z20" s="4">
        <v>121.8</v>
      </c>
      <c r="AA20" s="4">
        <v>0.94</v>
      </c>
      <c r="AB20" s="8"/>
      <c r="AC20" s="4">
        <v>1420.9</v>
      </c>
      <c r="AD20" s="4">
        <v>54.7</v>
      </c>
      <c r="AE20" s="8">
        <v>0</v>
      </c>
      <c r="AF20" s="8"/>
      <c r="AG20" s="8"/>
      <c r="AH20" s="15">
        <v>6.9051479289940834E-2</v>
      </c>
      <c r="AI20" s="15">
        <v>4.68715976331361E-2</v>
      </c>
      <c r="AJ20" s="16">
        <v>25.755600000000413</v>
      </c>
      <c r="AK20" s="16">
        <v>1908.1673804733709</v>
      </c>
      <c r="AL20" s="16">
        <v>7199.0761869822463</v>
      </c>
      <c r="AM20" s="16">
        <v>6943.0288</v>
      </c>
      <c r="AN20" s="16">
        <v>7530.6880000000001</v>
      </c>
      <c r="AO20" s="16">
        <v>5.1568106508875768</v>
      </c>
      <c r="AP20" s="16">
        <v>4.7110000000000003</v>
      </c>
      <c r="AQ20" s="16">
        <v>6.6197999999999997</v>
      </c>
      <c r="AR20" s="17">
        <v>3.7001183431952668E-2</v>
      </c>
      <c r="AS20" s="17">
        <f t="shared" si="15"/>
        <v>0.93802577342401516</v>
      </c>
      <c r="AT20" s="8">
        <v>90</v>
      </c>
      <c r="AU20" s="14">
        <v>0</v>
      </c>
      <c r="AV20" s="78">
        <v>0</v>
      </c>
      <c r="AW20" s="78" t="s">
        <v>119</v>
      </c>
      <c r="AX20" s="78" t="s">
        <v>98</v>
      </c>
      <c r="AY20" s="78" t="e">
        <v>#N/A</v>
      </c>
      <c r="AZ20" s="78" t="e">
        <v>#N/A</v>
      </c>
      <c r="BA20" s="78" t="e">
        <v>#N/A</v>
      </c>
      <c r="BB20" s="78" t="e">
        <v>#N/A</v>
      </c>
      <c r="BC20" s="78" t="str">
        <f t="shared" si="1"/>
        <v>R22S1C3</v>
      </c>
      <c r="BD20" s="78" t="e">
        <f t="shared" si="2"/>
        <v>#VALUE!</v>
      </c>
      <c r="BE20" s="78" t="e">
        <v>#N/A</v>
      </c>
      <c r="BF20" s="78" t="s">
        <v>49</v>
      </c>
      <c r="BG20" s="99">
        <v>22.3</v>
      </c>
      <c r="BH20" s="142">
        <v>1.5996521144915798</v>
      </c>
      <c r="BI20" s="99">
        <v>3</v>
      </c>
      <c r="BJ20" s="99">
        <f t="shared" si="3"/>
        <v>8.5852000000001372</v>
      </c>
      <c r="BK20" s="99">
        <v>55.168584696142872</v>
      </c>
      <c r="BL20" s="142">
        <v>20.268041237113405</v>
      </c>
      <c r="BM20" s="76" t="str">
        <f t="shared" si="4"/>
        <v>R22S1</v>
      </c>
      <c r="BN20" s="76" t="e">
        <f t="shared" si="5"/>
        <v>#VALUE!</v>
      </c>
      <c r="BO20" s="135"/>
      <c r="BP20" s="110">
        <f t="shared" si="6"/>
        <v>0.66653721082663064</v>
      </c>
      <c r="BQ20" s="144">
        <f t="shared" si="7"/>
        <v>0.19000000000000003</v>
      </c>
      <c r="BR20" s="110">
        <f t="shared" si="8"/>
        <v>1.0855737257381624</v>
      </c>
      <c r="BS20" s="99">
        <v>5</v>
      </c>
      <c r="BT20" s="99">
        <f t="shared" si="9"/>
        <v>0</v>
      </c>
      <c r="BU20" s="122">
        <v>5</v>
      </c>
      <c r="BV20" s="122">
        <f>BT20-S20</f>
        <v>-1534.5</v>
      </c>
      <c r="BW20" s="122">
        <f t="shared" si="11"/>
        <v>1.3917525773195879E-2</v>
      </c>
      <c r="BX20" s="122" t="s">
        <v>1377</v>
      </c>
      <c r="BY20" s="122">
        <f t="shared" si="12"/>
        <v>0.22953644301341952</v>
      </c>
      <c r="BZ20" s="78">
        <v>-6.2462697317790425</v>
      </c>
      <c r="CA20" s="122">
        <f t="shared" si="13"/>
        <v>-6.4476584610801231</v>
      </c>
      <c r="CB20" s="122">
        <f t="shared" si="14"/>
        <v>-6.0480698147285779</v>
      </c>
    </row>
    <row r="21" spans="1:80" x14ac:dyDescent="0.35">
      <c r="A21" s="4" t="s">
        <v>47</v>
      </c>
      <c r="B21" s="4">
        <v>2</v>
      </c>
      <c r="C21" s="4" t="s">
        <v>45</v>
      </c>
      <c r="D21" s="5">
        <v>1</v>
      </c>
      <c r="E21" s="6">
        <v>42353</v>
      </c>
      <c r="F21" s="4">
        <v>3227.9</v>
      </c>
      <c r="G21" s="4">
        <v>3228.7</v>
      </c>
      <c r="H21" s="4">
        <v>3206.92</v>
      </c>
      <c r="I21" s="4">
        <v>3207.72</v>
      </c>
      <c r="J21" s="7">
        <v>8</v>
      </c>
      <c r="K21" s="7">
        <v>276.78379999999999</v>
      </c>
      <c r="L21" s="4">
        <v>193.4</v>
      </c>
      <c r="M21" s="4">
        <v>192</v>
      </c>
      <c r="N21" s="8"/>
      <c r="O21" s="4">
        <v>24.5</v>
      </c>
      <c r="P21" s="8"/>
      <c r="Q21" s="8"/>
      <c r="R21" s="4">
        <v>0.27</v>
      </c>
      <c r="S21" s="4">
        <v>1000.6</v>
      </c>
      <c r="T21" s="4">
        <v>7009.2</v>
      </c>
      <c r="U21" s="4">
        <v>3452.3</v>
      </c>
      <c r="V21" s="4">
        <v>50</v>
      </c>
      <c r="W21" s="4">
        <v>0.82</v>
      </c>
      <c r="X21" s="4">
        <v>0.06</v>
      </c>
      <c r="Y21" s="4">
        <v>0.79</v>
      </c>
      <c r="Z21" s="4">
        <v>406.4</v>
      </c>
      <c r="AA21" s="4">
        <v>6.45</v>
      </c>
      <c r="AB21" s="8"/>
      <c r="AC21" s="4">
        <v>1224.3</v>
      </c>
      <c r="AD21" s="4">
        <v>121.7</v>
      </c>
      <c r="AE21" s="8">
        <v>8558.6630272000002</v>
      </c>
      <c r="AF21" s="8">
        <v>0</v>
      </c>
      <c r="AG21" s="8">
        <v>0.81010968735861089</v>
      </c>
      <c r="AH21" s="15">
        <v>0.10197210526315792</v>
      </c>
      <c r="AI21" s="15">
        <v>5.2639999999999972E-2</v>
      </c>
      <c r="AJ21" s="16">
        <v>28.955999999998312</v>
      </c>
      <c r="AK21" s="16">
        <v>1781.4076478947361</v>
      </c>
      <c r="AL21" s="16">
        <v>7568.9939542105249</v>
      </c>
      <c r="AM21" s="16">
        <v>7276.6122999999998</v>
      </c>
      <c r="AN21" s="16">
        <v>7826.1880000000001</v>
      </c>
      <c r="AO21" s="16">
        <v>4.2330052631578932</v>
      </c>
      <c r="AP21" s="16">
        <v>2.0840000000000001</v>
      </c>
      <c r="AQ21" s="16">
        <v>9.3425999999999991</v>
      </c>
      <c r="AR21" s="17">
        <v>0.14801684210526314</v>
      </c>
      <c r="AS21" s="17">
        <f>AR21*0.3*3.281*AJ21</f>
        <v>4.2186858618237544</v>
      </c>
      <c r="AT21" s="8">
        <v>53</v>
      </c>
      <c r="AU21" s="14">
        <v>2.8799999999999999E-2</v>
      </c>
      <c r="AV21" s="78">
        <v>0.48</v>
      </c>
      <c r="AW21" s="78" t="s">
        <v>119</v>
      </c>
      <c r="AX21" s="78" t="s">
        <v>98</v>
      </c>
      <c r="AY21" s="78">
        <v>3490.1</v>
      </c>
      <c r="AZ21" s="78">
        <v>6854.1</v>
      </c>
      <c r="BA21" s="78">
        <v>0.94</v>
      </c>
      <c r="BB21" s="78">
        <v>15.340281692765721</v>
      </c>
      <c r="BC21" s="78" t="str">
        <f t="shared" si="1"/>
        <v>R22S2C1</v>
      </c>
      <c r="BD21" s="78">
        <f t="shared" si="2"/>
        <v>9.9921563267611457</v>
      </c>
      <c r="BE21" s="78">
        <v>51.604707614463891</v>
      </c>
      <c r="BF21" s="78" t="s">
        <v>49</v>
      </c>
      <c r="BG21" s="99">
        <v>20.8</v>
      </c>
      <c r="BH21" s="142">
        <v>2.0272137035503324</v>
      </c>
      <c r="BI21" s="99">
        <v>3</v>
      </c>
      <c r="BJ21" s="99">
        <f t="shared" si="3"/>
        <v>9.6519999999994379</v>
      </c>
      <c r="BK21" s="99">
        <v>42.28139245752422</v>
      </c>
      <c r="BL21" s="142">
        <v>7.8367346938775508</v>
      </c>
      <c r="BM21" s="76" t="str">
        <f t="shared" si="4"/>
        <v>R22S2</v>
      </c>
      <c r="BN21" s="76">
        <f t="shared" si="5"/>
        <v>2.3685471386204369</v>
      </c>
      <c r="BO21" s="135"/>
      <c r="BP21" s="110">
        <f t="shared" si="6"/>
        <v>2.4047812536674393</v>
      </c>
      <c r="BQ21" s="144">
        <f t="shared" si="7"/>
        <v>0.20666666666666667</v>
      </c>
      <c r="BR21" s="110">
        <f t="shared" si="8"/>
        <v>4.7348273262083849</v>
      </c>
      <c r="BS21" s="99">
        <v>5</v>
      </c>
      <c r="BT21" s="99">
        <f t="shared" si="9"/>
        <v>8521.2988241557705</v>
      </c>
      <c r="BU21" s="122">
        <v>5</v>
      </c>
      <c r="BV21" s="122">
        <f t="shared" si="10"/>
        <v>7520.6988241557701</v>
      </c>
      <c r="BW21" s="122">
        <f t="shared" si="11"/>
        <v>1.1020408163265306E-2</v>
      </c>
      <c r="BX21" s="122" t="s">
        <v>1377</v>
      </c>
      <c r="BY21" s="122">
        <f t="shared" si="12"/>
        <v>0.15193548720034278</v>
      </c>
      <c r="BZ21" s="78">
        <v>-6.294677770571238</v>
      </c>
      <c r="CA21" s="122">
        <f t="shared" si="13"/>
        <v>-6.0656165222061587</v>
      </c>
      <c r="CB21" s="122">
        <f t="shared" si="14"/>
        <v>-25.588930665475694</v>
      </c>
    </row>
    <row r="22" spans="1:80" x14ac:dyDescent="0.35">
      <c r="A22" s="4" t="s">
        <v>47</v>
      </c>
      <c r="B22" s="4">
        <v>2</v>
      </c>
      <c r="C22" s="4" t="s">
        <v>45</v>
      </c>
      <c r="D22" s="5">
        <v>2</v>
      </c>
      <c r="E22" s="6">
        <v>42353</v>
      </c>
      <c r="F22" s="4">
        <v>3238.5</v>
      </c>
      <c r="G22" s="4">
        <v>3239.3</v>
      </c>
      <c r="H22" s="4">
        <v>3217.44</v>
      </c>
      <c r="I22" s="4">
        <v>3218.24</v>
      </c>
      <c r="J22" s="7">
        <v>8</v>
      </c>
      <c r="K22" s="7">
        <v>277.47680000000003</v>
      </c>
      <c r="L22" s="4">
        <v>173.7</v>
      </c>
      <c r="M22" s="4">
        <v>173.7</v>
      </c>
      <c r="N22" s="8"/>
      <c r="O22" s="4">
        <v>19.600000000000001</v>
      </c>
      <c r="P22" s="8"/>
      <c r="Q22" s="8"/>
      <c r="R22" s="4">
        <v>0.25</v>
      </c>
      <c r="S22" s="4">
        <v>1025.5999999999999</v>
      </c>
      <c r="T22" s="4">
        <v>7009.2</v>
      </c>
      <c r="U22" s="4">
        <v>3452.3</v>
      </c>
      <c r="V22" s="4">
        <v>50</v>
      </c>
      <c r="W22" s="4">
        <v>0.46</v>
      </c>
      <c r="X22" s="4">
        <v>0.06</v>
      </c>
      <c r="Y22" s="4">
        <v>0.72</v>
      </c>
      <c r="Z22" s="4">
        <v>391.5</v>
      </c>
      <c r="AA22" s="4">
        <v>6.87</v>
      </c>
      <c r="AB22" s="8"/>
      <c r="AC22" s="4">
        <v>1224.3</v>
      </c>
      <c r="AD22" s="4">
        <v>121.7</v>
      </c>
      <c r="AE22" s="8">
        <v>8558.6630272000002</v>
      </c>
      <c r="AF22" s="8">
        <v>0</v>
      </c>
      <c r="AG22" s="8">
        <v>0.81010968735861089</v>
      </c>
      <c r="AH22" s="15">
        <v>0.10197210526315792</v>
      </c>
      <c r="AI22" s="15">
        <v>5.2639999999999972E-2</v>
      </c>
      <c r="AJ22" s="16">
        <v>28.955999999998312</v>
      </c>
      <c r="AK22" s="16">
        <v>1781.4076478947361</v>
      </c>
      <c r="AL22" s="16">
        <v>7568.9939542105249</v>
      </c>
      <c r="AM22" s="16">
        <v>7276.6122999999998</v>
      </c>
      <c r="AN22" s="16">
        <v>7826.1880000000001</v>
      </c>
      <c r="AO22" s="16">
        <v>4.2330052631578932</v>
      </c>
      <c r="AP22" s="16">
        <v>2.0840000000000001</v>
      </c>
      <c r="AQ22" s="16">
        <v>9.3425999999999991</v>
      </c>
      <c r="AR22" s="17">
        <v>0.14801684210526314</v>
      </c>
      <c r="AS22" s="17">
        <f t="shared" ref="AS22:AS23" si="16">AR22*0.3*3.281*AJ22</f>
        <v>4.2186858618237544</v>
      </c>
      <c r="AT22" s="8">
        <v>54</v>
      </c>
      <c r="AU22" s="14">
        <v>3.0600000000000002E-2</v>
      </c>
      <c r="AV22" s="78">
        <v>0.51</v>
      </c>
      <c r="AW22" s="78" t="s">
        <v>119</v>
      </c>
      <c r="AX22" s="78" t="s">
        <v>98</v>
      </c>
      <c r="AY22" s="78">
        <v>3501.4</v>
      </c>
      <c r="AZ22" s="78">
        <v>6865.4</v>
      </c>
      <c r="BA22" s="78">
        <v>1.89</v>
      </c>
      <c r="BB22" s="78">
        <v>15.713781108842063</v>
      </c>
      <c r="BC22" s="78" t="str">
        <f t="shared" si="1"/>
        <v>R22S2C2</v>
      </c>
      <c r="BD22" s="78">
        <f t="shared" si="2"/>
        <v>9.9921563267611457</v>
      </c>
      <c r="BE22" s="78">
        <v>52.861159650144693</v>
      </c>
      <c r="BF22" s="78" t="s">
        <v>49</v>
      </c>
      <c r="BG22" s="99">
        <v>20.8</v>
      </c>
      <c r="BH22" s="142">
        <v>2.0272137035503324</v>
      </c>
      <c r="BI22" s="99">
        <v>3</v>
      </c>
      <c r="BJ22" s="99">
        <f t="shared" si="3"/>
        <v>9.6519999999994379</v>
      </c>
      <c r="BK22" s="99">
        <v>42.28139245752422</v>
      </c>
      <c r="BL22" s="142">
        <v>8.862244897959183</v>
      </c>
      <c r="BM22" s="76" t="str">
        <f t="shared" si="4"/>
        <v>R22S2</v>
      </c>
      <c r="BN22" s="76">
        <f t="shared" si="5"/>
        <v>2.3685471386204369</v>
      </c>
      <c r="BO22" s="135"/>
      <c r="BP22" s="110">
        <f t="shared" si="6"/>
        <v>3.3226683988496584</v>
      </c>
      <c r="BQ22" s="144">
        <f t="shared" si="7"/>
        <v>0.20666666666666667</v>
      </c>
      <c r="BR22" s="110">
        <f t="shared" si="8"/>
        <v>4.7348273262083849</v>
      </c>
      <c r="BS22" s="99">
        <v>5</v>
      </c>
      <c r="BT22" s="99">
        <f t="shared" si="9"/>
        <v>8549.2521449838914</v>
      </c>
      <c r="BU22" s="122">
        <v>5</v>
      </c>
      <c r="BV22" s="122">
        <f t="shared" si="10"/>
        <v>7523.652144983891</v>
      </c>
      <c r="BW22" s="122">
        <f t="shared" si="11"/>
        <v>1.2755102040816325E-2</v>
      </c>
      <c r="BX22" s="122" t="s">
        <v>1377</v>
      </c>
      <c r="BY22" s="122">
        <f t="shared" si="12"/>
        <v>0.18522256037215759</v>
      </c>
      <c r="BZ22" s="78">
        <v>-6.2398621876683444</v>
      </c>
      <c r="CA22" s="122">
        <f t="shared" si="13"/>
        <v>-6.0656165222061587</v>
      </c>
      <c r="CB22" s="122">
        <f t="shared" si="14"/>
        <v>-25.588930665475694</v>
      </c>
    </row>
    <row r="23" spans="1:80" x14ac:dyDescent="0.35">
      <c r="A23" s="4" t="s">
        <v>47</v>
      </c>
      <c r="B23" s="4">
        <v>2</v>
      </c>
      <c r="C23" s="4" t="s">
        <v>45</v>
      </c>
      <c r="D23" s="5">
        <v>3</v>
      </c>
      <c r="E23" s="6">
        <v>42353</v>
      </c>
      <c r="F23" s="4">
        <v>3256</v>
      </c>
      <c r="G23" s="4">
        <v>3256.8</v>
      </c>
      <c r="H23" s="4">
        <v>3234.79</v>
      </c>
      <c r="I23" s="4">
        <v>3235.58</v>
      </c>
      <c r="J23" s="7">
        <v>8</v>
      </c>
      <c r="K23" s="7">
        <v>278.5478</v>
      </c>
      <c r="L23" s="4">
        <v>91.4</v>
      </c>
      <c r="M23" s="4">
        <v>91.4</v>
      </c>
      <c r="N23" s="8"/>
      <c r="O23" s="4">
        <v>14.6</v>
      </c>
      <c r="P23" s="8"/>
      <c r="Q23" s="8"/>
      <c r="R23" s="4">
        <v>0.1</v>
      </c>
      <c r="S23" s="4">
        <v>1079.5</v>
      </c>
      <c r="T23" s="4">
        <v>7009.2</v>
      </c>
      <c r="U23" s="4">
        <v>3452.3</v>
      </c>
      <c r="V23" s="4">
        <v>50</v>
      </c>
      <c r="W23" s="4">
        <v>0.06</v>
      </c>
      <c r="X23" s="4">
        <v>0.06</v>
      </c>
      <c r="Y23" s="4">
        <v>0.56000000000000005</v>
      </c>
      <c r="Z23" s="4">
        <v>352.9</v>
      </c>
      <c r="AA23" s="4">
        <v>11.76</v>
      </c>
      <c r="AB23" s="8"/>
      <c r="AC23" s="4">
        <v>1224.3</v>
      </c>
      <c r="AD23" s="4">
        <v>121.7</v>
      </c>
      <c r="AE23" s="8">
        <v>8558.6630272000002</v>
      </c>
      <c r="AF23" s="8">
        <v>0</v>
      </c>
      <c r="AG23" s="8">
        <v>0.81010968735861089</v>
      </c>
      <c r="AH23" s="15">
        <v>0.10197210526315792</v>
      </c>
      <c r="AI23" s="15">
        <v>5.2639999999999972E-2</v>
      </c>
      <c r="AJ23" s="16">
        <v>28.955999999998312</v>
      </c>
      <c r="AK23" s="16">
        <v>1781.4076478947361</v>
      </c>
      <c r="AL23" s="16">
        <v>7568.9939542105249</v>
      </c>
      <c r="AM23" s="16">
        <v>7276.6122999999998</v>
      </c>
      <c r="AN23" s="16">
        <v>7826.1880000000001</v>
      </c>
      <c r="AO23" s="16">
        <v>4.2330052631578932</v>
      </c>
      <c r="AP23" s="16">
        <v>2.0840000000000001</v>
      </c>
      <c r="AQ23" s="16">
        <v>9.3425999999999991</v>
      </c>
      <c r="AR23" s="17">
        <v>0.14801684210526314</v>
      </c>
      <c r="AS23" s="17">
        <f t="shared" si="16"/>
        <v>4.2186858618237544</v>
      </c>
      <c r="AT23" s="8">
        <v>49</v>
      </c>
      <c r="AU23" s="14">
        <v>-2.4060000000000002E-3</v>
      </c>
      <c r="AV23" s="78">
        <v>-4.0099999999999997E-2</v>
      </c>
      <c r="AW23" s="78" t="s">
        <v>119</v>
      </c>
      <c r="AX23" s="78" t="s">
        <v>98</v>
      </c>
      <c r="AY23" s="78">
        <v>3520.1</v>
      </c>
      <c r="AZ23" s="78">
        <v>6884.1</v>
      </c>
      <c r="BA23" s="78">
        <v>0</v>
      </c>
      <c r="BB23" s="78">
        <v>-1.0775938213243454</v>
      </c>
      <c r="BC23" s="78" t="str">
        <f t="shared" si="1"/>
        <v>R22S2C3</v>
      </c>
      <c r="BD23" s="78">
        <f t="shared" si="2"/>
        <v>9.9921563267611457</v>
      </c>
      <c r="BE23" s="78">
        <v>-3.6250256149350983</v>
      </c>
      <c r="BF23" s="78"/>
      <c r="BG23" s="99">
        <v>20.8</v>
      </c>
      <c r="BH23" s="142">
        <v>2.0272137035503324</v>
      </c>
      <c r="BI23" s="99">
        <v>3</v>
      </c>
      <c r="BJ23" s="99">
        <f t="shared" si="3"/>
        <v>9.6519999999994379</v>
      </c>
      <c r="BK23" s="99">
        <v>42.28139245752422</v>
      </c>
      <c r="BL23" s="142">
        <v>6.2602739726027403</v>
      </c>
      <c r="BM23" s="76" t="str">
        <f t="shared" si="4"/>
        <v>R22S2</v>
      </c>
      <c r="BN23" s="76">
        <f t="shared" si="5"/>
        <v>2.3685471386204369</v>
      </c>
      <c r="BO23" s="135"/>
      <c r="BP23" s="110">
        <f t="shared" si="6"/>
        <v>8.4770323261080573</v>
      </c>
      <c r="BQ23" s="144">
        <f t="shared" si="7"/>
        <v>0.20666666666666667</v>
      </c>
      <c r="BR23" s="110">
        <f t="shared" si="8"/>
        <v>4.7348273262083849</v>
      </c>
      <c r="BS23" s="99">
        <v>5</v>
      </c>
      <c r="BT23" s="99">
        <f t="shared" si="9"/>
        <v>8595.3538670720955</v>
      </c>
      <c r="BU23" s="122">
        <v>5</v>
      </c>
      <c r="BV23" s="122">
        <f>BT23-S23</f>
        <v>7515.8538670720955</v>
      </c>
      <c r="BW23" s="122">
        <f t="shared" si="11"/>
        <v>6.8493150684931512E-3</v>
      </c>
      <c r="BX23" s="122" t="s">
        <v>1377</v>
      </c>
      <c r="BY23" s="122">
        <f t="shared" si="12"/>
        <v>0.21177939004918422</v>
      </c>
      <c r="BZ23" s="78">
        <v>-5.6623096083788935</v>
      </c>
      <c r="CA23" s="122">
        <f t="shared" si="13"/>
        <v>-6.0656165222061587</v>
      </c>
      <c r="CB23" s="122">
        <f t="shared" si="14"/>
        <v>-25.588930665475694</v>
      </c>
    </row>
    <row r="24" spans="1:80" x14ac:dyDescent="0.35">
      <c r="A24" s="4" t="s">
        <v>47</v>
      </c>
      <c r="B24" s="4">
        <v>3</v>
      </c>
      <c r="C24" s="4" t="s">
        <v>45</v>
      </c>
      <c r="D24" s="5">
        <v>1</v>
      </c>
      <c r="E24" s="6">
        <v>42357</v>
      </c>
      <c r="F24" s="4">
        <v>3141.4</v>
      </c>
      <c r="G24" s="4">
        <v>3142</v>
      </c>
      <c r="H24" s="4">
        <v>3120.73</v>
      </c>
      <c r="I24" s="4">
        <v>3121.33</v>
      </c>
      <c r="J24" s="7">
        <v>6</v>
      </c>
      <c r="K24" s="7">
        <v>271.42880000000002</v>
      </c>
      <c r="L24" s="4">
        <v>80.2</v>
      </c>
      <c r="M24" s="4">
        <v>80.2</v>
      </c>
      <c r="N24" s="8"/>
      <c r="O24" s="4">
        <v>13.4</v>
      </c>
      <c r="P24" s="8"/>
      <c r="Q24" s="8"/>
      <c r="R24" s="4">
        <v>0.25</v>
      </c>
      <c r="S24" s="4">
        <v>652.79999999999995</v>
      </c>
      <c r="T24" s="4">
        <v>8783.1</v>
      </c>
      <c r="U24" s="4">
        <v>7012</v>
      </c>
      <c r="V24" s="4">
        <v>64.599999999999994</v>
      </c>
      <c r="W24" s="4">
        <v>0.13</v>
      </c>
      <c r="X24" s="4">
        <v>12.85</v>
      </c>
      <c r="Y24" s="4">
        <v>1.38</v>
      </c>
      <c r="Z24" s="4">
        <v>599.70000000000005</v>
      </c>
      <c r="AA24" s="4">
        <v>22.8</v>
      </c>
      <c r="AB24" s="8"/>
      <c r="AC24" s="4">
        <v>2145.6999999999998</v>
      </c>
      <c r="AD24" s="4">
        <v>275.2</v>
      </c>
      <c r="AE24" s="8">
        <v>8583.3453079999999</v>
      </c>
      <c r="AF24" s="8">
        <v>0</v>
      </c>
      <c r="AG24" s="8">
        <v>0.83215140687723699</v>
      </c>
      <c r="AH24" s="18">
        <v>0.12845871794871799</v>
      </c>
      <c r="AI24" s="18">
        <v>6.4744102564102568E-2</v>
      </c>
      <c r="AJ24" s="19">
        <v>59.435999999999694</v>
      </c>
      <c r="AK24" s="19">
        <v>1577.6056097435887</v>
      </c>
      <c r="AL24" s="19">
        <v>7419.4117264102606</v>
      </c>
      <c r="AM24" s="19">
        <v>6990.6079</v>
      </c>
      <c r="AN24" s="19">
        <v>7703.7421999999997</v>
      </c>
      <c r="AO24" s="19">
        <v>3.4035825641025661</v>
      </c>
      <c r="AP24" s="19">
        <v>1.8520000000000001</v>
      </c>
      <c r="AQ24" s="19">
        <v>6.9390999999999998</v>
      </c>
      <c r="AR24" s="20">
        <v>0.20521794871794882</v>
      </c>
      <c r="AS24" s="20">
        <f>AR24*0.3*3.281*AJ24</f>
        <v>12.005835856199944</v>
      </c>
      <c r="AT24" s="8">
        <v>41</v>
      </c>
      <c r="AU24" s="14">
        <v>0.43920000000000003</v>
      </c>
      <c r="AV24" s="78">
        <v>7.32</v>
      </c>
      <c r="AW24" s="78" t="s">
        <v>119</v>
      </c>
      <c r="AX24" s="78" t="s">
        <v>98</v>
      </c>
      <c r="AY24" s="78">
        <v>3410.5</v>
      </c>
      <c r="AZ24" s="78">
        <v>6774.5</v>
      </c>
      <c r="BA24" s="78">
        <v>4.7300000000000004</v>
      </c>
      <c r="BB24" s="78">
        <v>235.809119117824</v>
      </c>
      <c r="BC24" s="78" t="str">
        <f t="shared" si="1"/>
        <v>R22S3C1</v>
      </c>
      <c r="BD24" s="78">
        <f t="shared" si="2"/>
        <v>207.15760141350694</v>
      </c>
      <c r="BE24" s="78">
        <v>793.26187671235994</v>
      </c>
      <c r="BF24" s="78"/>
      <c r="BG24" s="99">
        <v>33.1</v>
      </c>
      <c r="BH24" s="142">
        <v>1.2467191601049932</v>
      </c>
      <c r="BI24" s="99">
        <v>4</v>
      </c>
      <c r="BJ24" s="99">
        <f t="shared" si="3"/>
        <v>14.858999999999924</v>
      </c>
      <c r="BK24" s="99">
        <v>36.101016219126635</v>
      </c>
      <c r="BL24" s="142">
        <v>5.9850746268656714</v>
      </c>
      <c r="BM24" s="76" t="str">
        <f t="shared" si="4"/>
        <v>R22S3</v>
      </c>
      <c r="BN24" s="76">
        <f t="shared" si="5"/>
        <v>17.25474210165288</v>
      </c>
      <c r="BO24" s="135"/>
      <c r="BP24" s="110">
        <f t="shared" si="6"/>
        <v>23.802445283879809</v>
      </c>
      <c r="BQ24" s="144">
        <f t="shared" si="7"/>
        <v>0.36500000000000005</v>
      </c>
      <c r="BR24" s="110">
        <f t="shared" si="8"/>
        <v>11.657354044997325</v>
      </c>
      <c r="BS24" s="99">
        <v>5</v>
      </c>
      <c r="BT24" s="99">
        <f t="shared" si="9"/>
        <v>8517.8971407475183</v>
      </c>
      <c r="BU24" s="122">
        <v>5</v>
      </c>
      <c r="BV24" s="122">
        <f t="shared" si="10"/>
        <v>7865.0971407475181</v>
      </c>
      <c r="BW24" s="122">
        <f t="shared" si="11"/>
        <v>1.8656716417910446E-2</v>
      </c>
      <c r="BX24" s="122" t="s">
        <v>1377</v>
      </c>
      <c r="BY24" s="122">
        <f t="shared" si="12"/>
        <v>0.22332574616479536</v>
      </c>
      <c r="BZ24" s="78">
        <v>-5.5717149267340966</v>
      </c>
      <c r="CA24" s="122">
        <f t="shared" si="13"/>
        <v>-6.1194112086474846</v>
      </c>
      <c r="CB24" s="122">
        <f t="shared" si="14"/>
        <v>-73.468646507611808</v>
      </c>
    </row>
    <row r="25" spans="1:80" x14ac:dyDescent="0.35">
      <c r="A25" s="4" t="s">
        <v>47</v>
      </c>
      <c r="B25" s="4">
        <v>3</v>
      </c>
      <c r="C25" s="4" t="s">
        <v>45</v>
      </c>
      <c r="D25" s="5">
        <v>2</v>
      </c>
      <c r="E25" s="6">
        <v>42357</v>
      </c>
      <c r="F25" s="4">
        <v>3154</v>
      </c>
      <c r="G25" s="4">
        <v>3154.6</v>
      </c>
      <c r="H25" s="4">
        <v>3133.27</v>
      </c>
      <c r="I25" s="4">
        <v>3133.87</v>
      </c>
      <c r="J25" s="7">
        <v>6</v>
      </c>
      <c r="K25" s="7">
        <v>272.1848</v>
      </c>
      <c r="L25" s="4">
        <v>173.8</v>
      </c>
      <c r="M25" s="4">
        <v>173.8</v>
      </c>
      <c r="N25" s="8"/>
      <c r="O25" s="4">
        <v>17.100000000000001</v>
      </c>
      <c r="P25" s="8"/>
      <c r="Q25" s="8"/>
      <c r="R25" s="4">
        <v>0.4</v>
      </c>
      <c r="S25" s="4">
        <v>671.7</v>
      </c>
      <c r="T25" s="4">
        <v>8783.1</v>
      </c>
      <c r="U25" s="4">
        <v>7012</v>
      </c>
      <c r="V25" s="4">
        <v>64.599999999999994</v>
      </c>
      <c r="W25" s="4">
        <v>0.57999999999999996</v>
      </c>
      <c r="X25" s="4">
        <v>12.85</v>
      </c>
      <c r="Y25" s="4">
        <v>1.42</v>
      </c>
      <c r="Z25" s="4">
        <v>638.29999999999995</v>
      </c>
      <c r="AA25" s="4">
        <v>11.19</v>
      </c>
      <c r="AB25" s="8"/>
      <c r="AC25" s="4">
        <v>2145.6999999999998</v>
      </c>
      <c r="AD25" s="4">
        <v>275.2</v>
      </c>
      <c r="AE25" s="8">
        <v>8583.3453079999999</v>
      </c>
      <c r="AF25" s="8">
        <v>0</v>
      </c>
      <c r="AG25" s="8">
        <v>0.83215140687723699</v>
      </c>
      <c r="AH25" s="18">
        <v>0.12845871794871799</v>
      </c>
      <c r="AI25" s="18">
        <v>6.4744102564102568E-2</v>
      </c>
      <c r="AJ25" s="19">
        <v>59.435999999999694</v>
      </c>
      <c r="AK25" s="19">
        <v>1577.6056097435887</v>
      </c>
      <c r="AL25" s="19">
        <v>7419.4117264102606</v>
      </c>
      <c r="AM25" s="19">
        <v>6990.6079</v>
      </c>
      <c r="AN25" s="19">
        <v>7703.7421999999997</v>
      </c>
      <c r="AO25" s="19">
        <v>3.4035825641025661</v>
      </c>
      <c r="AP25" s="19">
        <v>1.8520000000000001</v>
      </c>
      <c r="AQ25" s="19">
        <v>6.9390999999999998</v>
      </c>
      <c r="AR25" s="20">
        <v>0.20521794871794882</v>
      </c>
      <c r="AS25" s="20">
        <f t="shared" ref="AS25:AS27" si="17">AR25*0.3*3.281*AJ25</f>
        <v>12.005835856199944</v>
      </c>
      <c r="AT25" s="8">
        <v>37</v>
      </c>
      <c r="AU25" s="21">
        <v>0.72360000000000002</v>
      </c>
      <c r="AV25" s="78">
        <v>12.06</v>
      </c>
      <c r="AW25" s="78" t="s">
        <v>119</v>
      </c>
      <c r="AX25" s="78" t="s">
        <v>98</v>
      </c>
      <c r="AY25" s="78">
        <v>3418.4</v>
      </c>
      <c r="AZ25" s="78">
        <v>6782.4</v>
      </c>
      <c r="BA25" s="78">
        <v>6.62</v>
      </c>
      <c r="BB25" s="78">
        <v>389.97896890808852</v>
      </c>
      <c r="BC25" s="78" t="str">
        <f t="shared" si="1"/>
        <v>R22S3C2</v>
      </c>
      <c r="BD25" s="78">
        <f t="shared" si="2"/>
        <v>207.15760141350694</v>
      </c>
      <c r="BE25" s="78">
        <v>1311.8892514068095</v>
      </c>
      <c r="BF25" s="78"/>
      <c r="BG25" s="99">
        <v>33.1</v>
      </c>
      <c r="BH25" s="142">
        <v>1.2467191601049932</v>
      </c>
      <c r="BI25" s="99">
        <v>4</v>
      </c>
      <c r="BJ25" s="99">
        <f t="shared" si="3"/>
        <v>14.858999999999924</v>
      </c>
      <c r="BK25" s="99">
        <v>36.101016219126635</v>
      </c>
      <c r="BL25" s="142">
        <v>10.163742690058479</v>
      </c>
      <c r="BM25" s="76" t="str">
        <f t="shared" si="4"/>
        <v>R22S3</v>
      </c>
      <c r="BN25" s="76">
        <f t="shared" si="5"/>
        <v>17.25474210165288</v>
      </c>
      <c r="BO25" s="135"/>
      <c r="BP25" s="110">
        <f t="shared" si="6"/>
        <v>8.6070605783618834</v>
      </c>
      <c r="BQ25" s="144">
        <f t="shared" si="7"/>
        <v>0.36500000000000005</v>
      </c>
      <c r="BR25" s="110">
        <f t="shared" si="8"/>
        <v>11.657354044997325</v>
      </c>
      <c r="BS25" s="99">
        <v>5</v>
      </c>
      <c r="BT25" s="99">
        <f t="shared" si="9"/>
        <v>8552.1245266940678</v>
      </c>
      <c r="BU25" s="122">
        <v>5</v>
      </c>
      <c r="BV25" s="122">
        <f t="shared" si="10"/>
        <v>7880.4245266940679</v>
      </c>
      <c r="BW25" s="122">
        <f t="shared" si="11"/>
        <v>2.3391812865497075E-2</v>
      </c>
      <c r="BX25" s="122" t="s">
        <v>1377</v>
      </c>
      <c r="BY25" s="122">
        <f t="shared" si="12"/>
        <v>0.21233243129596102</v>
      </c>
      <c r="BZ25" s="78">
        <v>-6.3049693427500806</v>
      </c>
      <c r="CA25" s="122">
        <f t="shared" si="13"/>
        <v>-6.1194112086474846</v>
      </c>
      <c r="CB25" s="122">
        <f t="shared" si="14"/>
        <v>-73.468646507611808</v>
      </c>
    </row>
    <row r="26" spans="1:80" x14ac:dyDescent="0.35">
      <c r="A26" s="4" t="s">
        <v>47</v>
      </c>
      <c r="B26" s="4">
        <v>3</v>
      </c>
      <c r="C26" s="4" t="s">
        <v>45</v>
      </c>
      <c r="D26" s="5">
        <v>3</v>
      </c>
      <c r="E26" s="6">
        <v>42357</v>
      </c>
      <c r="F26" s="4">
        <v>3170.4</v>
      </c>
      <c r="G26" s="4">
        <v>3171</v>
      </c>
      <c r="H26" s="4">
        <v>3149.62</v>
      </c>
      <c r="I26" s="4">
        <v>3150.22</v>
      </c>
      <c r="J26" s="7">
        <v>6</v>
      </c>
      <c r="K26" s="7">
        <v>273.19280000000003</v>
      </c>
      <c r="L26" s="4">
        <v>180</v>
      </c>
      <c r="M26" s="4">
        <v>180</v>
      </c>
      <c r="N26" s="8"/>
      <c r="O26" s="4">
        <v>15.7</v>
      </c>
      <c r="P26" s="8"/>
      <c r="Q26" s="8"/>
      <c r="R26" s="4">
        <v>0.47</v>
      </c>
      <c r="S26" s="4">
        <v>706.2</v>
      </c>
      <c r="T26" s="4">
        <v>8783.1</v>
      </c>
      <c r="U26" s="4">
        <v>7012</v>
      </c>
      <c r="V26" s="4">
        <v>64.599999999999994</v>
      </c>
      <c r="W26" s="4">
        <v>0.69</v>
      </c>
      <c r="X26" s="4">
        <v>12.85</v>
      </c>
      <c r="Y26" s="4">
        <v>1.25</v>
      </c>
      <c r="Z26" s="4">
        <v>558</v>
      </c>
      <c r="AA26" s="4">
        <v>9.4499999999999993</v>
      </c>
      <c r="AB26" s="8"/>
      <c r="AC26" s="4">
        <v>2145.6999999999998</v>
      </c>
      <c r="AD26" s="4">
        <v>275.2</v>
      </c>
      <c r="AE26" s="8">
        <v>8583.3453079999999</v>
      </c>
      <c r="AF26" s="8">
        <v>0</v>
      </c>
      <c r="AG26" s="8">
        <v>0.83215140687723699</v>
      </c>
      <c r="AH26" s="18">
        <v>0.12845871794871799</v>
      </c>
      <c r="AI26" s="18">
        <v>6.4744102564102568E-2</v>
      </c>
      <c r="AJ26" s="19">
        <v>59.435999999999694</v>
      </c>
      <c r="AK26" s="19">
        <v>1577.6056097435887</v>
      </c>
      <c r="AL26" s="19">
        <v>7419.4117264102606</v>
      </c>
      <c r="AM26" s="19">
        <v>6990.6079</v>
      </c>
      <c r="AN26" s="19">
        <v>7703.7421999999997</v>
      </c>
      <c r="AO26" s="19">
        <v>3.4035825641025661</v>
      </c>
      <c r="AP26" s="19">
        <v>1.8520000000000001</v>
      </c>
      <c r="AQ26" s="19">
        <v>6.9390999999999998</v>
      </c>
      <c r="AR26" s="20">
        <v>0.20521794871794882</v>
      </c>
      <c r="AS26" s="20">
        <f t="shared" si="17"/>
        <v>12.005835856199944</v>
      </c>
      <c r="AT26" s="8">
        <v>38</v>
      </c>
      <c r="AU26" s="21">
        <v>0.372</v>
      </c>
      <c r="AV26" s="78">
        <v>6.2</v>
      </c>
      <c r="AW26" s="78" t="s">
        <v>119</v>
      </c>
      <c r="AX26" s="78" t="s">
        <v>98</v>
      </c>
      <c r="AY26" s="78">
        <v>3430.5</v>
      </c>
      <c r="AZ26" s="78">
        <v>6794.5</v>
      </c>
      <c r="BA26" s="78">
        <v>1.89</v>
      </c>
      <c r="BB26" s="78">
        <v>202.04387453470548</v>
      </c>
      <c r="BC26" s="78" t="str">
        <f t="shared" si="1"/>
        <v>R22S3C3</v>
      </c>
      <c r="BD26" s="78">
        <f t="shared" si="2"/>
        <v>207.15760141350694</v>
      </c>
      <c r="BE26" s="78">
        <v>679.67559393474926</v>
      </c>
      <c r="BF26" s="78"/>
      <c r="BG26" s="99">
        <v>33.1</v>
      </c>
      <c r="BH26" s="142">
        <v>1.2467191601049932</v>
      </c>
      <c r="BI26" s="99">
        <v>4</v>
      </c>
      <c r="BJ26" s="99">
        <f t="shared" si="3"/>
        <v>14.858999999999924</v>
      </c>
      <c r="BK26" s="99">
        <v>36.101016219126635</v>
      </c>
      <c r="BL26" s="142">
        <v>11.464968152866243</v>
      </c>
      <c r="BM26" s="76" t="str">
        <f t="shared" si="4"/>
        <v>R22S3</v>
      </c>
      <c r="BN26" s="76">
        <f t="shared" si="5"/>
        <v>17.25474210165288</v>
      </c>
      <c r="BO26" s="135"/>
      <c r="BP26" s="110">
        <f t="shared" si="6"/>
        <v>9.0516673381740826</v>
      </c>
      <c r="BQ26" s="144">
        <f t="shared" si="7"/>
        <v>0.36500000000000005</v>
      </c>
      <c r="BR26" s="110">
        <f t="shared" si="8"/>
        <v>11.657354044997325</v>
      </c>
      <c r="BS26" s="99">
        <v>5</v>
      </c>
      <c r="BT26" s="99">
        <f t="shared" si="9"/>
        <v>8596.7511423420801</v>
      </c>
      <c r="BU26" s="122">
        <v>5</v>
      </c>
      <c r="BV26" s="122">
        <f t="shared" si="10"/>
        <v>7890.5511423420803</v>
      </c>
      <c r="BW26" s="122">
        <f t="shared" si="11"/>
        <v>2.9936305732484077E-2</v>
      </c>
      <c r="BX26" s="122" t="s">
        <v>1377</v>
      </c>
      <c r="BY26" s="122">
        <f t="shared" si="12"/>
        <v>0.23330200646399404</v>
      </c>
      <c r="BZ26" s="78">
        <v>-6.3400209808089993</v>
      </c>
      <c r="CA26" s="122">
        <f t="shared" si="13"/>
        <v>-6.1194112086474846</v>
      </c>
      <c r="CB26" s="122">
        <f t="shared" si="14"/>
        <v>-73.468646507611808</v>
      </c>
    </row>
    <row r="27" spans="1:80" x14ac:dyDescent="0.35">
      <c r="A27" s="4" t="s">
        <v>47</v>
      </c>
      <c r="B27" s="4">
        <v>3</v>
      </c>
      <c r="C27" s="4" t="s">
        <v>45</v>
      </c>
      <c r="D27" s="5">
        <v>4</v>
      </c>
      <c r="E27" s="6">
        <v>42357</v>
      </c>
      <c r="F27" s="4">
        <v>3190.4</v>
      </c>
      <c r="G27" s="4">
        <v>3191</v>
      </c>
      <c r="H27" s="4">
        <v>3169.55</v>
      </c>
      <c r="I27" s="4">
        <v>3170.15</v>
      </c>
      <c r="J27" s="7">
        <v>6</v>
      </c>
      <c r="K27" s="7">
        <v>274.38980000000004</v>
      </c>
      <c r="L27" s="4">
        <v>177.4</v>
      </c>
      <c r="M27" s="4">
        <v>177.4</v>
      </c>
      <c r="N27" s="8"/>
      <c r="O27" s="4">
        <v>27.9</v>
      </c>
      <c r="P27" s="8"/>
      <c r="Q27" s="8"/>
      <c r="R27" s="4">
        <v>0.34</v>
      </c>
      <c r="S27" s="4">
        <v>746.7</v>
      </c>
      <c r="T27" s="4">
        <v>8783.1</v>
      </c>
      <c r="U27" s="4">
        <v>7012</v>
      </c>
      <c r="V27" s="4">
        <v>64.599999999999994</v>
      </c>
      <c r="W27" s="4">
        <v>0.67</v>
      </c>
      <c r="X27" s="4">
        <v>12.85</v>
      </c>
      <c r="Y27" s="4">
        <v>1.04</v>
      </c>
      <c r="Z27" s="4">
        <v>461.1</v>
      </c>
      <c r="AA27" s="4">
        <v>7.92</v>
      </c>
      <c r="AB27" s="8"/>
      <c r="AC27" s="4">
        <v>2145.6999999999998</v>
      </c>
      <c r="AD27" s="4">
        <v>275.2</v>
      </c>
      <c r="AE27" s="8">
        <v>8583.3453079999999</v>
      </c>
      <c r="AF27" s="8">
        <v>0</v>
      </c>
      <c r="AG27" s="8">
        <v>0.83215140687723699</v>
      </c>
      <c r="AH27" s="18">
        <v>0.12845871794871799</v>
      </c>
      <c r="AI27" s="18">
        <v>6.4744102564102568E-2</v>
      </c>
      <c r="AJ27" s="19">
        <v>59.435999999999694</v>
      </c>
      <c r="AK27" s="19">
        <v>1577.6056097435887</v>
      </c>
      <c r="AL27" s="19">
        <v>7419.4117264102606</v>
      </c>
      <c r="AM27" s="19">
        <v>6990.6079</v>
      </c>
      <c r="AN27" s="19">
        <v>7703.7421999999997</v>
      </c>
      <c r="AO27" s="19">
        <v>3.4035825641025661</v>
      </c>
      <c r="AP27" s="19">
        <v>1.8520000000000001</v>
      </c>
      <c r="AQ27" s="19">
        <v>6.9390999999999998</v>
      </c>
      <c r="AR27" s="20">
        <v>0.20521794871794882</v>
      </c>
      <c r="AS27" s="20">
        <f t="shared" si="17"/>
        <v>12.005835856199944</v>
      </c>
      <c r="AT27" s="8">
        <v>44</v>
      </c>
      <c r="AU27" s="21">
        <v>1.8780000000000001E-3</v>
      </c>
      <c r="AV27" s="78">
        <v>3.1300000000000001E-2</v>
      </c>
      <c r="AW27" s="78" t="s">
        <v>119</v>
      </c>
      <c r="AX27" s="78" t="s">
        <v>98</v>
      </c>
      <c r="AY27" s="78">
        <v>3451.3</v>
      </c>
      <c r="AZ27" s="78">
        <v>6815.3</v>
      </c>
      <c r="BA27" s="78">
        <v>0.47</v>
      </c>
      <c r="BB27" s="78">
        <v>0.79844309340980002</v>
      </c>
      <c r="BC27" s="78" t="str">
        <f t="shared" si="1"/>
        <v>R22S3C4</v>
      </c>
      <c r="BD27" s="78">
        <f t="shared" si="2"/>
        <v>207.15760141350694</v>
      </c>
      <c r="BE27" s="78">
        <v>2.6859625662305673</v>
      </c>
      <c r="BF27" s="78"/>
      <c r="BG27" s="99">
        <v>33.1</v>
      </c>
      <c r="BH27" s="142">
        <v>1.2467191601049932</v>
      </c>
      <c r="BI27" s="99">
        <v>4</v>
      </c>
      <c r="BJ27" s="99">
        <f t="shared" si="3"/>
        <v>14.858999999999924</v>
      </c>
      <c r="BK27" s="99">
        <v>36.101016219126635</v>
      </c>
      <c r="BL27" s="142">
        <v>6.3584229390681006</v>
      </c>
      <c r="BM27" s="76" t="str">
        <f t="shared" si="4"/>
        <v>R22S3</v>
      </c>
      <c r="BN27" s="76">
        <f t="shared" si="5"/>
        <v>17.25474210165288</v>
      </c>
      <c r="BO27" s="135"/>
      <c r="BP27" s="110">
        <f t="shared" si="6"/>
        <v>5.1682429795735203</v>
      </c>
      <c r="BQ27" s="144">
        <f t="shared" si="7"/>
        <v>0.36500000000000005</v>
      </c>
      <c r="BR27" s="110">
        <f t="shared" si="8"/>
        <v>11.657354044997325</v>
      </c>
      <c r="BS27" s="99">
        <v>5</v>
      </c>
      <c r="BT27" s="99">
        <f t="shared" si="9"/>
        <v>8651.1492126702087</v>
      </c>
      <c r="BU27" s="122">
        <v>5</v>
      </c>
      <c r="BV27" s="122">
        <f t="shared" si="10"/>
        <v>7904.4492126702089</v>
      </c>
      <c r="BW27" s="122">
        <f t="shared" si="11"/>
        <v>1.2186379928315413E-2</v>
      </c>
      <c r="BX27" s="122" t="s">
        <v>1377</v>
      </c>
      <c r="BY27" s="122">
        <f t="shared" si="12"/>
        <v>0.13080796839566627</v>
      </c>
      <c r="BZ27" s="78">
        <v>-6.2609395842967643</v>
      </c>
      <c r="CA27" s="122">
        <f t="shared" si="13"/>
        <v>-6.1194112086474846</v>
      </c>
      <c r="CB27" s="122">
        <f t="shared" si="14"/>
        <v>-73.468646507611808</v>
      </c>
    </row>
    <row r="28" spans="1:80" x14ac:dyDescent="0.35">
      <c r="A28" s="4" t="s">
        <v>47</v>
      </c>
      <c r="B28" s="4">
        <v>4</v>
      </c>
      <c r="C28" s="4" t="s">
        <v>45</v>
      </c>
      <c r="D28" s="5">
        <v>1</v>
      </c>
      <c r="E28" s="6">
        <v>42361</v>
      </c>
      <c r="F28" s="4">
        <v>3057.9</v>
      </c>
      <c r="G28" s="4">
        <v>3058.5</v>
      </c>
      <c r="H28" s="4">
        <v>3037.7</v>
      </c>
      <c r="I28" s="4">
        <v>3038.3</v>
      </c>
      <c r="J28" s="7">
        <v>6</v>
      </c>
      <c r="K28" s="7">
        <v>266.13679999999999</v>
      </c>
      <c r="L28" s="4">
        <v>203.4</v>
      </c>
      <c r="M28" s="4">
        <v>192</v>
      </c>
      <c r="N28" s="8"/>
      <c r="O28" s="4">
        <v>17.2</v>
      </c>
      <c r="P28" s="8"/>
      <c r="Q28" s="8"/>
      <c r="R28" s="4">
        <v>0.28000000000000003</v>
      </c>
      <c r="S28" s="4">
        <v>1745.2</v>
      </c>
      <c r="T28" s="4">
        <v>8557</v>
      </c>
      <c r="U28" s="4">
        <v>4952.7</v>
      </c>
      <c r="V28" s="4">
        <v>105.1</v>
      </c>
      <c r="W28" s="4">
        <v>0.36</v>
      </c>
      <c r="X28" s="4">
        <v>19.07</v>
      </c>
      <c r="Y28" s="4">
        <v>0.93</v>
      </c>
      <c r="Z28" s="4">
        <v>650.70000000000005</v>
      </c>
      <c r="AA28" s="4">
        <v>10.33</v>
      </c>
      <c r="AB28" s="8"/>
      <c r="AC28" s="4">
        <v>2149.3000000000002</v>
      </c>
      <c r="AD28" s="4">
        <v>316.5</v>
      </c>
      <c r="AE28" s="8">
        <v>8046.6589288533332</v>
      </c>
      <c r="AF28" s="8">
        <v>0</v>
      </c>
      <c r="AG28" s="8">
        <v>0.80138393184365841</v>
      </c>
      <c r="AH28" s="9">
        <v>9.1002958579881679E-2</v>
      </c>
      <c r="AI28" s="9">
        <v>5.1614792899408297E-2</v>
      </c>
      <c r="AJ28" s="10">
        <v>25.755599999999049</v>
      </c>
      <c r="AK28" s="10">
        <v>1830.3832100591712</v>
      </c>
      <c r="AL28" s="10">
        <v>7334.7101011834311</v>
      </c>
      <c r="AM28" s="10">
        <v>7011.3125</v>
      </c>
      <c r="AN28" s="10">
        <v>7866.8804</v>
      </c>
      <c r="AO28" s="10">
        <v>4.4732295857988174</v>
      </c>
      <c r="AP28" s="10">
        <v>1.5086999999999999</v>
      </c>
      <c r="AQ28" s="10">
        <v>7.8178000000000001</v>
      </c>
      <c r="AR28" s="11">
        <v>0.12985680473372782</v>
      </c>
      <c r="AS28" s="11">
        <f>AR28*0.3*3.281*AJ28</f>
        <v>3.2920306432558792</v>
      </c>
      <c r="AT28" s="8">
        <v>66</v>
      </c>
      <c r="AU28" s="21">
        <v>0.43259999999999998</v>
      </c>
      <c r="AV28" s="78">
        <v>7.21</v>
      </c>
      <c r="AW28" s="78" t="s">
        <v>119</v>
      </c>
      <c r="AX28" s="78" t="s">
        <v>98</v>
      </c>
      <c r="AY28" s="78">
        <v>3364</v>
      </c>
      <c r="AZ28" s="78">
        <v>6728</v>
      </c>
      <c r="BA28" s="78">
        <v>0</v>
      </c>
      <c r="BB28" s="78">
        <v>231.76424469491991</v>
      </c>
      <c r="BC28" s="78" t="str">
        <f t="shared" si="1"/>
        <v>R22S4C1</v>
      </c>
      <c r="BD28" s="78">
        <f t="shared" si="2"/>
        <v>82.938729025136226</v>
      </c>
      <c r="BE28" s="78">
        <v>779.65491915371058</v>
      </c>
      <c r="BF28" s="78"/>
      <c r="BG28" s="99">
        <v>25.2</v>
      </c>
      <c r="BH28" s="142">
        <v>3.1760083244033543</v>
      </c>
      <c r="BI28" s="99">
        <v>3</v>
      </c>
      <c r="BJ28" s="99">
        <f t="shared" si="3"/>
        <v>8.5851999999996824</v>
      </c>
      <c r="BK28" s="99">
        <v>83.449812856236292</v>
      </c>
      <c r="BL28" s="142">
        <v>11.162790697674419</v>
      </c>
      <c r="BM28" s="76" t="str">
        <f t="shared" si="4"/>
        <v>R22S4</v>
      </c>
      <c r="BN28" s="76">
        <f t="shared" si="5"/>
        <v>25.193790098839507</v>
      </c>
      <c r="BO28" s="135"/>
      <c r="BP28" s="110">
        <f t="shared" si="6"/>
        <v>8.90833112125258</v>
      </c>
      <c r="BQ28" s="144">
        <f t="shared" si="7"/>
        <v>0.35333333333333333</v>
      </c>
      <c r="BR28" s="110">
        <f t="shared" si="8"/>
        <v>6.4590918049216164</v>
      </c>
      <c r="BS28" s="99">
        <v>5</v>
      </c>
      <c r="BT28" s="99">
        <f t="shared" si="9"/>
        <v>7984.7138208176566</v>
      </c>
      <c r="BU28" s="122">
        <v>5</v>
      </c>
      <c r="BV28" s="122">
        <f t="shared" si="10"/>
        <v>6239.5138208176568</v>
      </c>
      <c r="BW28" s="122">
        <f t="shared" si="11"/>
        <v>1.6279069767441864E-2</v>
      </c>
      <c r="BX28" s="122" t="s">
        <v>1377</v>
      </c>
      <c r="BY28" s="122">
        <f t="shared" si="12"/>
        <v>0.21641973467490688</v>
      </c>
      <c r="BZ28" s="78">
        <v>-6.4045595019465704</v>
      </c>
      <c r="CA28" s="122">
        <f t="shared" si="13"/>
        <v>-6.3845466963339428</v>
      </c>
      <c r="CB28" s="122">
        <f t="shared" si="14"/>
        <v>-21.018123367629428</v>
      </c>
    </row>
    <row r="29" spans="1:80" x14ac:dyDescent="0.35">
      <c r="A29" s="4" t="s">
        <v>47</v>
      </c>
      <c r="B29" s="4">
        <v>4</v>
      </c>
      <c r="C29" s="4" t="s">
        <v>45</v>
      </c>
      <c r="D29" s="5">
        <v>2</v>
      </c>
      <c r="E29" s="6">
        <v>42361</v>
      </c>
      <c r="F29" s="4">
        <v>3074</v>
      </c>
      <c r="G29" s="4">
        <v>3074.6</v>
      </c>
      <c r="H29" s="4">
        <v>3053.69</v>
      </c>
      <c r="I29" s="4">
        <v>3054.29</v>
      </c>
      <c r="J29" s="7">
        <v>6</v>
      </c>
      <c r="K29" s="7">
        <v>267.14479999999998</v>
      </c>
      <c r="L29" s="4">
        <v>203.3</v>
      </c>
      <c r="M29" s="4">
        <v>192</v>
      </c>
      <c r="N29" s="8"/>
      <c r="O29" s="4">
        <v>38.5</v>
      </c>
      <c r="P29" s="8"/>
      <c r="Q29" s="8"/>
      <c r="R29" s="4">
        <v>0.32</v>
      </c>
      <c r="S29" s="4">
        <v>1780.6</v>
      </c>
      <c r="T29" s="4">
        <v>8557</v>
      </c>
      <c r="U29" s="4">
        <v>4952.7</v>
      </c>
      <c r="V29" s="4">
        <v>105.1</v>
      </c>
      <c r="W29" s="4">
        <v>0.56000000000000005</v>
      </c>
      <c r="X29" s="4">
        <v>19.07</v>
      </c>
      <c r="Y29" s="4">
        <v>0.89</v>
      </c>
      <c r="Z29" s="4">
        <v>578.5</v>
      </c>
      <c r="AA29" s="4">
        <v>9.18</v>
      </c>
      <c r="AB29" s="8"/>
      <c r="AC29" s="4">
        <v>2149.3000000000002</v>
      </c>
      <c r="AD29" s="4">
        <v>316.5</v>
      </c>
      <c r="AE29" s="8">
        <v>8046.6589288533332</v>
      </c>
      <c r="AF29" s="8">
        <v>0</v>
      </c>
      <c r="AG29" s="8">
        <v>0.80138393184365841</v>
      </c>
      <c r="AH29" s="9">
        <v>9.1002958579881679E-2</v>
      </c>
      <c r="AI29" s="9">
        <v>5.1614792899408297E-2</v>
      </c>
      <c r="AJ29" s="10">
        <v>25.755599999999049</v>
      </c>
      <c r="AK29" s="10">
        <v>1830.3832100591712</v>
      </c>
      <c r="AL29" s="10">
        <v>7334.7101011834311</v>
      </c>
      <c r="AM29" s="10">
        <v>7011.3125</v>
      </c>
      <c r="AN29" s="10">
        <v>7866.8804</v>
      </c>
      <c r="AO29" s="10">
        <v>4.4732295857988174</v>
      </c>
      <c r="AP29" s="10">
        <v>1.5086999999999999</v>
      </c>
      <c r="AQ29" s="10">
        <v>7.8178000000000001</v>
      </c>
      <c r="AR29" s="11">
        <v>0.12985680473372782</v>
      </c>
      <c r="AS29" s="11">
        <f t="shared" ref="AS29:AS30" si="18">AR29*0.3*3.281*AJ29</f>
        <v>3.2920306432558792</v>
      </c>
      <c r="AT29" s="8">
        <v>64</v>
      </c>
      <c r="AU29" s="21">
        <v>2.2800000000000001E-2</v>
      </c>
      <c r="AV29" s="78">
        <v>0.38</v>
      </c>
      <c r="AW29" s="78" t="s">
        <v>119</v>
      </c>
      <c r="AX29" s="78" t="s">
        <v>98</v>
      </c>
      <c r="AY29" s="78">
        <v>3372.8</v>
      </c>
      <c r="AZ29" s="78">
        <v>6736.8</v>
      </c>
      <c r="BA29" s="78">
        <v>0</v>
      </c>
      <c r="BB29" s="78">
        <v>12.921310291927989</v>
      </c>
      <c r="BC29" s="78" t="str">
        <f t="shared" si="1"/>
        <v>R22S4C2</v>
      </c>
      <c r="BD29" s="78">
        <f t="shared" si="2"/>
        <v>82.938729025136226</v>
      </c>
      <c r="BE29" s="78">
        <v>43.467287822045755</v>
      </c>
      <c r="BF29" s="78"/>
      <c r="BG29" s="99">
        <v>25.2</v>
      </c>
      <c r="BH29" s="142">
        <v>3.1760083244033543</v>
      </c>
      <c r="BI29" s="99">
        <v>3</v>
      </c>
      <c r="BJ29" s="99">
        <f t="shared" si="3"/>
        <v>8.5851999999996824</v>
      </c>
      <c r="BK29" s="99">
        <v>83.449812856236292</v>
      </c>
      <c r="BL29" s="142">
        <v>4.9870129870129869</v>
      </c>
      <c r="BM29" s="76" t="str">
        <f t="shared" si="4"/>
        <v>R22S4</v>
      </c>
      <c r="BN29" s="76">
        <f t="shared" si="5"/>
        <v>25.193790098839507</v>
      </c>
      <c r="BO29" s="135"/>
      <c r="BP29" s="110">
        <f t="shared" si="6"/>
        <v>3.9798258515725804</v>
      </c>
      <c r="BQ29" s="144">
        <f t="shared" si="7"/>
        <v>0.35333333333333333</v>
      </c>
      <c r="BR29" s="110">
        <f t="shared" si="8"/>
        <v>6.4590918049216164</v>
      </c>
      <c r="BS29" s="99">
        <v>5</v>
      </c>
      <c r="BT29" s="99">
        <f t="shared" si="9"/>
        <v>8026.7441641678488</v>
      </c>
      <c r="BU29" s="122">
        <v>5</v>
      </c>
      <c r="BV29" s="122">
        <f t="shared" si="10"/>
        <v>6246.1441641678484</v>
      </c>
      <c r="BW29" s="122">
        <f t="shared" si="11"/>
        <v>8.3116883116883117E-3</v>
      </c>
      <c r="BX29" s="122" t="s">
        <v>1377</v>
      </c>
      <c r="BY29" s="122">
        <f t="shared" si="12"/>
        <v>9.6686219127490869E-2</v>
      </c>
      <c r="BZ29" s="78">
        <v>-6.4045595019465704</v>
      </c>
      <c r="CA29" s="122">
        <f t="shared" si="13"/>
        <v>-6.3845466963339428</v>
      </c>
      <c r="CB29" s="122">
        <f t="shared" si="14"/>
        <v>-21.018123367629428</v>
      </c>
    </row>
    <row r="30" spans="1:80" x14ac:dyDescent="0.35">
      <c r="A30" s="4" t="s">
        <v>47</v>
      </c>
      <c r="B30" s="4">
        <v>4</v>
      </c>
      <c r="C30" s="4" t="s">
        <v>45</v>
      </c>
      <c r="D30" s="5">
        <v>3</v>
      </c>
      <c r="E30" s="6">
        <v>42361</v>
      </c>
      <c r="F30" s="4">
        <v>3108.5</v>
      </c>
      <c r="G30" s="4">
        <v>3109.1</v>
      </c>
      <c r="H30" s="4">
        <v>3088.03</v>
      </c>
      <c r="I30" s="4">
        <v>3088.63</v>
      </c>
      <c r="J30" s="7">
        <v>6</v>
      </c>
      <c r="K30" s="7">
        <v>269.34979999999996</v>
      </c>
      <c r="L30" s="4">
        <v>181.1</v>
      </c>
      <c r="M30" s="4">
        <v>173.7</v>
      </c>
      <c r="N30" s="8"/>
      <c r="O30" s="4">
        <v>26.1</v>
      </c>
      <c r="P30" s="8"/>
      <c r="Q30" s="8"/>
      <c r="R30" s="4">
        <v>0.46</v>
      </c>
      <c r="S30" s="4">
        <v>1857.9</v>
      </c>
      <c r="T30" s="4">
        <v>8557</v>
      </c>
      <c r="U30" s="4">
        <v>4952.7</v>
      </c>
      <c r="V30" s="4">
        <v>105.1</v>
      </c>
      <c r="W30" s="4">
        <v>0.72</v>
      </c>
      <c r="X30" s="4">
        <v>19.07</v>
      </c>
      <c r="Y30" s="4">
        <v>1.96</v>
      </c>
      <c r="Z30" s="4">
        <v>1264.7</v>
      </c>
      <c r="AA30" s="4">
        <v>22.19</v>
      </c>
      <c r="AB30" s="8"/>
      <c r="AC30" s="4">
        <v>2149.3000000000002</v>
      </c>
      <c r="AD30" s="4">
        <v>316.5</v>
      </c>
      <c r="AE30" s="8">
        <v>8046.6589288533332</v>
      </c>
      <c r="AF30" s="8">
        <v>0</v>
      </c>
      <c r="AG30" s="8">
        <v>0.80138393184365841</v>
      </c>
      <c r="AH30" s="9">
        <v>9.1002958579881679E-2</v>
      </c>
      <c r="AI30" s="9">
        <v>5.1614792899408297E-2</v>
      </c>
      <c r="AJ30" s="10">
        <v>25.755599999999049</v>
      </c>
      <c r="AK30" s="10">
        <v>1830.3832100591712</v>
      </c>
      <c r="AL30" s="10">
        <v>7334.7101011834311</v>
      </c>
      <c r="AM30" s="10">
        <v>7011.3125</v>
      </c>
      <c r="AN30" s="10">
        <v>7866.8804</v>
      </c>
      <c r="AO30" s="10">
        <v>4.4732295857988174</v>
      </c>
      <c r="AP30" s="10">
        <v>1.5086999999999999</v>
      </c>
      <c r="AQ30" s="10">
        <v>7.8178000000000001</v>
      </c>
      <c r="AR30" s="11">
        <v>0.12985680473372782</v>
      </c>
      <c r="AS30" s="11">
        <f t="shared" si="18"/>
        <v>3.2920306432558792</v>
      </c>
      <c r="AT30" s="8">
        <v>30</v>
      </c>
      <c r="AU30" s="21">
        <v>6.6E-3</v>
      </c>
      <c r="AV30" s="78">
        <v>0.11</v>
      </c>
      <c r="AW30" s="78" t="s">
        <v>119</v>
      </c>
      <c r="AX30" s="78" t="s">
        <v>98</v>
      </c>
      <c r="AY30" s="78">
        <v>3392.1</v>
      </c>
      <c r="AZ30" s="78">
        <v>6756.1</v>
      </c>
      <c r="BA30" s="78">
        <v>0</v>
      </c>
      <c r="BB30" s="78">
        <v>4.1306320885607519</v>
      </c>
      <c r="BC30" s="78" t="str">
        <f t="shared" si="1"/>
        <v>R22S4C3</v>
      </c>
      <c r="BD30" s="78">
        <f t="shared" si="2"/>
        <v>82.938729025136226</v>
      </c>
      <c r="BE30" s="78">
        <v>13.895446345918371</v>
      </c>
      <c r="BF30" s="78"/>
      <c r="BG30" s="99">
        <v>25.2</v>
      </c>
      <c r="BH30" s="142">
        <v>3.1760083244033543</v>
      </c>
      <c r="BI30" s="99">
        <v>3</v>
      </c>
      <c r="BJ30" s="99">
        <f t="shared" si="3"/>
        <v>8.5851999999996824</v>
      </c>
      <c r="BK30" s="99">
        <v>83.449812856236292</v>
      </c>
      <c r="BL30" s="142">
        <v>6.6551724137931023</v>
      </c>
      <c r="BM30" s="76" t="str">
        <f t="shared" si="4"/>
        <v>R22S4</v>
      </c>
      <c r="BN30" s="76">
        <f t="shared" si="5"/>
        <v>25.193790098839507</v>
      </c>
      <c r="BO30" s="135"/>
      <c r="BP30" s="110">
        <f t="shared" si="6"/>
        <v>6.4891184419396879</v>
      </c>
      <c r="BQ30" s="144">
        <f t="shared" si="7"/>
        <v>0.35333333333333333</v>
      </c>
      <c r="BR30" s="110">
        <f t="shared" si="8"/>
        <v>6.4590918049216164</v>
      </c>
      <c r="BS30" s="99">
        <v>5</v>
      </c>
      <c r="BT30" s="99">
        <f t="shared" si="9"/>
        <v>8117.0082036078466</v>
      </c>
      <c r="BU30" s="122">
        <v>5</v>
      </c>
      <c r="BV30" s="122">
        <f t="shared" si="10"/>
        <v>6259.108203607846</v>
      </c>
      <c r="BW30" s="122">
        <f t="shared" si="11"/>
        <v>1.7624521072796936E-2</v>
      </c>
      <c r="BX30" s="122" t="s">
        <v>1377</v>
      </c>
      <c r="BY30" s="122">
        <f t="shared" si="12"/>
        <v>0.13909433652468539</v>
      </c>
      <c r="BZ30" s="78">
        <v>-6.3445210851086875</v>
      </c>
      <c r="CA30" s="122">
        <f t="shared" si="13"/>
        <v>-6.3845466963339428</v>
      </c>
      <c r="CB30" s="122">
        <f t="shared" si="14"/>
        <v>-21.018123367629428</v>
      </c>
    </row>
    <row r="31" spans="1:80" x14ac:dyDescent="0.35">
      <c r="A31" s="4" t="s">
        <v>47</v>
      </c>
      <c r="B31" s="4">
        <v>5</v>
      </c>
      <c r="C31" s="4" t="s">
        <v>45</v>
      </c>
      <c r="D31" s="5">
        <v>1</v>
      </c>
      <c r="E31" s="6">
        <v>42363</v>
      </c>
      <c r="F31" s="4">
        <v>2961.7</v>
      </c>
      <c r="G31" s="4">
        <v>2962.5</v>
      </c>
      <c r="H31" s="4">
        <v>2941.87</v>
      </c>
      <c r="I31" s="4">
        <v>2942.67</v>
      </c>
      <c r="J31" s="7">
        <v>8</v>
      </c>
      <c r="K31" s="7">
        <v>260.08879999999999</v>
      </c>
      <c r="L31" s="4">
        <v>198.6</v>
      </c>
      <c r="M31" s="4">
        <v>198.6</v>
      </c>
      <c r="N31" s="8"/>
      <c r="O31" s="4">
        <v>15.4</v>
      </c>
      <c r="P31" s="8"/>
      <c r="Q31" s="8"/>
      <c r="R31" s="4">
        <v>0.27</v>
      </c>
      <c r="S31" s="4">
        <v>944.4</v>
      </c>
      <c r="T31" s="4">
        <v>8835.9</v>
      </c>
      <c r="U31" s="4">
        <v>6796.5</v>
      </c>
      <c r="V31" s="4">
        <v>68.599999999999994</v>
      </c>
      <c r="W31" s="4">
        <v>0.32</v>
      </c>
      <c r="X31" s="4">
        <v>9.34</v>
      </c>
      <c r="Y31" s="4">
        <v>0.79</v>
      </c>
      <c r="Z31" s="4">
        <v>360.1</v>
      </c>
      <c r="AA31" s="4">
        <v>5.53</v>
      </c>
      <c r="AB31" s="8"/>
      <c r="AC31" s="4">
        <v>2075.8000000000002</v>
      </c>
      <c r="AD31" s="4">
        <v>340.2</v>
      </c>
      <c r="AE31" s="8">
        <v>8061.3203221333324</v>
      </c>
      <c r="AF31" s="8">
        <v>0</v>
      </c>
      <c r="AG31" s="8">
        <v>0.82912391474381752</v>
      </c>
      <c r="AH31" s="9">
        <v>0.10133803921568628</v>
      </c>
      <c r="AI31" s="9">
        <v>5.7669803921568667E-2</v>
      </c>
      <c r="AJ31" s="10">
        <v>38.86200000000008</v>
      </c>
      <c r="AK31" s="10">
        <v>1706.0784113725495</v>
      </c>
      <c r="AL31" s="10">
        <v>7119.4185792156841</v>
      </c>
      <c r="AM31" s="10">
        <v>6877.3891999999996</v>
      </c>
      <c r="AN31" s="10">
        <v>7711.6606000000002</v>
      </c>
      <c r="AO31" s="10">
        <v>3.5935584313725495</v>
      </c>
      <c r="AP31" s="10">
        <v>1.1116999999999999</v>
      </c>
      <c r="AQ31" s="10">
        <v>7.1763000000000003</v>
      </c>
      <c r="AR31" s="11">
        <v>0.15032352941176488</v>
      </c>
      <c r="AS31" s="11">
        <f>AR31*0.3*3.281*AJ31</f>
        <v>5.7501555939000184</v>
      </c>
      <c r="AT31" s="8">
        <v>69</v>
      </c>
      <c r="AU31" s="12">
        <v>0.5766</v>
      </c>
      <c r="AV31" s="78">
        <v>9.61</v>
      </c>
      <c r="AW31" s="78" t="s">
        <v>119</v>
      </c>
      <c r="AX31" s="78" t="s">
        <v>98</v>
      </c>
      <c r="AY31" s="78">
        <v>3313.6</v>
      </c>
      <c r="AZ31" s="78">
        <v>6677.6</v>
      </c>
      <c r="BA31" s="78">
        <v>0</v>
      </c>
      <c r="BB31" s="78">
        <v>297.85720039741153</v>
      </c>
      <c r="BC31" s="78" t="str">
        <f t="shared" si="1"/>
        <v>R22S5C1</v>
      </c>
      <c r="BD31" s="78">
        <f t="shared" si="2"/>
        <v>232.45552226178393</v>
      </c>
      <c r="BE31" s="78">
        <v>1001.9916221368925</v>
      </c>
      <c r="BF31" s="78"/>
      <c r="BG31" s="99">
        <v>31.9</v>
      </c>
      <c r="BH31" s="142">
        <v>1.4795944624568957</v>
      </c>
      <c r="BI31" s="99">
        <v>3</v>
      </c>
      <c r="BJ31" s="99">
        <f t="shared" si="3"/>
        <v>12.954000000000027</v>
      </c>
      <c r="BK31" s="99">
        <v>53.414646698574337</v>
      </c>
      <c r="BL31" s="142">
        <v>12.896103896103895</v>
      </c>
      <c r="BM31" s="76" t="str">
        <f t="shared" si="4"/>
        <v>R22S5</v>
      </c>
      <c r="BN31" s="76">
        <f t="shared" si="5"/>
        <v>40.425953431309146</v>
      </c>
      <c r="BO31" s="135"/>
      <c r="BP31" s="110">
        <f t="shared" si="6"/>
        <v>10.339193346448775</v>
      </c>
      <c r="BQ31" s="144">
        <f t="shared" si="7"/>
        <v>0.38999999999999996</v>
      </c>
      <c r="BR31" s="110">
        <f t="shared" si="8"/>
        <v>8.2031901446096125</v>
      </c>
      <c r="BS31" s="99">
        <v>5</v>
      </c>
      <c r="BT31" s="99">
        <f t="shared" si="9"/>
        <v>8000.4932491010532</v>
      </c>
      <c r="BU31" s="122">
        <v>5</v>
      </c>
      <c r="BV31" s="122">
        <f t="shared" si="10"/>
        <v>7056.0932491010535</v>
      </c>
      <c r="BW31" s="122">
        <f t="shared" si="11"/>
        <v>1.7532467532467535E-2</v>
      </c>
      <c r="BX31" s="122" t="s">
        <v>1376</v>
      </c>
      <c r="BY31" s="122">
        <f t="shared" si="12"/>
        <v>0.2437665384104595</v>
      </c>
      <c r="BZ31" s="78">
        <v>-6.3284751501545289</v>
      </c>
      <c r="CA31" s="122">
        <f t="shared" si="13"/>
        <v>-6.44620626359049</v>
      </c>
      <c r="CB31" s="122">
        <f t="shared" si="14"/>
        <v>-37.066689006018194</v>
      </c>
    </row>
    <row r="32" spans="1:80" x14ac:dyDescent="0.35">
      <c r="A32" s="4" t="s">
        <v>47</v>
      </c>
      <c r="B32" s="4">
        <v>5</v>
      </c>
      <c r="C32" s="4" t="s">
        <v>45</v>
      </c>
      <c r="D32" s="5">
        <v>2</v>
      </c>
      <c r="E32" s="6">
        <v>42363</v>
      </c>
      <c r="F32" s="4">
        <v>2981.2</v>
      </c>
      <c r="G32" s="4">
        <v>2982</v>
      </c>
      <c r="H32" s="4">
        <v>2961.26</v>
      </c>
      <c r="I32" s="4">
        <v>2962.06</v>
      </c>
      <c r="J32" s="7">
        <v>8</v>
      </c>
      <c r="K32" s="7">
        <v>261.34879999999998</v>
      </c>
      <c r="L32" s="4">
        <v>254.5</v>
      </c>
      <c r="M32" s="4">
        <v>254.5</v>
      </c>
      <c r="N32" s="8"/>
      <c r="O32" s="4">
        <v>18.899999999999999</v>
      </c>
      <c r="P32" s="8"/>
      <c r="Q32" s="8"/>
      <c r="R32" s="4">
        <v>0.52</v>
      </c>
      <c r="S32" s="4">
        <v>981.7</v>
      </c>
      <c r="T32" s="4">
        <v>8835.9</v>
      </c>
      <c r="U32" s="4">
        <v>6796.5</v>
      </c>
      <c r="V32" s="4">
        <v>68.599999999999994</v>
      </c>
      <c r="W32" s="4">
        <v>0.96</v>
      </c>
      <c r="X32" s="4">
        <v>9.34</v>
      </c>
      <c r="Y32" s="4">
        <v>2.02</v>
      </c>
      <c r="Z32" s="4">
        <v>970.1</v>
      </c>
      <c r="AA32" s="4">
        <v>11.62</v>
      </c>
      <c r="AB32" s="8"/>
      <c r="AC32" s="4">
        <v>2075.8000000000002</v>
      </c>
      <c r="AD32" s="4">
        <v>340.2</v>
      </c>
      <c r="AE32" s="8">
        <v>8061.3203221333324</v>
      </c>
      <c r="AF32" s="8">
        <v>0</v>
      </c>
      <c r="AG32" s="8">
        <v>0.82912391474381752</v>
      </c>
      <c r="AH32" s="9">
        <v>0.10133803921568628</v>
      </c>
      <c r="AI32" s="9">
        <v>5.7669803921568667E-2</v>
      </c>
      <c r="AJ32" s="10">
        <v>38.86200000000008</v>
      </c>
      <c r="AK32" s="10">
        <v>1706.0784113725495</v>
      </c>
      <c r="AL32" s="10">
        <v>7119.4185792156841</v>
      </c>
      <c r="AM32" s="10">
        <v>6877.3891999999996</v>
      </c>
      <c r="AN32" s="10">
        <v>7711.6606000000002</v>
      </c>
      <c r="AO32" s="10">
        <v>3.5935584313725495</v>
      </c>
      <c r="AP32" s="10">
        <v>1.1116999999999999</v>
      </c>
      <c r="AQ32" s="10">
        <v>7.1763000000000003</v>
      </c>
      <c r="AR32" s="11">
        <v>0.15032352941176488</v>
      </c>
      <c r="AS32" s="11">
        <f t="shared" ref="AS32:AS33" si="19">AR32*0.3*3.281*AJ32</f>
        <v>5.7501555939000184</v>
      </c>
      <c r="AT32" s="8">
        <v>38</v>
      </c>
      <c r="AU32" s="12">
        <v>0.76500000000000001</v>
      </c>
      <c r="AV32" s="78">
        <v>12.75</v>
      </c>
      <c r="AW32" s="78" t="s">
        <v>119</v>
      </c>
      <c r="AX32" s="78" t="s">
        <v>98</v>
      </c>
      <c r="AY32" s="78">
        <v>3323.4</v>
      </c>
      <c r="AZ32" s="78">
        <v>6687.4</v>
      </c>
      <c r="BA32" s="78">
        <v>0</v>
      </c>
      <c r="BB32" s="78">
        <v>403.81332580614816</v>
      </c>
      <c r="BC32" s="78" t="str">
        <f t="shared" si="1"/>
        <v>R22S5C2</v>
      </c>
      <c r="BD32" s="78">
        <f t="shared" si="2"/>
        <v>232.45552226178393</v>
      </c>
      <c r="BE32" s="78">
        <v>1358.4280280118821</v>
      </c>
      <c r="BF32" s="78"/>
      <c r="BG32" s="99">
        <v>31.9</v>
      </c>
      <c r="BH32" s="142">
        <v>1.4795944624568957</v>
      </c>
      <c r="BI32" s="99">
        <v>3</v>
      </c>
      <c r="BJ32" s="99">
        <f t="shared" si="3"/>
        <v>12.954000000000027</v>
      </c>
      <c r="BK32" s="99">
        <v>53.414646698574337</v>
      </c>
      <c r="BL32" s="142">
        <v>13.465608465608467</v>
      </c>
      <c r="BM32" s="76" t="str">
        <f t="shared" si="4"/>
        <v>R22S5</v>
      </c>
      <c r="BN32" s="76">
        <f t="shared" si="5"/>
        <v>40.425953431309146</v>
      </c>
      <c r="BO32" s="135"/>
      <c r="BP32" s="110">
        <f t="shared" si="6"/>
        <v>6.5741109756681935</v>
      </c>
      <c r="BQ32" s="144">
        <f t="shared" si="7"/>
        <v>0.38999999999999996</v>
      </c>
      <c r="BR32" s="110">
        <f t="shared" si="8"/>
        <v>8.2031901446096125</v>
      </c>
      <c r="BS32" s="99">
        <v>5</v>
      </c>
      <c r="BT32" s="99">
        <f t="shared" si="9"/>
        <v>8053.2248667796293</v>
      </c>
      <c r="BU32" s="122">
        <v>5</v>
      </c>
      <c r="BV32" s="122">
        <f t="shared" si="10"/>
        <v>7071.5248667796295</v>
      </c>
      <c r="BW32" s="122">
        <f t="shared" si="11"/>
        <v>2.7513227513227517E-2</v>
      </c>
      <c r="BX32" s="122" t="s">
        <v>1376</v>
      </c>
      <c r="BY32" s="122">
        <f t="shared" si="12"/>
        <v>0.2113295082652745</v>
      </c>
      <c r="BZ32" s="78">
        <v>-6.686364965909366</v>
      </c>
      <c r="CA32" s="122">
        <f t="shared" si="13"/>
        <v>-6.44620626359049</v>
      </c>
      <c r="CB32" s="122">
        <f t="shared" si="14"/>
        <v>-37.066689006018194</v>
      </c>
    </row>
    <row r="33" spans="1:80" x14ac:dyDescent="0.35">
      <c r="A33" s="4" t="s">
        <v>47</v>
      </c>
      <c r="B33" s="4">
        <v>5</v>
      </c>
      <c r="C33" s="4" t="s">
        <v>45</v>
      </c>
      <c r="D33" s="5">
        <v>3</v>
      </c>
      <c r="E33" s="6">
        <v>42363</v>
      </c>
      <c r="F33" s="4">
        <v>3005.7</v>
      </c>
      <c r="G33" s="4">
        <v>3006.5</v>
      </c>
      <c r="H33" s="4">
        <v>2985.67</v>
      </c>
      <c r="I33" s="4">
        <v>2986.47</v>
      </c>
      <c r="J33" s="7">
        <v>8</v>
      </c>
      <c r="K33" s="7">
        <v>262.86080000000004</v>
      </c>
      <c r="L33" s="4">
        <v>177.1</v>
      </c>
      <c r="M33" s="4">
        <v>177.1</v>
      </c>
      <c r="N33" s="8"/>
      <c r="O33" s="4">
        <v>23.2</v>
      </c>
      <c r="P33" s="8"/>
      <c r="Q33" s="8"/>
      <c r="R33" s="4">
        <v>0.38</v>
      </c>
      <c r="S33" s="4">
        <v>1038.5999999999999</v>
      </c>
      <c r="T33" s="4">
        <v>8835.9</v>
      </c>
      <c r="U33" s="4">
        <v>6796.5</v>
      </c>
      <c r="V33" s="4">
        <v>68.599999999999994</v>
      </c>
      <c r="W33" s="4">
        <v>0.57999999999999996</v>
      </c>
      <c r="X33" s="4">
        <v>9.34</v>
      </c>
      <c r="Y33" s="4">
        <v>1.1399999999999999</v>
      </c>
      <c r="Z33" s="4">
        <v>523</v>
      </c>
      <c r="AA33" s="4">
        <v>9</v>
      </c>
      <c r="AB33" s="8"/>
      <c r="AC33" s="4">
        <v>2075.8000000000002</v>
      </c>
      <c r="AD33" s="4">
        <v>340.2</v>
      </c>
      <c r="AE33" s="8">
        <v>8061.3203221333324</v>
      </c>
      <c r="AF33" s="8">
        <v>0</v>
      </c>
      <c r="AG33" s="8">
        <v>0.82912391474381752</v>
      </c>
      <c r="AH33" s="9">
        <v>0.10133803921568628</v>
      </c>
      <c r="AI33" s="9">
        <v>5.7669803921568667E-2</v>
      </c>
      <c r="AJ33" s="10">
        <v>38.86200000000008</v>
      </c>
      <c r="AK33" s="10">
        <v>1706.0784113725495</v>
      </c>
      <c r="AL33" s="10">
        <v>7119.4185792156841</v>
      </c>
      <c r="AM33" s="10">
        <v>6877.3891999999996</v>
      </c>
      <c r="AN33" s="10">
        <v>7711.6606000000002</v>
      </c>
      <c r="AO33" s="10">
        <v>3.5935584313725495</v>
      </c>
      <c r="AP33" s="10">
        <v>1.1116999999999999</v>
      </c>
      <c r="AQ33" s="10">
        <v>7.1763000000000003</v>
      </c>
      <c r="AR33" s="11">
        <v>0.15032352941176488</v>
      </c>
      <c r="AS33" s="11">
        <f t="shared" si="19"/>
        <v>5.7501555939000184</v>
      </c>
      <c r="AT33" s="8">
        <v>48</v>
      </c>
      <c r="AU33" s="12">
        <v>-1.0200000000000001E-2</v>
      </c>
      <c r="AV33" s="78">
        <v>-0.17</v>
      </c>
      <c r="AW33" s="78" t="s">
        <v>119</v>
      </c>
      <c r="AX33" s="78" t="s">
        <v>98</v>
      </c>
      <c r="AY33" s="78">
        <v>3336.6</v>
      </c>
      <c r="AZ33" s="78">
        <v>6700.6</v>
      </c>
      <c r="BA33" s="78">
        <v>0</v>
      </c>
      <c r="BB33" s="78">
        <v>-4.3039594182079357</v>
      </c>
      <c r="BC33" s="78" t="str">
        <f t="shared" si="1"/>
        <v>R22S5C3</v>
      </c>
      <c r="BD33" s="78">
        <f t="shared" si="2"/>
        <v>232.45552226178393</v>
      </c>
      <c r="BE33" s="78">
        <v>-14.478519482851498</v>
      </c>
      <c r="BF33" s="78"/>
      <c r="BG33" s="99">
        <v>31.9</v>
      </c>
      <c r="BH33" s="142">
        <v>1.4795944624568957</v>
      </c>
      <c r="BI33" s="99">
        <v>3</v>
      </c>
      <c r="BJ33" s="99">
        <f t="shared" si="3"/>
        <v>12.954000000000027</v>
      </c>
      <c r="BK33" s="99">
        <v>53.414646698574337</v>
      </c>
      <c r="BL33" s="142">
        <v>7.6336206896551726</v>
      </c>
      <c r="BM33" s="76" t="str">
        <f t="shared" si="4"/>
        <v>R22S5</v>
      </c>
      <c r="BN33" s="76">
        <f t="shared" si="5"/>
        <v>40.425953431309146</v>
      </c>
      <c r="BO33" s="135"/>
      <c r="BP33" s="110">
        <f t="shared" si="6"/>
        <v>7.6962661117118696</v>
      </c>
      <c r="BQ33" s="144">
        <f t="shared" si="7"/>
        <v>0.38999999999999996</v>
      </c>
      <c r="BR33" s="110">
        <f t="shared" si="8"/>
        <v>8.2031901446096125</v>
      </c>
      <c r="BS33" s="99">
        <v>5</v>
      </c>
      <c r="BT33" s="99">
        <f t="shared" si="9"/>
        <v>8119.6085071888101</v>
      </c>
      <c r="BU33" s="122">
        <v>5</v>
      </c>
      <c r="BV33" s="122">
        <f t="shared" si="10"/>
        <v>7081.0085071888097</v>
      </c>
      <c r="BW33" s="122">
        <f t="shared" si="11"/>
        <v>1.6379310344827588E-2</v>
      </c>
      <c r="BX33" s="122" t="s">
        <v>1376</v>
      </c>
      <c r="BY33" s="122">
        <f t="shared" si="12"/>
        <v>0.15724131075077738</v>
      </c>
      <c r="BZ33" s="78">
        <v>-6.3237786747075768</v>
      </c>
      <c r="CA33" s="122">
        <f t="shared" si="13"/>
        <v>-6.44620626359049</v>
      </c>
      <c r="CB33" s="122">
        <f t="shared" si="14"/>
        <v>-37.066689006018194</v>
      </c>
    </row>
    <row r="34" spans="1:80" x14ac:dyDescent="0.35">
      <c r="A34" s="4" t="s">
        <v>47</v>
      </c>
      <c r="B34" s="4">
        <v>6</v>
      </c>
      <c r="C34" s="4" t="s">
        <v>46</v>
      </c>
      <c r="D34" s="5">
        <v>1</v>
      </c>
      <c r="E34" s="6">
        <v>42365</v>
      </c>
      <c r="F34" s="4">
        <v>2901</v>
      </c>
      <c r="G34" s="4">
        <v>2901.6</v>
      </c>
      <c r="H34" s="4">
        <v>2881.61</v>
      </c>
      <c r="I34" s="4">
        <v>2882.2</v>
      </c>
      <c r="J34" s="7">
        <v>6</v>
      </c>
      <c r="K34" s="7">
        <v>256.30880000000002</v>
      </c>
      <c r="L34" s="4">
        <v>226.1</v>
      </c>
      <c r="M34" s="4">
        <v>226.1</v>
      </c>
      <c r="N34" s="8"/>
      <c r="O34" s="4">
        <v>11.4</v>
      </c>
      <c r="P34" s="8"/>
      <c r="Q34" s="8"/>
      <c r="R34" s="4">
        <v>0.39</v>
      </c>
      <c r="S34" s="4">
        <v>1034.0999999999999</v>
      </c>
      <c r="T34" s="4">
        <v>8806.5</v>
      </c>
      <c r="U34" s="4">
        <v>7450.3</v>
      </c>
      <c r="V34" s="4">
        <v>75.400000000000006</v>
      </c>
      <c r="W34" s="4">
        <v>0.46</v>
      </c>
      <c r="X34" s="4">
        <v>0.54</v>
      </c>
      <c r="Y34" s="4">
        <v>1.53</v>
      </c>
      <c r="Z34" s="4">
        <v>639.4</v>
      </c>
      <c r="AA34" s="4">
        <v>8.6199999999999992</v>
      </c>
      <c r="AB34" s="8"/>
      <c r="AC34" s="4">
        <v>2377</v>
      </c>
      <c r="AD34" s="4">
        <v>323.2</v>
      </c>
      <c r="AE34" s="8">
        <v>7742.4563552</v>
      </c>
      <c r="AF34" s="8">
        <v>0</v>
      </c>
      <c r="AG34" s="8">
        <v>0.81512453869797274</v>
      </c>
      <c r="AH34" s="9">
        <v>0.15563641025641023</v>
      </c>
      <c r="AI34" s="9">
        <v>9.2034871794871853E-2</v>
      </c>
      <c r="AJ34" s="10">
        <v>29.717999999999392</v>
      </c>
      <c r="AK34" s="10">
        <v>1198.7819010256401</v>
      </c>
      <c r="AL34" s="10">
        <v>6941.8944907692312</v>
      </c>
      <c r="AM34" s="10">
        <v>6390.4214000000002</v>
      </c>
      <c r="AN34" s="10">
        <v>7543.7875999999997</v>
      </c>
      <c r="AO34" s="10">
        <v>2.1844235897435884</v>
      </c>
      <c r="AP34" s="10">
        <v>1.2081</v>
      </c>
      <c r="AQ34" s="10">
        <v>3.6032000000000002</v>
      </c>
      <c r="AR34" s="11">
        <v>1.0910194871794876</v>
      </c>
      <c r="AS34" s="11">
        <f>AR34*0.3*3.281*AJ34</f>
        <v>31.913877321215359</v>
      </c>
      <c r="AT34" s="8">
        <v>28</v>
      </c>
      <c r="AU34" s="12">
        <v>0.56640000000000001</v>
      </c>
      <c r="AV34" s="78">
        <v>9.44</v>
      </c>
      <c r="AW34" s="78" t="s">
        <v>119</v>
      </c>
      <c r="AX34" s="78" t="s">
        <v>98</v>
      </c>
      <c r="AY34" s="78">
        <v>3286.6</v>
      </c>
      <c r="AZ34" s="78">
        <v>6650.6</v>
      </c>
      <c r="BA34" s="78">
        <v>0</v>
      </c>
      <c r="BB34" s="78">
        <v>293.55089511323803</v>
      </c>
      <c r="BC34" s="78" t="str">
        <f t="shared" si="1"/>
        <v>R22S6C1</v>
      </c>
      <c r="BD34" s="78">
        <f t="shared" si="2"/>
        <v>368.01664864340881</v>
      </c>
      <c r="BE34" s="78">
        <v>987.50521116093284</v>
      </c>
      <c r="BF34" s="78"/>
      <c r="BG34" s="99">
        <v>35.5</v>
      </c>
      <c r="BH34" s="142">
        <v>1.2248468941382578</v>
      </c>
      <c r="BI34" s="99">
        <v>3</v>
      </c>
      <c r="BJ34" s="99">
        <f t="shared" si="3"/>
        <v>9.9059999999997981</v>
      </c>
      <c r="BK34" s="99">
        <v>79.985194158424136</v>
      </c>
      <c r="BL34" s="142">
        <v>19.833333333333332</v>
      </c>
      <c r="BM34" s="76" t="str">
        <f t="shared" si="4"/>
        <v>R22S6</v>
      </c>
      <c r="BN34" s="76">
        <f t="shared" si="5"/>
        <v>11.531555534267932</v>
      </c>
      <c r="BO34" s="135"/>
      <c r="BP34" s="110">
        <f t="shared" si="6"/>
        <v>11.655160300066512</v>
      </c>
      <c r="BQ34" s="144">
        <f t="shared" si="7"/>
        <v>0.52</v>
      </c>
      <c r="BR34" s="110">
        <f t="shared" si="8"/>
        <v>10.805266141101383</v>
      </c>
      <c r="BS34" s="99">
        <v>5</v>
      </c>
      <c r="BT34" s="99">
        <f t="shared" si="9"/>
        <v>7704.2969520204861</v>
      </c>
      <c r="BU34" s="122">
        <v>5</v>
      </c>
      <c r="BV34" s="122">
        <f t="shared" si="10"/>
        <v>6670.1969520204857</v>
      </c>
      <c r="BW34" s="122">
        <f t="shared" si="11"/>
        <v>3.4210526315789476E-2</v>
      </c>
      <c r="BX34" s="122" t="s">
        <v>1376</v>
      </c>
      <c r="BY34" s="122">
        <f t="shared" si="12"/>
        <v>0.34014985428371641</v>
      </c>
      <c r="BZ34" s="78">
        <v>-6.5680415092027138</v>
      </c>
      <c r="CA34" s="122">
        <f t="shared" si="13"/>
        <v>-6.5883842982557175</v>
      </c>
      <c r="CB34" s="122">
        <f t="shared" si="14"/>
        <v>-210.2608882395545</v>
      </c>
    </row>
    <row r="35" spans="1:80" x14ac:dyDescent="0.35">
      <c r="A35" s="4" t="s">
        <v>47</v>
      </c>
      <c r="B35" s="4">
        <v>6</v>
      </c>
      <c r="C35" s="4" t="s">
        <v>46</v>
      </c>
      <c r="D35" s="5">
        <v>2</v>
      </c>
      <c r="E35" s="6">
        <v>42365</v>
      </c>
      <c r="F35" s="4">
        <v>2915</v>
      </c>
      <c r="G35" s="4">
        <v>2915.6</v>
      </c>
      <c r="H35" s="4">
        <v>2895.51</v>
      </c>
      <c r="I35" s="4">
        <v>2896.11</v>
      </c>
      <c r="J35" s="7">
        <v>6</v>
      </c>
      <c r="K35" s="7">
        <v>257.19079999999997</v>
      </c>
      <c r="L35" s="4">
        <v>236.8</v>
      </c>
      <c r="M35" s="4">
        <v>228.6</v>
      </c>
      <c r="N35" s="8"/>
      <c r="O35" s="4">
        <v>11.6</v>
      </c>
      <c r="P35" s="8"/>
      <c r="Q35" s="8"/>
      <c r="R35" s="4">
        <v>0.67</v>
      </c>
      <c r="S35" s="4">
        <v>1063</v>
      </c>
      <c r="T35" s="4">
        <v>8806.5</v>
      </c>
      <c r="U35" s="4">
        <v>7450.3</v>
      </c>
      <c r="V35" s="4">
        <v>75.400000000000006</v>
      </c>
      <c r="W35" s="4">
        <v>0.79</v>
      </c>
      <c r="X35" s="4">
        <v>0.54</v>
      </c>
      <c r="Y35" s="4">
        <v>2.15</v>
      </c>
      <c r="Z35" s="4">
        <v>942.4</v>
      </c>
      <c r="AA35" s="4">
        <v>12.57</v>
      </c>
      <c r="AB35" s="8"/>
      <c r="AC35" s="4">
        <v>2377</v>
      </c>
      <c r="AD35" s="4">
        <v>323.2</v>
      </c>
      <c r="AE35" s="8">
        <v>7742.4563552</v>
      </c>
      <c r="AF35" s="8">
        <v>0</v>
      </c>
      <c r="AG35" s="8">
        <v>0.81512453869797274</v>
      </c>
      <c r="AH35" s="9">
        <v>0.15563641025641023</v>
      </c>
      <c r="AI35" s="9">
        <v>9.2034871794871853E-2</v>
      </c>
      <c r="AJ35" s="10">
        <v>29.717999999999392</v>
      </c>
      <c r="AK35" s="10">
        <v>1198.7819010256401</v>
      </c>
      <c r="AL35" s="10">
        <v>6941.8944907692312</v>
      </c>
      <c r="AM35" s="10">
        <v>6390.4214000000002</v>
      </c>
      <c r="AN35" s="10">
        <v>7543.7875999999997</v>
      </c>
      <c r="AO35" s="10">
        <v>2.1844235897435884</v>
      </c>
      <c r="AP35" s="10">
        <v>1.2081</v>
      </c>
      <c r="AQ35" s="10">
        <v>3.6032000000000002</v>
      </c>
      <c r="AR35" s="11">
        <v>1.0910194871794876</v>
      </c>
      <c r="AS35" s="11">
        <f>AR35*0.3*3.281*AJ35</f>
        <v>31.913877321215359</v>
      </c>
      <c r="AT35" s="8">
        <v>34</v>
      </c>
      <c r="AU35" s="12">
        <v>-3.6480000000000002E-3</v>
      </c>
      <c r="AV35" s="78">
        <v>-6.0800000000000007E-2</v>
      </c>
      <c r="AW35" s="78" t="s">
        <v>119</v>
      </c>
      <c r="AX35" s="78" t="s">
        <v>98</v>
      </c>
      <c r="AY35" s="78">
        <v>3292.4</v>
      </c>
      <c r="AZ35" s="78">
        <v>6656.4</v>
      </c>
      <c r="BA35" s="78">
        <v>0</v>
      </c>
      <c r="BB35" s="78">
        <v>-1.6032158163105705</v>
      </c>
      <c r="BC35" s="78" t="str">
        <f t="shared" si="1"/>
        <v>R22S6C2</v>
      </c>
      <c r="BD35" s="78">
        <f t="shared" si="2"/>
        <v>368.01664864340881</v>
      </c>
      <c r="BE35" s="78">
        <v>-5.3932180060687589</v>
      </c>
      <c r="BF35" s="78"/>
      <c r="BG35" s="99">
        <v>35.5</v>
      </c>
      <c r="BH35" s="142">
        <v>1.2248468941382578</v>
      </c>
      <c r="BI35" s="99">
        <v>3</v>
      </c>
      <c r="BJ35" s="99">
        <f t="shared" si="3"/>
        <v>9.9059999999997981</v>
      </c>
      <c r="BK35" s="99">
        <v>79.985194158424136</v>
      </c>
      <c r="BL35" s="142">
        <v>19.706896551724139</v>
      </c>
      <c r="BM35" s="76" t="str">
        <f t="shared" si="4"/>
        <v>R22S6</v>
      </c>
      <c r="BN35" s="76">
        <f t="shared" si="5"/>
        <v>11.531555534267932</v>
      </c>
      <c r="BO35" s="135"/>
      <c r="BP35" s="110">
        <f t="shared" si="6"/>
        <v>11.328944504718917</v>
      </c>
      <c r="BQ35" s="144">
        <f t="shared" si="7"/>
        <v>0.52</v>
      </c>
      <c r="BR35" s="110">
        <f t="shared" si="8"/>
        <v>10.805266141101383</v>
      </c>
      <c r="BS35" s="99">
        <v>5</v>
      </c>
      <c r="BT35" s="99">
        <f t="shared" si="9"/>
        <v>7741.4601099888041</v>
      </c>
      <c r="BU35" s="122">
        <v>5</v>
      </c>
      <c r="BV35" s="122">
        <f t="shared" si="10"/>
        <v>6678.4601099888041</v>
      </c>
      <c r="BW35" s="122">
        <f t="shared" si="11"/>
        <v>5.7758620689655177E-2</v>
      </c>
      <c r="BX35" s="122" t="s">
        <v>1376</v>
      </c>
      <c r="BY35" s="122">
        <f t="shared" si="12"/>
        <v>0.33520544707847072</v>
      </c>
      <c r="BZ35" s="78">
        <v>-6.5790378812794996</v>
      </c>
      <c r="CA35" s="122">
        <f t="shared" si="13"/>
        <v>-6.5883842982557175</v>
      </c>
      <c r="CB35" s="122">
        <f t="shared" si="14"/>
        <v>-210.2608882395545</v>
      </c>
    </row>
    <row r="36" spans="1:80" x14ac:dyDescent="0.35">
      <c r="A36" s="4" t="s">
        <v>47</v>
      </c>
      <c r="B36" s="4">
        <v>6</v>
      </c>
      <c r="C36" s="4" t="s">
        <v>46</v>
      </c>
      <c r="D36" s="5">
        <v>3</v>
      </c>
      <c r="E36" s="6">
        <v>42365</v>
      </c>
      <c r="F36" s="4">
        <v>2926</v>
      </c>
      <c r="G36" s="4">
        <v>2927.2</v>
      </c>
      <c r="H36" s="4">
        <v>2906.43</v>
      </c>
      <c r="I36" s="4">
        <v>2907.62</v>
      </c>
      <c r="J36" s="7">
        <v>12</v>
      </c>
      <c r="K36" s="7">
        <v>257.88380000000001</v>
      </c>
      <c r="L36" s="4">
        <v>238.3</v>
      </c>
      <c r="M36" s="4">
        <v>237.7</v>
      </c>
      <c r="N36" s="8"/>
      <c r="O36" s="4">
        <v>13.4</v>
      </c>
      <c r="P36" s="8"/>
      <c r="Q36" s="8"/>
      <c r="R36" s="4">
        <v>0.5</v>
      </c>
      <c r="S36" s="4">
        <v>1087.2</v>
      </c>
      <c r="T36" s="4">
        <v>8806.5</v>
      </c>
      <c r="U36" s="4">
        <v>7450.3</v>
      </c>
      <c r="V36" s="4">
        <v>75.400000000000006</v>
      </c>
      <c r="W36" s="4">
        <v>0.37</v>
      </c>
      <c r="X36" s="4">
        <v>0.54</v>
      </c>
      <c r="Y36" s="4">
        <v>1.96</v>
      </c>
      <c r="Z36" s="4">
        <v>850.1</v>
      </c>
      <c r="AA36" s="4">
        <v>10.9</v>
      </c>
      <c r="AB36" s="8"/>
      <c r="AC36" s="4">
        <v>2377</v>
      </c>
      <c r="AD36" s="4">
        <v>323.2</v>
      </c>
      <c r="AE36" s="8">
        <v>7742.4563552</v>
      </c>
      <c r="AF36" s="8">
        <v>0</v>
      </c>
      <c r="AG36" s="8">
        <v>0.81512453869797274</v>
      </c>
      <c r="AH36" s="9">
        <v>0.15563641025641023</v>
      </c>
      <c r="AI36" s="9">
        <v>9.2034871794871853E-2</v>
      </c>
      <c r="AJ36" s="10">
        <v>29.717999999999392</v>
      </c>
      <c r="AK36" s="10">
        <v>1198.7819010256401</v>
      </c>
      <c r="AL36" s="10">
        <v>6941.8944907692312</v>
      </c>
      <c r="AM36" s="10">
        <v>6390.4214000000002</v>
      </c>
      <c r="AN36" s="10">
        <v>7543.7875999999997</v>
      </c>
      <c r="AO36" s="10">
        <v>2.1844235897435884</v>
      </c>
      <c r="AP36" s="10">
        <v>1.2081</v>
      </c>
      <c r="AQ36" s="10">
        <v>3.6032000000000002</v>
      </c>
      <c r="AR36" s="11">
        <v>1.0910194871794876</v>
      </c>
      <c r="AS36" s="11">
        <f t="shared" ref="AS36" si="20">AR36*0.3*3.281*AJ36</f>
        <v>31.913877321215359</v>
      </c>
      <c r="AT36" s="8">
        <v>32</v>
      </c>
      <c r="AU36" s="12">
        <v>1.5516000000000001</v>
      </c>
      <c r="AV36" s="78">
        <v>25.86</v>
      </c>
      <c r="AW36" s="78" t="s">
        <v>119</v>
      </c>
      <c r="AX36" s="78" t="s">
        <v>98</v>
      </c>
      <c r="AY36" s="78">
        <v>3296.9</v>
      </c>
      <c r="AZ36" s="78">
        <v>6660.9</v>
      </c>
      <c r="BA36" s="78">
        <v>0</v>
      </c>
      <c r="BB36" s="78">
        <v>812.10226663329888</v>
      </c>
      <c r="BC36" s="78" t="str">
        <f t="shared" si="1"/>
        <v>R22S6C3</v>
      </c>
      <c r="BD36" s="78">
        <f t="shared" si="2"/>
        <v>368.01664864340881</v>
      </c>
      <c r="BE36" s="78">
        <v>2731.9120249544171</v>
      </c>
      <c r="BF36" s="78"/>
      <c r="BG36" s="99">
        <v>35.5</v>
      </c>
      <c r="BH36" s="142">
        <v>1.2248468941382578</v>
      </c>
      <c r="BI36" s="99">
        <v>3</v>
      </c>
      <c r="BJ36" s="99">
        <f t="shared" si="3"/>
        <v>9.9059999999997981</v>
      </c>
      <c r="BK36" s="99">
        <v>79.985194158424136</v>
      </c>
      <c r="BL36" s="142">
        <v>17.738805970149251</v>
      </c>
      <c r="BM36" s="76" t="str">
        <f t="shared" si="4"/>
        <v>R22S6</v>
      </c>
      <c r="BN36" s="76">
        <f t="shared" si="5"/>
        <v>11.531555534267932</v>
      </c>
      <c r="BO36" s="135"/>
      <c r="BP36" s="110">
        <f t="shared" si="6"/>
        <v>9.4316936185187146</v>
      </c>
      <c r="BQ36" s="144">
        <f t="shared" si="7"/>
        <v>0.52</v>
      </c>
      <c r="BR36" s="110">
        <f t="shared" si="8"/>
        <v>10.805266141101383</v>
      </c>
      <c r="BS36" s="99">
        <v>5</v>
      </c>
      <c r="BT36" s="99">
        <f t="shared" si="9"/>
        <v>7770.6559146660711</v>
      </c>
      <c r="BU36" s="122">
        <v>5</v>
      </c>
      <c r="BV36" s="122">
        <f t="shared" si="10"/>
        <v>6683.4559146660713</v>
      </c>
      <c r="BW36" s="122">
        <f t="shared" si="11"/>
        <v>3.7313432835820892E-2</v>
      </c>
      <c r="BX36" s="122" t="s">
        <v>1376</v>
      </c>
      <c r="BY36" s="122">
        <f t="shared" si="12"/>
        <v>0.29302353077854992</v>
      </c>
      <c r="BZ36" s="78">
        <v>-6.6180735042849372</v>
      </c>
      <c r="CA36" s="122">
        <f t="shared" si="13"/>
        <v>-6.5883842982557175</v>
      </c>
      <c r="CB36" s="122">
        <f t="shared" si="14"/>
        <v>-210.2608882395545</v>
      </c>
    </row>
    <row r="37" spans="1:80" x14ac:dyDescent="0.35">
      <c r="A37" s="4" t="s">
        <v>47</v>
      </c>
      <c r="B37" s="4">
        <v>7</v>
      </c>
      <c r="C37" s="4" t="s">
        <v>46</v>
      </c>
      <c r="D37" s="5">
        <v>1</v>
      </c>
      <c r="E37" s="6">
        <v>42368</v>
      </c>
      <c r="F37" s="4">
        <v>2832.4</v>
      </c>
      <c r="G37" s="4">
        <v>2833</v>
      </c>
      <c r="H37" s="4">
        <v>2813.47</v>
      </c>
      <c r="I37" s="4">
        <v>2814.07</v>
      </c>
      <c r="J37" s="7">
        <v>6</v>
      </c>
      <c r="K37" s="7">
        <v>251.96179999999998</v>
      </c>
      <c r="L37" s="4">
        <v>262.5</v>
      </c>
      <c r="M37" s="4">
        <v>262.5</v>
      </c>
      <c r="N37" s="8"/>
      <c r="O37" s="4">
        <v>22.1</v>
      </c>
      <c r="P37" s="8"/>
      <c r="Q37" s="8"/>
      <c r="R37" s="4">
        <v>0.55000000000000004</v>
      </c>
      <c r="S37" s="4">
        <v>1311.5</v>
      </c>
      <c r="T37" s="4">
        <v>8554.5</v>
      </c>
      <c r="U37" s="4">
        <v>6336.9</v>
      </c>
      <c r="V37" s="4">
        <v>71.400000000000006</v>
      </c>
      <c r="W37" s="4">
        <v>1</v>
      </c>
      <c r="X37" s="4">
        <v>2.9</v>
      </c>
      <c r="Y37" s="4">
        <v>1.93</v>
      </c>
      <c r="Z37" s="4">
        <v>876.3</v>
      </c>
      <c r="AA37" s="4">
        <v>10.18</v>
      </c>
      <c r="AB37" s="8"/>
      <c r="AC37" s="4">
        <v>2064.1999999999998</v>
      </c>
      <c r="AD37" s="4">
        <v>343.9</v>
      </c>
      <c r="AE37" s="8">
        <v>7751.7767182399994</v>
      </c>
      <c r="AF37" s="8">
        <v>0</v>
      </c>
      <c r="AG37" s="8">
        <v>0.8347765206461164</v>
      </c>
      <c r="AH37" s="18">
        <v>0.14838067632850241</v>
      </c>
      <c r="AI37" s="18">
        <v>8.4757004830917818E-2</v>
      </c>
      <c r="AJ37" s="19">
        <v>31.546799999999621</v>
      </c>
      <c r="AK37" s="19">
        <v>1314.8258922705315</v>
      </c>
      <c r="AL37" s="19">
        <v>6733.3832961352628</v>
      </c>
      <c r="AM37" s="19">
        <v>6320.1122999999998</v>
      </c>
      <c r="AN37" s="19">
        <v>7275.6625999999997</v>
      </c>
      <c r="AO37" s="19">
        <v>1.9406454106280195</v>
      </c>
      <c r="AP37" s="19">
        <v>1.1801999999999999</v>
      </c>
      <c r="AQ37" s="19">
        <v>2.9232999999999998</v>
      </c>
      <c r="AR37" s="20">
        <v>0.87123381642511999</v>
      </c>
      <c r="AS37" s="20">
        <f>AR37*0.3*3.281*AJ37</f>
        <v>27.053130128327648</v>
      </c>
      <c r="AT37" s="8">
        <v>45</v>
      </c>
      <c r="AU37" s="12">
        <v>7.6800000000000007E-2</v>
      </c>
      <c r="AV37" s="78">
        <v>1.28</v>
      </c>
      <c r="AW37" s="78" t="s">
        <v>119</v>
      </c>
      <c r="AX37" s="78" t="s">
        <v>98</v>
      </c>
      <c r="AY37" s="78">
        <v>3259.9</v>
      </c>
      <c r="AZ37" s="78">
        <v>6623.9</v>
      </c>
      <c r="BA37" s="78">
        <v>0</v>
      </c>
      <c r="BB37" s="78">
        <v>40.736030966311617</v>
      </c>
      <c r="BC37" s="78" t="str">
        <f t="shared" si="1"/>
        <v>R22S7C1</v>
      </c>
      <c r="BD37" s="78">
        <f t="shared" si="2"/>
        <v>54.498723639666551</v>
      </c>
      <c r="BE37" s="78">
        <v>137.03600817067226</v>
      </c>
      <c r="BF37" s="78"/>
      <c r="BG37" s="99">
        <v>30.8</v>
      </c>
      <c r="BH37" s="142">
        <v>1.7307619156301326</v>
      </c>
      <c r="BI37" s="99">
        <v>4</v>
      </c>
      <c r="BJ37" s="99">
        <f t="shared" si="3"/>
        <v>7.8866999999999052</v>
      </c>
      <c r="BK37" s="99">
        <v>65.432944070397781</v>
      </c>
      <c r="BL37" s="142">
        <v>11.877828054298641</v>
      </c>
      <c r="BM37" s="76" t="str">
        <f t="shared" si="4"/>
        <v>R22S7</v>
      </c>
      <c r="BN37" s="76">
        <f t="shared" si="5"/>
        <v>2.0145071339674776</v>
      </c>
      <c r="BO37" s="135"/>
      <c r="BP37" s="110">
        <f t="shared" si="6"/>
        <v>5.5101434707411547</v>
      </c>
      <c r="BQ37" s="144">
        <f t="shared" si="7"/>
        <v>0.45500000000000002</v>
      </c>
      <c r="BR37" s="110">
        <f t="shared" si="8"/>
        <v>20.907687371693584</v>
      </c>
      <c r="BS37" s="99">
        <v>5</v>
      </c>
      <c r="BT37" s="99">
        <f t="shared" si="9"/>
        <v>7703.4693279385101</v>
      </c>
      <c r="BU37" s="122">
        <v>5</v>
      </c>
      <c r="BV37" s="122">
        <f t="shared" si="10"/>
        <v>6391.9693279385101</v>
      </c>
      <c r="BW37" s="122">
        <f t="shared" si="11"/>
        <v>2.48868778280543E-2</v>
      </c>
      <c r="BX37" s="122" t="s">
        <v>1376</v>
      </c>
      <c r="BY37" s="122">
        <f t="shared" si="12"/>
        <v>0.18213359221380829</v>
      </c>
      <c r="BZ37" s="78">
        <v>-6.7173152119504671</v>
      </c>
      <c r="CA37" s="122">
        <f t="shared" si="13"/>
        <v>-6.2353463515734333</v>
      </c>
      <c r="CB37" s="122">
        <f t="shared" si="14"/>
        <v>-168.68563624430914</v>
      </c>
    </row>
    <row r="38" spans="1:80" x14ac:dyDescent="0.35">
      <c r="A38" s="4" t="s">
        <v>47</v>
      </c>
      <c r="B38" s="4">
        <v>7</v>
      </c>
      <c r="C38" s="4" t="s">
        <v>46</v>
      </c>
      <c r="D38" s="5">
        <v>2</v>
      </c>
      <c r="E38" s="6">
        <v>42368</v>
      </c>
      <c r="F38" s="4">
        <v>2842.9</v>
      </c>
      <c r="G38" s="4">
        <v>2843.5</v>
      </c>
      <c r="H38" s="4">
        <v>2823.86</v>
      </c>
      <c r="I38" s="4">
        <v>2824.45</v>
      </c>
      <c r="J38" s="7">
        <v>6</v>
      </c>
      <c r="K38" s="7">
        <v>252.65479999999997</v>
      </c>
      <c r="L38" s="4">
        <v>98.8</v>
      </c>
      <c r="M38" s="4">
        <v>98.8</v>
      </c>
      <c r="N38" s="8"/>
      <c r="O38" s="4">
        <v>7.5</v>
      </c>
      <c r="P38" s="8"/>
      <c r="Q38" s="8"/>
      <c r="R38" s="4">
        <v>0.37</v>
      </c>
      <c r="S38" s="4">
        <v>1343.6</v>
      </c>
      <c r="T38" s="4">
        <v>8554.5</v>
      </c>
      <c r="U38" s="4">
        <v>6336.9</v>
      </c>
      <c r="V38" s="4">
        <v>71.400000000000006</v>
      </c>
      <c r="W38" s="4">
        <v>0.12</v>
      </c>
      <c r="X38" s="4">
        <v>2.9</v>
      </c>
      <c r="Y38" s="4">
        <v>1.82</v>
      </c>
      <c r="Z38" s="4">
        <v>776.9</v>
      </c>
      <c r="AA38" s="4">
        <v>23.97</v>
      </c>
      <c r="AB38" s="8"/>
      <c r="AC38" s="4">
        <v>2064.1999999999998</v>
      </c>
      <c r="AD38" s="4">
        <v>343.9</v>
      </c>
      <c r="AE38" s="8">
        <v>7751.7767182399994</v>
      </c>
      <c r="AF38" s="8">
        <v>0</v>
      </c>
      <c r="AG38" s="8">
        <v>0.8347765206461164</v>
      </c>
      <c r="AH38" s="18">
        <v>0.14838067632850241</v>
      </c>
      <c r="AI38" s="18">
        <v>8.4757004830917818E-2</v>
      </c>
      <c r="AJ38" s="19">
        <v>31.546799999999621</v>
      </c>
      <c r="AK38" s="19">
        <v>1314.8258922705315</v>
      </c>
      <c r="AL38" s="19">
        <v>6733.3832961352628</v>
      </c>
      <c r="AM38" s="19">
        <v>6320.1122999999998</v>
      </c>
      <c r="AN38" s="19">
        <v>7275.6625999999997</v>
      </c>
      <c r="AO38" s="19">
        <v>1.9406454106280195</v>
      </c>
      <c r="AP38" s="19">
        <v>1.1801999999999999</v>
      </c>
      <c r="AQ38" s="19">
        <v>2.9232999999999998</v>
      </c>
      <c r="AR38" s="20">
        <v>0.87123381642511999</v>
      </c>
      <c r="AS38" s="20">
        <f t="shared" ref="AS38:AS40" si="21">AR38*0.3*3.281*AJ38</f>
        <v>27.053130128327648</v>
      </c>
      <c r="AT38" s="8">
        <v>27</v>
      </c>
      <c r="AU38" s="12">
        <v>0.17519999999999999</v>
      </c>
      <c r="AV38" s="78">
        <v>2.92</v>
      </c>
      <c r="AW38" s="78" t="s">
        <v>119</v>
      </c>
      <c r="AX38" s="78" t="s">
        <v>98</v>
      </c>
      <c r="AY38" s="78">
        <v>3264.1</v>
      </c>
      <c r="AZ38" s="78">
        <v>6628.1</v>
      </c>
      <c r="BA38" s="78">
        <v>0</v>
      </c>
      <c r="BB38" s="78">
        <v>84.114468090812778</v>
      </c>
      <c r="BC38" s="78" t="str">
        <f t="shared" si="1"/>
        <v>R22S7C2</v>
      </c>
      <c r="BD38" s="78">
        <f t="shared" si="2"/>
        <v>54.498723639666551</v>
      </c>
      <c r="BE38" s="78">
        <v>282.96107065749425</v>
      </c>
      <c r="BF38" s="78"/>
      <c r="BG38" s="99">
        <v>30.8</v>
      </c>
      <c r="BH38" s="142">
        <v>1.7307619156301326</v>
      </c>
      <c r="BI38" s="99">
        <v>4</v>
      </c>
      <c r="BJ38" s="99">
        <f t="shared" si="3"/>
        <v>7.8866999999999052</v>
      </c>
      <c r="BK38" s="99">
        <v>65.432944070397781</v>
      </c>
      <c r="BL38" s="142">
        <v>13.173333333333334</v>
      </c>
      <c r="BM38" s="76" t="str">
        <f t="shared" si="4"/>
        <v>R22S7</v>
      </c>
      <c r="BN38" s="76">
        <f t="shared" si="5"/>
        <v>2.0145071339674776</v>
      </c>
      <c r="BO38" s="135"/>
      <c r="BP38" s="110">
        <f t="shared" si="6"/>
        <v>43.138623224881414</v>
      </c>
      <c r="BQ38" s="144">
        <f t="shared" si="7"/>
        <v>0.45500000000000002</v>
      </c>
      <c r="BR38" s="110">
        <f t="shared" si="8"/>
        <v>20.907687371693584</v>
      </c>
      <c r="BS38" s="99">
        <v>5</v>
      </c>
      <c r="BT38" s="99">
        <f t="shared" si="9"/>
        <v>7731.9178439409152</v>
      </c>
      <c r="BU38" s="122">
        <v>5</v>
      </c>
      <c r="BV38" s="122">
        <f t="shared" si="10"/>
        <v>6388.3178439409148</v>
      </c>
      <c r="BW38" s="122">
        <f t="shared" si="11"/>
        <v>4.9333333333333333E-2</v>
      </c>
      <c r="BX38" s="122" t="s">
        <v>1376</v>
      </c>
      <c r="BY38" s="122">
        <f t="shared" si="12"/>
        <v>0.42036637801552412</v>
      </c>
      <c r="BZ38" s="78">
        <v>-5.7802890166154501</v>
      </c>
      <c r="CA38" s="122">
        <f t="shared" si="13"/>
        <v>-6.2353463515734333</v>
      </c>
      <c r="CB38" s="122">
        <f t="shared" si="14"/>
        <v>-168.68563624430914</v>
      </c>
    </row>
    <row r="39" spans="1:80" x14ac:dyDescent="0.35">
      <c r="A39" s="4" t="s">
        <v>47</v>
      </c>
      <c r="B39" s="4">
        <v>7</v>
      </c>
      <c r="C39" s="4" t="s">
        <v>46</v>
      </c>
      <c r="D39" s="5">
        <v>3</v>
      </c>
      <c r="E39" s="6">
        <v>42368</v>
      </c>
      <c r="F39" s="4">
        <v>2851</v>
      </c>
      <c r="G39" s="4">
        <v>2851.6</v>
      </c>
      <c r="H39" s="4">
        <v>2831.88</v>
      </c>
      <c r="I39" s="4">
        <v>2832.47</v>
      </c>
      <c r="J39" s="7">
        <v>6</v>
      </c>
      <c r="K39" s="7">
        <v>253.15880000000001</v>
      </c>
      <c r="L39" s="4">
        <v>204.5</v>
      </c>
      <c r="M39" s="4">
        <v>192</v>
      </c>
      <c r="N39" s="8"/>
      <c r="O39" s="4">
        <v>14.3</v>
      </c>
      <c r="P39" s="8"/>
      <c r="Q39" s="8"/>
      <c r="R39" s="4">
        <v>0.45</v>
      </c>
      <c r="S39" s="4">
        <v>2194.3000000000002</v>
      </c>
      <c r="T39" s="4">
        <v>8554.5</v>
      </c>
      <c r="U39" s="4">
        <v>6336.9</v>
      </c>
      <c r="V39" s="4">
        <v>71.400000000000006</v>
      </c>
      <c r="W39" s="4">
        <v>0.53</v>
      </c>
      <c r="X39" s="4">
        <v>2.9</v>
      </c>
      <c r="Y39" s="4">
        <v>1.68</v>
      </c>
      <c r="Z39" s="4">
        <v>759.5</v>
      </c>
      <c r="AA39" s="4">
        <v>12.06</v>
      </c>
      <c r="AB39" s="8"/>
      <c r="AC39" s="4">
        <v>2064.1999999999998</v>
      </c>
      <c r="AD39" s="4">
        <v>343.9</v>
      </c>
      <c r="AE39" s="8">
        <v>7751.7767182399994</v>
      </c>
      <c r="AF39" s="8">
        <v>0</v>
      </c>
      <c r="AG39" s="8">
        <v>0.8347765206461164</v>
      </c>
      <c r="AH39" s="18">
        <v>0.14838067632850241</v>
      </c>
      <c r="AI39" s="18">
        <v>8.4757004830917818E-2</v>
      </c>
      <c r="AJ39" s="19">
        <v>31.546799999999621</v>
      </c>
      <c r="AK39" s="19">
        <v>1314.8258922705315</v>
      </c>
      <c r="AL39" s="19">
        <v>6733.3832961352628</v>
      </c>
      <c r="AM39" s="19">
        <v>6320.1122999999998</v>
      </c>
      <c r="AN39" s="19">
        <v>7275.6625999999997</v>
      </c>
      <c r="AO39" s="19">
        <v>1.9406454106280195</v>
      </c>
      <c r="AP39" s="19">
        <v>1.1801999999999999</v>
      </c>
      <c r="AQ39" s="19">
        <v>2.9232999999999998</v>
      </c>
      <c r="AR39" s="20">
        <v>0.87123381642511999</v>
      </c>
      <c r="AS39" s="20">
        <f t="shared" si="21"/>
        <v>27.053130128327648</v>
      </c>
      <c r="AT39" s="8">
        <v>25</v>
      </c>
      <c r="AU39" s="22">
        <v>0.20879999999999999</v>
      </c>
      <c r="AV39" s="78">
        <v>3.4799999999999995</v>
      </c>
      <c r="AW39" s="78" t="s">
        <v>119</v>
      </c>
      <c r="AX39" s="78" t="s">
        <v>98</v>
      </c>
      <c r="AY39" s="78">
        <v>3267.1</v>
      </c>
      <c r="AZ39" s="78">
        <v>6631.1</v>
      </c>
      <c r="BA39" s="78">
        <v>0</v>
      </c>
      <c r="BB39" s="78">
        <v>95.037979435906507</v>
      </c>
      <c r="BC39" s="78" t="str">
        <f t="shared" si="1"/>
        <v>R22S7C3</v>
      </c>
      <c r="BD39" s="78">
        <f t="shared" si="2"/>
        <v>54.498723639666551</v>
      </c>
      <c r="BE39" s="78">
        <v>319.70776282238955</v>
      </c>
      <c r="BF39" s="78"/>
      <c r="BG39" s="99">
        <v>30.8</v>
      </c>
      <c r="BH39" s="142">
        <v>1.7307619156301326</v>
      </c>
      <c r="BI39" s="99">
        <v>4</v>
      </c>
      <c r="BJ39" s="99">
        <f t="shared" si="3"/>
        <v>7.8866999999999052</v>
      </c>
      <c r="BK39" s="99">
        <v>65.432944070397781</v>
      </c>
      <c r="BL39" s="142">
        <v>13.426573426573427</v>
      </c>
      <c r="BM39" s="76" t="str">
        <f t="shared" si="4"/>
        <v>R22S7</v>
      </c>
      <c r="BN39" s="76">
        <f t="shared" si="5"/>
        <v>2.0145071339674776</v>
      </c>
      <c r="BO39" s="135"/>
      <c r="BP39" s="110">
        <f t="shared" si="6"/>
        <v>11.642526154442425</v>
      </c>
      <c r="BQ39" s="144">
        <f t="shared" si="7"/>
        <v>0.45500000000000002</v>
      </c>
      <c r="BR39" s="110">
        <f t="shared" si="8"/>
        <v>20.907687371693584</v>
      </c>
      <c r="BS39" s="99">
        <v>5</v>
      </c>
      <c r="BT39" s="99">
        <f t="shared" si="9"/>
        <v>7753.8771411824227</v>
      </c>
      <c r="BU39" s="122">
        <v>5</v>
      </c>
      <c r="BV39" s="122">
        <f t="shared" si="10"/>
        <v>5559.5771411824226</v>
      </c>
      <c r="BW39" s="122">
        <f t="shared" si="11"/>
        <v>3.1468531468531465E-2</v>
      </c>
      <c r="BX39" s="122" t="s">
        <v>1376</v>
      </c>
      <c r="BY39" s="122">
        <f t="shared" si="12"/>
        <v>0.26030905149709077</v>
      </c>
      <c r="BZ39" s="78">
        <v>-6.4045595019465704</v>
      </c>
      <c r="CA39" s="122">
        <f t="shared" si="13"/>
        <v>-6.2353463515734333</v>
      </c>
      <c r="CB39" s="122">
        <f t="shared" si="14"/>
        <v>-168.68563624430914</v>
      </c>
    </row>
    <row r="40" spans="1:80" x14ac:dyDescent="0.35">
      <c r="A40" s="4" t="s">
        <v>47</v>
      </c>
      <c r="B40" s="4">
        <v>7</v>
      </c>
      <c r="C40" s="4" t="s">
        <v>46</v>
      </c>
      <c r="D40" s="5">
        <v>4</v>
      </c>
      <c r="E40" s="6">
        <v>42368</v>
      </c>
      <c r="F40" s="4">
        <v>2871</v>
      </c>
      <c r="G40" s="4">
        <v>2871.6</v>
      </c>
      <c r="H40" s="4">
        <v>2851.73</v>
      </c>
      <c r="I40" s="4">
        <v>2852.33</v>
      </c>
      <c r="J40" s="7">
        <v>6</v>
      </c>
      <c r="K40" s="7">
        <v>254.4188</v>
      </c>
      <c r="L40" s="4">
        <v>140</v>
      </c>
      <c r="M40" s="4">
        <v>128</v>
      </c>
      <c r="N40" s="8"/>
      <c r="O40" s="4">
        <v>10.7</v>
      </c>
      <c r="P40" s="8"/>
      <c r="Q40" s="8"/>
      <c r="R40" s="4">
        <v>0.45</v>
      </c>
      <c r="S40" s="4">
        <v>2349.3000000000002</v>
      </c>
      <c r="T40" s="4">
        <v>8554.5</v>
      </c>
      <c r="U40" s="4">
        <v>6336.9</v>
      </c>
      <c r="V40" s="4">
        <v>71.400000000000006</v>
      </c>
      <c r="W40" s="4">
        <v>0.49</v>
      </c>
      <c r="X40" s="4">
        <v>2.9</v>
      </c>
      <c r="Y40" s="4">
        <v>1.55</v>
      </c>
      <c r="Z40" s="4">
        <v>658.8</v>
      </c>
      <c r="AA40" s="4">
        <v>15.68</v>
      </c>
      <c r="AB40" s="8"/>
      <c r="AC40" s="4">
        <v>2064.1999999999998</v>
      </c>
      <c r="AD40" s="4">
        <v>343.9</v>
      </c>
      <c r="AE40" s="8">
        <v>7751.7767182399994</v>
      </c>
      <c r="AF40" s="8">
        <v>0</v>
      </c>
      <c r="AG40" s="8">
        <v>0.8347765206461164</v>
      </c>
      <c r="AH40" s="18">
        <v>0.14838067632850241</v>
      </c>
      <c r="AI40" s="18">
        <v>8.4757004830917818E-2</v>
      </c>
      <c r="AJ40" s="19">
        <v>31.546799999999621</v>
      </c>
      <c r="AK40" s="19">
        <v>1314.8258922705315</v>
      </c>
      <c r="AL40" s="19">
        <v>6733.3832961352628</v>
      </c>
      <c r="AM40" s="19">
        <v>6320.1122999999998</v>
      </c>
      <c r="AN40" s="19">
        <v>7275.6625999999997</v>
      </c>
      <c r="AO40" s="19">
        <v>1.9406454106280195</v>
      </c>
      <c r="AP40" s="19">
        <v>1.1801999999999999</v>
      </c>
      <c r="AQ40" s="19">
        <v>2.9232999999999998</v>
      </c>
      <c r="AR40" s="20">
        <v>0.87123381642511999</v>
      </c>
      <c r="AS40" s="20">
        <f t="shared" si="21"/>
        <v>27.053130128327648</v>
      </c>
      <c r="AT40" s="8">
        <v>27</v>
      </c>
      <c r="AU40" s="22">
        <v>-5.3340000000000002E-3</v>
      </c>
      <c r="AV40" s="78">
        <v>-8.8900000000000007E-2</v>
      </c>
      <c r="AW40" s="78" t="s">
        <v>119</v>
      </c>
      <c r="AX40" s="78" t="s">
        <v>98</v>
      </c>
      <c r="AY40" s="78">
        <v>3274.7</v>
      </c>
      <c r="AZ40" s="78">
        <v>6638.7</v>
      </c>
      <c r="BA40" s="78">
        <v>0</v>
      </c>
      <c r="BB40" s="78">
        <v>-1.8935839343646941</v>
      </c>
      <c r="BC40" s="78" t="str">
        <f t="shared" si="1"/>
        <v>R22S7C4</v>
      </c>
      <c r="BD40" s="78">
        <f t="shared" si="2"/>
        <v>54.498723639666551</v>
      </c>
      <c r="BE40" s="78">
        <v>-6.3700163552028304</v>
      </c>
      <c r="BF40" s="78"/>
      <c r="BG40" s="99">
        <v>30.8</v>
      </c>
      <c r="BH40" s="142">
        <v>1.7307619156301326</v>
      </c>
      <c r="BI40" s="99">
        <v>4</v>
      </c>
      <c r="BJ40" s="99">
        <f t="shared" si="3"/>
        <v>7.8866999999999052</v>
      </c>
      <c r="BK40" s="99">
        <v>65.432944070397781</v>
      </c>
      <c r="BL40" s="142">
        <v>11.962616822429908</v>
      </c>
      <c r="BM40" s="76" t="str">
        <f t="shared" si="4"/>
        <v>R22S7</v>
      </c>
      <c r="BN40" s="76">
        <f t="shared" si="5"/>
        <v>2.0145071339674776</v>
      </c>
      <c r="BO40" s="135"/>
      <c r="BP40" s="110">
        <f t="shared" si="6"/>
        <v>23.33945663670935</v>
      </c>
      <c r="BQ40" s="144">
        <f t="shared" si="7"/>
        <v>0.45500000000000002</v>
      </c>
      <c r="BR40" s="110">
        <f t="shared" si="8"/>
        <v>20.907687371693584</v>
      </c>
      <c r="BS40" s="99">
        <v>5</v>
      </c>
      <c r="BT40" s="99">
        <f t="shared" si="9"/>
        <v>7808.2277708886504</v>
      </c>
      <c r="BU40" s="122">
        <v>5</v>
      </c>
      <c r="BV40" s="122">
        <f t="shared" si="10"/>
        <v>5458.9277708886502</v>
      </c>
      <c r="BW40" s="122">
        <f t="shared" si="11"/>
        <v>4.2056074766355145E-2</v>
      </c>
      <c r="BX40" s="122" t="s">
        <v>1376</v>
      </c>
      <c r="BY40" s="122">
        <f t="shared" si="12"/>
        <v>0.31435380009484654</v>
      </c>
      <c r="BZ40" s="78">
        <v>-6.0392216757812456</v>
      </c>
      <c r="CA40" s="122">
        <f t="shared" si="13"/>
        <v>-6.2353463515734333</v>
      </c>
      <c r="CB40" s="122">
        <f t="shared" si="14"/>
        <v>-168.68563624430914</v>
      </c>
    </row>
    <row r="41" spans="1:80" x14ac:dyDescent="0.35">
      <c r="A41" s="4" t="s">
        <v>48</v>
      </c>
      <c r="B41" s="4">
        <v>1</v>
      </c>
      <c r="C41" s="4" t="s">
        <v>45</v>
      </c>
      <c r="D41" s="5">
        <v>1</v>
      </c>
      <c r="E41" s="6">
        <v>42408</v>
      </c>
      <c r="F41" s="4">
        <v>3307.5</v>
      </c>
      <c r="G41" s="4">
        <v>3308</v>
      </c>
      <c r="H41" s="4">
        <v>3242.49</v>
      </c>
      <c r="I41" s="4">
        <v>3243.07</v>
      </c>
      <c r="J41" s="7">
        <v>6</v>
      </c>
      <c r="K41" s="7">
        <v>281.12</v>
      </c>
      <c r="L41" s="4">
        <v>35.299999999999997</v>
      </c>
      <c r="M41" s="4">
        <v>27.4</v>
      </c>
      <c r="N41" s="8"/>
      <c r="O41" s="4">
        <v>3</v>
      </c>
      <c r="P41" s="8"/>
      <c r="Q41" s="8"/>
      <c r="R41" s="4">
        <v>0.01</v>
      </c>
      <c r="S41" s="4">
        <v>2050.9</v>
      </c>
      <c r="T41" s="4">
        <v>8314.2999999999993</v>
      </c>
      <c r="U41" s="4">
        <v>4052.3</v>
      </c>
      <c r="V41" s="4">
        <v>42.9</v>
      </c>
      <c r="W41" s="4">
        <v>0.01</v>
      </c>
      <c r="X41" s="4">
        <v>17.440000000000001</v>
      </c>
      <c r="Y41" s="4">
        <v>0.1</v>
      </c>
      <c r="Z41" s="4">
        <v>37.9</v>
      </c>
      <c r="AA41" s="4">
        <v>4.21</v>
      </c>
      <c r="AB41" s="8"/>
      <c r="AC41" s="4">
        <v>1323.7</v>
      </c>
      <c r="AD41" s="4">
        <v>103.7</v>
      </c>
      <c r="AE41" s="8">
        <v>0</v>
      </c>
      <c r="AF41" s="8" t="s">
        <v>49</v>
      </c>
      <c r="AG41" s="8">
        <v>0.44096000000000002</v>
      </c>
      <c r="AH41" s="23">
        <v>8.8872519083969523E-2</v>
      </c>
      <c r="AI41" s="23">
        <v>4.888015267175571E-2</v>
      </c>
      <c r="AJ41" s="24">
        <v>19.964399999999387</v>
      </c>
      <c r="AK41" s="24">
        <v>1859.4358847328249</v>
      </c>
      <c r="AL41" s="24">
        <v>7436.6991236641243</v>
      </c>
      <c r="AM41" s="24">
        <v>7165.9937</v>
      </c>
      <c r="AN41" s="24">
        <v>7823.4071999999996</v>
      </c>
      <c r="AO41" s="24">
        <v>3.6314946564885511</v>
      </c>
      <c r="AP41" s="24">
        <v>1.8008</v>
      </c>
      <c r="AQ41" s="24">
        <v>9.3059999999999992</v>
      </c>
      <c r="AR41" s="25">
        <v>0.12281984732824426</v>
      </c>
      <c r="AS41" s="25">
        <f>AR41*AJ41*0.3*3.281</f>
        <v>2.4135277744079255</v>
      </c>
      <c r="AT41" s="8">
        <v>54</v>
      </c>
      <c r="AU41" s="22">
        <v>0</v>
      </c>
      <c r="AV41" s="78">
        <v>0</v>
      </c>
      <c r="AW41" s="78" t="s">
        <v>119</v>
      </c>
      <c r="AX41" s="78" t="s">
        <v>98</v>
      </c>
      <c r="AY41" s="78">
        <v>4179.3</v>
      </c>
      <c r="AZ41" s="78">
        <v>5223.0519999999997</v>
      </c>
      <c r="BA41" s="78">
        <v>0</v>
      </c>
      <c r="BB41" s="78">
        <v>0</v>
      </c>
      <c r="BC41" s="78" t="str">
        <f t="shared" si="1"/>
        <v>R23S1C1</v>
      </c>
      <c r="BD41" s="78" t="e">
        <f t="shared" si="2"/>
        <v>#N/A</v>
      </c>
      <c r="BE41" s="78">
        <v>0</v>
      </c>
      <c r="BF41" s="78" t="s">
        <v>49</v>
      </c>
      <c r="BG41" s="99">
        <v>21.9</v>
      </c>
      <c r="BH41" s="142">
        <v>1.5577728356475005</v>
      </c>
      <c r="BI41" s="99">
        <v>4</v>
      </c>
      <c r="BJ41" s="99">
        <f t="shared" si="3"/>
        <v>4.9910999999998467</v>
      </c>
      <c r="BK41" s="99">
        <v>66.303019374488628</v>
      </c>
      <c r="BL41" s="142">
        <v>9.1333333333333329</v>
      </c>
      <c r="BM41" s="76" t="str">
        <f t="shared" si="4"/>
        <v>R23S1</v>
      </c>
      <c r="BN41" s="76" t="e">
        <f t="shared" si="5"/>
        <v>#N/A</v>
      </c>
      <c r="BO41" s="135"/>
      <c r="BP41" s="110">
        <f t="shared" si="6"/>
        <v>117.2625276635533</v>
      </c>
      <c r="BQ41" s="144">
        <f t="shared" si="7"/>
        <v>0.35499999999999998</v>
      </c>
      <c r="BR41" s="110">
        <f t="shared" si="8"/>
        <v>36.189449738281141</v>
      </c>
      <c r="BS41" s="99">
        <v>1</v>
      </c>
      <c r="BT41" s="99">
        <f t="shared" si="9"/>
        <v>4689.7715205119994</v>
      </c>
      <c r="BU41" s="122">
        <v>5</v>
      </c>
      <c r="BV41" s="122">
        <f t="shared" si="10"/>
        <v>2638.8715205119993</v>
      </c>
      <c r="BW41" s="122">
        <f t="shared" si="11"/>
        <v>3.3333333333333335E-3</v>
      </c>
      <c r="BX41" s="122" t="s">
        <v>1377</v>
      </c>
      <c r="BY41" s="122">
        <f t="shared" si="12"/>
        <v>0.76263439116736531</v>
      </c>
      <c r="BZ41" s="78">
        <v>-4.2755387290316458</v>
      </c>
      <c r="CA41" s="122">
        <f t="shared" si="13"/>
        <v>-5.5562607982963295</v>
      </c>
      <c r="CB41" s="122">
        <f t="shared" si="14"/>
        <v>-13.410189758542144</v>
      </c>
    </row>
    <row r="42" spans="1:80" x14ac:dyDescent="0.35">
      <c r="A42" s="4" t="s">
        <v>48</v>
      </c>
      <c r="B42" s="4">
        <v>1</v>
      </c>
      <c r="C42" s="4" t="s">
        <v>45</v>
      </c>
      <c r="D42" s="5">
        <v>2</v>
      </c>
      <c r="E42" s="6">
        <v>42408</v>
      </c>
      <c r="F42" s="4">
        <v>3319</v>
      </c>
      <c r="G42" s="4">
        <v>3319.6</v>
      </c>
      <c r="H42" s="4">
        <v>3253.79</v>
      </c>
      <c r="I42" s="4">
        <v>3254.38</v>
      </c>
      <c r="J42" s="7">
        <v>6</v>
      </c>
      <c r="K42" s="7">
        <v>281.84000000000003</v>
      </c>
      <c r="L42" s="4">
        <v>146.5</v>
      </c>
      <c r="M42" s="4">
        <v>146.30000000000001</v>
      </c>
      <c r="N42" s="8"/>
      <c r="O42" s="4">
        <v>9.5</v>
      </c>
      <c r="P42" s="8"/>
      <c r="Q42" s="8"/>
      <c r="R42" s="4">
        <v>0.45</v>
      </c>
      <c r="S42" s="4">
        <v>2563.5</v>
      </c>
      <c r="T42" s="4">
        <v>8314.2999999999993</v>
      </c>
      <c r="U42" s="4">
        <v>4052.3</v>
      </c>
      <c r="V42" s="4">
        <v>42.9</v>
      </c>
      <c r="W42" s="4">
        <v>0.46</v>
      </c>
      <c r="X42" s="4">
        <v>17.440000000000001</v>
      </c>
      <c r="Y42" s="4">
        <v>1.66</v>
      </c>
      <c r="Z42" s="4">
        <v>644.6</v>
      </c>
      <c r="AA42" s="4">
        <v>13.43</v>
      </c>
      <c r="AB42" s="8"/>
      <c r="AC42" s="4">
        <v>1323.7</v>
      </c>
      <c r="AD42" s="4">
        <v>103.7</v>
      </c>
      <c r="AE42" s="8">
        <v>0</v>
      </c>
      <c r="AF42" s="8" t="s">
        <v>49</v>
      </c>
      <c r="AG42" s="8">
        <v>0.44096000000000002</v>
      </c>
      <c r="AH42" s="23">
        <v>8.8872519083969523E-2</v>
      </c>
      <c r="AI42" s="23">
        <v>4.888015267175571E-2</v>
      </c>
      <c r="AJ42" s="24">
        <v>19.964399999999387</v>
      </c>
      <c r="AK42" s="24">
        <v>1859.4358847328249</v>
      </c>
      <c r="AL42" s="24">
        <v>7436.6991236641243</v>
      </c>
      <c r="AM42" s="24">
        <v>7165.9937</v>
      </c>
      <c r="AN42" s="24">
        <v>7823.4071999999996</v>
      </c>
      <c r="AO42" s="24">
        <v>3.6314946564885511</v>
      </c>
      <c r="AP42" s="24">
        <v>1.8008</v>
      </c>
      <c r="AQ42" s="24">
        <v>9.3059999999999992</v>
      </c>
      <c r="AR42" s="25">
        <v>0.12281984732824426</v>
      </c>
      <c r="AS42" s="25">
        <f t="shared" ref="AS42:AS44" si="22">AR42*AJ42*0.3*3.281</f>
        <v>2.4135277744079255</v>
      </c>
      <c r="AT42" s="8">
        <v>44</v>
      </c>
      <c r="AU42" s="22">
        <v>0</v>
      </c>
      <c r="AV42" s="78">
        <v>0</v>
      </c>
      <c r="AW42" s="78" t="s">
        <v>119</v>
      </c>
      <c r="AX42" s="78" t="s">
        <v>98</v>
      </c>
      <c r="AY42" s="78">
        <v>4193.6000000000004</v>
      </c>
      <c r="AZ42" s="78">
        <v>5227.5720000000001</v>
      </c>
      <c r="BA42" s="78">
        <v>0</v>
      </c>
      <c r="BB42" s="78">
        <v>0</v>
      </c>
      <c r="BC42" s="78" t="str">
        <f t="shared" si="1"/>
        <v>R23S1C2</v>
      </c>
      <c r="BD42" s="78" t="e">
        <f t="shared" si="2"/>
        <v>#N/A</v>
      </c>
      <c r="BE42" s="78">
        <v>0</v>
      </c>
      <c r="BF42" s="78" t="s">
        <v>49</v>
      </c>
      <c r="BG42" s="99">
        <v>21.9</v>
      </c>
      <c r="BH42" s="142">
        <v>1.5577728356475005</v>
      </c>
      <c r="BI42" s="99">
        <v>4</v>
      </c>
      <c r="BJ42" s="99">
        <f t="shared" si="3"/>
        <v>4.9910999999998467</v>
      </c>
      <c r="BK42" s="99">
        <v>66.303019374488628</v>
      </c>
      <c r="BL42" s="142">
        <v>15.4</v>
      </c>
      <c r="BM42" s="76" t="str">
        <f t="shared" si="4"/>
        <v>R23S1</v>
      </c>
      <c r="BN42" s="76" t="e">
        <f t="shared" si="5"/>
        <v>#N/A</v>
      </c>
      <c r="BO42" s="135"/>
      <c r="BP42" s="110">
        <f t="shared" si="6"/>
        <v>6.9352662330064989</v>
      </c>
      <c r="BQ42" s="144">
        <f t="shared" si="7"/>
        <v>0.35499999999999998</v>
      </c>
      <c r="BR42" s="110">
        <f t="shared" si="8"/>
        <v>36.189449738281141</v>
      </c>
      <c r="BS42" s="99">
        <v>1</v>
      </c>
      <c r="BT42" s="99">
        <f t="shared" si="9"/>
        <v>4706.1152619519999</v>
      </c>
      <c r="BU42" s="122">
        <v>5</v>
      </c>
      <c r="BV42" s="122">
        <f t="shared" si="10"/>
        <v>2142.6152619519999</v>
      </c>
      <c r="BW42" s="122">
        <f t="shared" si="11"/>
        <v>4.736842105263158E-2</v>
      </c>
      <c r="BX42" s="122" t="s">
        <v>1377</v>
      </c>
      <c r="BY42" s="122">
        <f t="shared" si="12"/>
        <v>0.3660896714601099</v>
      </c>
      <c r="BZ42" s="78">
        <v>-6.1327234379448674</v>
      </c>
      <c r="CA42" s="122">
        <f t="shared" si="13"/>
        <v>-5.5562607982963295</v>
      </c>
      <c r="CB42" s="122">
        <f t="shared" si="14"/>
        <v>-13.410189758542144</v>
      </c>
    </row>
    <row r="43" spans="1:80" x14ac:dyDescent="0.35">
      <c r="A43" s="4" t="s">
        <v>48</v>
      </c>
      <c r="B43" s="4">
        <v>1</v>
      </c>
      <c r="C43" s="4" t="s">
        <v>45</v>
      </c>
      <c r="D43" s="5">
        <v>3</v>
      </c>
      <c r="E43" s="6">
        <v>42408</v>
      </c>
      <c r="F43" s="4">
        <v>3324</v>
      </c>
      <c r="G43" s="4">
        <v>3325</v>
      </c>
      <c r="H43" s="4">
        <v>3259.09</v>
      </c>
      <c r="I43" s="4">
        <v>3259.68</v>
      </c>
      <c r="J43" s="7">
        <v>6</v>
      </c>
      <c r="K43" s="7">
        <v>282.2</v>
      </c>
      <c r="L43" s="4">
        <v>130.5</v>
      </c>
      <c r="M43" s="4">
        <v>130.5</v>
      </c>
      <c r="N43" s="8"/>
      <c r="O43" s="4">
        <v>5.6</v>
      </c>
      <c r="P43" s="8"/>
      <c r="Q43" s="8"/>
      <c r="R43" s="4">
        <v>0.52</v>
      </c>
      <c r="S43" s="4">
        <v>2573</v>
      </c>
      <c r="T43" s="4">
        <v>8314.2999999999993</v>
      </c>
      <c r="U43" s="4">
        <v>4052.3</v>
      </c>
      <c r="V43" s="4">
        <v>42.9</v>
      </c>
      <c r="W43" s="4">
        <v>0.32</v>
      </c>
      <c r="X43" s="4">
        <v>17.440000000000001</v>
      </c>
      <c r="Y43" s="4">
        <v>1.47</v>
      </c>
      <c r="Z43" s="4">
        <v>556.79999999999995</v>
      </c>
      <c r="AA43" s="4">
        <v>13</v>
      </c>
      <c r="AB43" s="8"/>
      <c r="AC43" s="4">
        <v>1323.7</v>
      </c>
      <c r="AD43" s="4">
        <v>103.7</v>
      </c>
      <c r="AE43" s="8">
        <v>0</v>
      </c>
      <c r="AF43" s="8" t="s">
        <v>49</v>
      </c>
      <c r="AG43" s="8">
        <v>0.44096000000000002</v>
      </c>
      <c r="AH43" s="23">
        <v>8.8872519083969523E-2</v>
      </c>
      <c r="AI43" s="23">
        <v>4.888015267175571E-2</v>
      </c>
      <c r="AJ43" s="24">
        <v>19.964399999999387</v>
      </c>
      <c r="AK43" s="24">
        <v>1859.4358847328249</v>
      </c>
      <c r="AL43" s="24">
        <v>7436.6991236641243</v>
      </c>
      <c r="AM43" s="24">
        <v>7165.9937</v>
      </c>
      <c r="AN43" s="24">
        <v>7823.4071999999996</v>
      </c>
      <c r="AO43" s="24">
        <v>3.6314946564885511</v>
      </c>
      <c r="AP43" s="24">
        <v>1.8008</v>
      </c>
      <c r="AQ43" s="24">
        <v>9.3059999999999992</v>
      </c>
      <c r="AR43" s="25">
        <v>0.12281984732824426</v>
      </c>
      <c r="AS43" s="25">
        <f t="shared" si="22"/>
        <v>2.4135277744079255</v>
      </c>
      <c r="AT43" s="8">
        <v>59</v>
      </c>
      <c r="AU43" s="21" t="e">
        <v>#N/A</v>
      </c>
      <c r="AV43" s="78" t="e">
        <v>#N/A</v>
      </c>
      <c r="AW43" s="78" t="s">
        <v>119</v>
      </c>
      <c r="AX43" s="78" t="s">
        <v>98</v>
      </c>
      <c r="AY43" s="78" t="e">
        <v>#N/A</v>
      </c>
      <c r="AZ43" s="78" t="e">
        <v>#N/A</v>
      </c>
      <c r="BA43" s="78" t="e">
        <v>#N/A</v>
      </c>
      <c r="BB43" s="78" t="e">
        <v>#N/A</v>
      </c>
      <c r="BC43" s="78" t="str">
        <f t="shared" si="1"/>
        <v>R23S1C3</v>
      </c>
      <c r="BD43" s="78" t="e">
        <f t="shared" si="2"/>
        <v>#N/A</v>
      </c>
      <c r="BE43" s="78" t="e">
        <v>#N/A</v>
      </c>
      <c r="BF43" s="78" t="s">
        <v>49</v>
      </c>
      <c r="BG43" s="99">
        <v>21.9</v>
      </c>
      <c r="BH43" s="142">
        <v>1.5577728356475005</v>
      </c>
      <c r="BI43" s="99">
        <v>4</v>
      </c>
      <c r="BJ43" s="99">
        <f t="shared" si="3"/>
        <v>4.9910999999998467</v>
      </c>
      <c r="BK43" s="99">
        <v>66.303019374488628</v>
      </c>
      <c r="BL43" s="142">
        <v>23.303571428571431</v>
      </c>
      <c r="BM43" s="76" t="str">
        <f t="shared" si="4"/>
        <v>R23S1</v>
      </c>
      <c r="BN43" s="76" t="e">
        <f t="shared" si="5"/>
        <v>#N/A</v>
      </c>
      <c r="BO43" s="135"/>
      <c r="BP43" s="110">
        <f t="shared" si="6"/>
        <v>13.189627495818394</v>
      </c>
      <c r="BQ43" s="144">
        <f t="shared" si="7"/>
        <v>0.35499999999999998</v>
      </c>
      <c r="BR43" s="110">
        <f t="shared" si="8"/>
        <v>36.189449738281141</v>
      </c>
      <c r="BS43" s="99">
        <v>1</v>
      </c>
      <c r="BT43" s="99">
        <f t="shared" si="9"/>
        <v>4713.7809105920005</v>
      </c>
      <c r="BU43" s="122">
        <v>5</v>
      </c>
      <c r="BV43" s="122">
        <f t="shared" si="10"/>
        <v>2140.7809105920005</v>
      </c>
      <c r="BW43" s="122">
        <f t="shared" si="11"/>
        <v>9.285714285714286E-2</v>
      </c>
      <c r="BX43" s="122" t="s">
        <v>1377</v>
      </c>
      <c r="BY43" s="122">
        <f t="shared" si="12"/>
        <v>0.60355187148143752</v>
      </c>
      <c r="BZ43" s="78">
        <v>-6.0184373566815372</v>
      </c>
      <c r="CA43" s="122">
        <f t="shared" si="13"/>
        <v>-5.5562607982963295</v>
      </c>
      <c r="CB43" s="122">
        <f t="shared" si="14"/>
        <v>-13.410189758542144</v>
      </c>
    </row>
    <row r="44" spans="1:80" x14ac:dyDescent="0.35">
      <c r="A44" s="4" t="s">
        <v>48</v>
      </c>
      <c r="B44" s="4">
        <v>1</v>
      </c>
      <c r="C44" s="4" t="s">
        <v>45</v>
      </c>
      <c r="D44" s="5">
        <v>4</v>
      </c>
      <c r="E44" s="6">
        <v>42408</v>
      </c>
      <c r="F44" s="4">
        <v>3335</v>
      </c>
      <c r="G44" s="4">
        <v>3336</v>
      </c>
      <c r="H44" s="4">
        <v>3269.51</v>
      </c>
      <c r="I44" s="4">
        <v>3270.49</v>
      </c>
      <c r="J44" s="7">
        <v>10</v>
      </c>
      <c r="K44" s="7">
        <v>282.92</v>
      </c>
      <c r="L44" s="4">
        <v>101.6</v>
      </c>
      <c r="M44" s="4">
        <v>100.6</v>
      </c>
      <c r="N44" s="8"/>
      <c r="O44" s="4">
        <v>13</v>
      </c>
      <c r="P44" s="8"/>
      <c r="Q44" s="8"/>
      <c r="R44" s="4">
        <v>0.44</v>
      </c>
      <c r="S44" s="4">
        <v>2593.6999999999998</v>
      </c>
      <c r="T44" s="4">
        <v>8314.2999999999993</v>
      </c>
      <c r="U44" s="4">
        <v>4052.3</v>
      </c>
      <c r="V44" s="4">
        <v>42.9</v>
      </c>
      <c r="W44" s="4">
        <v>0.26</v>
      </c>
      <c r="X44" s="4">
        <v>17.440000000000001</v>
      </c>
      <c r="Y44" s="4">
        <v>1.53</v>
      </c>
      <c r="Z44" s="4">
        <v>572.6</v>
      </c>
      <c r="AA44" s="4">
        <v>17.350000000000001</v>
      </c>
      <c r="AB44" s="8"/>
      <c r="AC44" s="4">
        <v>1323.7</v>
      </c>
      <c r="AD44" s="4">
        <v>103.7</v>
      </c>
      <c r="AE44" s="8">
        <v>0</v>
      </c>
      <c r="AF44" s="8" t="s">
        <v>49</v>
      </c>
      <c r="AG44" s="8">
        <v>0.44096000000000002</v>
      </c>
      <c r="AH44" s="23">
        <v>8.8872519083969523E-2</v>
      </c>
      <c r="AI44" s="23">
        <v>4.888015267175571E-2</v>
      </c>
      <c r="AJ44" s="24">
        <v>19.964399999999387</v>
      </c>
      <c r="AK44" s="24">
        <v>1859.4358847328249</v>
      </c>
      <c r="AL44" s="24">
        <v>7436.6991236641243</v>
      </c>
      <c r="AM44" s="24">
        <v>7165.9937</v>
      </c>
      <c r="AN44" s="24">
        <v>7823.4071999999996</v>
      </c>
      <c r="AO44" s="24">
        <v>3.6314946564885511</v>
      </c>
      <c r="AP44" s="24">
        <v>1.8008</v>
      </c>
      <c r="AQ44" s="24">
        <v>9.3059999999999992</v>
      </c>
      <c r="AR44" s="25">
        <v>0.12281984732824426</v>
      </c>
      <c r="AS44" s="25">
        <f t="shared" si="22"/>
        <v>2.4135277744079255</v>
      </c>
      <c r="AT44" s="8">
        <v>41</v>
      </c>
      <c r="AU44" s="21">
        <v>0</v>
      </c>
      <c r="AV44" s="78">
        <v>0</v>
      </c>
      <c r="AW44" s="78" t="s">
        <v>119</v>
      </c>
      <c r="AX44" s="78" t="s">
        <v>98</v>
      </c>
      <c r="AY44" s="78">
        <v>4213</v>
      </c>
      <c r="AZ44" s="78">
        <v>5233.8599999999997</v>
      </c>
      <c r="BA44" s="78">
        <v>0</v>
      </c>
      <c r="BB44" s="78">
        <v>0</v>
      </c>
      <c r="BC44" s="78" t="str">
        <f t="shared" si="1"/>
        <v>R23S1C4</v>
      </c>
      <c r="BD44" s="78" t="e">
        <f t="shared" si="2"/>
        <v>#N/A</v>
      </c>
      <c r="BE44" s="78">
        <v>0</v>
      </c>
      <c r="BF44" s="78" t="s">
        <v>49</v>
      </c>
      <c r="BG44" s="99">
        <v>21.9</v>
      </c>
      <c r="BH44" s="142">
        <v>1.5577728356475005</v>
      </c>
      <c r="BI44" s="99">
        <v>4</v>
      </c>
      <c r="BJ44" s="99">
        <f t="shared" si="3"/>
        <v>4.9910999999998467</v>
      </c>
      <c r="BK44" s="99">
        <v>66.303019374488628</v>
      </c>
      <c r="BL44" s="142">
        <v>7.7384615384615376</v>
      </c>
      <c r="BM44" s="76" t="str">
        <f t="shared" si="4"/>
        <v>R23S1</v>
      </c>
      <c r="BN44" s="76" t="e">
        <f t="shared" si="5"/>
        <v>#N/A</v>
      </c>
      <c r="BO44" s="135"/>
      <c r="BP44" s="110">
        <f t="shared" si="6"/>
        <v>7.3703775607463538</v>
      </c>
      <c r="BQ44" s="144">
        <f t="shared" si="7"/>
        <v>0.35499999999999998</v>
      </c>
      <c r="BR44" s="110">
        <f t="shared" si="8"/>
        <v>36.189449738281141</v>
      </c>
      <c r="BS44" s="99">
        <v>1</v>
      </c>
      <c r="BT44" s="99">
        <f t="shared" si="9"/>
        <v>4728.8518650880005</v>
      </c>
      <c r="BU44" s="122">
        <v>5</v>
      </c>
      <c r="BV44" s="122">
        <f t="shared" si="10"/>
        <v>2135.1518650880007</v>
      </c>
      <c r="BW44" s="122">
        <f t="shared" si="11"/>
        <v>3.3846153846153845E-2</v>
      </c>
      <c r="BX44" s="122" t="s">
        <v>1377</v>
      </c>
      <c r="BY44" s="122">
        <f t="shared" si="12"/>
        <v>0.24361618778250282</v>
      </c>
      <c r="BZ44" s="78">
        <v>-5.7983436695272665</v>
      </c>
      <c r="CA44" s="122">
        <f t="shared" si="13"/>
        <v>-5.5562607982963295</v>
      </c>
      <c r="CB44" s="122">
        <f t="shared" si="14"/>
        <v>-13.410189758542144</v>
      </c>
    </row>
    <row r="45" spans="1:80" x14ac:dyDescent="0.35">
      <c r="A45" s="4" t="s">
        <v>48</v>
      </c>
      <c r="B45" s="4">
        <v>2</v>
      </c>
      <c r="C45" s="4" t="s">
        <v>45</v>
      </c>
      <c r="D45" s="5">
        <v>1</v>
      </c>
      <c r="E45" s="6">
        <v>42415</v>
      </c>
      <c r="F45" s="4">
        <v>3224.2</v>
      </c>
      <c r="G45" s="4">
        <v>3225</v>
      </c>
      <c r="H45" s="4">
        <v>3160.68</v>
      </c>
      <c r="I45" s="4">
        <v>3161.46</v>
      </c>
      <c r="J45" s="7">
        <v>8</v>
      </c>
      <c r="K45" s="7">
        <v>275.89999999999998</v>
      </c>
      <c r="L45" s="4">
        <v>365.8</v>
      </c>
      <c r="M45" s="4">
        <v>365.8</v>
      </c>
      <c r="N45" s="8"/>
      <c r="O45" s="4">
        <v>11.8</v>
      </c>
      <c r="P45" s="8"/>
      <c r="Q45" s="8"/>
      <c r="R45" s="4">
        <v>0.28999999999999998</v>
      </c>
      <c r="S45" s="4">
        <v>3397</v>
      </c>
      <c r="T45" s="4">
        <v>9111.2999999999993</v>
      </c>
      <c r="U45" s="4">
        <v>3326.7</v>
      </c>
      <c r="V45" s="4">
        <v>102</v>
      </c>
      <c r="W45" s="4">
        <v>0.59</v>
      </c>
      <c r="X45" s="4">
        <v>6.44</v>
      </c>
      <c r="Y45" s="4">
        <v>1.1599999999999999</v>
      </c>
      <c r="Z45" s="4">
        <v>405.6</v>
      </c>
      <c r="AA45" s="4">
        <v>3.38</v>
      </c>
      <c r="AB45" s="8"/>
      <c r="AC45" s="4">
        <v>1649.2</v>
      </c>
      <c r="AD45" s="4">
        <v>170</v>
      </c>
      <c r="AE45" s="8">
        <v>0</v>
      </c>
      <c r="AF45" s="8">
        <v>7220</v>
      </c>
      <c r="AG45" s="8">
        <v>1.1295999999999999</v>
      </c>
      <c r="AH45" s="9">
        <v>9.6917968749999972E-2</v>
      </c>
      <c r="AI45" s="9">
        <v>5.330546874999998E-2</v>
      </c>
      <c r="AJ45" s="10">
        <v>19.507200000000466</v>
      </c>
      <c r="AK45" s="10">
        <v>1795.1121492187494</v>
      </c>
      <c r="AL45" s="10">
        <v>7387.4344054687535</v>
      </c>
      <c r="AM45" s="10">
        <v>6850.3353999999999</v>
      </c>
      <c r="AN45" s="10">
        <v>7828.5228999999999</v>
      </c>
      <c r="AO45" s="10">
        <v>3.3205976562499986</v>
      </c>
      <c r="AP45" s="10">
        <v>1.7915000000000001</v>
      </c>
      <c r="AQ45" s="10">
        <v>10.33</v>
      </c>
      <c r="AR45" s="11">
        <v>0.15746718749999991</v>
      </c>
      <c r="AS45" s="11">
        <f>AR45*AJ45*3.281*0.3</f>
        <v>3.023517540456071</v>
      </c>
      <c r="AT45" s="8">
        <v>51</v>
      </c>
      <c r="AU45" s="21">
        <v>5.1150000000000008E-2</v>
      </c>
      <c r="AV45" s="78">
        <v>0.93</v>
      </c>
      <c r="AW45" s="78" t="s">
        <v>119</v>
      </c>
      <c r="AX45" s="78" t="s">
        <v>98</v>
      </c>
      <c r="AY45" s="78">
        <v>4076.4</v>
      </c>
      <c r="AZ45" s="78">
        <v>5190.3320000000003</v>
      </c>
      <c r="BA45" s="78">
        <v>4.7300000000000004</v>
      </c>
      <c r="BB45" s="78">
        <v>48.95271883741556</v>
      </c>
      <c r="BC45" s="78" t="str">
        <f t="shared" si="1"/>
        <v>R23S2C1</v>
      </c>
      <c r="BD45" s="78" t="e">
        <f t="shared" si="2"/>
        <v>#N/A</v>
      </c>
      <c r="BE45" s="78">
        <v>54.53</v>
      </c>
      <c r="BF45" s="78" t="s">
        <v>118</v>
      </c>
      <c r="BG45" s="99">
        <v>15.1</v>
      </c>
      <c r="BH45" s="142">
        <v>1.8454724409448378</v>
      </c>
      <c r="BI45" s="99">
        <v>3</v>
      </c>
      <c r="BJ45" s="99">
        <f t="shared" si="3"/>
        <v>6.5024000000001552</v>
      </c>
      <c r="BK45" s="99">
        <v>84.543143044617409</v>
      </c>
      <c r="BL45" s="142">
        <v>31</v>
      </c>
      <c r="BM45" s="76" t="str">
        <f t="shared" si="4"/>
        <v>R23S2</v>
      </c>
      <c r="BN45" s="76" t="e">
        <f t="shared" si="5"/>
        <v>#N/A</v>
      </c>
      <c r="BO45" s="135"/>
      <c r="BP45" s="110">
        <f t="shared" si="6"/>
        <v>3.6607959769610083</v>
      </c>
      <c r="BQ45" s="144">
        <f t="shared" si="7"/>
        <v>0.21666666666666665</v>
      </c>
      <c r="BR45" s="110">
        <f t="shared" si="8"/>
        <v>7.0641394935249702</v>
      </c>
      <c r="BS45" s="99">
        <v>1</v>
      </c>
      <c r="BT45" s="99">
        <f t="shared" si="9"/>
        <v>11710.597539839999</v>
      </c>
      <c r="BU45" s="122">
        <v>5</v>
      </c>
      <c r="BV45" s="122">
        <f t="shared" si="10"/>
        <v>8313.5975398399987</v>
      </c>
      <c r="BW45" s="122">
        <f t="shared" si="11"/>
        <v>2.4576271186440676E-2</v>
      </c>
      <c r="BX45" s="122" t="s">
        <v>1377</v>
      </c>
      <c r="BY45" s="122">
        <f t="shared" si="12"/>
        <v>0.37062005654321711</v>
      </c>
      <c r="BZ45" s="78">
        <v>-6.5794201966619941</v>
      </c>
      <c r="CA45" s="122">
        <f t="shared" si="13"/>
        <v>-6.2437063456731963</v>
      </c>
      <c r="CB45" s="122">
        <f t="shared" si="14"/>
        <v>-18.877955653599784</v>
      </c>
    </row>
    <row r="46" spans="1:80" x14ac:dyDescent="0.35">
      <c r="A46" s="4" t="s">
        <v>48</v>
      </c>
      <c r="B46" s="4">
        <v>2</v>
      </c>
      <c r="C46" s="4" t="s">
        <v>45</v>
      </c>
      <c r="D46" s="5">
        <v>2</v>
      </c>
      <c r="E46" s="6">
        <v>42415</v>
      </c>
      <c r="F46" s="4">
        <v>3280</v>
      </c>
      <c r="G46" s="4">
        <v>3282.1</v>
      </c>
      <c r="H46" s="4">
        <v>3215.46</v>
      </c>
      <c r="I46" s="4">
        <v>3217.52</v>
      </c>
      <c r="J46" s="7">
        <v>8</v>
      </c>
      <c r="K46" s="7">
        <v>280.39999999999998</v>
      </c>
      <c r="L46" s="4">
        <v>156.69999999999999</v>
      </c>
      <c r="M46" s="4">
        <v>155.4</v>
      </c>
      <c r="N46" s="8"/>
      <c r="O46" s="4">
        <v>9.1</v>
      </c>
      <c r="P46" s="8"/>
      <c r="Q46" s="8"/>
      <c r="R46" s="4">
        <v>0.17</v>
      </c>
      <c r="S46" s="4">
        <v>3531.3</v>
      </c>
      <c r="T46" s="4">
        <v>9111.2999999999993</v>
      </c>
      <c r="U46" s="4">
        <v>3326.7</v>
      </c>
      <c r="V46" s="4">
        <v>102</v>
      </c>
      <c r="W46" s="4">
        <v>0.26</v>
      </c>
      <c r="X46" s="4">
        <v>6.44</v>
      </c>
      <c r="Y46" s="4">
        <v>0.74</v>
      </c>
      <c r="Z46" s="4">
        <v>279.89999999999998</v>
      </c>
      <c r="AA46" s="4">
        <v>5.49</v>
      </c>
      <c r="AB46" s="8"/>
      <c r="AC46" s="4">
        <v>1649.2</v>
      </c>
      <c r="AD46" s="4">
        <v>170</v>
      </c>
      <c r="AE46" s="8">
        <v>0</v>
      </c>
      <c r="AF46" s="8">
        <v>7220</v>
      </c>
      <c r="AG46" s="8">
        <v>1.1295999999999999</v>
      </c>
      <c r="AH46" s="9">
        <v>9.6917968749999972E-2</v>
      </c>
      <c r="AI46" s="9">
        <v>5.330546874999998E-2</v>
      </c>
      <c r="AJ46" s="10">
        <v>19.507200000000466</v>
      </c>
      <c r="AK46" s="10">
        <v>1795.1121492187494</v>
      </c>
      <c r="AL46" s="10">
        <v>7387.4344054687535</v>
      </c>
      <c r="AM46" s="10">
        <v>6850.3353999999999</v>
      </c>
      <c r="AN46" s="10">
        <v>7828.5228999999999</v>
      </c>
      <c r="AO46" s="10">
        <v>3.3205976562499986</v>
      </c>
      <c r="AP46" s="10">
        <v>1.7915000000000001</v>
      </c>
      <c r="AQ46" s="10">
        <v>10.33</v>
      </c>
      <c r="AR46" s="11">
        <v>0.15746718749999991</v>
      </c>
      <c r="AS46" s="11">
        <f t="shared" ref="AS46" si="23">AR46*AJ46*3.281*0.3</f>
        <v>3.023517540456071</v>
      </c>
      <c r="AT46" s="8">
        <v>29</v>
      </c>
      <c r="AU46" s="21" t="e">
        <v>#N/A</v>
      </c>
      <c r="AV46" s="78" t="e">
        <v>#N/A</v>
      </c>
      <c r="AW46" s="78" t="s">
        <v>119</v>
      </c>
      <c r="AX46" s="78" t="s">
        <v>98</v>
      </c>
      <c r="AY46" s="78" t="e">
        <v>#N/A</v>
      </c>
      <c r="AZ46" s="78" t="e">
        <v>#N/A</v>
      </c>
      <c r="BA46" s="78" t="e">
        <v>#N/A</v>
      </c>
      <c r="BB46" s="78" t="e">
        <v>#N/A</v>
      </c>
      <c r="BC46" s="78" t="str">
        <f t="shared" si="1"/>
        <v>R23S2C2</v>
      </c>
      <c r="BD46" s="78" t="e">
        <f t="shared" si="2"/>
        <v>#N/A</v>
      </c>
      <c r="BE46" s="78" t="e">
        <v>#N/A</v>
      </c>
      <c r="BF46" s="78" t="s">
        <v>118</v>
      </c>
      <c r="BG46" s="99">
        <v>15.1</v>
      </c>
      <c r="BH46" s="142">
        <v>1.8454724409448378</v>
      </c>
      <c r="BI46" s="99">
        <v>3</v>
      </c>
      <c r="BJ46" s="99">
        <f t="shared" si="3"/>
        <v>6.5024000000001552</v>
      </c>
      <c r="BK46" s="99">
        <v>84.543143044617409</v>
      </c>
      <c r="BL46" s="142">
        <v>17.076923076923077</v>
      </c>
      <c r="BM46" s="76" t="str">
        <f t="shared" si="4"/>
        <v>R23S2</v>
      </c>
      <c r="BN46" s="76" t="e">
        <f t="shared" si="5"/>
        <v>#N/A</v>
      </c>
      <c r="BO46" s="135"/>
      <c r="BP46" s="110">
        <f t="shared" si="6"/>
        <v>11.17400412037958</v>
      </c>
      <c r="BQ46" s="144">
        <f t="shared" si="7"/>
        <v>0.21666666666666665</v>
      </c>
      <c r="BR46" s="110">
        <f t="shared" si="8"/>
        <v>7.0641394935249702</v>
      </c>
      <c r="BS46" s="99">
        <v>1</v>
      </c>
      <c r="BT46" s="99">
        <f t="shared" si="9"/>
        <v>11913.562260479999</v>
      </c>
      <c r="BU46" s="122">
        <v>5</v>
      </c>
      <c r="BV46" s="122">
        <f t="shared" si="10"/>
        <v>8382.2622604799981</v>
      </c>
      <c r="BW46" s="122">
        <f t="shared" si="11"/>
        <v>1.8681318681318684E-2</v>
      </c>
      <c r="BX46" s="122" t="s">
        <v>1377</v>
      </c>
      <c r="BY46" s="122">
        <f t="shared" si="12"/>
        <v>0.38799074061443162</v>
      </c>
      <c r="BZ46" s="78">
        <v>-6.0109981535711681</v>
      </c>
      <c r="CA46" s="122">
        <f t="shared" si="13"/>
        <v>-6.2437063456731963</v>
      </c>
      <c r="CB46" s="122">
        <f t="shared" si="14"/>
        <v>-18.877955653599784</v>
      </c>
    </row>
    <row r="47" spans="1:80" x14ac:dyDescent="0.35">
      <c r="A47" s="4" t="s">
        <v>48</v>
      </c>
      <c r="B47" s="4">
        <v>2</v>
      </c>
      <c r="C47" s="4" t="s">
        <v>45</v>
      </c>
      <c r="D47" s="5">
        <v>3</v>
      </c>
      <c r="E47" s="6">
        <v>42415</v>
      </c>
      <c r="F47" s="4">
        <v>3294.2</v>
      </c>
      <c r="G47" s="4">
        <v>3295</v>
      </c>
      <c r="H47" s="4">
        <v>3229.41</v>
      </c>
      <c r="I47" s="4">
        <v>3230.2</v>
      </c>
      <c r="J47" s="7"/>
      <c r="K47" s="7"/>
      <c r="L47" s="4">
        <v>166.4</v>
      </c>
      <c r="M47" s="4">
        <v>164.6</v>
      </c>
      <c r="N47" s="8"/>
      <c r="O47" s="4">
        <v>15.1</v>
      </c>
      <c r="P47" s="8"/>
      <c r="Q47" s="8"/>
      <c r="R47" s="4">
        <v>0.19</v>
      </c>
      <c r="S47" s="4">
        <v>3547.4</v>
      </c>
      <c r="T47" s="4">
        <v>9111.2999999999993</v>
      </c>
      <c r="U47" s="4">
        <v>3326.7</v>
      </c>
      <c r="V47" s="4">
        <v>102</v>
      </c>
      <c r="W47" s="4">
        <v>0.3</v>
      </c>
      <c r="X47" s="4">
        <v>6.44</v>
      </c>
      <c r="Y47" s="4">
        <v>0.94</v>
      </c>
      <c r="Z47" s="4">
        <v>319.89999999999998</v>
      </c>
      <c r="AA47" s="4">
        <v>5.92</v>
      </c>
      <c r="AB47" s="8"/>
      <c r="AC47" s="4">
        <v>1649.2</v>
      </c>
      <c r="AD47" s="4">
        <v>170</v>
      </c>
      <c r="AE47" s="8" t="e">
        <v>#N/A</v>
      </c>
      <c r="AF47" s="8" t="e">
        <v>#N/A</v>
      </c>
      <c r="AG47" s="8" t="e">
        <v>#N/A</v>
      </c>
      <c r="AH47" s="9">
        <v>9.6917968749999972E-2</v>
      </c>
      <c r="AI47" s="9">
        <v>5.330546874999998E-2</v>
      </c>
      <c r="AJ47" s="10">
        <v>19.507200000000466</v>
      </c>
      <c r="AK47" s="10">
        <v>1795.1121492187494</v>
      </c>
      <c r="AL47" s="10">
        <v>7387.4344054687535</v>
      </c>
      <c r="AM47" s="10">
        <v>6850.3353999999999</v>
      </c>
      <c r="AN47" s="10">
        <v>7828.5228999999999</v>
      </c>
      <c r="AO47" s="10">
        <v>3.3205976562499986</v>
      </c>
      <c r="AP47" s="10">
        <v>1.7915000000000001</v>
      </c>
      <c r="AQ47" s="10">
        <v>10.33</v>
      </c>
      <c r="AR47" s="11">
        <v>0.15746718749999991</v>
      </c>
      <c r="AS47" s="11">
        <f>AR47*AJ47*3.281*0.3</f>
        <v>3.023517540456071</v>
      </c>
      <c r="AT47" s="8" t="e">
        <v>#N/A</v>
      </c>
      <c r="AU47" s="21">
        <v>3.4099999999999998E-2</v>
      </c>
      <c r="AV47" s="78">
        <v>0.62</v>
      </c>
      <c r="AW47" s="78" t="s">
        <v>119</v>
      </c>
      <c r="AX47" s="78" t="s">
        <v>98</v>
      </c>
      <c r="AY47" s="78">
        <v>4162.3</v>
      </c>
      <c r="AZ47" s="78">
        <v>5217.8239999999996</v>
      </c>
      <c r="BA47" s="78">
        <v>9.4499999999999993</v>
      </c>
      <c r="BB47" s="78">
        <v>34.494715420966287</v>
      </c>
      <c r="BC47" s="78" t="str">
        <f t="shared" ref="BC47:BC65" si="24">CONCATENATE("R",RIGHT(A47,2),"S",B47,"C",D47)</f>
        <v>R23S2C3</v>
      </c>
      <c r="BD47" s="78" t="e">
        <f t="shared" si="2"/>
        <v>#N/A</v>
      </c>
      <c r="BE47" s="78">
        <v>36.409999999999997</v>
      </c>
      <c r="BF47" s="78" t="s">
        <v>118</v>
      </c>
      <c r="BG47" s="99">
        <v>15.1</v>
      </c>
      <c r="BH47" s="142">
        <v>1.8454724409448378</v>
      </c>
      <c r="BI47" s="99">
        <v>3</v>
      </c>
      <c r="BJ47" s="99">
        <f t="shared" si="3"/>
        <v>6.5024000000001552</v>
      </c>
      <c r="BK47" s="99">
        <v>84.543143044617409</v>
      </c>
      <c r="BL47" s="142">
        <v>10.900662251655628</v>
      </c>
      <c r="BM47" s="76" t="str">
        <f t="shared" si="4"/>
        <v>R23S2</v>
      </c>
      <c r="BN47" s="76" t="e">
        <f t="shared" si="5"/>
        <v>#N/A</v>
      </c>
      <c r="BO47" s="135"/>
      <c r="BP47" s="110">
        <f t="shared" si="6"/>
        <v>6.357618383234322</v>
      </c>
      <c r="BQ47" s="144">
        <f t="shared" si="7"/>
        <v>0.21666666666666665</v>
      </c>
      <c r="BR47" s="110">
        <f t="shared" si="8"/>
        <v>7.0641394935249702</v>
      </c>
      <c r="BS47" s="99">
        <v>1</v>
      </c>
      <c r="BT47" s="99" t="e">
        <f t="shared" si="9"/>
        <v>#N/A</v>
      </c>
      <c r="BU47" s="122">
        <v>5</v>
      </c>
      <c r="BV47" s="122" t="e">
        <f t="shared" si="10"/>
        <v>#N/A</v>
      </c>
      <c r="BW47" s="122">
        <f t="shared" si="11"/>
        <v>1.2582781456953643E-2</v>
      </c>
      <c r="BX47" s="122" t="s">
        <v>1377</v>
      </c>
      <c r="BY47" s="122">
        <f t="shared" si="12"/>
        <v>0.23720864374883624</v>
      </c>
      <c r="BZ47" s="78">
        <v>-6.1407006867864267</v>
      </c>
      <c r="CA47" s="122">
        <f t="shared" si="13"/>
        <v>-6.2437063456731963</v>
      </c>
      <c r="CB47" s="122">
        <f t="shared" si="14"/>
        <v>-18.877955653599784</v>
      </c>
    </row>
    <row r="48" spans="1:80" x14ac:dyDescent="0.35">
      <c r="A48" s="4" t="s">
        <v>48</v>
      </c>
      <c r="B48" s="4">
        <v>3</v>
      </c>
      <c r="C48" s="4" t="s">
        <v>45</v>
      </c>
      <c r="D48" s="5">
        <v>1</v>
      </c>
      <c r="E48" s="6">
        <v>42419</v>
      </c>
      <c r="F48" s="4">
        <v>3157.2</v>
      </c>
      <c r="G48" s="4">
        <v>3158</v>
      </c>
      <c r="H48" s="4">
        <v>3094.86</v>
      </c>
      <c r="I48" s="4">
        <v>3095.65</v>
      </c>
      <c r="J48" s="7">
        <v>8</v>
      </c>
      <c r="K48" s="7">
        <v>271.76</v>
      </c>
      <c r="L48" s="4">
        <v>161.4</v>
      </c>
      <c r="M48" s="4">
        <v>155.4</v>
      </c>
      <c r="N48" s="8"/>
      <c r="O48" s="4">
        <v>20.8</v>
      </c>
      <c r="P48" s="8"/>
      <c r="Q48" s="8"/>
      <c r="R48" s="4">
        <v>0.25</v>
      </c>
      <c r="S48" s="4">
        <v>1382.8</v>
      </c>
      <c r="T48" s="4">
        <v>9133.7999999999993</v>
      </c>
      <c r="U48" s="4">
        <v>6280.1</v>
      </c>
      <c r="V48" s="4">
        <v>58.1</v>
      </c>
      <c r="W48" s="4">
        <v>0.45</v>
      </c>
      <c r="X48" s="4">
        <v>11.72</v>
      </c>
      <c r="Y48" s="4">
        <v>0.88</v>
      </c>
      <c r="Z48" s="4">
        <v>427.3</v>
      </c>
      <c r="AA48" s="4">
        <v>8.3800000000000008</v>
      </c>
      <c r="AB48" s="8"/>
      <c r="AC48" s="4">
        <v>1447.5</v>
      </c>
      <c r="AD48" s="4">
        <v>170.1</v>
      </c>
      <c r="AE48" s="8">
        <v>0</v>
      </c>
      <c r="AF48" s="8">
        <v>7067</v>
      </c>
      <c r="AG48" s="8">
        <v>1.1295999999999999</v>
      </c>
      <c r="AH48" s="23">
        <v>0.12043755102040804</v>
      </c>
      <c r="AI48" s="23">
        <v>6.6241224489795941E-2</v>
      </c>
      <c r="AJ48" s="24">
        <v>37.337999999999283</v>
      </c>
      <c r="AK48" s="24">
        <v>1552.7767448979596</v>
      </c>
      <c r="AL48" s="24">
        <v>7128.8676865306124</v>
      </c>
      <c r="AM48" s="24">
        <v>6786.9804999999997</v>
      </c>
      <c r="AN48" s="24">
        <v>7424.4862999999996</v>
      </c>
      <c r="AO48" s="24">
        <v>3.5634697959183659</v>
      </c>
      <c r="AP48" s="24">
        <v>1.5555000000000001</v>
      </c>
      <c r="AQ48" s="24">
        <v>8.8856000000000002</v>
      </c>
      <c r="AR48" s="25">
        <v>0.1916583673469387</v>
      </c>
      <c r="AS48" s="25">
        <f>AR48*0.3*AJ48*3.281</f>
        <v>7.0437887201158622</v>
      </c>
      <c r="AT48" s="8">
        <v>31</v>
      </c>
      <c r="AU48" s="21">
        <v>0.1133</v>
      </c>
      <c r="AV48" s="78">
        <v>2.06</v>
      </c>
      <c r="AW48" s="78" t="s">
        <v>119</v>
      </c>
      <c r="AX48" s="78" t="s">
        <v>98</v>
      </c>
      <c r="AY48" s="78">
        <v>3997.2</v>
      </c>
      <c r="AZ48" s="78">
        <v>5164.0039999999999</v>
      </c>
      <c r="BA48" s="78">
        <v>0</v>
      </c>
      <c r="BB48" s="78">
        <v>101.61946650851385</v>
      </c>
      <c r="BC48" s="78" t="str">
        <f t="shared" si="24"/>
        <v>R23S3C1</v>
      </c>
      <c r="BD48" s="78">
        <f t="shared" si="2"/>
        <v>25.639080195775204</v>
      </c>
      <c r="BE48" s="78">
        <v>118.57</v>
      </c>
      <c r="BF48" s="78"/>
      <c r="BG48" s="99">
        <v>29.5</v>
      </c>
      <c r="BH48" s="142">
        <v>1.6015855160962329</v>
      </c>
      <c r="BI48" s="99">
        <v>4</v>
      </c>
      <c r="BJ48" s="99">
        <f t="shared" si="3"/>
        <v>9.3344999999998208</v>
      </c>
      <c r="BK48" s="99">
        <v>38.767475494135404</v>
      </c>
      <c r="BL48" s="142">
        <v>7.4711538461538458</v>
      </c>
      <c r="BM48" s="76" t="str">
        <f t="shared" si="4"/>
        <v>R23S3</v>
      </c>
      <c r="BN48" s="76">
        <f t="shared" si="5"/>
        <v>3.6399558837638546</v>
      </c>
      <c r="BO48" s="135"/>
      <c r="BP48" s="110">
        <f t="shared" si="6"/>
        <v>4.891502465491163</v>
      </c>
      <c r="BQ48" s="144">
        <f t="shared" si="7"/>
        <v>0.26750000000000002</v>
      </c>
      <c r="BR48" s="110">
        <f t="shared" si="8"/>
        <v>6.6106107078093057</v>
      </c>
      <c r="BS48" s="99">
        <v>1</v>
      </c>
      <c r="BT48" s="99">
        <f t="shared" si="9"/>
        <v>11466.72864768</v>
      </c>
      <c r="BU48" s="122">
        <v>5</v>
      </c>
      <c r="BV48" s="122">
        <f t="shared" si="10"/>
        <v>10083.928647680001</v>
      </c>
      <c r="BW48" s="122">
        <f t="shared" si="11"/>
        <v>1.2019230769230768E-2</v>
      </c>
      <c r="BX48" s="122" t="s">
        <v>1377</v>
      </c>
      <c r="BY48" s="122">
        <f t="shared" si="12"/>
        <v>0.16974594901881382</v>
      </c>
      <c r="BZ48" s="78">
        <v>-6.1930665678523358</v>
      </c>
      <c r="CA48" s="122">
        <f t="shared" si="13"/>
        <v>-6.2195058113682391</v>
      </c>
      <c r="CB48" s="122">
        <f t="shared" si="14"/>
        <v>-43.808884878810659</v>
      </c>
    </row>
    <row r="49" spans="1:80" x14ac:dyDescent="0.35">
      <c r="A49" s="4" t="s">
        <v>48</v>
      </c>
      <c r="B49" s="4">
        <v>3</v>
      </c>
      <c r="C49" s="4" t="s">
        <v>45</v>
      </c>
      <c r="D49" s="5">
        <v>2</v>
      </c>
      <c r="E49" s="6">
        <v>42419</v>
      </c>
      <c r="F49" s="4">
        <v>3170.2</v>
      </c>
      <c r="G49" s="4">
        <v>3171</v>
      </c>
      <c r="H49" s="4">
        <v>3107.61</v>
      </c>
      <c r="I49" s="4">
        <v>3108.4</v>
      </c>
      <c r="J49" s="7">
        <v>8</v>
      </c>
      <c r="K49" s="7">
        <v>272.65999999999997</v>
      </c>
      <c r="L49" s="4">
        <v>173.8</v>
      </c>
      <c r="M49" s="4">
        <v>173.7</v>
      </c>
      <c r="N49" s="8"/>
      <c r="O49" s="4">
        <v>13.2</v>
      </c>
      <c r="P49" s="8"/>
      <c r="Q49" s="8"/>
      <c r="R49" s="4">
        <v>0.23</v>
      </c>
      <c r="S49" s="4">
        <v>1441.6</v>
      </c>
      <c r="T49" s="4">
        <v>9133.7999999999993</v>
      </c>
      <c r="U49" s="4">
        <v>6280.1</v>
      </c>
      <c r="V49" s="4">
        <v>58.1</v>
      </c>
      <c r="W49" s="4">
        <v>0.39</v>
      </c>
      <c r="X49" s="4">
        <v>11.72</v>
      </c>
      <c r="Y49" s="4">
        <v>0.67</v>
      </c>
      <c r="Z49" s="4">
        <v>315.2</v>
      </c>
      <c r="AA49" s="4">
        <v>5.53</v>
      </c>
      <c r="AB49" s="8"/>
      <c r="AC49" s="4">
        <v>1447.5</v>
      </c>
      <c r="AD49" s="4">
        <v>170.1</v>
      </c>
      <c r="AE49" s="8">
        <v>0</v>
      </c>
      <c r="AF49" s="8">
        <v>7067</v>
      </c>
      <c r="AG49" s="8">
        <v>1.1295999999999999</v>
      </c>
      <c r="AH49" s="23">
        <v>0.12043755102040804</v>
      </c>
      <c r="AI49" s="23">
        <v>6.6241224489795941E-2</v>
      </c>
      <c r="AJ49" s="24">
        <v>37.337999999999283</v>
      </c>
      <c r="AK49" s="24">
        <v>1552.7767448979596</v>
      </c>
      <c r="AL49" s="24">
        <v>7128.8676865306124</v>
      </c>
      <c r="AM49" s="24">
        <v>6786.9804999999997</v>
      </c>
      <c r="AN49" s="24">
        <v>7424.4862999999996</v>
      </c>
      <c r="AO49" s="24">
        <v>3.5634697959183659</v>
      </c>
      <c r="AP49" s="24">
        <v>1.5555000000000001</v>
      </c>
      <c r="AQ49" s="24">
        <v>8.8856000000000002</v>
      </c>
      <c r="AR49" s="25">
        <v>0.1916583673469387</v>
      </c>
      <c r="AS49" s="25">
        <f t="shared" ref="AS49:AS51" si="25">AR49*0.3*AJ49*3.281</f>
        <v>7.0437887201158622</v>
      </c>
      <c r="AT49" s="8">
        <v>40</v>
      </c>
      <c r="AU49" s="21">
        <v>0</v>
      </c>
      <c r="AV49" s="78">
        <v>0</v>
      </c>
      <c r="AW49" s="78" t="s">
        <v>119</v>
      </c>
      <c r="AX49" s="78" t="s">
        <v>98</v>
      </c>
      <c r="AY49" s="78">
        <v>4013.3</v>
      </c>
      <c r="AZ49" s="78">
        <v>5169.116</v>
      </c>
      <c r="BA49" s="78">
        <v>0</v>
      </c>
      <c r="BB49" s="78">
        <v>0.19034171529032304</v>
      </c>
      <c r="BC49" s="78" t="str">
        <f t="shared" si="24"/>
        <v>R23S3C2</v>
      </c>
      <c r="BD49" s="78">
        <f t="shared" si="2"/>
        <v>25.639080195775204</v>
      </c>
      <c r="BE49" s="78">
        <v>0.21999999999999997</v>
      </c>
      <c r="BF49" s="78"/>
      <c r="BG49" s="99">
        <v>29.5</v>
      </c>
      <c r="BH49" s="142">
        <v>1.6015855160962329</v>
      </c>
      <c r="BI49" s="99">
        <v>4</v>
      </c>
      <c r="BJ49" s="99">
        <f t="shared" si="3"/>
        <v>9.3344999999998208</v>
      </c>
      <c r="BK49" s="99">
        <v>38.767475494135404</v>
      </c>
      <c r="BL49" s="142">
        <v>13.159090909090908</v>
      </c>
      <c r="BM49" s="76" t="str">
        <f t="shared" si="4"/>
        <v>R23S3</v>
      </c>
      <c r="BN49" s="76">
        <f t="shared" si="5"/>
        <v>3.6399558837638546</v>
      </c>
      <c r="BO49" s="135"/>
      <c r="BP49" s="110">
        <f t="shared" si="6"/>
        <v>6.8957717281870519</v>
      </c>
      <c r="BQ49" s="144">
        <f t="shared" si="7"/>
        <v>0.26750000000000002</v>
      </c>
      <c r="BR49" s="110">
        <f t="shared" si="8"/>
        <v>6.6106107078093057</v>
      </c>
      <c r="BS49" s="99">
        <v>1</v>
      </c>
      <c r="BT49" s="99">
        <f t="shared" si="9"/>
        <v>11513.96851968</v>
      </c>
      <c r="BU49" s="122">
        <v>5</v>
      </c>
      <c r="BV49" s="122">
        <f t="shared" si="10"/>
        <v>10072.36851968</v>
      </c>
      <c r="BW49" s="122">
        <f t="shared" si="11"/>
        <v>1.7424242424242425E-2</v>
      </c>
      <c r="BX49" s="122" t="s">
        <v>1377</v>
      </c>
      <c r="BY49" s="122">
        <f t="shared" si="12"/>
        <v>0.27502743812835523</v>
      </c>
      <c r="BZ49" s="78">
        <v>-6.1945120717905162</v>
      </c>
      <c r="CA49" s="122">
        <f t="shared" si="13"/>
        <v>-6.2195058113682391</v>
      </c>
      <c r="CB49" s="122">
        <f t="shared" si="14"/>
        <v>-43.808884878810659</v>
      </c>
    </row>
    <row r="50" spans="1:80" x14ac:dyDescent="0.35">
      <c r="A50" s="4" t="s">
        <v>48</v>
      </c>
      <c r="B50" s="4">
        <v>3</v>
      </c>
      <c r="C50" s="4" t="s">
        <v>45</v>
      </c>
      <c r="D50" s="5">
        <v>3</v>
      </c>
      <c r="E50" s="6">
        <v>42419</v>
      </c>
      <c r="F50" s="4">
        <v>3179.4</v>
      </c>
      <c r="G50" s="4">
        <v>3180.2</v>
      </c>
      <c r="H50" s="4">
        <v>3116.65</v>
      </c>
      <c r="I50" s="4">
        <v>3117.44</v>
      </c>
      <c r="J50" s="7">
        <v>8</v>
      </c>
      <c r="K50" s="7">
        <v>273.2</v>
      </c>
      <c r="L50" s="4">
        <v>176.7</v>
      </c>
      <c r="M50" s="4">
        <v>173.7</v>
      </c>
      <c r="N50" s="8"/>
      <c r="O50" s="4">
        <v>11.4</v>
      </c>
      <c r="P50" s="8"/>
      <c r="Q50" s="8"/>
      <c r="R50" s="4">
        <v>0.31</v>
      </c>
      <c r="S50" s="4">
        <v>1455.1</v>
      </c>
      <c r="T50" s="4">
        <v>9133.7999999999993</v>
      </c>
      <c r="U50" s="4">
        <v>6280.1</v>
      </c>
      <c r="V50" s="4">
        <v>58.1</v>
      </c>
      <c r="W50" s="4">
        <v>0.52</v>
      </c>
      <c r="X50" s="4">
        <v>11.72</v>
      </c>
      <c r="Y50" s="4">
        <v>0.9</v>
      </c>
      <c r="Z50" s="4">
        <v>420.1</v>
      </c>
      <c r="AA50" s="4">
        <v>7.37</v>
      </c>
      <c r="AB50" s="8"/>
      <c r="AC50" s="4">
        <v>1447.5</v>
      </c>
      <c r="AD50" s="4">
        <v>170.1</v>
      </c>
      <c r="AE50" s="8">
        <v>0</v>
      </c>
      <c r="AF50" s="8">
        <v>7067</v>
      </c>
      <c r="AG50" s="8">
        <v>1.1295999999999999</v>
      </c>
      <c r="AH50" s="23">
        <v>0.12043755102040804</v>
      </c>
      <c r="AI50" s="23">
        <v>6.6241224489795941E-2</v>
      </c>
      <c r="AJ50" s="24">
        <v>37.337999999999283</v>
      </c>
      <c r="AK50" s="24">
        <v>1552.7767448979596</v>
      </c>
      <c r="AL50" s="24">
        <v>7128.8676865306124</v>
      </c>
      <c r="AM50" s="24">
        <v>6786.9804999999997</v>
      </c>
      <c r="AN50" s="24">
        <v>7424.4862999999996</v>
      </c>
      <c r="AO50" s="24">
        <v>3.5634697959183659</v>
      </c>
      <c r="AP50" s="24">
        <v>1.5555000000000001</v>
      </c>
      <c r="AQ50" s="24">
        <v>8.8856000000000002</v>
      </c>
      <c r="AR50" s="25">
        <v>0.1916583673469387</v>
      </c>
      <c r="AS50" s="25">
        <f t="shared" si="25"/>
        <v>7.0437887201158622</v>
      </c>
      <c r="AT50" s="8">
        <v>39</v>
      </c>
      <c r="AU50" s="21">
        <v>0</v>
      </c>
      <c r="AV50" s="78">
        <v>0</v>
      </c>
      <c r="AW50" s="78" t="s">
        <v>119</v>
      </c>
      <c r="AX50" s="78" t="s">
        <v>98</v>
      </c>
      <c r="AY50" s="78">
        <v>4026</v>
      </c>
      <c r="AZ50" s="78">
        <v>5172.732</v>
      </c>
      <c r="BA50" s="78">
        <v>0</v>
      </c>
      <c r="BB50" s="78">
        <v>0.28777430123167402</v>
      </c>
      <c r="BC50" s="78" t="str">
        <f t="shared" si="24"/>
        <v>R23S3C3</v>
      </c>
      <c r="BD50" s="78">
        <f t="shared" si="2"/>
        <v>25.639080195775204</v>
      </c>
      <c r="BE50" s="78">
        <v>0.33</v>
      </c>
      <c r="BF50" s="78"/>
      <c r="BG50" s="99">
        <v>29.5</v>
      </c>
      <c r="BH50" s="142">
        <v>1.6015855160962329</v>
      </c>
      <c r="BI50" s="99">
        <v>4</v>
      </c>
      <c r="BJ50" s="99">
        <f t="shared" si="3"/>
        <v>9.3344999999998208</v>
      </c>
      <c r="BK50" s="99">
        <v>38.767475494135404</v>
      </c>
      <c r="BL50" s="142">
        <v>15.236842105263156</v>
      </c>
      <c r="BM50" s="76" t="str">
        <f t="shared" si="4"/>
        <v>R23S3</v>
      </c>
      <c r="BN50" s="76">
        <f t="shared" si="5"/>
        <v>3.6399558837638546</v>
      </c>
      <c r="BO50" s="135"/>
      <c r="BP50" s="110">
        <f t="shared" si="6"/>
        <v>7.9845777905323754</v>
      </c>
      <c r="BQ50" s="144">
        <f t="shared" si="7"/>
        <v>0.26750000000000002</v>
      </c>
      <c r="BR50" s="110">
        <f t="shared" si="8"/>
        <v>6.6106107078093057</v>
      </c>
      <c r="BS50" s="99">
        <v>1</v>
      </c>
      <c r="BT50" s="99">
        <f t="shared" si="9"/>
        <v>11547.462515199999</v>
      </c>
      <c r="BU50" s="122">
        <v>5</v>
      </c>
      <c r="BV50" s="122">
        <f t="shared" si="10"/>
        <v>10092.362515199999</v>
      </c>
      <c r="BW50" s="122">
        <f t="shared" si="11"/>
        <v>2.7192982456140349E-2</v>
      </c>
      <c r="BX50" s="122" t="s">
        <v>1377</v>
      </c>
      <c r="BY50" s="122">
        <f t="shared" si="12"/>
        <v>0.31845282309599027</v>
      </c>
      <c r="BZ50" s="78">
        <v>-6.2398621876683444</v>
      </c>
      <c r="CA50" s="122">
        <f t="shared" si="13"/>
        <v>-6.2195058113682391</v>
      </c>
      <c r="CB50" s="122">
        <f t="shared" si="14"/>
        <v>-43.808884878810659</v>
      </c>
    </row>
    <row r="51" spans="1:80" x14ac:dyDescent="0.35">
      <c r="A51" s="4" t="s">
        <v>48</v>
      </c>
      <c r="B51" s="4">
        <v>3</v>
      </c>
      <c r="C51" s="4" t="s">
        <v>45</v>
      </c>
      <c r="D51" s="5">
        <v>4</v>
      </c>
      <c r="E51" s="6">
        <v>42419</v>
      </c>
      <c r="F51" s="4">
        <v>3198</v>
      </c>
      <c r="G51" s="4">
        <v>3198.8</v>
      </c>
      <c r="H51" s="4">
        <v>3134.93</v>
      </c>
      <c r="I51" s="4">
        <v>3135.72</v>
      </c>
      <c r="J51" s="7">
        <v>8</v>
      </c>
      <c r="K51" s="7">
        <v>274.27999999999997</v>
      </c>
      <c r="L51" s="4">
        <v>169.7</v>
      </c>
      <c r="M51" s="4">
        <v>164.6</v>
      </c>
      <c r="N51" s="8"/>
      <c r="O51" s="4">
        <v>14.4</v>
      </c>
      <c r="P51" s="8"/>
      <c r="Q51" s="8"/>
      <c r="R51" s="4">
        <v>0.28000000000000003</v>
      </c>
      <c r="S51" s="4">
        <v>1509.7</v>
      </c>
      <c r="T51" s="4">
        <v>9133.7999999999993</v>
      </c>
      <c r="U51" s="4">
        <v>6280.1</v>
      </c>
      <c r="V51" s="4">
        <v>58.1</v>
      </c>
      <c r="W51" s="4">
        <v>0.55000000000000004</v>
      </c>
      <c r="X51" s="4">
        <v>11.72</v>
      </c>
      <c r="Y51" s="4">
        <v>1.05</v>
      </c>
      <c r="Z51" s="4">
        <v>492.8</v>
      </c>
      <c r="AA51" s="4">
        <v>9.1300000000000008</v>
      </c>
      <c r="AB51" s="8"/>
      <c r="AC51" s="4">
        <v>1447.5</v>
      </c>
      <c r="AD51" s="4">
        <v>170.1</v>
      </c>
      <c r="AE51" s="8">
        <v>0</v>
      </c>
      <c r="AF51" s="8">
        <v>7067</v>
      </c>
      <c r="AG51" s="8">
        <v>1.1295999999999999</v>
      </c>
      <c r="AH51" s="23">
        <v>0.12043755102040804</v>
      </c>
      <c r="AI51" s="23">
        <v>6.6241224489795941E-2</v>
      </c>
      <c r="AJ51" s="24">
        <v>37.337999999999283</v>
      </c>
      <c r="AK51" s="24">
        <v>1552.7767448979596</v>
      </c>
      <c r="AL51" s="24">
        <v>7128.8676865306124</v>
      </c>
      <c r="AM51" s="24">
        <v>6786.9804999999997</v>
      </c>
      <c r="AN51" s="24">
        <v>7424.4862999999996</v>
      </c>
      <c r="AO51" s="24">
        <v>3.5634697959183659</v>
      </c>
      <c r="AP51" s="24">
        <v>1.5555000000000001</v>
      </c>
      <c r="AQ51" s="24">
        <v>8.8856000000000002</v>
      </c>
      <c r="AR51" s="25">
        <v>0.1916583673469387</v>
      </c>
      <c r="AS51" s="25">
        <f t="shared" si="25"/>
        <v>7.0437887201158622</v>
      </c>
      <c r="AT51" s="8">
        <v>30</v>
      </c>
      <c r="AU51" s="21">
        <v>0</v>
      </c>
      <c r="AV51" s="78">
        <v>0</v>
      </c>
      <c r="AW51" s="78" t="s">
        <v>119</v>
      </c>
      <c r="AX51" s="78" t="s">
        <v>98</v>
      </c>
      <c r="AY51" s="78">
        <v>4046.5</v>
      </c>
      <c r="AZ51" s="78">
        <v>5180.0439999999999</v>
      </c>
      <c r="BA51" s="78">
        <v>0</v>
      </c>
      <c r="BB51" s="78">
        <v>0.45873825806497148</v>
      </c>
      <c r="BC51" s="78" t="str">
        <f t="shared" si="24"/>
        <v>R23S3C4</v>
      </c>
      <c r="BD51" s="78">
        <f t="shared" si="2"/>
        <v>25.639080195775204</v>
      </c>
      <c r="BE51" s="78">
        <v>0.52</v>
      </c>
      <c r="BF51" s="78"/>
      <c r="BG51" s="99">
        <v>29.5</v>
      </c>
      <c r="BH51" s="142">
        <v>1.6015855160962329</v>
      </c>
      <c r="BI51" s="99">
        <v>4</v>
      </c>
      <c r="BJ51" s="99">
        <f t="shared" si="3"/>
        <v>9.3344999999998208</v>
      </c>
      <c r="BK51" s="99">
        <v>38.767475494135404</v>
      </c>
      <c r="BL51" s="142">
        <v>11.430555555555555</v>
      </c>
      <c r="BM51" s="76" t="str">
        <f t="shared" si="4"/>
        <v>R23S3</v>
      </c>
      <c r="BN51" s="76">
        <f t="shared" si="5"/>
        <v>3.6399558837638546</v>
      </c>
      <c r="BO51" s="135"/>
      <c r="BP51" s="110">
        <f t="shared" si="6"/>
        <v>6.6705908470266291</v>
      </c>
      <c r="BQ51" s="144">
        <f t="shared" si="7"/>
        <v>0.26750000000000002</v>
      </c>
      <c r="BR51" s="110">
        <f t="shared" si="8"/>
        <v>6.6106107078093057</v>
      </c>
      <c r="BS51" s="99">
        <v>1</v>
      </c>
      <c r="BT51" s="99">
        <f t="shared" si="9"/>
        <v>11615.191523839998</v>
      </c>
      <c r="BU51" s="122">
        <v>5</v>
      </c>
      <c r="BV51" s="122">
        <f t="shared" si="10"/>
        <v>10105.491523839997</v>
      </c>
      <c r="BW51" s="122">
        <f t="shared" si="11"/>
        <v>1.9444444444444445E-2</v>
      </c>
      <c r="BX51" s="122" t="s">
        <v>1377</v>
      </c>
      <c r="BY51" s="122">
        <f t="shared" si="12"/>
        <v>0.24873961948662687</v>
      </c>
      <c r="BZ51" s="78">
        <v>-6.2505824181617582</v>
      </c>
      <c r="CA51" s="122">
        <f t="shared" si="13"/>
        <v>-6.2195058113682391</v>
      </c>
      <c r="CB51" s="122">
        <f t="shared" si="14"/>
        <v>-43.808884878810659</v>
      </c>
    </row>
    <row r="52" spans="1:80" x14ac:dyDescent="0.35">
      <c r="A52" s="4" t="s">
        <v>48</v>
      </c>
      <c r="B52" s="4">
        <v>4</v>
      </c>
      <c r="C52" s="4" t="s">
        <v>45</v>
      </c>
      <c r="D52" s="5">
        <v>1</v>
      </c>
      <c r="E52" s="6">
        <v>42425</v>
      </c>
      <c r="F52" s="4">
        <v>3077.2</v>
      </c>
      <c r="G52" s="4">
        <v>3078</v>
      </c>
      <c r="H52" s="4">
        <v>3016.16</v>
      </c>
      <c r="I52" s="4">
        <v>3016.95</v>
      </c>
      <c r="J52" s="7">
        <v>8</v>
      </c>
      <c r="K52" s="7">
        <v>266.72000000000003</v>
      </c>
      <c r="L52" s="4">
        <v>74.7</v>
      </c>
      <c r="M52" s="4">
        <v>73.2</v>
      </c>
      <c r="N52" s="8"/>
      <c r="O52" s="4">
        <v>12</v>
      </c>
      <c r="P52" s="8"/>
      <c r="Q52" s="8"/>
      <c r="R52" s="4">
        <v>0.08</v>
      </c>
      <c r="S52" s="4">
        <v>2215.5</v>
      </c>
      <c r="T52" s="4">
        <v>7867.1</v>
      </c>
      <c r="U52" s="4">
        <v>3901.8</v>
      </c>
      <c r="V52" s="4">
        <v>70.400000000000006</v>
      </c>
      <c r="W52" s="4">
        <v>0.1</v>
      </c>
      <c r="X52" s="4">
        <v>8.0399999999999991</v>
      </c>
      <c r="Y52" s="4">
        <v>0.76</v>
      </c>
      <c r="Z52" s="4">
        <v>315.7</v>
      </c>
      <c r="AA52" s="4">
        <v>13.16</v>
      </c>
      <c r="AB52" s="8"/>
      <c r="AC52" s="4">
        <v>2015.2</v>
      </c>
      <c r="AD52" s="4">
        <v>235.6</v>
      </c>
      <c r="AE52" s="8">
        <v>0</v>
      </c>
      <c r="AF52" s="8">
        <v>6840</v>
      </c>
      <c r="AG52" s="8">
        <v>1.1299999999999999</v>
      </c>
      <c r="AH52" s="27">
        <v>0.12299900000000009</v>
      </c>
      <c r="AI52" s="27">
        <v>6.7646999999999999E-2</v>
      </c>
      <c r="AJ52" s="28">
        <v>30.479999999999109</v>
      </c>
      <c r="AK52" s="28">
        <v>1534.7262555000007</v>
      </c>
      <c r="AL52" s="28">
        <v>7039.4806940000008</v>
      </c>
      <c r="AM52" s="28">
        <v>6595.0483000000004</v>
      </c>
      <c r="AN52" s="28">
        <v>7679.0059000000001</v>
      </c>
      <c r="AO52" s="28">
        <v>3.2377055000000015</v>
      </c>
      <c r="AP52" s="28">
        <v>0.98540000000000005</v>
      </c>
      <c r="AQ52" s="28">
        <v>9.7329000000000008</v>
      </c>
      <c r="AR52" s="29">
        <v>0.19839349999999997</v>
      </c>
      <c r="AS52" s="29">
        <f>AR52*0.3*AJ52*3.281</f>
        <v>5.9520954480838251</v>
      </c>
      <c r="AT52" s="8">
        <v>52</v>
      </c>
      <c r="AU52" s="21">
        <v>0.66879999999999995</v>
      </c>
      <c r="AV52" s="78">
        <v>12.16</v>
      </c>
      <c r="AW52" s="78" t="s">
        <v>119</v>
      </c>
      <c r="AX52" s="78" t="s">
        <v>98</v>
      </c>
      <c r="AY52" s="78">
        <v>3921.2</v>
      </c>
      <c r="AZ52" s="78">
        <v>5132.5240000000003</v>
      </c>
      <c r="BA52" s="78">
        <v>0</v>
      </c>
      <c r="BB52" s="78">
        <v>573.3643517341352</v>
      </c>
      <c r="BC52" s="78" t="str">
        <f t="shared" si="24"/>
        <v>R23S4C1</v>
      </c>
      <c r="BD52" s="78" t="e">
        <f t="shared" si="2"/>
        <v>#N/A</v>
      </c>
      <c r="BE52" s="78">
        <v>694.52999999999986</v>
      </c>
      <c r="BF52" s="78" t="s">
        <v>49</v>
      </c>
      <c r="BG52" s="99">
        <v>20.7</v>
      </c>
      <c r="BH52" s="142">
        <v>1.8996062992126537</v>
      </c>
      <c r="BI52" s="99">
        <v>6</v>
      </c>
      <c r="BJ52" s="99">
        <f t="shared" si="3"/>
        <v>5.0799999999998517</v>
      </c>
      <c r="BK52" s="99">
        <v>66.115485564306397</v>
      </c>
      <c r="BL52" s="142">
        <v>6.1000000000000005</v>
      </c>
      <c r="BM52" s="76" t="str">
        <f t="shared" si="4"/>
        <v>R23S4</v>
      </c>
      <c r="BN52" s="76" t="e">
        <f t="shared" si="5"/>
        <v>#N/A</v>
      </c>
      <c r="BO52" s="135"/>
      <c r="BP52" s="110">
        <f t="shared" si="6"/>
        <v>24.930745858838037</v>
      </c>
      <c r="BQ52" s="144">
        <f t="shared" si="7"/>
        <v>0.34166666666666662</v>
      </c>
      <c r="BR52" s="110">
        <f t="shared" si="8"/>
        <v>14.111708028682996</v>
      </c>
      <c r="BS52" s="99">
        <v>1</v>
      </c>
      <c r="BT52" s="99">
        <f t="shared" si="9"/>
        <v>11179.095423999997</v>
      </c>
      <c r="BU52" s="122">
        <v>5</v>
      </c>
      <c r="BV52" s="122">
        <f t="shared" si="10"/>
        <v>8963.5954239999974</v>
      </c>
      <c r="BW52" s="122">
        <f t="shared" si="11"/>
        <v>6.6666666666666671E-3</v>
      </c>
      <c r="BX52" s="122" t="s">
        <v>1377</v>
      </c>
      <c r="BY52" s="122">
        <f t="shared" si="12"/>
        <v>0.243751066300844</v>
      </c>
      <c r="BZ52" s="78">
        <v>-5.4402595508860552</v>
      </c>
      <c r="CA52" s="122">
        <f t="shared" si="13"/>
        <v>-6.3647106408022092</v>
      </c>
      <c r="CB52" s="122">
        <f t="shared" si="14"/>
        <v>-37.883365233489513</v>
      </c>
    </row>
    <row r="53" spans="1:80" x14ac:dyDescent="0.35">
      <c r="A53" s="4" t="s">
        <v>48</v>
      </c>
      <c r="B53" s="4">
        <v>4</v>
      </c>
      <c r="C53" s="4" t="s">
        <v>45</v>
      </c>
      <c r="D53" s="5">
        <v>2</v>
      </c>
      <c r="E53" s="6">
        <v>42425</v>
      </c>
      <c r="F53" s="4">
        <v>3088</v>
      </c>
      <c r="G53" s="4">
        <v>3089.2</v>
      </c>
      <c r="H53" s="4">
        <v>3026.8</v>
      </c>
      <c r="I53" s="4">
        <v>3027.99</v>
      </c>
      <c r="J53" s="7">
        <v>8</v>
      </c>
      <c r="K53" s="7">
        <v>267.8</v>
      </c>
      <c r="L53" s="4">
        <v>256.7</v>
      </c>
      <c r="M53" s="4">
        <v>256.7</v>
      </c>
      <c r="N53" s="8"/>
      <c r="O53" s="4">
        <v>5.2</v>
      </c>
      <c r="P53" s="8"/>
      <c r="Q53" s="8"/>
      <c r="R53" s="4">
        <v>0.42</v>
      </c>
      <c r="S53" s="4">
        <v>2661</v>
      </c>
      <c r="T53" s="4">
        <v>7867.1</v>
      </c>
      <c r="U53" s="4">
        <v>3901.8</v>
      </c>
      <c r="V53" s="4">
        <v>70.400000000000006</v>
      </c>
      <c r="W53" s="4">
        <v>0.28999999999999998</v>
      </c>
      <c r="X53" s="4">
        <v>8.0399999999999991</v>
      </c>
      <c r="Y53" s="4">
        <v>1.39</v>
      </c>
      <c r="Z53" s="4">
        <v>1208.8</v>
      </c>
      <c r="AA53" s="4">
        <v>14.35</v>
      </c>
      <c r="AB53" s="8"/>
      <c r="AC53" s="4">
        <v>2015.2</v>
      </c>
      <c r="AD53" s="4">
        <v>235.6</v>
      </c>
      <c r="AE53" s="8">
        <v>0</v>
      </c>
      <c r="AF53" s="8">
        <v>6840</v>
      </c>
      <c r="AG53" s="8">
        <v>1.1299999999999999</v>
      </c>
      <c r="AH53" s="27">
        <v>0.12299900000000009</v>
      </c>
      <c r="AI53" s="27">
        <v>6.7646999999999999E-2</v>
      </c>
      <c r="AJ53" s="28">
        <v>30.479999999999109</v>
      </c>
      <c r="AK53" s="28">
        <v>1534.7262555000007</v>
      </c>
      <c r="AL53" s="28">
        <v>7039.4806940000008</v>
      </c>
      <c r="AM53" s="28">
        <v>6595.0483000000004</v>
      </c>
      <c r="AN53" s="28">
        <v>7679.0059000000001</v>
      </c>
      <c r="AO53" s="28">
        <v>3.2377055000000015</v>
      </c>
      <c r="AP53" s="28">
        <v>0.98540000000000005</v>
      </c>
      <c r="AQ53" s="28">
        <v>9.7329000000000008</v>
      </c>
      <c r="AR53" s="29">
        <v>0.19839349999999997</v>
      </c>
      <c r="AS53" s="29">
        <f t="shared" ref="AS53:AS57" si="26">AR53*0.3*AJ53*3.281</f>
        <v>5.9520954480838251</v>
      </c>
      <c r="AT53" s="8">
        <v>31</v>
      </c>
      <c r="AU53" s="30">
        <v>0</v>
      </c>
      <c r="AV53" s="78">
        <v>0</v>
      </c>
      <c r="AW53" s="78" t="s">
        <v>119</v>
      </c>
      <c r="AX53" s="78" t="s">
        <v>98</v>
      </c>
      <c r="AY53" s="78">
        <v>3926.9</v>
      </c>
      <c r="AZ53" s="78">
        <v>5136.78</v>
      </c>
      <c r="BA53" s="78">
        <v>0</v>
      </c>
      <c r="BB53" s="78">
        <v>0.68601844811055668</v>
      </c>
      <c r="BC53" s="78" t="str">
        <f t="shared" si="24"/>
        <v>R23S4C2</v>
      </c>
      <c r="BD53" s="78" t="e">
        <f t="shared" si="2"/>
        <v>#N/A</v>
      </c>
      <c r="BE53" s="78">
        <v>0.83000000000000007</v>
      </c>
      <c r="BF53" s="78" t="s">
        <v>49</v>
      </c>
      <c r="BG53" s="99">
        <v>20.7</v>
      </c>
      <c r="BH53" s="142">
        <v>1.8996062992126537</v>
      </c>
      <c r="BI53" s="99">
        <v>6</v>
      </c>
      <c r="BJ53" s="99">
        <f t="shared" si="3"/>
        <v>5.0799999999998517</v>
      </c>
      <c r="BK53" s="99">
        <v>66.115485564306397</v>
      </c>
      <c r="BL53" s="142">
        <v>49.365384615384613</v>
      </c>
      <c r="BM53" s="76" t="str">
        <f t="shared" si="4"/>
        <v>R23S4</v>
      </c>
      <c r="BN53" s="76" t="e">
        <f t="shared" si="5"/>
        <v>#N/A</v>
      </c>
      <c r="BO53" s="135"/>
      <c r="BP53" s="110">
        <f t="shared" si="6"/>
        <v>16.405836776245341</v>
      </c>
      <c r="BQ53" s="144">
        <f t="shared" si="7"/>
        <v>0.34166666666666662</v>
      </c>
      <c r="BR53" s="110">
        <f t="shared" si="8"/>
        <v>14.111708028682996</v>
      </c>
      <c r="BS53" s="99">
        <v>1</v>
      </c>
      <c r="BT53" s="99">
        <f t="shared" si="9"/>
        <v>11218.53152</v>
      </c>
      <c r="BU53" s="122">
        <v>5</v>
      </c>
      <c r="BV53" s="122">
        <f t="shared" si="10"/>
        <v>8557.5315200000005</v>
      </c>
      <c r="BW53" s="122">
        <f t="shared" si="11"/>
        <v>8.076923076923076E-2</v>
      </c>
      <c r="BX53" s="122" t="s">
        <v>1377</v>
      </c>
      <c r="BY53" s="122">
        <f t="shared" si="12"/>
        <v>0.76975607224256359</v>
      </c>
      <c r="BZ53" s="78">
        <v>-6.6949722177958835</v>
      </c>
      <c r="CA53" s="122">
        <f t="shared" si="13"/>
        <v>-6.3647106408022092</v>
      </c>
      <c r="CB53" s="122">
        <f t="shared" si="14"/>
        <v>-37.883365233489513</v>
      </c>
    </row>
    <row r="54" spans="1:80" x14ac:dyDescent="0.35">
      <c r="A54" s="4" t="s">
        <v>48</v>
      </c>
      <c r="B54" s="4">
        <v>4</v>
      </c>
      <c r="C54" s="4" t="s">
        <v>45</v>
      </c>
      <c r="D54" s="5">
        <v>3</v>
      </c>
      <c r="E54" s="6">
        <v>42425</v>
      </c>
      <c r="F54" s="4">
        <v>3094.5</v>
      </c>
      <c r="G54" s="4">
        <v>3095.3</v>
      </c>
      <c r="H54" s="4">
        <v>3033.21</v>
      </c>
      <c r="I54" s="4">
        <v>3034</v>
      </c>
      <c r="J54" s="7">
        <v>8</v>
      </c>
      <c r="K54" s="7">
        <v>268.7</v>
      </c>
      <c r="L54" s="4">
        <v>286.7</v>
      </c>
      <c r="M54" s="4">
        <v>286.7</v>
      </c>
      <c r="N54" s="8"/>
      <c r="O54" s="4">
        <v>7.8</v>
      </c>
      <c r="P54" s="8"/>
      <c r="Q54" s="8"/>
      <c r="R54" s="4">
        <v>0.43</v>
      </c>
      <c r="S54" s="4">
        <v>2672.6</v>
      </c>
      <c r="T54" s="4">
        <v>7867.1</v>
      </c>
      <c r="U54" s="4">
        <v>3901.8</v>
      </c>
      <c r="V54" s="4">
        <v>70.400000000000006</v>
      </c>
      <c r="W54" s="4">
        <v>0.85</v>
      </c>
      <c r="X54" s="4">
        <v>8.0399999999999991</v>
      </c>
      <c r="Y54" s="4">
        <v>1.59</v>
      </c>
      <c r="Z54" s="4">
        <v>1374.3</v>
      </c>
      <c r="AA54" s="4">
        <v>14.61</v>
      </c>
      <c r="AB54" s="8"/>
      <c r="AC54" s="4">
        <v>2015.2</v>
      </c>
      <c r="AD54" s="4">
        <v>235.6</v>
      </c>
      <c r="AE54" s="8">
        <v>0</v>
      </c>
      <c r="AF54" s="8">
        <v>6840</v>
      </c>
      <c r="AG54" s="8">
        <v>1.1299999999999999</v>
      </c>
      <c r="AH54" s="27">
        <v>0.12299900000000009</v>
      </c>
      <c r="AI54" s="27">
        <v>6.7646999999999999E-2</v>
      </c>
      <c r="AJ54" s="28">
        <v>30.479999999999109</v>
      </c>
      <c r="AK54" s="28">
        <v>1534.7262555000007</v>
      </c>
      <c r="AL54" s="28">
        <v>7039.4806940000008</v>
      </c>
      <c r="AM54" s="28">
        <v>6595.0483000000004</v>
      </c>
      <c r="AN54" s="28">
        <v>7679.0059000000001</v>
      </c>
      <c r="AO54" s="28">
        <v>3.2377055000000015</v>
      </c>
      <c r="AP54" s="28">
        <v>0.98540000000000005</v>
      </c>
      <c r="AQ54" s="28">
        <v>9.7329000000000008</v>
      </c>
      <c r="AR54" s="29">
        <v>0.19839349999999997</v>
      </c>
      <c r="AS54" s="29">
        <f t="shared" si="26"/>
        <v>5.9520954480838251</v>
      </c>
      <c r="AT54" s="8">
        <v>39</v>
      </c>
      <c r="AU54" s="30">
        <v>0.83489999999999998</v>
      </c>
      <c r="AV54" s="78">
        <v>15.18</v>
      </c>
      <c r="AW54" s="78" t="s">
        <v>119</v>
      </c>
      <c r="AX54" s="78" t="s">
        <v>98</v>
      </c>
      <c r="AY54" s="78">
        <v>3934.2</v>
      </c>
      <c r="AZ54" s="78">
        <v>5139.34</v>
      </c>
      <c r="BA54" s="78">
        <v>0</v>
      </c>
      <c r="BB54" s="78">
        <v>719.54295766466942</v>
      </c>
      <c r="BC54" s="78" t="str">
        <f t="shared" si="24"/>
        <v>R23S4C3</v>
      </c>
      <c r="BD54" s="78" t="e">
        <f t="shared" si="2"/>
        <v>#N/A</v>
      </c>
      <c r="BE54" s="78">
        <v>867.14999999999986</v>
      </c>
      <c r="BF54" s="78" t="s">
        <v>49</v>
      </c>
      <c r="BG54" s="99">
        <v>20.7</v>
      </c>
      <c r="BH54" s="142">
        <v>1.8996062992126537</v>
      </c>
      <c r="BI54" s="99">
        <v>6</v>
      </c>
      <c r="BJ54" s="99">
        <f t="shared" si="3"/>
        <v>5.0799999999998517</v>
      </c>
      <c r="BK54" s="99">
        <v>66.115485564306397</v>
      </c>
      <c r="BL54" s="142">
        <v>36.756410256410255</v>
      </c>
      <c r="BM54" s="76" t="str">
        <f t="shared" si="4"/>
        <v>R23S4</v>
      </c>
      <c r="BN54" s="76" t="e">
        <f t="shared" si="5"/>
        <v>#N/A</v>
      </c>
      <c r="BO54" s="135"/>
      <c r="BP54" s="110">
        <f t="shared" si="6"/>
        <v>9.792764330803811</v>
      </c>
      <c r="BQ54" s="144">
        <f t="shared" si="7"/>
        <v>0.34166666666666662</v>
      </c>
      <c r="BR54" s="110">
        <f t="shared" si="8"/>
        <v>14.111708028682996</v>
      </c>
      <c r="BS54" s="99">
        <v>1</v>
      </c>
      <c r="BT54" s="99">
        <f t="shared" si="9"/>
        <v>11242.289543999999</v>
      </c>
      <c r="BU54" s="122">
        <v>5</v>
      </c>
      <c r="BV54" s="122">
        <f t="shared" si="10"/>
        <v>8569.6895439999989</v>
      </c>
      <c r="BW54" s="122">
        <f t="shared" si="11"/>
        <v>5.5128205128205127E-2</v>
      </c>
      <c r="BX54" s="122" t="s">
        <v>1377</v>
      </c>
      <c r="BY54" s="122">
        <f t="shared" si="12"/>
        <v>0.52754841256266738</v>
      </c>
      <c r="BZ54" s="78">
        <v>-6.8456277847509526</v>
      </c>
      <c r="CA54" s="122">
        <f t="shared" si="13"/>
        <v>-6.3647106408022092</v>
      </c>
      <c r="CB54" s="122">
        <f t="shared" si="14"/>
        <v>-37.883365233489513</v>
      </c>
    </row>
    <row r="55" spans="1:80" x14ac:dyDescent="0.35">
      <c r="A55" s="4" t="s">
        <v>48</v>
      </c>
      <c r="B55" s="4">
        <v>4</v>
      </c>
      <c r="C55" s="4" t="s">
        <v>45</v>
      </c>
      <c r="D55" s="5">
        <v>4</v>
      </c>
      <c r="E55" s="6">
        <v>42425</v>
      </c>
      <c r="F55" s="4">
        <v>3106</v>
      </c>
      <c r="G55" s="4">
        <v>3106.8</v>
      </c>
      <c r="H55" s="4">
        <v>3044.54</v>
      </c>
      <c r="I55" s="4">
        <v>3045.33</v>
      </c>
      <c r="J55" s="7">
        <v>8</v>
      </c>
      <c r="K55" s="7">
        <v>270.5</v>
      </c>
      <c r="L55" s="4">
        <v>141</v>
      </c>
      <c r="M55" s="4">
        <v>141</v>
      </c>
      <c r="N55" s="8"/>
      <c r="O55" s="4">
        <v>14.4</v>
      </c>
      <c r="P55" s="8"/>
      <c r="Q55" s="8"/>
      <c r="R55" s="4">
        <v>0.26</v>
      </c>
      <c r="S55" s="4">
        <v>2552.5</v>
      </c>
      <c r="T55" s="4">
        <v>7867.1</v>
      </c>
      <c r="U55" s="4">
        <v>3901.8</v>
      </c>
      <c r="V55" s="4">
        <v>70.400000000000006</v>
      </c>
      <c r="W55" s="4">
        <v>0.31</v>
      </c>
      <c r="X55" s="4">
        <v>8.0399999999999991</v>
      </c>
      <c r="Y55" s="4">
        <v>1.36</v>
      </c>
      <c r="Z55" s="4">
        <v>1375.3</v>
      </c>
      <c r="AA55" s="4">
        <v>29.73</v>
      </c>
      <c r="AB55" s="8"/>
      <c r="AC55" s="4">
        <v>2015.2</v>
      </c>
      <c r="AD55" s="4">
        <v>235.6</v>
      </c>
      <c r="AE55" s="8">
        <v>0</v>
      </c>
      <c r="AF55" s="8">
        <v>6840</v>
      </c>
      <c r="AG55" s="8">
        <v>1.1299999999999999</v>
      </c>
      <c r="AH55" s="27">
        <v>0.12299900000000009</v>
      </c>
      <c r="AI55" s="27">
        <v>6.7646999999999999E-2</v>
      </c>
      <c r="AJ55" s="28">
        <v>30.479999999999109</v>
      </c>
      <c r="AK55" s="28">
        <v>1534.7262555000007</v>
      </c>
      <c r="AL55" s="28">
        <v>7039.4806940000008</v>
      </c>
      <c r="AM55" s="28">
        <v>6595.0483000000004</v>
      </c>
      <c r="AN55" s="28">
        <v>7679.0059000000001</v>
      </c>
      <c r="AO55" s="28">
        <v>3.2377055000000015</v>
      </c>
      <c r="AP55" s="28">
        <v>0.98540000000000005</v>
      </c>
      <c r="AQ55" s="28">
        <v>9.7329000000000008</v>
      </c>
      <c r="AR55" s="29">
        <v>0.19839349999999997</v>
      </c>
      <c r="AS55" s="29">
        <f t="shared" si="26"/>
        <v>5.9520954480838251</v>
      </c>
      <c r="AT55" s="8">
        <v>50</v>
      </c>
      <c r="AU55" s="30">
        <v>0.35859999999999997</v>
      </c>
      <c r="AV55" s="78">
        <v>6.52</v>
      </c>
      <c r="AW55" s="78" t="s">
        <v>119</v>
      </c>
      <c r="AX55" s="78" t="s">
        <v>98</v>
      </c>
      <c r="AY55" s="78">
        <v>3939.6</v>
      </c>
      <c r="AZ55" s="78">
        <v>5143.8639999999996</v>
      </c>
      <c r="BA55" s="78">
        <v>0</v>
      </c>
      <c r="BB55" s="78">
        <v>309.50854629881832</v>
      </c>
      <c r="BC55" s="78" t="str">
        <f t="shared" si="24"/>
        <v>R23S4C4</v>
      </c>
      <c r="BD55" s="78" t="e">
        <f t="shared" si="2"/>
        <v>#N/A</v>
      </c>
      <c r="BE55" s="78">
        <v>372.73000000000008</v>
      </c>
      <c r="BF55" s="78" t="s">
        <v>49</v>
      </c>
      <c r="BG55" s="99">
        <v>20.7</v>
      </c>
      <c r="BH55" s="142">
        <v>1.8996062992126537</v>
      </c>
      <c r="BI55" s="99">
        <v>6</v>
      </c>
      <c r="BJ55" s="99">
        <f t="shared" si="3"/>
        <v>5.0799999999998517</v>
      </c>
      <c r="BK55" s="99">
        <v>66.115485564306397</v>
      </c>
      <c r="BL55" s="142">
        <v>9.7916666666666661</v>
      </c>
      <c r="BM55" s="76" t="str">
        <f t="shared" si="4"/>
        <v>R23S4</v>
      </c>
      <c r="BN55" s="76" t="e">
        <f t="shared" si="5"/>
        <v>#N/A</v>
      </c>
      <c r="BO55" s="135"/>
      <c r="BP55" s="110">
        <f t="shared" si="6"/>
        <v>10.785641825454755</v>
      </c>
      <c r="BQ55" s="144">
        <f t="shared" si="7"/>
        <v>0.34166666666666662</v>
      </c>
      <c r="BR55" s="110">
        <f t="shared" si="8"/>
        <v>14.111708028682996</v>
      </c>
      <c r="BS55" s="99">
        <v>1</v>
      </c>
      <c r="BT55" s="99">
        <f t="shared" si="9"/>
        <v>11284.283055999997</v>
      </c>
      <c r="BU55" s="122">
        <v>5</v>
      </c>
      <c r="BV55" s="122">
        <f t="shared" si="10"/>
        <v>8731.7830559999966</v>
      </c>
      <c r="BW55" s="122">
        <f t="shared" si="11"/>
        <v>1.8055555555555557E-2</v>
      </c>
      <c r="BX55" s="122" t="s">
        <v>1377</v>
      </c>
      <c r="BY55" s="122">
        <f t="shared" si="12"/>
        <v>0.23929977268434685</v>
      </c>
      <c r="BZ55" s="78">
        <v>-6.1359513022397962</v>
      </c>
      <c r="CA55" s="122">
        <f t="shared" si="13"/>
        <v>-6.3647106408022092</v>
      </c>
      <c r="CB55" s="122">
        <f t="shared" si="14"/>
        <v>-37.883365233489513</v>
      </c>
    </row>
    <row r="56" spans="1:80" x14ac:dyDescent="0.35">
      <c r="A56" s="4" t="s">
        <v>48</v>
      </c>
      <c r="B56" s="4">
        <v>4</v>
      </c>
      <c r="C56" s="4" t="s">
        <v>45</v>
      </c>
      <c r="D56" s="5">
        <v>5</v>
      </c>
      <c r="E56" s="6">
        <v>42425</v>
      </c>
      <c r="F56" s="4">
        <v>3128</v>
      </c>
      <c r="G56" s="4">
        <v>3129.2</v>
      </c>
      <c r="H56" s="4">
        <v>3066.22</v>
      </c>
      <c r="I56" s="4">
        <v>3067.4</v>
      </c>
      <c r="J56" s="7"/>
      <c r="K56" s="7"/>
      <c r="L56" s="4">
        <v>213.3</v>
      </c>
      <c r="M56" s="4">
        <v>210.3</v>
      </c>
      <c r="N56" s="8"/>
      <c r="O56" s="4">
        <v>10.199999999999999</v>
      </c>
      <c r="P56" s="8"/>
      <c r="Q56" s="8"/>
      <c r="R56" s="4">
        <v>0.47</v>
      </c>
      <c r="S56" s="4">
        <v>2733.1</v>
      </c>
      <c r="T56" s="4">
        <v>7867.1</v>
      </c>
      <c r="U56" s="4">
        <v>3901.8</v>
      </c>
      <c r="V56" s="4">
        <v>70.400000000000006</v>
      </c>
      <c r="W56" s="4">
        <v>0.37</v>
      </c>
      <c r="X56" s="4">
        <v>8.0399999999999991</v>
      </c>
      <c r="Y56" s="4">
        <v>1.52</v>
      </c>
      <c r="Z56" s="4">
        <v>1506.5</v>
      </c>
      <c r="AA56" s="4">
        <v>21.83</v>
      </c>
      <c r="AB56" s="8"/>
      <c r="AC56" s="4">
        <v>2015.2</v>
      </c>
      <c r="AD56" s="4">
        <v>235.6</v>
      </c>
      <c r="AE56" s="8"/>
      <c r="AF56" s="8"/>
      <c r="AG56" s="8"/>
      <c r="AH56" s="27">
        <v>0.12299900000000009</v>
      </c>
      <c r="AI56" s="27">
        <v>6.7646999999999999E-2</v>
      </c>
      <c r="AJ56" s="28">
        <v>30.479999999999109</v>
      </c>
      <c r="AK56" s="28">
        <v>1534.7262555000007</v>
      </c>
      <c r="AL56" s="28">
        <v>7039.4806940000008</v>
      </c>
      <c r="AM56" s="28">
        <v>6595.0483000000004</v>
      </c>
      <c r="AN56" s="28">
        <v>7679.0059000000001</v>
      </c>
      <c r="AO56" s="28">
        <v>3.2377055000000015</v>
      </c>
      <c r="AP56" s="28">
        <v>0.98540000000000005</v>
      </c>
      <c r="AQ56" s="28">
        <v>9.7329000000000008</v>
      </c>
      <c r="AR56" s="29">
        <v>0.19839349999999997</v>
      </c>
      <c r="AS56" s="29">
        <f t="shared" si="26"/>
        <v>5.9520954480838251</v>
      </c>
      <c r="AT56" s="8"/>
      <c r="AU56" s="30"/>
      <c r="AV56" s="78"/>
      <c r="AW56" s="78" t="s">
        <v>119</v>
      </c>
      <c r="AX56" s="78" t="s">
        <v>98</v>
      </c>
      <c r="AY56" s="78" t="e">
        <v>#N/A</v>
      </c>
      <c r="AZ56" s="78" t="e">
        <v>#N/A</v>
      </c>
      <c r="BA56" s="78" t="e">
        <v>#N/A</v>
      </c>
      <c r="BB56" s="78" t="e">
        <v>#N/A</v>
      </c>
      <c r="BC56" s="78" t="str">
        <f t="shared" si="24"/>
        <v>R23S4C5</v>
      </c>
      <c r="BD56" s="78" t="e">
        <f t="shared" si="2"/>
        <v>#N/A</v>
      </c>
      <c r="BE56" s="78" t="e">
        <v>#N/A</v>
      </c>
      <c r="BF56" s="78" t="s">
        <v>49</v>
      </c>
      <c r="BG56" s="99">
        <v>20.7</v>
      </c>
      <c r="BH56" s="142">
        <v>1.8996062992126537</v>
      </c>
      <c r="BI56" s="99">
        <v>6</v>
      </c>
      <c r="BJ56" s="99">
        <f t="shared" si="3"/>
        <v>5.0799999999998517</v>
      </c>
      <c r="BK56" s="99">
        <v>66.115485564306397</v>
      </c>
      <c r="BL56" s="142">
        <v>20.617647058823533</v>
      </c>
      <c r="BM56" s="76" t="str">
        <f t="shared" si="4"/>
        <v>R23S4</v>
      </c>
      <c r="BN56" s="76" t="e">
        <f t="shared" si="5"/>
        <v>#N/A</v>
      </c>
      <c r="BO56" s="135"/>
      <c r="BP56" s="110">
        <f t="shared" si="6"/>
        <v>10.209116370825681</v>
      </c>
      <c r="BQ56" s="144">
        <f t="shared" si="7"/>
        <v>0.34166666666666662</v>
      </c>
      <c r="BR56" s="110">
        <f t="shared" si="8"/>
        <v>14.111708028682996</v>
      </c>
      <c r="BS56" s="99">
        <v>1</v>
      </c>
      <c r="BT56" s="99">
        <f t="shared" si="9"/>
        <v>0</v>
      </c>
      <c r="BU56" s="122">
        <v>5</v>
      </c>
      <c r="BV56" s="122">
        <f t="shared" si="10"/>
        <v>-2733.1</v>
      </c>
      <c r="BW56" s="122">
        <f t="shared" si="11"/>
        <v>4.6078431372549022E-2</v>
      </c>
      <c r="BX56" s="122" t="s">
        <v>1377</v>
      </c>
      <c r="BY56" s="122">
        <f t="shared" si="12"/>
        <v>0.37334440423008264</v>
      </c>
      <c r="BZ56" s="78">
        <v>-6.5357264945702829</v>
      </c>
      <c r="CA56" s="122">
        <f t="shared" si="13"/>
        <v>-6.3647106408022092</v>
      </c>
      <c r="CB56" s="122">
        <f t="shared" si="14"/>
        <v>-37.883365233489513</v>
      </c>
    </row>
    <row r="57" spans="1:80" x14ac:dyDescent="0.35">
      <c r="A57" s="4" t="s">
        <v>48</v>
      </c>
      <c r="B57" s="4">
        <v>4</v>
      </c>
      <c r="C57" s="4" t="s">
        <v>45</v>
      </c>
      <c r="D57" s="5">
        <v>6</v>
      </c>
      <c r="E57" s="6">
        <v>42425</v>
      </c>
      <c r="F57" s="4">
        <v>3137.2</v>
      </c>
      <c r="G57" s="4">
        <v>3138</v>
      </c>
      <c r="H57" s="4">
        <v>3075.25</v>
      </c>
      <c r="I57" s="4">
        <v>3076.04</v>
      </c>
      <c r="J57" s="7"/>
      <c r="K57" s="7"/>
      <c r="L57" s="4">
        <v>210.4</v>
      </c>
      <c r="M57" s="4">
        <v>210.3</v>
      </c>
      <c r="N57" s="8"/>
      <c r="O57" s="4">
        <v>8.3000000000000007</v>
      </c>
      <c r="P57" s="8"/>
      <c r="Q57" s="8"/>
      <c r="R57" s="4">
        <v>0.39</v>
      </c>
      <c r="S57" s="4">
        <v>2756.3</v>
      </c>
      <c r="T57" s="4">
        <v>7867.1</v>
      </c>
      <c r="U57" s="4">
        <v>3901.8</v>
      </c>
      <c r="V57" s="4">
        <v>70.400000000000006</v>
      </c>
      <c r="W57" s="4">
        <v>0.65</v>
      </c>
      <c r="X57" s="4">
        <v>8.0399999999999991</v>
      </c>
      <c r="Y57" s="4">
        <v>1.62</v>
      </c>
      <c r="Z57" s="4">
        <v>1400.1</v>
      </c>
      <c r="AA57" s="4">
        <v>20.29</v>
      </c>
      <c r="AB57" s="8"/>
      <c r="AC57" s="4">
        <v>2015.2</v>
      </c>
      <c r="AD57" s="4">
        <v>235.6</v>
      </c>
      <c r="AE57" s="8"/>
      <c r="AF57" s="8"/>
      <c r="AG57" s="8"/>
      <c r="AH57" s="27">
        <v>0.12299900000000009</v>
      </c>
      <c r="AI57" s="27">
        <v>6.7646999999999999E-2</v>
      </c>
      <c r="AJ57" s="28">
        <v>30.479999999999109</v>
      </c>
      <c r="AK57" s="28">
        <v>1534.7262555000007</v>
      </c>
      <c r="AL57" s="28">
        <v>7039.4806940000008</v>
      </c>
      <c r="AM57" s="28">
        <v>6595.0483000000004</v>
      </c>
      <c r="AN57" s="28">
        <v>7679.0059000000001</v>
      </c>
      <c r="AO57" s="28">
        <v>3.2377055000000015</v>
      </c>
      <c r="AP57" s="28">
        <v>0.98540000000000005</v>
      </c>
      <c r="AQ57" s="28">
        <v>9.7329000000000008</v>
      </c>
      <c r="AR57" s="29">
        <v>0.19839349999999997</v>
      </c>
      <c r="AS57" s="29">
        <f t="shared" si="26"/>
        <v>5.9520954480838251</v>
      </c>
      <c r="AT57" s="8"/>
      <c r="AU57" s="30">
        <v>0.2266</v>
      </c>
      <c r="AV57" s="78">
        <v>4.12</v>
      </c>
      <c r="AW57" s="78" t="s">
        <v>119</v>
      </c>
      <c r="AX57" s="78" t="s">
        <v>98</v>
      </c>
      <c r="AY57" s="78">
        <v>3974.9</v>
      </c>
      <c r="AZ57" s="78">
        <v>5156.1360000000004</v>
      </c>
      <c r="BA57" s="78">
        <v>0</v>
      </c>
      <c r="BB57" s="78">
        <v>199.96850756326421</v>
      </c>
      <c r="BC57" s="78" t="str">
        <f t="shared" si="24"/>
        <v>R23S4C6</v>
      </c>
      <c r="BD57" s="78" t="e">
        <f t="shared" si="2"/>
        <v>#N/A</v>
      </c>
      <c r="BE57" s="78">
        <v>236.21000000000004</v>
      </c>
      <c r="BF57" s="78" t="s">
        <v>49</v>
      </c>
      <c r="BG57" s="99">
        <v>20.7</v>
      </c>
      <c r="BH57" s="142">
        <v>1.8996062992126537</v>
      </c>
      <c r="BI57" s="99">
        <v>6</v>
      </c>
      <c r="BJ57" s="99">
        <f t="shared" si="3"/>
        <v>5.0799999999998517</v>
      </c>
      <c r="BK57" s="99">
        <v>66.115485564306397</v>
      </c>
      <c r="BL57" s="142">
        <v>25.337349397590362</v>
      </c>
      <c r="BM57" s="76" t="str">
        <f t="shared" si="4"/>
        <v>R23S4</v>
      </c>
      <c r="BN57" s="76" t="e">
        <f t="shared" si="5"/>
        <v>#N/A</v>
      </c>
      <c r="BO57" s="135"/>
      <c r="BP57" s="110">
        <f t="shared" si="6"/>
        <v>12.546143009930352</v>
      </c>
      <c r="BQ57" s="144">
        <f t="shared" si="7"/>
        <v>0.34166666666666662</v>
      </c>
      <c r="BR57" s="110">
        <f t="shared" si="8"/>
        <v>14.111708028682996</v>
      </c>
      <c r="BS57" s="99">
        <v>1</v>
      </c>
      <c r="BT57" s="99">
        <f t="shared" si="9"/>
        <v>0</v>
      </c>
      <c r="BU57" s="122">
        <v>5</v>
      </c>
      <c r="BV57" s="122">
        <f t="shared" si="10"/>
        <v>-2756.3</v>
      </c>
      <c r="BW57" s="122">
        <f t="shared" si="11"/>
        <v>4.6987951807228916E-2</v>
      </c>
      <c r="BX57" s="122" t="s">
        <v>1377</v>
      </c>
      <c r="BY57" s="122">
        <f t="shared" si="12"/>
        <v>0.45880878592130636</v>
      </c>
      <c r="BZ57" s="78">
        <v>-6.5357264945702829</v>
      </c>
      <c r="CA57" s="122">
        <f t="shared" si="13"/>
        <v>-6.3647106408022092</v>
      </c>
      <c r="CB57" s="122">
        <f t="shared" si="14"/>
        <v>-37.883365233489513</v>
      </c>
    </row>
    <row r="58" spans="1:80" x14ac:dyDescent="0.35">
      <c r="A58" s="4" t="s">
        <v>48</v>
      </c>
      <c r="B58" s="4">
        <v>5</v>
      </c>
      <c r="C58" s="4" t="s">
        <v>45</v>
      </c>
      <c r="D58" s="5">
        <v>1</v>
      </c>
      <c r="E58" s="6">
        <v>42432</v>
      </c>
      <c r="F58" s="4">
        <v>2992.2</v>
      </c>
      <c r="G58" s="4">
        <v>2993</v>
      </c>
      <c r="H58" s="4">
        <v>2932.28</v>
      </c>
      <c r="I58" s="4">
        <v>2933.07</v>
      </c>
      <c r="J58" s="7">
        <v>8</v>
      </c>
      <c r="K58" s="7">
        <v>32</v>
      </c>
      <c r="L58" s="4">
        <v>177.5</v>
      </c>
      <c r="M58" s="4">
        <v>177.5</v>
      </c>
      <c r="N58" s="8"/>
      <c r="O58" s="4">
        <v>9.6</v>
      </c>
      <c r="P58" s="8"/>
      <c r="Q58" s="8"/>
      <c r="R58" s="4">
        <v>0.49</v>
      </c>
      <c r="S58" s="4">
        <v>2657.2</v>
      </c>
      <c r="T58" s="4">
        <v>8896.1</v>
      </c>
      <c r="U58" s="4">
        <v>5547.9</v>
      </c>
      <c r="V58" s="4">
        <v>66.7</v>
      </c>
      <c r="W58" s="4">
        <v>0.35</v>
      </c>
      <c r="X58" s="4">
        <v>17.38</v>
      </c>
      <c r="Y58" s="4">
        <v>1.34</v>
      </c>
      <c r="Z58" s="4">
        <v>945.9</v>
      </c>
      <c r="AA58" s="4">
        <v>16.239999999999998</v>
      </c>
      <c r="AB58" s="8"/>
      <c r="AC58" s="4">
        <v>2010.6</v>
      </c>
      <c r="AD58" s="4">
        <v>250.7</v>
      </c>
      <c r="AE58" s="8">
        <v>0</v>
      </c>
      <c r="AF58" s="8">
        <v>5820</v>
      </c>
      <c r="AG58" s="8">
        <v>1.04</v>
      </c>
      <c r="AH58" s="31">
        <v>0.13499390862944161</v>
      </c>
      <c r="AI58" s="31">
        <v>7.4248730964466964E-2</v>
      </c>
      <c r="AJ58" s="32">
        <v>30.022799999999734</v>
      </c>
      <c r="AK58" s="32">
        <v>1453.9754598984771</v>
      </c>
      <c r="AL58" s="32">
        <v>6903.0109796954348</v>
      </c>
      <c r="AM58" s="32">
        <v>6696.1821</v>
      </c>
      <c r="AN58" s="32">
        <v>7337.6782000000003</v>
      </c>
      <c r="AO58" s="32">
        <v>3.2933538071066017</v>
      </c>
      <c r="AP58" s="32">
        <v>1.3584000000000001</v>
      </c>
      <c r="AQ58" s="32">
        <v>11.655200000000001</v>
      </c>
      <c r="AR58" s="33">
        <v>0.2305329949238579</v>
      </c>
      <c r="AS58" s="33">
        <f>AR58*0.3*AJ58*3.281</f>
        <v>6.8125824377999402</v>
      </c>
      <c r="AT58" s="8">
        <v>47</v>
      </c>
      <c r="AU58" s="30">
        <v>0.1133</v>
      </c>
      <c r="AV58" s="78">
        <v>2.06</v>
      </c>
      <c r="AW58" s="78" t="s">
        <v>119</v>
      </c>
      <c r="AX58" s="78" t="s">
        <v>98</v>
      </c>
      <c r="AY58" s="78">
        <v>3879.3</v>
      </c>
      <c r="AZ58" s="78">
        <v>5098.9840000000004</v>
      </c>
      <c r="BA58" s="78">
        <v>0</v>
      </c>
      <c r="BB58" s="78">
        <v>97.418675656973434</v>
      </c>
      <c r="BC58" s="78" t="str">
        <f t="shared" si="24"/>
        <v>R23S5C1</v>
      </c>
      <c r="BD58" s="78">
        <f t="shared" si="2"/>
        <v>653.15317755239448</v>
      </c>
      <c r="BE58" s="78">
        <v>118.82</v>
      </c>
      <c r="BF58" s="78"/>
      <c r="BG58" s="99">
        <v>27.9</v>
      </c>
      <c r="BH58" s="142">
        <v>1.8552566715962702</v>
      </c>
      <c r="BI58" s="99">
        <v>4</v>
      </c>
      <c r="BJ58" s="99">
        <f t="shared" si="3"/>
        <v>7.5056999999999334</v>
      </c>
      <c r="BK58" s="99">
        <v>66.969103481354765</v>
      </c>
      <c r="BL58" s="142">
        <v>18.489583333333336</v>
      </c>
      <c r="BM58" s="76" t="str">
        <f t="shared" si="4"/>
        <v>R23S5</v>
      </c>
      <c r="BN58" s="76">
        <f t="shared" si="5"/>
        <v>95.87453561344708</v>
      </c>
      <c r="BO58" s="135"/>
      <c r="BP58" s="110">
        <f t="shared" si="6"/>
        <v>13.675306099934927</v>
      </c>
      <c r="BQ58" s="144">
        <f t="shared" si="7"/>
        <v>0.46250000000000002</v>
      </c>
      <c r="BR58" s="110">
        <f t="shared" si="8"/>
        <v>11.104955412844333</v>
      </c>
      <c r="BS58" s="99">
        <v>1</v>
      </c>
      <c r="BT58" s="99">
        <f t="shared" si="9"/>
        <v>10002.593536</v>
      </c>
      <c r="BU58" s="122">
        <v>5</v>
      </c>
      <c r="BV58" s="122">
        <f t="shared" si="10"/>
        <v>7345.3935360000005</v>
      </c>
      <c r="BW58" s="122">
        <f t="shared" si="11"/>
        <v>5.1041666666666666E-2</v>
      </c>
      <c r="BX58" s="122" t="s">
        <v>1376</v>
      </c>
      <c r="BY58" s="122">
        <f t="shared" si="12"/>
        <v>0.38021422076597877</v>
      </c>
      <c r="BZ58" s="78">
        <v>-6.3661620207770984</v>
      </c>
      <c r="CA58" s="122">
        <f t="shared" si="13"/>
        <v>-6.254319183108092</v>
      </c>
      <c r="CB58" s="122">
        <f t="shared" si="14"/>
        <v>-42.608065027237458</v>
      </c>
    </row>
    <row r="59" spans="1:80" x14ac:dyDescent="0.35">
      <c r="A59" s="4" t="s">
        <v>48</v>
      </c>
      <c r="B59" s="4">
        <v>5</v>
      </c>
      <c r="C59" s="4" t="s">
        <v>45</v>
      </c>
      <c r="D59" s="5">
        <v>2</v>
      </c>
      <c r="E59" s="6">
        <v>42432</v>
      </c>
      <c r="F59" s="4">
        <v>3005</v>
      </c>
      <c r="G59" s="4">
        <v>3005.8</v>
      </c>
      <c r="H59" s="4">
        <v>2944.89</v>
      </c>
      <c r="I59" s="4">
        <v>2945.68</v>
      </c>
      <c r="J59" s="7">
        <v>8</v>
      </c>
      <c r="K59" s="7">
        <v>32</v>
      </c>
      <c r="L59" s="4">
        <v>162.9</v>
      </c>
      <c r="M59" s="4">
        <v>162.9</v>
      </c>
      <c r="N59" s="8"/>
      <c r="O59" s="4">
        <v>13.9</v>
      </c>
      <c r="P59" s="8"/>
      <c r="Q59" s="8"/>
      <c r="R59" s="4">
        <v>0.66</v>
      </c>
      <c r="S59" s="4">
        <v>2681.7</v>
      </c>
      <c r="T59" s="4">
        <v>8896.1</v>
      </c>
      <c r="U59" s="4">
        <v>5547.9</v>
      </c>
      <c r="V59" s="4">
        <v>66.7</v>
      </c>
      <c r="W59" s="4">
        <v>0.56999999999999995</v>
      </c>
      <c r="X59" s="4">
        <v>17.38</v>
      </c>
      <c r="Y59" s="4">
        <v>2.86</v>
      </c>
      <c r="Z59" s="4">
        <v>2332.1</v>
      </c>
      <c r="AA59" s="4">
        <v>43.63</v>
      </c>
      <c r="AB59" s="8"/>
      <c r="AC59" s="4">
        <v>2010.6</v>
      </c>
      <c r="AD59" s="4">
        <v>250.7</v>
      </c>
      <c r="AE59" s="8">
        <v>0</v>
      </c>
      <c r="AF59" s="8">
        <v>5820</v>
      </c>
      <c r="AG59" s="8">
        <v>1.04</v>
      </c>
      <c r="AH59" s="31">
        <v>0.13499390862944161</v>
      </c>
      <c r="AI59" s="31">
        <v>7.4248730964466964E-2</v>
      </c>
      <c r="AJ59" s="32">
        <v>30.022799999999734</v>
      </c>
      <c r="AK59" s="32">
        <v>1453.9754598984771</v>
      </c>
      <c r="AL59" s="32">
        <v>6903.0109796954348</v>
      </c>
      <c r="AM59" s="32">
        <v>6696.1821</v>
      </c>
      <c r="AN59" s="32">
        <v>7337.6782000000003</v>
      </c>
      <c r="AO59" s="32">
        <v>3.2933538071066017</v>
      </c>
      <c r="AP59" s="32">
        <v>1.3584000000000001</v>
      </c>
      <c r="AQ59" s="32">
        <v>11.655200000000001</v>
      </c>
      <c r="AR59" s="33">
        <v>0.2305329949238579</v>
      </c>
      <c r="AS59" s="33">
        <f t="shared" ref="AS59:AS61" si="27">AR59*0.3*AJ59*3.281</f>
        <v>6.8125824377999402</v>
      </c>
      <c r="AT59" s="8">
        <v>26</v>
      </c>
      <c r="AU59" s="30">
        <v>1.3595999999999999</v>
      </c>
      <c r="AV59" s="78">
        <v>24.72</v>
      </c>
      <c r="AW59" s="78" t="s">
        <v>119</v>
      </c>
      <c r="AX59" s="78" t="s">
        <v>98</v>
      </c>
      <c r="AY59" s="78">
        <v>3884.6</v>
      </c>
      <c r="AZ59" s="78">
        <v>5104.0439999999999</v>
      </c>
      <c r="BA59" s="78">
        <v>0</v>
      </c>
      <c r="BB59" s="78">
        <v>1158.2409688349774</v>
      </c>
      <c r="BC59" s="78" t="str">
        <f t="shared" si="24"/>
        <v>R23S5C2</v>
      </c>
      <c r="BD59" s="78">
        <f t="shared" si="2"/>
        <v>653.15317755239448</v>
      </c>
      <c r="BE59" s="78">
        <v>1412.41</v>
      </c>
      <c r="BF59" s="78"/>
      <c r="BG59" s="99">
        <v>27.9</v>
      </c>
      <c r="BH59" s="142">
        <v>1.8552566715962702</v>
      </c>
      <c r="BI59" s="99">
        <v>4</v>
      </c>
      <c r="BJ59" s="99">
        <f t="shared" si="3"/>
        <v>7.5056999999999334</v>
      </c>
      <c r="BK59" s="99">
        <v>66.969103481354765</v>
      </c>
      <c r="BL59" s="142">
        <v>11.719424460431656</v>
      </c>
      <c r="BM59" s="76" t="str">
        <f t="shared" si="4"/>
        <v>R23S5</v>
      </c>
      <c r="BN59" s="76">
        <f t="shared" si="5"/>
        <v>95.87453561344708</v>
      </c>
      <c r="BO59" s="135"/>
      <c r="BP59" s="110">
        <f t="shared" si="6"/>
        <v>10.291312406114496</v>
      </c>
      <c r="BQ59" s="144">
        <f t="shared" si="7"/>
        <v>0.46250000000000002</v>
      </c>
      <c r="BR59" s="110">
        <f t="shared" si="8"/>
        <v>11.104955412844333</v>
      </c>
      <c r="BS59" s="99">
        <v>1</v>
      </c>
      <c r="BT59" s="99">
        <f t="shared" si="9"/>
        <v>10045.608767999998</v>
      </c>
      <c r="BU59" s="122">
        <v>5</v>
      </c>
      <c r="BV59" s="122">
        <f t="shared" si="10"/>
        <v>7363.9087679999984</v>
      </c>
      <c r="BW59" s="122">
        <f t="shared" si="11"/>
        <v>4.7482014388489209E-2</v>
      </c>
      <c r="BX59" s="122" t="s">
        <v>1376</v>
      </c>
      <c r="BY59" s="122">
        <f t="shared" si="12"/>
        <v>0.25701914280593019</v>
      </c>
      <c r="BZ59" s="78">
        <v>-6.280327927469628</v>
      </c>
      <c r="CA59" s="122">
        <f t="shared" si="13"/>
        <v>-6.254319183108092</v>
      </c>
      <c r="CB59" s="122">
        <f t="shared" si="14"/>
        <v>-42.608065027237458</v>
      </c>
    </row>
    <row r="60" spans="1:80" x14ac:dyDescent="0.35">
      <c r="A60" s="4" t="s">
        <v>48</v>
      </c>
      <c r="B60" s="4">
        <v>5</v>
      </c>
      <c r="C60" s="4" t="s">
        <v>45</v>
      </c>
      <c r="D60" s="5">
        <v>3</v>
      </c>
      <c r="E60" s="6">
        <v>42432</v>
      </c>
      <c r="F60" s="4">
        <v>3031</v>
      </c>
      <c r="G60" s="4">
        <v>3031.8</v>
      </c>
      <c r="H60" s="4">
        <v>2970.64</v>
      </c>
      <c r="I60" s="4">
        <v>2971.44</v>
      </c>
      <c r="J60" s="7">
        <v>8</v>
      </c>
      <c r="K60" s="7">
        <v>32</v>
      </c>
      <c r="L60" s="4">
        <v>133.5</v>
      </c>
      <c r="M60" s="4">
        <v>133.5</v>
      </c>
      <c r="N60" s="8"/>
      <c r="O60" s="4">
        <v>20.2</v>
      </c>
      <c r="P60" s="8"/>
      <c r="Q60" s="8"/>
      <c r="R60" s="4">
        <v>0.31</v>
      </c>
      <c r="S60" s="4">
        <v>2999</v>
      </c>
      <c r="T60" s="4">
        <v>8896.1</v>
      </c>
      <c r="U60" s="4">
        <v>5547.9</v>
      </c>
      <c r="V60" s="4">
        <v>66.7</v>
      </c>
      <c r="W60" s="4">
        <v>0.4</v>
      </c>
      <c r="X60" s="4">
        <v>17.38</v>
      </c>
      <c r="Y60" s="4">
        <v>1.02</v>
      </c>
      <c r="Z60" s="4">
        <v>739</v>
      </c>
      <c r="AA60" s="4">
        <v>16.87</v>
      </c>
      <c r="AB60" s="8"/>
      <c r="AC60" s="4">
        <v>2010.6</v>
      </c>
      <c r="AD60" s="4">
        <v>250.7</v>
      </c>
      <c r="AE60" s="8">
        <v>0</v>
      </c>
      <c r="AF60" s="8">
        <v>5820</v>
      </c>
      <c r="AG60" s="8">
        <v>1.04</v>
      </c>
      <c r="AH60" s="31">
        <v>0.13499390862944161</v>
      </c>
      <c r="AI60" s="31">
        <v>7.4248730964466964E-2</v>
      </c>
      <c r="AJ60" s="32">
        <v>30.022799999999734</v>
      </c>
      <c r="AK60" s="32">
        <v>1453.9754598984771</v>
      </c>
      <c r="AL60" s="32">
        <v>6903.0109796954348</v>
      </c>
      <c r="AM60" s="32">
        <v>6696.1821</v>
      </c>
      <c r="AN60" s="32">
        <v>7337.6782000000003</v>
      </c>
      <c r="AO60" s="32">
        <v>3.2933538071066017</v>
      </c>
      <c r="AP60" s="32">
        <v>1.3584000000000001</v>
      </c>
      <c r="AQ60" s="32">
        <v>11.655200000000001</v>
      </c>
      <c r="AR60" s="33">
        <v>0.2305329949238579</v>
      </c>
      <c r="AS60" s="33">
        <f t="shared" si="27"/>
        <v>6.8125824377999402</v>
      </c>
      <c r="AT60" s="8">
        <v>38</v>
      </c>
      <c r="AU60" s="30">
        <v>0.45319999999999999</v>
      </c>
      <c r="AV60" s="78">
        <v>8.24</v>
      </c>
      <c r="AW60" s="78" t="s">
        <v>119</v>
      </c>
      <c r="AX60" s="78" t="s">
        <v>98</v>
      </c>
      <c r="AY60" s="78">
        <v>3896.5</v>
      </c>
      <c r="AZ60" s="78">
        <v>5114.308</v>
      </c>
      <c r="BA60" s="78">
        <v>0</v>
      </c>
      <c r="BB60" s="78">
        <v>387.8772351635069</v>
      </c>
      <c r="BC60" s="78" t="str">
        <f t="shared" si="24"/>
        <v>R23S5C3</v>
      </c>
      <c r="BD60" s="78">
        <f t="shared" si="2"/>
        <v>653.15317755239448</v>
      </c>
      <c r="BE60" s="78">
        <v>472.36</v>
      </c>
      <c r="BF60" s="78"/>
      <c r="BG60" s="99">
        <v>27.9</v>
      </c>
      <c r="BH60" s="142">
        <v>1.8552566715962702</v>
      </c>
      <c r="BI60" s="99">
        <v>4</v>
      </c>
      <c r="BJ60" s="99">
        <f t="shared" si="3"/>
        <v>7.5056999999999334</v>
      </c>
      <c r="BK60" s="99">
        <v>66.969103481354765</v>
      </c>
      <c r="BL60" s="142">
        <v>6.608910891089109</v>
      </c>
      <c r="BM60" s="76" t="str">
        <f t="shared" si="4"/>
        <v>R23S5</v>
      </c>
      <c r="BN60" s="76">
        <f t="shared" si="5"/>
        <v>95.87453561344708</v>
      </c>
      <c r="BO60" s="135"/>
      <c r="BP60" s="110">
        <f t="shared" si="6"/>
        <v>8.6411990930726876</v>
      </c>
      <c r="BQ60" s="144">
        <f t="shared" si="7"/>
        <v>0.46250000000000002</v>
      </c>
      <c r="BR60" s="110">
        <f t="shared" si="8"/>
        <v>11.104955412844333</v>
      </c>
      <c r="BS60" s="99">
        <v>1</v>
      </c>
      <c r="BT60" s="99">
        <f t="shared" si="9"/>
        <v>10133.447167999999</v>
      </c>
      <c r="BU60" s="122">
        <v>5</v>
      </c>
      <c r="BV60" s="122">
        <f t="shared" si="10"/>
        <v>7134.4471679999988</v>
      </c>
      <c r="BW60" s="122">
        <f t="shared" si="11"/>
        <v>1.5346534653465346E-2</v>
      </c>
      <c r="BX60" s="122" t="s">
        <v>1376</v>
      </c>
      <c r="BY60" s="122">
        <f t="shared" si="12"/>
        <v>0.16827474727440839</v>
      </c>
      <c r="BZ60" s="78">
        <v>-6.081292889701932</v>
      </c>
      <c r="CA60" s="122">
        <f t="shared" si="13"/>
        <v>-6.254319183108092</v>
      </c>
      <c r="CB60" s="122">
        <f t="shared" si="14"/>
        <v>-42.608065027237458</v>
      </c>
    </row>
    <row r="61" spans="1:80" x14ac:dyDescent="0.35">
      <c r="A61" s="4" t="s">
        <v>48</v>
      </c>
      <c r="B61" s="4">
        <v>5</v>
      </c>
      <c r="C61" s="4" t="s">
        <v>45</v>
      </c>
      <c r="D61" s="5">
        <v>4</v>
      </c>
      <c r="E61" s="6">
        <v>42432</v>
      </c>
      <c r="F61" s="4">
        <v>3056</v>
      </c>
      <c r="G61" s="4">
        <v>3056.8</v>
      </c>
      <c r="H61" s="4">
        <v>2995.33</v>
      </c>
      <c r="I61" s="4">
        <v>2996.11</v>
      </c>
      <c r="J61" s="7">
        <v>8</v>
      </c>
      <c r="K61" s="7">
        <v>32</v>
      </c>
      <c r="L61" s="4">
        <v>164.4</v>
      </c>
      <c r="M61" s="4">
        <v>164.4</v>
      </c>
      <c r="N61" s="8"/>
      <c r="O61" s="4">
        <v>12</v>
      </c>
      <c r="P61" s="8"/>
      <c r="Q61" s="8"/>
      <c r="R61" s="4">
        <v>0.39</v>
      </c>
      <c r="S61" s="4">
        <v>3053.4</v>
      </c>
      <c r="T61" s="4">
        <v>8896.1</v>
      </c>
      <c r="U61" s="4">
        <v>5547.9</v>
      </c>
      <c r="V61" s="4">
        <v>66.7</v>
      </c>
      <c r="W61" s="4">
        <v>0.43</v>
      </c>
      <c r="X61" s="4">
        <v>17.38</v>
      </c>
      <c r="Y61" s="4">
        <v>1.64</v>
      </c>
      <c r="Z61" s="4">
        <v>1225</v>
      </c>
      <c r="AA61" s="4">
        <v>22.71</v>
      </c>
      <c r="AB61" s="8"/>
      <c r="AC61" s="4">
        <v>2010.6</v>
      </c>
      <c r="AD61" s="4">
        <v>250.7</v>
      </c>
      <c r="AE61" s="8">
        <v>0</v>
      </c>
      <c r="AF61" s="8">
        <v>5820</v>
      </c>
      <c r="AG61" s="8">
        <v>1.04</v>
      </c>
      <c r="AH61" s="31">
        <v>0.13499390862944161</v>
      </c>
      <c r="AI61" s="31">
        <v>7.4248730964466964E-2</v>
      </c>
      <c r="AJ61" s="32">
        <v>30.022799999999734</v>
      </c>
      <c r="AK61" s="32">
        <v>1453.9754598984771</v>
      </c>
      <c r="AL61" s="32">
        <v>6903.0109796954348</v>
      </c>
      <c r="AM61" s="32">
        <v>6696.1821</v>
      </c>
      <c r="AN61" s="32">
        <v>7337.6782000000003</v>
      </c>
      <c r="AO61" s="32">
        <v>3.2933538071066017</v>
      </c>
      <c r="AP61" s="32">
        <v>1.3584000000000001</v>
      </c>
      <c r="AQ61" s="32">
        <v>11.655200000000001</v>
      </c>
      <c r="AR61" s="33">
        <v>0.2305329949238579</v>
      </c>
      <c r="AS61" s="33">
        <f t="shared" si="27"/>
        <v>6.8125824377999402</v>
      </c>
      <c r="AT61" s="8">
        <v>40</v>
      </c>
      <c r="AU61" s="30">
        <v>1.133</v>
      </c>
      <c r="AV61" s="78">
        <v>20.6</v>
      </c>
      <c r="AW61" s="78" t="s">
        <v>119</v>
      </c>
      <c r="AX61" s="78" t="s">
        <v>98</v>
      </c>
      <c r="AY61" s="78">
        <v>3909.2</v>
      </c>
      <c r="AZ61" s="78">
        <v>5124.1719999999996</v>
      </c>
      <c r="BA61" s="78">
        <v>0</v>
      </c>
      <c r="BB61" s="78">
        <v>969.0758305541201</v>
      </c>
      <c r="BC61" s="78" t="str">
        <f t="shared" si="24"/>
        <v>R23S5C4</v>
      </c>
      <c r="BD61" s="78">
        <f t="shared" si="2"/>
        <v>653.15317755239448</v>
      </c>
      <c r="BE61" s="78">
        <v>1177.4000000000003</v>
      </c>
      <c r="BF61" s="78"/>
      <c r="BG61" s="99">
        <v>27.9</v>
      </c>
      <c r="BH61" s="142">
        <v>1.8552566715962702</v>
      </c>
      <c r="BI61" s="99">
        <v>4</v>
      </c>
      <c r="BJ61" s="99">
        <f t="shared" si="3"/>
        <v>7.5056999999999334</v>
      </c>
      <c r="BK61" s="99">
        <v>66.969103481354765</v>
      </c>
      <c r="BL61" s="142">
        <v>13.700000000000001</v>
      </c>
      <c r="BM61" s="76" t="str">
        <f t="shared" si="4"/>
        <v>R23S5</v>
      </c>
      <c r="BN61" s="76">
        <f t="shared" si="5"/>
        <v>95.87453561344708</v>
      </c>
      <c r="BO61" s="135"/>
      <c r="BP61" s="110">
        <f t="shared" si="6"/>
        <v>11.812004052255228</v>
      </c>
      <c r="BQ61" s="144">
        <f t="shared" si="7"/>
        <v>0.46250000000000002</v>
      </c>
      <c r="BR61" s="110">
        <f t="shared" si="8"/>
        <v>11.104955412844333</v>
      </c>
      <c r="BS61" s="99">
        <v>1</v>
      </c>
      <c r="BT61" s="99">
        <f t="shared" si="9"/>
        <v>10217.669695999999</v>
      </c>
      <c r="BU61" s="122">
        <v>5</v>
      </c>
      <c r="BV61" s="122">
        <f t="shared" si="10"/>
        <v>7164.2696959999994</v>
      </c>
      <c r="BW61" s="122">
        <f t="shared" si="11"/>
        <v>3.2500000000000001E-2</v>
      </c>
      <c r="BX61" s="122" t="s">
        <v>1376</v>
      </c>
      <c r="BY61" s="122">
        <f t="shared" si="12"/>
        <v>0.29839683146240575</v>
      </c>
      <c r="BZ61" s="78">
        <v>-6.2894938944837078</v>
      </c>
      <c r="CA61" s="122">
        <f t="shared" si="13"/>
        <v>-6.254319183108092</v>
      </c>
      <c r="CB61" s="122">
        <f t="shared" si="14"/>
        <v>-42.608065027237458</v>
      </c>
    </row>
    <row r="62" spans="1:80" x14ac:dyDescent="0.35">
      <c r="A62" s="4" t="s">
        <v>50</v>
      </c>
      <c r="B62" s="4">
        <v>1</v>
      </c>
      <c r="C62" s="4" t="s">
        <v>44</v>
      </c>
      <c r="D62" s="5">
        <v>1</v>
      </c>
      <c r="E62" s="6">
        <v>42423</v>
      </c>
      <c r="F62" s="34">
        <v>3333</v>
      </c>
      <c r="G62" s="34">
        <v>3334.2</v>
      </c>
      <c r="H62" s="4"/>
      <c r="I62" s="4"/>
      <c r="J62" s="7">
        <v>12</v>
      </c>
      <c r="K62" s="7">
        <v>285.8</v>
      </c>
      <c r="L62" s="4">
        <v>332.5</v>
      </c>
      <c r="M62" s="4">
        <v>320</v>
      </c>
      <c r="N62" s="8"/>
      <c r="O62" s="4">
        <v>24.4</v>
      </c>
      <c r="P62" s="8"/>
      <c r="Q62" s="8"/>
      <c r="R62" s="4">
        <v>0.3</v>
      </c>
      <c r="S62" s="4">
        <v>1223.7</v>
      </c>
      <c r="T62" s="4">
        <v>8103.8</v>
      </c>
      <c r="U62" s="4"/>
      <c r="V62" s="4"/>
      <c r="W62" s="4">
        <v>0.56000000000000005</v>
      </c>
      <c r="X62" s="4">
        <v>0.68</v>
      </c>
      <c r="Y62" s="4"/>
      <c r="Z62" s="4">
        <v>422.6</v>
      </c>
      <c r="AA62" s="4">
        <v>4.0199999999999996</v>
      </c>
      <c r="AB62" s="8"/>
      <c r="AC62" s="4">
        <v>2445.1</v>
      </c>
      <c r="AD62" s="4">
        <v>302.7</v>
      </c>
      <c r="AE62" s="8">
        <v>0</v>
      </c>
      <c r="AF62" s="8">
        <v>4970</v>
      </c>
      <c r="AG62" s="8">
        <v>0.89198935198289797</v>
      </c>
      <c r="AH62" s="35">
        <v>0.10899312714776627</v>
      </c>
      <c r="AI62" s="35">
        <v>5.9435051546391754E-2</v>
      </c>
      <c r="AJ62" s="36">
        <v>44.348399999999401</v>
      </c>
      <c r="AK62" s="36">
        <v>1689.4641886597938</v>
      </c>
      <c r="AL62" s="36">
        <v>7460.5137154639224</v>
      </c>
      <c r="AM62" s="36">
        <v>6632.9741000000004</v>
      </c>
      <c r="AN62" s="36">
        <v>8466.9307000000008</v>
      </c>
      <c r="AO62" s="36">
        <v>4.1097601374570427</v>
      </c>
      <c r="AP62" s="36">
        <v>2.38</v>
      </c>
      <c r="AQ62" s="36">
        <v>9.2172999999999998</v>
      </c>
      <c r="AR62" s="37">
        <v>0.18851408934707908</v>
      </c>
      <c r="AS62" s="37">
        <f>AR62*AJ62*0.3*3.281</f>
        <v>8.2290415576318914</v>
      </c>
      <c r="AT62" s="8">
        <v>40</v>
      </c>
      <c r="AU62" s="30">
        <v>0.12539999999999998</v>
      </c>
      <c r="AV62" s="78">
        <v>2.09</v>
      </c>
      <c r="AW62" s="78" t="s">
        <v>119</v>
      </c>
      <c r="AX62" s="78" t="s">
        <v>98</v>
      </c>
      <c r="AY62" s="78" t="e">
        <v>#N/A</v>
      </c>
      <c r="AZ62" s="78" t="e">
        <v>#N/A</v>
      </c>
      <c r="BA62" s="78" t="e">
        <v>#N/A</v>
      </c>
      <c r="BB62" s="78" t="e">
        <v>#N/A</v>
      </c>
      <c r="BC62" s="78" t="str">
        <f t="shared" si="24"/>
        <v>R25S1C1</v>
      </c>
      <c r="BD62" s="78" t="e">
        <f t="shared" si="2"/>
        <v>#N/A</v>
      </c>
      <c r="BE62" s="78" t="e">
        <v>#N/A</v>
      </c>
      <c r="BF62" s="78"/>
      <c r="BG62" s="99">
        <v>28.3</v>
      </c>
      <c r="BH62" s="142">
        <v>1.6415473838966226</v>
      </c>
      <c r="BI62" s="99">
        <v>4</v>
      </c>
      <c r="BJ62" s="99">
        <f t="shared" si="3"/>
        <v>11.08709999999985</v>
      </c>
      <c r="BK62" s="99">
        <v>55.13389434568176</v>
      </c>
      <c r="BL62" s="142">
        <v>13.114754098360656</v>
      </c>
      <c r="BM62" s="76" t="str">
        <f t="shared" si="4"/>
        <v>R25S1</v>
      </c>
      <c r="BN62" s="76" t="e">
        <f t="shared" si="5"/>
        <v>#N/A</v>
      </c>
      <c r="BO62" s="135"/>
      <c r="BP62" s="110">
        <f t="shared" si="6"/>
        <v>3.6035033395178515</v>
      </c>
      <c r="BQ62" s="144">
        <f t="shared" si="7"/>
        <v>0.26250000000000001</v>
      </c>
      <c r="BR62" s="110">
        <f t="shared" si="8"/>
        <v>5.5183796901338624</v>
      </c>
      <c r="BS62" s="99">
        <v>1</v>
      </c>
      <c r="BT62" s="99">
        <f t="shared" si="9"/>
        <v>0</v>
      </c>
      <c r="BU62" s="122">
        <v>5</v>
      </c>
      <c r="BV62" s="122">
        <f t="shared" si="10"/>
        <v>-1223.7</v>
      </c>
      <c r="BW62" s="122">
        <f t="shared" si="11"/>
        <v>1.2295081967213115E-2</v>
      </c>
      <c r="BX62" s="122"/>
      <c r="BY62" s="122">
        <f t="shared" si="12"/>
        <v>0.17333955138369905</v>
      </c>
      <c r="BZ62" s="78" t="e">
        <v>#NUM!</v>
      </c>
      <c r="CA62" s="122" t="e">
        <f t="shared" si="13"/>
        <v>#NUM!</v>
      </c>
      <c r="CB62" s="122" t="e">
        <f t="shared" si="14"/>
        <v>#NUM!</v>
      </c>
    </row>
    <row r="63" spans="1:80" x14ac:dyDescent="0.35">
      <c r="A63" s="4" t="s">
        <v>50</v>
      </c>
      <c r="B63" s="4">
        <v>1</v>
      </c>
      <c r="C63" s="4" t="s">
        <v>44</v>
      </c>
      <c r="D63" s="5">
        <v>2</v>
      </c>
      <c r="E63" s="6">
        <v>42423</v>
      </c>
      <c r="F63" s="34">
        <v>3360.2</v>
      </c>
      <c r="G63" s="34">
        <v>3361.4</v>
      </c>
      <c r="H63" s="4"/>
      <c r="I63" s="4"/>
      <c r="J63" s="7">
        <v>12</v>
      </c>
      <c r="K63" s="7">
        <v>287.60000000000002</v>
      </c>
      <c r="L63" s="4">
        <v>198.2</v>
      </c>
      <c r="M63" s="4">
        <v>183</v>
      </c>
      <c r="N63" s="8"/>
      <c r="O63" s="4">
        <v>29.5</v>
      </c>
      <c r="P63" s="8"/>
      <c r="Q63" s="8"/>
      <c r="R63" s="4">
        <v>0.24</v>
      </c>
      <c r="S63" s="4">
        <v>1271.3</v>
      </c>
      <c r="T63" s="4">
        <v>8103.8</v>
      </c>
      <c r="U63" s="4"/>
      <c r="V63" s="4"/>
      <c r="W63" s="4">
        <v>0.65</v>
      </c>
      <c r="X63" s="4">
        <v>0.68</v>
      </c>
      <c r="Y63" s="4"/>
      <c r="Z63" s="4">
        <v>210.4</v>
      </c>
      <c r="AA63" s="4">
        <v>3.51</v>
      </c>
      <c r="AB63" s="8"/>
      <c r="AC63" s="4">
        <v>2445.1</v>
      </c>
      <c r="AD63" s="4">
        <v>302.7</v>
      </c>
      <c r="AE63" s="8">
        <v>0</v>
      </c>
      <c r="AF63" s="8">
        <v>4970</v>
      </c>
      <c r="AG63" s="8">
        <v>0.89198935198289797</v>
      </c>
      <c r="AH63" s="35">
        <v>0.10899312714776627</v>
      </c>
      <c r="AI63" s="35">
        <v>5.9435051546391754E-2</v>
      </c>
      <c r="AJ63" s="36">
        <v>44.348399999999401</v>
      </c>
      <c r="AK63" s="36">
        <v>1689.4641886597938</v>
      </c>
      <c r="AL63" s="36">
        <v>7460.5137154639224</v>
      </c>
      <c r="AM63" s="36">
        <v>6632.9741000000004</v>
      </c>
      <c r="AN63" s="36">
        <v>8466.9307000000008</v>
      </c>
      <c r="AO63" s="36">
        <v>4.1097601374570427</v>
      </c>
      <c r="AP63" s="36">
        <v>2.38</v>
      </c>
      <c r="AQ63" s="36">
        <v>9.2172999999999998</v>
      </c>
      <c r="AR63" s="37">
        <v>0.18851408934707908</v>
      </c>
      <c r="AS63" s="37">
        <f t="shared" ref="AS63:AS65" si="28">AR63*AJ63*0.3*3.281</f>
        <v>8.2290415576318914</v>
      </c>
      <c r="AT63" s="8">
        <v>47</v>
      </c>
      <c r="AU63" s="30">
        <v>1.26E-2</v>
      </c>
      <c r="AV63" s="78">
        <v>0.21</v>
      </c>
      <c r="AW63" s="78" t="s">
        <v>119</v>
      </c>
      <c r="AX63" s="78" t="s">
        <v>98</v>
      </c>
      <c r="AY63" s="78" t="e">
        <v>#N/A</v>
      </c>
      <c r="AZ63" s="78" t="e">
        <v>#N/A</v>
      </c>
      <c r="BA63" s="78" t="e">
        <v>#N/A</v>
      </c>
      <c r="BB63" s="78" t="e">
        <v>#N/A</v>
      </c>
      <c r="BC63" s="78" t="str">
        <f t="shared" si="24"/>
        <v>R25S1C2</v>
      </c>
      <c r="BD63" s="78" t="e">
        <f t="shared" si="2"/>
        <v>#N/A</v>
      </c>
      <c r="BE63" s="78" t="e">
        <v>#N/A</v>
      </c>
      <c r="BF63" s="78"/>
      <c r="BG63" s="99">
        <v>28.3</v>
      </c>
      <c r="BH63" s="142">
        <v>1.6415473838966226</v>
      </c>
      <c r="BI63" s="99">
        <v>4</v>
      </c>
      <c r="BJ63" s="99">
        <f t="shared" si="3"/>
        <v>11.08709999999985</v>
      </c>
      <c r="BK63" s="99">
        <v>55.13389434568176</v>
      </c>
      <c r="BL63" s="142">
        <v>6.2033898305084749</v>
      </c>
      <c r="BM63" s="76" t="str">
        <f t="shared" si="4"/>
        <v>R25S1</v>
      </c>
      <c r="BN63" s="76" t="e">
        <f t="shared" si="5"/>
        <v>#N/A</v>
      </c>
      <c r="BO63" s="135"/>
      <c r="BP63" s="110">
        <f t="shared" si="6"/>
        <v>5.2118466379467243</v>
      </c>
      <c r="BQ63" s="144">
        <f t="shared" si="7"/>
        <v>0.26250000000000001</v>
      </c>
      <c r="BR63" s="110">
        <f t="shared" si="8"/>
        <v>5.5183796901338624</v>
      </c>
      <c r="BS63" s="99">
        <v>1</v>
      </c>
      <c r="BT63" s="99">
        <f t="shared" si="9"/>
        <v>0</v>
      </c>
      <c r="BU63" s="122">
        <v>5</v>
      </c>
      <c r="BV63" s="122">
        <f t="shared" si="10"/>
        <v>-1271.3</v>
      </c>
      <c r="BW63" s="122">
        <f t="shared" si="11"/>
        <v>8.1355932203389832E-3</v>
      </c>
      <c r="BX63" s="122"/>
      <c r="BY63" s="122">
        <f t="shared" si="12"/>
        <v>0.12467826682883099</v>
      </c>
      <c r="BZ63" s="78" t="e">
        <v>#NUM!</v>
      </c>
      <c r="CA63" s="122" t="e">
        <f t="shared" si="13"/>
        <v>#NUM!</v>
      </c>
      <c r="CB63" s="122" t="e">
        <f t="shared" si="14"/>
        <v>#NUM!</v>
      </c>
    </row>
    <row r="64" spans="1:80" x14ac:dyDescent="0.35">
      <c r="A64" s="4" t="s">
        <v>50</v>
      </c>
      <c r="B64" s="4">
        <v>1</v>
      </c>
      <c r="C64" s="4" t="s">
        <v>44</v>
      </c>
      <c r="D64" s="5">
        <v>3</v>
      </c>
      <c r="E64" s="6">
        <v>42423</v>
      </c>
      <c r="F64" s="34">
        <v>3393.8</v>
      </c>
      <c r="G64" s="34">
        <v>3395</v>
      </c>
      <c r="H64" s="4"/>
      <c r="I64" s="4"/>
      <c r="J64" s="7">
        <v>12</v>
      </c>
      <c r="K64" s="7">
        <v>289.39999999999998</v>
      </c>
      <c r="L64" s="4">
        <v>516.4</v>
      </c>
      <c r="M64" s="4">
        <v>521</v>
      </c>
      <c r="N64" s="8"/>
      <c r="O64" s="4">
        <v>12.2</v>
      </c>
      <c r="P64" s="8"/>
      <c r="Q64" s="8"/>
      <c r="R64" s="4">
        <v>0.28999999999999998</v>
      </c>
      <c r="S64" s="4">
        <v>1320.4</v>
      </c>
      <c r="T64" s="4">
        <v>8103.8</v>
      </c>
      <c r="U64" s="4"/>
      <c r="V64" s="4"/>
      <c r="W64" s="4">
        <v>0.56000000000000005</v>
      </c>
      <c r="X64" s="4">
        <v>0.68</v>
      </c>
      <c r="Y64" s="4"/>
      <c r="Z64" s="4">
        <v>332.6</v>
      </c>
      <c r="AA64" s="4">
        <v>1.95</v>
      </c>
      <c r="AB64" s="8"/>
      <c r="AC64" s="4">
        <v>2445.1</v>
      </c>
      <c r="AD64" s="4">
        <v>302.7</v>
      </c>
      <c r="AE64" s="8">
        <v>0</v>
      </c>
      <c r="AF64" s="8">
        <v>4970</v>
      </c>
      <c r="AG64" s="8">
        <v>0.89198935198289797</v>
      </c>
      <c r="AH64" s="35">
        <v>0.10899312714776627</v>
      </c>
      <c r="AI64" s="35">
        <v>5.9435051546391754E-2</v>
      </c>
      <c r="AJ64" s="36">
        <v>44.348399999999401</v>
      </c>
      <c r="AK64" s="36">
        <v>1689.4641886597938</v>
      </c>
      <c r="AL64" s="36">
        <v>7460.5137154639224</v>
      </c>
      <c r="AM64" s="36">
        <v>6632.9741000000004</v>
      </c>
      <c r="AN64" s="36">
        <v>8466.9307000000008</v>
      </c>
      <c r="AO64" s="36">
        <v>4.1097601374570427</v>
      </c>
      <c r="AP64" s="36">
        <v>2.38</v>
      </c>
      <c r="AQ64" s="36">
        <v>9.2172999999999998</v>
      </c>
      <c r="AR64" s="37">
        <v>0.18851408934707908</v>
      </c>
      <c r="AS64" s="37">
        <f t="shared" si="28"/>
        <v>8.2290415576318914</v>
      </c>
      <c r="AT64" s="8">
        <v>40</v>
      </c>
      <c r="AU64" s="76">
        <v>0</v>
      </c>
      <c r="AV64" s="78">
        <v>0</v>
      </c>
      <c r="AW64" s="78" t="s">
        <v>119</v>
      </c>
      <c r="AX64" s="78" t="s">
        <v>98</v>
      </c>
      <c r="AY64" s="78" t="e">
        <v>#N/A</v>
      </c>
      <c r="AZ64" s="78" t="e">
        <v>#N/A</v>
      </c>
      <c r="BA64" s="78" t="e">
        <v>#N/A</v>
      </c>
      <c r="BB64" s="78" t="e">
        <v>#N/A</v>
      </c>
      <c r="BC64" s="78" t="str">
        <f t="shared" si="24"/>
        <v>R25S1C3</v>
      </c>
      <c r="BD64" s="78" t="e">
        <f t="shared" si="2"/>
        <v>#N/A</v>
      </c>
      <c r="BE64" s="78" t="e">
        <v>#N/A</v>
      </c>
      <c r="BF64" s="78"/>
      <c r="BG64" s="99">
        <v>28.3</v>
      </c>
      <c r="BH64" s="142">
        <v>1.6415473838966226</v>
      </c>
      <c r="BI64" s="99">
        <v>4</v>
      </c>
      <c r="BJ64" s="99">
        <f t="shared" si="3"/>
        <v>11.08709999999985</v>
      </c>
      <c r="BK64" s="99">
        <v>55.13389434568176</v>
      </c>
      <c r="BL64" s="142">
        <v>42.704918032786885</v>
      </c>
      <c r="BM64" s="76" t="str">
        <f t="shared" si="4"/>
        <v>R25S1</v>
      </c>
      <c r="BN64" s="76" t="e">
        <f t="shared" si="5"/>
        <v>#N/A</v>
      </c>
      <c r="BO64" s="135"/>
      <c r="BP64" s="110">
        <f t="shared" si="6"/>
        <v>4.4265684017109885</v>
      </c>
      <c r="BQ64" s="144">
        <f t="shared" si="7"/>
        <v>0.26250000000000001</v>
      </c>
      <c r="BR64" s="110">
        <f t="shared" si="8"/>
        <v>5.5183796901338624</v>
      </c>
      <c r="BS64" s="99">
        <v>1</v>
      </c>
      <c r="BT64" s="99">
        <f t="shared" si="9"/>
        <v>0</v>
      </c>
      <c r="BU64" s="122">
        <v>5</v>
      </c>
      <c r="BV64" s="122">
        <f t="shared" si="10"/>
        <v>-1320.4</v>
      </c>
      <c r="BW64" s="122">
        <f t="shared" si="11"/>
        <v>2.3770491803278688E-2</v>
      </c>
      <c r="BX64" s="122"/>
      <c r="BY64" s="122">
        <f t="shared" si="12"/>
        <v>0.39160623707262465</v>
      </c>
      <c r="BZ64" s="78" t="e">
        <v>#NUM!</v>
      </c>
      <c r="CA64" s="122" t="e">
        <f t="shared" si="13"/>
        <v>#NUM!</v>
      </c>
      <c r="CB64" s="122" t="e">
        <f t="shared" si="14"/>
        <v>#NUM!</v>
      </c>
    </row>
    <row r="65" spans="1:80" x14ac:dyDescent="0.35">
      <c r="A65" s="4" t="s">
        <v>50</v>
      </c>
      <c r="B65" s="4">
        <v>1</v>
      </c>
      <c r="C65" s="4" t="s">
        <v>44</v>
      </c>
      <c r="D65" s="5">
        <v>4</v>
      </c>
      <c r="E65" s="6">
        <v>42423</v>
      </c>
      <c r="F65" s="34">
        <v>3409</v>
      </c>
      <c r="G65" s="34">
        <v>3410.2</v>
      </c>
      <c r="H65" s="4"/>
      <c r="I65" s="4"/>
      <c r="J65" s="7">
        <v>12</v>
      </c>
      <c r="K65" s="7">
        <v>291.2</v>
      </c>
      <c r="L65" s="4">
        <v>466.8</v>
      </c>
      <c r="M65" s="4">
        <v>475.5</v>
      </c>
      <c r="N65" s="8"/>
      <c r="O65" s="4">
        <v>6.7</v>
      </c>
      <c r="P65" s="8"/>
      <c r="Q65" s="8"/>
      <c r="R65" s="4">
        <v>0.22</v>
      </c>
      <c r="S65" s="4">
        <v>1340.4</v>
      </c>
      <c r="T65" s="4">
        <v>8103.8</v>
      </c>
      <c r="U65" s="4"/>
      <c r="V65" s="4"/>
      <c r="W65" s="4">
        <v>0.38</v>
      </c>
      <c r="X65" s="4">
        <v>0.68</v>
      </c>
      <c r="Y65" s="4"/>
      <c r="Z65" s="4">
        <v>334.1</v>
      </c>
      <c r="AA65" s="4">
        <v>2.14</v>
      </c>
      <c r="AB65" s="8"/>
      <c r="AC65" s="4">
        <v>2445.1</v>
      </c>
      <c r="AD65" s="4">
        <v>302.7</v>
      </c>
      <c r="AE65" s="8">
        <v>0</v>
      </c>
      <c r="AF65" s="8">
        <v>4970</v>
      </c>
      <c r="AG65" s="8">
        <v>0.89198935198289797</v>
      </c>
      <c r="AH65" s="35">
        <v>0.10899312714776627</v>
      </c>
      <c r="AI65" s="35">
        <v>5.9435051546391754E-2</v>
      </c>
      <c r="AJ65" s="36">
        <v>44.348399999999401</v>
      </c>
      <c r="AK65" s="36">
        <v>1689.4641886597938</v>
      </c>
      <c r="AL65" s="36">
        <v>7460.5137154639224</v>
      </c>
      <c r="AM65" s="36">
        <v>6632.9741000000004</v>
      </c>
      <c r="AN65" s="36">
        <v>8466.9307000000008</v>
      </c>
      <c r="AO65" s="36">
        <v>4.1097601374570427</v>
      </c>
      <c r="AP65" s="36">
        <v>2.38</v>
      </c>
      <c r="AQ65" s="36">
        <v>9.2172999999999998</v>
      </c>
      <c r="AR65" s="37">
        <v>0.18851408934707908</v>
      </c>
      <c r="AS65" s="37">
        <f t="shared" si="28"/>
        <v>8.2290415576318914</v>
      </c>
      <c r="AT65" s="8">
        <v>37</v>
      </c>
      <c r="AU65" s="76">
        <v>0</v>
      </c>
      <c r="AV65" s="78">
        <v>0</v>
      </c>
      <c r="AW65" s="78" t="s">
        <v>119</v>
      </c>
      <c r="AX65" s="78" t="s">
        <v>98</v>
      </c>
      <c r="AY65" s="78" t="e">
        <v>#N/A</v>
      </c>
      <c r="AZ65" s="78" t="e">
        <v>#N/A</v>
      </c>
      <c r="BA65" s="78" t="e">
        <v>#N/A</v>
      </c>
      <c r="BB65" s="78" t="e">
        <v>#N/A</v>
      </c>
      <c r="BC65" s="78" t="str">
        <f t="shared" si="24"/>
        <v>R25S1C4</v>
      </c>
      <c r="BD65" s="78" t="e">
        <f t="shared" si="2"/>
        <v>#N/A</v>
      </c>
      <c r="BE65" s="78" t="e">
        <v>#N/A</v>
      </c>
      <c r="BF65" s="78"/>
      <c r="BG65" s="99">
        <v>28.3</v>
      </c>
      <c r="BH65" s="142">
        <v>1.6415473838966226</v>
      </c>
      <c r="BI65" s="99">
        <v>4</v>
      </c>
      <c r="BJ65" s="99">
        <f t="shared" si="3"/>
        <v>11.08709999999985</v>
      </c>
      <c r="BK65" s="99">
        <v>55.13389434568176</v>
      </c>
      <c r="BL65" s="142">
        <v>70.970149253731336</v>
      </c>
      <c r="BM65" s="76" t="str">
        <f t="shared" si="4"/>
        <v>R25S1</v>
      </c>
      <c r="BN65" s="76" t="e">
        <f t="shared" si="5"/>
        <v>#N/A</v>
      </c>
      <c r="BO65" s="135"/>
      <c r="BP65" s="110">
        <f t="shared" si="6"/>
        <v>8.831600381359884</v>
      </c>
      <c r="BQ65" s="144">
        <f t="shared" si="7"/>
        <v>0.26250000000000001</v>
      </c>
      <c r="BR65" s="110">
        <f t="shared" si="8"/>
        <v>5.5183796901338624</v>
      </c>
      <c r="BS65" s="99">
        <v>1</v>
      </c>
      <c r="BT65" s="99">
        <f t="shared" si="9"/>
        <v>0</v>
      </c>
      <c r="BU65" s="122">
        <v>5</v>
      </c>
      <c r="BV65" s="122">
        <f t="shared" si="10"/>
        <v>-1340.4</v>
      </c>
      <c r="BW65" s="122">
        <f t="shared" si="11"/>
        <v>3.2835820895522387E-2</v>
      </c>
      <c r="BX65" s="122"/>
      <c r="BY65" s="122">
        <f t="shared" si="12"/>
        <v>0.69696798217319267</v>
      </c>
      <c r="BZ65" s="78" t="e">
        <v>#NUM!</v>
      </c>
      <c r="CA65" s="122" t="e">
        <f t="shared" si="13"/>
        <v>#NUM!</v>
      </c>
      <c r="CB65" s="122" t="e">
        <f t="shared" si="14"/>
        <v>#NUM!</v>
      </c>
    </row>
    <row r="66" spans="1:80" x14ac:dyDescent="0.35">
      <c r="A66" s="4" t="s">
        <v>50</v>
      </c>
      <c r="B66" s="4">
        <v>2</v>
      </c>
      <c r="C66" s="4" t="s">
        <v>45</v>
      </c>
      <c r="D66" s="5">
        <v>1</v>
      </c>
      <c r="E66" s="6">
        <v>42427</v>
      </c>
      <c r="F66" s="34">
        <v>3138.5</v>
      </c>
      <c r="G66" s="34">
        <v>3139.4</v>
      </c>
      <c r="H66" s="4"/>
      <c r="I66" s="4"/>
      <c r="J66" s="7">
        <v>9</v>
      </c>
      <c r="K66" s="7">
        <v>273.2</v>
      </c>
      <c r="L66" s="4">
        <v>148</v>
      </c>
      <c r="M66" s="4">
        <v>150.80000000000001</v>
      </c>
      <c r="N66" s="8"/>
      <c r="O66" s="4">
        <v>16.8</v>
      </c>
      <c r="P66" s="8"/>
      <c r="Q66" s="8"/>
      <c r="R66" s="4">
        <v>0.26</v>
      </c>
      <c r="S66" s="4">
        <v>1497.2</v>
      </c>
      <c r="T66" s="4">
        <v>8509.4</v>
      </c>
      <c r="U66" s="4"/>
      <c r="V66" s="4"/>
      <c r="W66" s="4">
        <v>0.27</v>
      </c>
      <c r="X66" s="4">
        <v>0.35</v>
      </c>
      <c r="Y66" s="4"/>
      <c r="Z66" s="4">
        <v>246.6</v>
      </c>
      <c r="AA66" s="4">
        <v>4.9800000000000004</v>
      </c>
      <c r="AB66" s="8"/>
      <c r="AC66" s="4">
        <v>1777.2</v>
      </c>
      <c r="AD66" s="4">
        <v>246.5</v>
      </c>
      <c r="AE66" s="8">
        <v>0</v>
      </c>
      <c r="AF66" s="8">
        <v>4180</v>
      </c>
      <c r="AG66" s="8">
        <v>0.8467576839339892</v>
      </c>
      <c r="AH66" s="9">
        <v>9.584842105263161E-2</v>
      </c>
      <c r="AI66" s="9">
        <v>4.2474736842105246E-2</v>
      </c>
      <c r="AJ66" s="10">
        <v>28.956000000000131</v>
      </c>
      <c r="AK66" s="10">
        <v>1996.5030468421039</v>
      </c>
      <c r="AL66" s="10">
        <v>7255.4639147368434</v>
      </c>
      <c r="AM66" s="10">
        <v>6481.6138000000001</v>
      </c>
      <c r="AN66" s="10">
        <v>8013.7084999999997</v>
      </c>
      <c r="AO66" s="10">
        <v>4.2050805263157898</v>
      </c>
      <c r="AP66" s="10">
        <v>2.1781000000000001</v>
      </c>
      <c r="AQ66" s="10">
        <v>8.5478000000000005</v>
      </c>
      <c r="AR66" s="11">
        <v>0.13621578947368432</v>
      </c>
      <c r="AS66" s="11">
        <f>AR66*AJ66*0.3*3.281</f>
        <v>3.8823394489200207</v>
      </c>
      <c r="AT66" s="8">
        <v>47</v>
      </c>
      <c r="AU66" s="76">
        <v>6.3E-2</v>
      </c>
      <c r="AV66" s="78">
        <v>1.05</v>
      </c>
      <c r="AW66" s="78" t="s">
        <v>119</v>
      </c>
      <c r="AX66" s="78" t="s">
        <v>98</v>
      </c>
      <c r="AY66" s="78" t="e">
        <v>#N/A</v>
      </c>
      <c r="AZ66" s="78" t="e">
        <v>#N/A</v>
      </c>
      <c r="BA66" s="78" t="e">
        <v>#N/A</v>
      </c>
      <c r="BB66" s="78" t="e">
        <v>#N/A</v>
      </c>
      <c r="BC66" s="78" t="str">
        <f t="shared" ref="BC66:BC129" si="29">CONCATENATE("R",RIGHT(A66,2),"S",B66,"C",D66)</f>
        <v>R25S2C1</v>
      </c>
      <c r="BD66" s="78" t="e">
        <f t="shared" si="2"/>
        <v>#N/A</v>
      </c>
      <c r="BE66" s="78" t="e">
        <v>#N/A</v>
      </c>
      <c r="BF66" s="78"/>
      <c r="BG66" s="99">
        <v>31.4</v>
      </c>
      <c r="BH66" s="142">
        <v>2.3622047244094384</v>
      </c>
      <c r="BI66" s="99">
        <v>4</v>
      </c>
      <c r="BJ66" s="99">
        <f t="shared" si="3"/>
        <v>7.2390000000000327</v>
      </c>
      <c r="BK66" s="99">
        <v>61.375880646497862</v>
      </c>
      <c r="BL66" s="142">
        <v>8.9761904761904763</v>
      </c>
      <c r="BM66" s="76" t="str">
        <f t="shared" si="4"/>
        <v>R25S2</v>
      </c>
      <c r="BN66" s="76" t="e">
        <f t="shared" si="5"/>
        <v>#N/A</v>
      </c>
      <c r="BO66" s="135" t="s">
        <v>1365</v>
      </c>
      <c r="BP66" s="110">
        <f t="shared" si="6"/>
        <v>9.043959584932221</v>
      </c>
      <c r="BQ66" s="144">
        <f t="shared" si="7"/>
        <v>0.375</v>
      </c>
      <c r="BR66" s="110">
        <f t="shared" si="8"/>
        <v>11.795828094961148</v>
      </c>
      <c r="BS66" s="99">
        <v>1</v>
      </c>
      <c r="BT66" s="99">
        <f t="shared" si="9"/>
        <v>0</v>
      </c>
      <c r="BU66" s="122">
        <v>5</v>
      </c>
      <c r="BV66" s="122">
        <f t="shared" si="10"/>
        <v>-1497.2</v>
      </c>
      <c r="BW66" s="122">
        <f t="shared" si="11"/>
        <v>1.5476190476190477E-2</v>
      </c>
      <c r="BX66" s="122"/>
      <c r="BY66" s="122">
        <f t="shared" si="12"/>
        <v>0.20858883266841105</v>
      </c>
      <c r="BZ66" s="78" t="e">
        <v>#NUM!</v>
      </c>
      <c r="CA66" s="122" t="e">
        <f t="shared" si="13"/>
        <v>#NUM!</v>
      </c>
      <c r="CB66" s="122" t="e">
        <f t="shared" si="14"/>
        <v>#NUM!</v>
      </c>
    </row>
    <row r="67" spans="1:80" x14ac:dyDescent="0.35">
      <c r="A67" s="4" t="s">
        <v>50</v>
      </c>
      <c r="B67" s="4">
        <v>2</v>
      </c>
      <c r="C67" s="4" t="s">
        <v>45</v>
      </c>
      <c r="D67" s="5">
        <v>2</v>
      </c>
      <c r="E67" s="6">
        <v>42427</v>
      </c>
      <c r="F67" s="34">
        <v>3146</v>
      </c>
      <c r="G67" s="34">
        <v>3146.9</v>
      </c>
      <c r="H67" s="4"/>
      <c r="I67" s="4"/>
      <c r="J67" s="7">
        <v>9</v>
      </c>
      <c r="K67" s="7">
        <v>274.10000000000002</v>
      </c>
      <c r="L67" s="4">
        <v>232.8</v>
      </c>
      <c r="M67" s="4">
        <v>232.9</v>
      </c>
      <c r="N67" s="8"/>
      <c r="O67" s="4">
        <v>15.7</v>
      </c>
      <c r="P67" s="8"/>
      <c r="Q67" s="8"/>
      <c r="R67" s="4">
        <v>0.42</v>
      </c>
      <c r="S67" s="4">
        <v>1513.8</v>
      </c>
      <c r="T67" s="4">
        <v>8509.4</v>
      </c>
      <c r="U67" s="4"/>
      <c r="V67" s="4"/>
      <c r="W67" s="4">
        <v>0.72</v>
      </c>
      <c r="X67" s="4">
        <v>0.35</v>
      </c>
      <c r="Y67" s="4"/>
      <c r="Z67" s="4">
        <v>524</v>
      </c>
      <c r="AA67" s="4">
        <v>6.86</v>
      </c>
      <c r="AB67" s="8"/>
      <c r="AC67" s="4">
        <v>1777.2</v>
      </c>
      <c r="AD67" s="4">
        <v>246.5</v>
      </c>
      <c r="AE67" s="8">
        <v>0</v>
      </c>
      <c r="AF67" s="8">
        <v>4180</v>
      </c>
      <c r="AG67" s="8">
        <v>0.8467576839339892</v>
      </c>
      <c r="AH67" s="9">
        <v>9.584842105263161E-2</v>
      </c>
      <c r="AI67" s="9">
        <v>4.2474736842105246E-2</v>
      </c>
      <c r="AJ67" s="10">
        <v>28.956000000000131</v>
      </c>
      <c r="AK67" s="10">
        <v>1996.5030468421039</v>
      </c>
      <c r="AL67" s="10">
        <v>7255.4639147368434</v>
      </c>
      <c r="AM67" s="10">
        <v>6481.6138000000001</v>
      </c>
      <c r="AN67" s="10">
        <v>8013.7084999999997</v>
      </c>
      <c r="AO67" s="10">
        <v>4.2050805263157898</v>
      </c>
      <c r="AP67" s="10">
        <v>2.1781000000000001</v>
      </c>
      <c r="AQ67" s="10">
        <v>8.5478000000000005</v>
      </c>
      <c r="AR67" s="11">
        <v>0.13621578947368432</v>
      </c>
      <c r="AS67" s="11">
        <f t="shared" ref="AS67:AS69" si="30">AR67*AJ67*0.3*3.281</f>
        <v>3.8823394489200207</v>
      </c>
      <c r="AT67" s="8">
        <v>48</v>
      </c>
      <c r="AU67" s="76">
        <v>2.52E-2</v>
      </c>
      <c r="AV67" s="78">
        <v>0.42</v>
      </c>
      <c r="AW67" s="78" t="s">
        <v>119</v>
      </c>
      <c r="AX67" s="78" t="s">
        <v>98</v>
      </c>
      <c r="AY67" s="78" t="e">
        <v>#N/A</v>
      </c>
      <c r="AZ67" s="78" t="e">
        <v>#N/A</v>
      </c>
      <c r="BA67" s="78" t="e">
        <v>#N/A</v>
      </c>
      <c r="BB67" s="78" t="e">
        <v>#N/A</v>
      </c>
      <c r="BC67" s="78" t="str">
        <f t="shared" si="29"/>
        <v>R25S2C2</v>
      </c>
      <c r="BD67" s="78" t="e">
        <f t="shared" ref="BD67:BD130" si="31">AVERAGEIF($BM$2:$BM$944, BM67, $BB$2:$BB$944)</f>
        <v>#N/A</v>
      </c>
      <c r="BE67" s="78" t="e">
        <v>#N/A</v>
      </c>
      <c r="BF67" s="78"/>
      <c r="BG67" s="99">
        <v>31.4</v>
      </c>
      <c r="BH67" s="142">
        <v>2.3622047244094384</v>
      </c>
      <c r="BI67" s="99">
        <v>4</v>
      </c>
      <c r="BJ67" s="99">
        <f t="shared" ref="BJ67:BJ130" si="32">AJ67/BI67</f>
        <v>7.2390000000000327</v>
      </c>
      <c r="BK67" s="99">
        <v>61.375880646497862</v>
      </c>
      <c r="BL67" s="142">
        <v>14.8343949044586</v>
      </c>
      <c r="BM67" s="76" t="str">
        <f t="shared" ref="BM67:BM130" si="33">LEFT(BC67,5)</f>
        <v>R25S2</v>
      </c>
      <c r="BN67" s="76" t="e">
        <f t="shared" ref="BN67:BN130" si="34">BD67/AS67</f>
        <v>#N/A</v>
      </c>
      <c r="BO67" s="135" t="s">
        <v>1365</v>
      </c>
      <c r="BP67" s="110">
        <f t="shared" ref="BP67:BP130" si="35">AD67*1000/(O67*3.28*3.28*M67)</f>
        <v>6.2661400209626859</v>
      </c>
      <c r="BQ67" s="144">
        <f t="shared" ref="BQ67:BQ130" si="36">AVERAGEIF($BM$2:$BM$942,BM67,$R$2:$R$942)</f>
        <v>0.375</v>
      </c>
      <c r="BR67" s="110">
        <f t="shared" ref="BR67:BR130" si="37">AVERAGEIF($BM$2:$BM$942,BM67,$BP$2:$BP$942)</f>
        <v>11.795828094961148</v>
      </c>
      <c r="BS67" s="99">
        <v>1</v>
      </c>
      <c r="BT67" s="99">
        <f t="shared" ref="BT67:BT130" si="38">AG67*H67*3.28</f>
        <v>0</v>
      </c>
      <c r="BU67" s="122">
        <v>5</v>
      </c>
      <c r="BV67" s="122">
        <f t="shared" ref="BV67:BV130" si="39">BT67-S67</f>
        <v>-1513.8</v>
      </c>
      <c r="BW67" s="122">
        <f t="shared" ref="BW67:BW130" si="40">R67/O67</f>
        <v>2.6751592356687899E-2</v>
      </c>
      <c r="BX67" s="122"/>
      <c r="BY67" s="122">
        <f t="shared" ref="BY67:BY130" si="41">(M67)^0.25/O67</f>
        <v>0.24882425917898912</v>
      </c>
      <c r="BZ67" s="78" t="e">
        <v>#NUM!</v>
      </c>
      <c r="CA67" s="122" t="e">
        <f t="shared" ref="CA67:CA130" si="42">AVERAGEIF($BM$2:$BM$943,BM67,$BZ$2:$BZ$943)</f>
        <v>#NUM!</v>
      </c>
      <c r="CB67" s="122" t="e">
        <f t="shared" ref="CB67:CB130" si="43">CA67*AS67</f>
        <v>#NUM!</v>
      </c>
    </row>
    <row r="68" spans="1:80" x14ac:dyDescent="0.35">
      <c r="A68" s="4" t="s">
        <v>50</v>
      </c>
      <c r="B68" s="4">
        <v>2</v>
      </c>
      <c r="C68" s="4" t="s">
        <v>45</v>
      </c>
      <c r="D68" s="5">
        <v>3</v>
      </c>
      <c r="E68" s="6">
        <v>42427</v>
      </c>
      <c r="F68" s="34">
        <v>3159</v>
      </c>
      <c r="G68" s="34">
        <v>3159.6</v>
      </c>
      <c r="H68" s="4"/>
      <c r="I68" s="4"/>
      <c r="J68" s="7">
        <v>6</v>
      </c>
      <c r="K68" s="7">
        <v>275</v>
      </c>
      <c r="L68" s="4">
        <v>246.6</v>
      </c>
      <c r="M68" s="4">
        <v>246.6</v>
      </c>
      <c r="N68" s="8"/>
      <c r="O68" s="4">
        <v>3.2</v>
      </c>
      <c r="P68" s="8"/>
      <c r="Q68" s="8"/>
      <c r="R68" s="4">
        <v>0.47</v>
      </c>
      <c r="S68" s="4">
        <v>1540.2</v>
      </c>
      <c r="T68" s="4">
        <v>8509.4</v>
      </c>
      <c r="U68" s="4"/>
      <c r="V68" s="4"/>
      <c r="W68" s="4">
        <v>0.28000000000000003</v>
      </c>
      <c r="X68" s="4">
        <v>0.35</v>
      </c>
      <c r="Y68" s="4"/>
      <c r="Z68" s="4">
        <v>1205.9000000000001</v>
      </c>
      <c r="AA68" s="4">
        <v>14.9</v>
      </c>
      <c r="AB68" s="8"/>
      <c r="AC68" s="4">
        <v>1777.2</v>
      </c>
      <c r="AD68" s="4">
        <v>246.5</v>
      </c>
      <c r="AE68" s="8">
        <v>0</v>
      </c>
      <c r="AF68" s="8">
        <v>4180</v>
      </c>
      <c r="AG68" s="8">
        <v>0.8467576839339892</v>
      </c>
      <c r="AH68" s="9">
        <v>9.584842105263161E-2</v>
      </c>
      <c r="AI68" s="9">
        <v>4.2474736842105246E-2</v>
      </c>
      <c r="AJ68" s="10">
        <v>28.956000000000131</v>
      </c>
      <c r="AK68" s="10">
        <v>1996.5030468421039</v>
      </c>
      <c r="AL68" s="10">
        <v>7255.4639147368434</v>
      </c>
      <c r="AM68" s="10">
        <v>6481.6138000000001</v>
      </c>
      <c r="AN68" s="10">
        <v>8013.7084999999997</v>
      </c>
      <c r="AO68" s="10">
        <v>4.2050805263157898</v>
      </c>
      <c r="AP68" s="10">
        <v>2.1781000000000001</v>
      </c>
      <c r="AQ68" s="10">
        <v>8.5478000000000005</v>
      </c>
      <c r="AR68" s="11">
        <v>0.13621578947368432</v>
      </c>
      <c r="AS68" s="11">
        <f t="shared" si="30"/>
        <v>3.8823394489200207</v>
      </c>
      <c r="AT68" s="8">
        <v>37</v>
      </c>
      <c r="AU68" s="76">
        <v>0.40200000000000002</v>
      </c>
      <c r="AV68" s="78">
        <v>6.7</v>
      </c>
      <c r="AW68" s="78" t="s">
        <v>119</v>
      </c>
      <c r="AX68" s="78" t="s">
        <v>98</v>
      </c>
      <c r="AY68" s="78" t="e">
        <v>#N/A</v>
      </c>
      <c r="AZ68" s="78" t="e">
        <v>#N/A</v>
      </c>
      <c r="BA68" s="78" t="e">
        <v>#N/A</v>
      </c>
      <c r="BB68" s="78" t="e">
        <v>#N/A</v>
      </c>
      <c r="BC68" s="78" t="str">
        <f t="shared" si="29"/>
        <v>R25S2C3</v>
      </c>
      <c r="BD68" s="78" t="e">
        <f t="shared" si="31"/>
        <v>#N/A</v>
      </c>
      <c r="BE68" s="78" t="e">
        <v>#N/A</v>
      </c>
      <c r="BF68" s="78"/>
      <c r="BG68" s="99">
        <v>31.4</v>
      </c>
      <c r="BH68" s="142">
        <v>2.3622047244094384</v>
      </c>
      <c r="BI68" s="99">
        <v>4</v>
      </c>
      <c r="BJ68" s="99">
        <f t="shared" si="32"/>
        <v>7.2390000000000327</v>
      </c>
      <c r="BK68" s="99">
        <v>61.375880646497862</v>
      </c>
      <c r="BL68" s="142">
        <v>77.0625</v>
      </c>
      <c r="BM68" s="76" t="str">
        <f t="shared" si="33"/>
        <v>R25S2</v>
      </c>
      <c r="BN68" s="76" t="e">
        <f t="shared" si="34"/>
        <v>#N/A</v>
      </c>
      <c r="BO68" s="135" t="s">
        <v>1365</v>
      </c>
      <c r="BP68" s="110">
        <f t="shared" si="35"/>
        <v>29.035291173523273</v>
      </c>
      <c r="BQ68" s="144">
        <f t="shared" si="36"/>
        <v>0.375</v>
      </c>
      <c r="BR68" s="110">
        <f t="shared" si="37"/>
        <v>11.795828094961148</v>
      </c>
      <c r="BS68" s="99">
        <v>1</v>
      </c>
      <c r="BT68" s="99">
        <f t="shared" si="38"/>
        <v>0</v>
      </c>
      <c r="BU68" s="122">
        <v>5</v>
      </c>
      <c r="BV68" s="122">
        <f t="shared" si="39"/>
        <v>-1540.2</v>
      </c>
      <c r="BW68" s="122">
        <f t="shared" si="40"/>
        <v>0.14687499999999998</v>
      </c>
      <c r="BX68" s="122"/>
      <c r="BY68" s="122">
        <f t="shared" si="41"/>
        <v>1.2383639185324067</v>
      </c>
      <c r="BZ68" s="78" t="e">
        <v>#NUM!</v>
      </c>
      <c r="CA68" s="122" t="e">
        <f t="shared" si="42"/>
        <v>#NUM!</v>
      </c>
      <c r="CB68" s="122" t="e">
        <f t="shared" si="43"/>
        <v>#NUM!</v>
      </c>
    </row>
    <row r="69" spans="1:80" x14ac:dyDescent="0.35">
      <c r="A69" s="4" t="s">
        <v>50</v>
      </c>
      <c r="B69" s="4">
        <v>2</v>
      </c>
      <c r="C69" s="4" t="s">
        <v>45</v>
      </c>
      <c r="D69" s="5">
        <v>4</v>
      </c>
      <c r="E69" s="6">
        <v>42427</v>
      </c>
      <c r="F69" s="34">
        <v>3170</v>
      </c>
      <c r="G69" s="34">
        <v>3170.6</v>
      </c>
      <c r="H69" s="4"/>
      <c r="I69" s="4"/>
      <c r="J69" s="7">
        <v>6</v>
      </c>
      <c r="K69" s="7">
        <v>275</v>
      </c>
      <c r="L69" s="4">
        <v>246.9</v>
      </c>
      <c r="M69" s="4">
        <v>246.9</v>
      </c>
      <c r="N69" s="8"/>
      <c r="O69" s="4">
        <v>32.700000000000003</v>
      </c>
      <c r="P69" s="8"/>
      <c r="Q69" s="8"/>
      <c r="R69" s="4">
        <v>0.35</v>
      </c>
      <c r="S69" s="4">
        <v>1562.9</v>
      </c>
      <c r="T69" s="4">
        <v>8509.4</v>
      </c>
      <c r="U69" s="4"/>
      <c r="V69" s="4"/>
      <c r="W69" s="4">
        <v>1</v>
      </c>
      <c r="X69" s="4">
        <v>0.35</v>
      </c>
      <c r="Y69" s="4"/>
      <c r="Z69" s="4">
        <v>560.5</v>
      </c>
      <c r="AA69" s="4">
        <v>6.92</v>
      </c>
      <c r="AB69" s="8"/>
      <c r="AC69" s="4">
        <v>1777.2</v>
      </c>
      <c r="AD69" s="4">
        <v>246.5</v>
      </c>
      <c r="AE69" s="8">
        <v>0</v>
      </c>
      <c r="AF69" s="8">
        <v>4180</v>
      </c>
      <c r="AG69" s="8">
        <v>0.8467576839339892</v>
      </c>
      <c r="AH69" s="9">
        <v>9.584842105263161E-2</v>
      </c>
      <c r="AI69" s="9">
        <v>4.2474736842105246E-2</v>
      </c>
      <c r="AJ69" s="10">
        <v>28.956000000000131</v>
      </c>
      <c r="AK69" s="10">
        <v>1996.5030468421039</v>
      </c>
      <c r="AL69" s="10">
        <v>7255.4639147368434</v>
      </c>
      <c r="AM69" s="10">
        <v>6481.6138000000001</v>
      </c>
      <c r="AN69" s="10">
        <v>8013.7084999999997</v>
      </c>
      <c r="AO69" s="10">
        <v>4.2050805263157898</v>
      </c>
      <c r="AP69" s="10">
        <v>2.1781000000000001</v>
      </c>
      <c r="AQ69" s="10">
        <v>8.5478000000000005</v>
      </c>
      <c r="AR69" s="11">
        <v>0.13621578947368432</v>
      </c>
      <c r="AS69" s="11">
        <f t="shared" si="30"/>
        <v>3.8823394489200207</v>
      </c>
      <c r="AT69" s="8">
        <v>64</v>
      </c>
      <c r="AU69" s="21">
        <v>0</v>
      </c>
      <c r="AV69" s="78">
        <v>0</v>
      </c>
      <c r="AW69" s="78" t="s">
        <v>119</v>
      </c>
      <c r="AX69" s="78" t="s">
        <v>98</v>
      </c>
      <c r="AY69" s="78" t="e">
        <v>#N/A</v>
      </c>
      <c r="AZ69" s="78" t="e">
        <v>#N/A</v>
      </c>
      <c r="BA69" s="78" t="e">
        <v>#N/A</v>
      </c>
      <c r="BB69" s="78" t="e">
        <v>#N/A</v>
      </c>
      <c r="BC69" s="78" t="str">
        <f t="shared" si="29"/>
        <v>R25S2C4</v>
      </c>
      <c r="BD69" s="78" t="e">
        <f t="shared" si="31"/>
        <v>#N/A</v>
      </c>
      <c r="BE69" s="78" t="e">
        <v>#N/A</v>
      </c>
      <c r="BF69" s="78"/>
      <c r="BG69" s="99">
        <v>31.4</v>
      </c>
      <c r="BH69" s="142">
        <v>2.3622047244094384</v>
      </c>
      <c r="BI69" s="99">
        <v>4</v>
      </c>
      <c r="BJ69" s="99">
        <f t="shared" si="32"/>
        <v>7.2390000000000327</v>
      </c>
      <c r="BK69" s="99">
        <v>61.375880646497862</v>
      </c>
      <c r="BL69" s="142">
        <v>7.5504587155963296</v>
      </c>
      <c r="BM69" s="76" t="str">
        <f t="shared" si="33"/>
        <v>R25S2</v>
      </c>
      <c r="BN69" s="76" t="e">
        <f t="shared" si="34"/>
        <v>#N/A</v>
      </c>
      <c r="BO69" s="135" t="s">
        <v>1365</v>
      </c>
      <c r="BP69" s="110">
        <f t="shared" si="35"/>
        <v>2.837921600426411</v>
      </c>
      <c r="BQ69" s="144">
        <f t="shared" si="36"/>
        <v>0.375</v>
      </c>
      <c r="BR69" s="110">
        <f t="shared" si="37"/>
        <v>11.795828094961148</v>
      </c>
      <c r="BS69" s="99">
        <v>1</v>
      </c>
      <c r="BT69" s="99">
        <f t="shared" si="38"/>
        <v>0</v>
      </c>
      <c r="BU69" s="122">
        <v>5</v>
      </c>
      <c r="BV69" s="122">
        <f t="shared" si="39"/>
        <v>-1562.9</v>
      </c>
      <c r="BW69" s="122">
        <f t="shared" si="40"/>
        <v>1.0703363914373086E-2</v>
      </c>
      <c r="BX69" s="122"/>
      <c r="BY69" s="122">
        <f t="shared" si="41"/>
        <v>0.1212223000068937</v>
      </c>
      <c r="BZ69" s="78" t="e">
        <v>#NUM!</v>
      </c>
      <c r="CA69" s="122" t="e">
        <f t="shared" si="42"/>
        <v>#NUM!</v>
      </c>
      <c r="CB69" s="122" t="e">
        <f t="shared" si="43"/>
        <v>#NUM!</v>
      </c>
    </row>
    <row r="70" spans="1:80" x14ac:dyDescent="0.35">
      <c r="A70" s="4" t="s">
        <v>50</v>
      </c>
      <c r="B70" s="4">
        <v>3</v>
      </c>
      <c r="C70" s="4" t="s">
        <v>45</v>
      </c>
      <c r="D70" s="5">
        <v>1</v>
      </c>
      <c r="E70" s="6">
        <v>42430</v>
      </c>
      <c r="F70" s="34">
        <v>3083.8</v>
      </c>
      <c r="G70" s="34">
        <v>3085</v>
      </c>
      <c r="H70" s="4"/>
      <c r="I70" s="4"/>
      <c r="J70" s="7">
        <v>12</v>
      </c>
      <c r="K70" s="7">
        <v>269.60000000000002</v>
      </c>
      <c r="L70" s="4">
        <v>101.6</v>
      </c>
      <c r="M70" s="4">
        <v>102.3</v>
      </c>
      <c r="N70" s="8"/>
      <c r="O70" s="4">
        <v>18.7</v>
      </c>
      <c r="P70" s="8"/>
      <c r="Q70" s="8"/>
      <c r="R70" s="4">
        <v>0.67</v>
      </c>
      <c r="S70" s="4">
        <v>2750</v>
      </c>
      <c r="T70" s="4">
        <v>8675</v>
      </c>
      <c r="U70" s="4"/>
      <c r="V70" s="4"/>
      <c r="W70" s="4">
        <v>0.38</v>
      </c>
      <c r="X70" s="4">
        <v>0.88</v>
      </c>
      <c r="Y70" s="4"/>
      <c r="Z70" s="4">
        <v>1067</v>
      </c>
      <c r="AA70" s="4">
        <v>27.54</v>
      </c>
      <c r="AB70" s="8"/>
      <c r="AC70" s="4">
        <v>1892</v>
      </c>
      <c r="AD70" s="4">
        <v>186.6</v>
      </c>
      <c r="AE70" s="8">
        <v>0</v>
      </c>
      <c r="AF70" s="8">
        <v>6211</v>
      </c>
      <c r="AG70" s="8">
        <v>1.0535879678328397</v>
      </c>
      <c r="AH70" s="9">
        <v>9.9478333333333308E-2</v>
      </c>
      <c r="AI70" s="9">
        <v>5.5741111111111047E-2</v>
      </c>
      <c r="AJ70" s="10">
        <v>27.431999999999334</v>
      </c>
      <c r="AK70" s="10">
        <v>1732.9822144444447</v>
      </c>
      <c r="AL70" s="10">
        <v>7098.7218277777756</v>
      </c>
      <c r="AM70" s="10">
        <v>6474.6143000000002</v>
      </c>
      <c r="AN70" s="10">
        <v>8111.8671999999997</v>
      </c>
      <c r="AO70" s="10">
        <v>4.1301111111111082</v>
      </c>
      <c r="AP70" s="10">
        <v>2.0041000000000002</v>
      </c>
      <c r="AQ70" s="10">
        <v>9.9323999999999995</v>
      </c>
      <c r="AR70" s="11">
        <v>0.1416938888888889</v>
      </c>
      <c r="AS70" s="11">
        <f>AR70*0.3*AJ70*3.281</f>
        <v>3.8259216958679074</v>
      </c>
      <c r="AT70" s="8">
        <v>42</v>
      </c>
      <c r="AU70" s="21">
        <v>0.40200000000000002</v>
      </c>
      <c r="AV70" s="78">
        <v>6.7</v>
      </c>
      <c r="AW70" s="78" t="s">
        <v>119</v>
      </c>
      <c r="AX70" s="78" t="s">
        <v>98</v>
      </c>
      <c r="AY70" s="78" t="e">
        <v>#N/A</v>
      </c>
      <c r="AZ70" s="78" t="e">
        <v>#N/A</v>
      </c>
      <c r="BA70" s="78" t="e">
        <v>#N/A</v>
      </c>
      <c r="BB70" s="78" t="e">
        <v>#N/A</v>
      </c>
      <c r="BC70" s="78" t="str">
        <f t="shared" si="29"/>
        <v>R25S3C1</v>
      </c>
      <c r="BD70" s="78" t="e">
        <f t="shared" si="31"/>
        <v>#N/A</v>
      </c>
      <c r="BE70" s="78" t="e">
        <v>#N/A</v>
      </c>
      <c r="BF70" s="78"/>
      <c r="BG70" s="99">
        <v>33</v>
      </c>
      <c r="BH70" s="142">
        <v>2.1216097987752045</v>
      </c>
      <c r="BI70" s="99">
        <v>3</v>
      </c>
      <c r="BJ70" s="99">
        <f t="shared" si="32"/>
        <v>9.1439999999997781</v>
      </c>
      <c r="BK70" s="99">
        <v>68.970545348499783</v>
      </c>
      <c r="BL70" s="142">
        <v>5.4705882352941178</v>
      </c>
      <c r="BM70" s="76" t="str">
        <f t="shared" si="33"/>
        <v>R25S3</v>
      </c>
      <c r="BN70" s="76" t="e">
        <f t="shared" si="34"/>
        <v>#N/A</v>
      </c>
      <c r="BO70" s="135"/>
      <c r="BP70" s="110">
        <f t="shared" si="35"/>
        <v>9.0666470931263596</v>
      </c>
      <c r="BQ70" s="144">
        <f t="shared" si="36"/>
        <v>0.60666666666666669</v>
      </c>
      <c r="BR70" s="110">
        <f t="shared" si="37"/>
        <v>9.8309143694711363</v>
      </c>
      <c r="BS70" s="99">
        <v>1</v>
      </c>
      <c r="BT70" s="99">
        <f t="shared" si="38"/>
        <v>0</v>
      </c>
      <c r="BU70" s="122">
        <v>5</v>
      </c>
      <c r="BV70" s="122">
        <f t="shared" si="39"/>
        <v>-2750</v>
      </c>
      <c r="BW70" s="122">
        <f t="shared" si="40"/>
        <v>3.5828877005347599E-2</v>
      </c>
      <c r="BX70" s="122"/>
      <c r="BY70" s="122">
        <f t="shared" si="41"/>
        <v>0.17006983951465449</v>
      </c>
      <c r="BZ70" s="78" t="e">
        <v>#NUM!</v>
      </c>
      <c r="CA70" s="122" t="e">
        <f t="shared" si="42"/>
        <v>#NUM!</v>
      </c>
      <c r="CB70" s="122" t="e">
        <f t="shared" si="43"/>
        <v>#NUM!</v>
      </c>
    </row>
    <row r="71" spans="1:80" x14ac:dyDescent="0.35">
      <c r="A71" s="4" t="s">
        <v>50</v>
      </c>
      <c r="B71" s="4">
        <v>3</v>
      </c>
      <c r="C71" s="4" t="s">
        <v>45</v>
      </c>
      <c r="D71" s="5">
        <v>2</v>
      </c>
      <c r="E71" s="6">
        <v>42430</v>
      </c>
      <c r="F71" s="34">
        <v>3108.5</v>
      </c>
      <c r="G71" s="34">
        <v>3109.5</v>
      </c>
      <c r="H71" s="4"/>
      <c r="I71" s="4"/>
      <c r="J71" s="7">
        <v>10</v>
      </c>
      <c r="K71" s="7">
        <v>269.60000000000002</v>
      </c>
      <c r="L71" s="4">
        <v>84</v>
      </c>
      <c r="M71" s="4">
        <v>84</v>
      </c>
      <c r="N71" s="8"/>
      <c r="O71" s="4">
        <v>17</v>
      </c>
      <c r="P71" s="8"/>
      <c r="Q71" s="8"/>
      <c r="R71" s="4">
        <v>0.61</v>
      </c>
      <c r="S71" s="4">
        <v>2763</v>
      </c>
      <c r="T71" s="4">
        <v>8675</v>
      </c>
      <c r="U71" s="4"/>
      <c r="V71" s="4"/>
      <c r="W71" s="4">
        <v>0.3</v>
      </c>
      <c r="X71" s="4">
        <v>0.88</v>
      </c>
      <c r="Y71" s="4"/>
      <c r="Z71" s="4">
        <v>710</v>
      </c>
      <c r="AA71" s="4">
        <v>25.78</v>
      </c>
      <c r="AB71" s="8"/>
      <c r="AC71" s="4">
        <v>1892</v>
      </c>
      <c r="AD71" s="4">
        <v>186.6</v>
      </c>
      <c r="AE71" s="8">
        <v>0</v>
      </c>
      <c r="AF71" s="8">
        <v>6211</v>
      </c>
      <c r="AG71" s="8">
        <v>1.0535879678328397</v>
      </c>
      <c r="AH71" s="9">
        <v>9.9478333333333308E-2</v>
      </c>
      <c r="AI71" s="9">
        <v>5.5741111111111047E-2</v>
      </c>
      <c r="AJ71" s="10">
        <v>27.431999999999334</v>
      </c>
      <c r="AK71" s="10">
        <v>1732.9822144444447</v>
      </c>
      <c r="AL71" s="10">
        <v>7098.7218277777756</v>
      </c>
      <c r="AM71" s="10">
        <v>6474.6143000000002</v>
      </c>
      <c r="AN71" s="10">
        <v>8111.8671999999997</v>
      </c>
      <c r="AO71" s="10">
        <v>4.1301111111111082</v>
      </c>
      <c r="AP71" s="10">
        <v>2.0041000000000002</v>
      </c>
      <c r="AQ71" s="10">
        <v>9.9323999999999995</v>
      </c>
      <c r="AR71" s="11">
        <v>0.1416938888888889</v>
      </c>
      <c r="AS71" s="11">
        <f t="shared" ref="AS71:AS72" si="44">AR71*0.3*AJ71*3.281</f>
        <v>3.8259216958679074</v>
      </c>
      <c r="AT71" s="8">
        <v>44</v>
      </c>
      <c r="AU71" s="21">
        <v>0.19259999999999999</v>
      </c>
      <c r="AV71" s="78">
        <v>3.2099999999999995</v>
      </c>
      <c r="AW71" s="78" t="s">
        <v>119</v>
      </c>
      <c r="AX71" s="78" t="s">
        <v>98</v>
      </c>
      <c r="AY71" s="78" t="e">
        <v>#N/A</v>
      </c>
      <c r="AZ71" s="78" t="e">
        <v>#N/A</v>
      </c>
      <c r="BA71" s="78" t="e">
        <v>#N/A</v>
      </c>
      <c r="BB71" s="78" t="e">
        <v>#N/A</v>
      </c>
      <c r="BC71" s="78" t="str">
        <f t="shared" si="29"/>
        <v>R25S3C2</v>
      </c>
      <c r="BD71" s="78" t="e">
        <f t="shared" si="31"/>
        <v>#N/A</v>
      </c>
      <c r="BE71" s="78" t="e">
        <v>#N/A</v>
      </c>
      <c r="BF71" s="78"/>
      <c r="BG71" s="99">
        <v>33</v>
      </c>
      <c r="BH71" s="142">
        <v>2.1216097987752045</v>
      </c>
      <c r="BI71" s="99">
        <v>3</v>
      </c>
      <c r="BJ71" s="99">
        <f t="shared" si="32"/>
        <v>9.1439999999997781</v>
      </c>
      <c r="BK71" s="99">
        <v>68.970545348499783</v>
      </c>
      <c r="BL71" s="142">
        <v>4.9411764705882355</v>
      </c>
      <c r="BM71" s="76" t="str">
        <f t="shared" si="33"/>
        <v>R25S3</v>
      </c>
      <c r="BN71" s="76" t="e">
        <f t="shared" si="34"/>
        <v>#N/A</v>
      </c>
      <c r="BO71" s="135"/>
      <c r="BP71" s="110">
        <f t="shared" si="35"/>
        <v>12.146069016541775</v>
      </c>
      <c r="BQ71" s="144">
        <f t="shared" si="36"/>
        <v>0.60666666666666669</v>
      </c>
      <c r="BR71" s="110">
        <f t="shared" si="37"/>
        <v>9.8309143694711363</v>
      </c>
      <c r="BS71" s="99">
        <v>1</v>
      </c>
      <c r="BT71" s="99">
        <f t="shared" si="38"/>
        <v>0</v>
      </c>
      <c r="BU71" s="122">
        <v>5</v>
      </c>
      <c r="BV71" s="122">
        <f t="shared" si="39"/>
        <v>-2763</v>
      </c>
      <c r="BW71" s="122">
        <f t="shared" si="40"/>
        <v>3.5882352941176469E-2</v>
      </c>
      <c r="BX71" s="122"/>
      <c r="BY71" s="122">
        <f t="shared" si="41"/>
        <v>0.17808235906088771</v>
      </c>
      <c r="BZ71" s="78" t="e">
        <v>#NUM!</v>
      </c>
      <c r="CA71" s="122" t="e">
        <f t="shared" si="42"/>
        <v>#NUM!</v>
      </c>
      <c r="CB71" s="122" t="e">
        <f t="shared" si="43"/>
        <v>#NUM!</v>
      </c>
    </row>
    <row r="72" spans="1:80" x14ac:dyDescent="0.35">
      <c r="A72" s="4" t="s">
        <v>50</v>
      </c>
      <c r="B72" s="4">
        <v>3</v>
      </c>
      <c r="C72" s="4" t="s">
        <v>45</v>
      </c>
      <c r="D72" s="5">
        <v>3</v>
      </c>
      <c r="E72" s="6">
        <v>42430</v>
      </c>
      <c r="F72" s="34">
        <v>3119</v>
      </c>
      <c r="G72" s="34">
        <v>3119.8</v>
      </c>
      <c r="H72" s="4"/>
      <c r="I72" s="4"/>
      <c r="J72" s="7">
        <v>8</v>
      </c>
      <c r="K72" s="7">
        <v>272.3</v>
      </c>
      <c r="L72" s="4">
        <v>100.8</v>
      </c>
      <c r="M72" s="4">
        <v>93.1</v>
      </c>
      <c r="N72" s="8"/>
      <c r="O72" s="4">
        <v>22.5</v>
      </c>
      <c r="P72" s="8"/>
      <c r="Q72" s="8"/>
      <c r="R72" s="4">
        <v>0.54</v>
      </c>
      <c r="S72" s="4">
        <v>2785</v>
      </c>
      <c r="T72" s="4">
        <v>8675</v>
      </c>
      <c r="U72" s="4"/>
      <c r="V72" s="4"/>
      <c r="W72" s="4">
        <v>0.61</v>
      </c>
      <c r="X72" s="4">
        <v>0.88</v>
      </c>
      <c r="Y72" s="4"/>
      <c r="Z72" s="4">
        <v>841</v>
      </c>
      <c r="AA72" s="4">
        <v>31.8</v>
      </c>
      <c r="AB72" s="8"/>
      <c r="AC72" s="4">
        <v>1892</v>
      </c>
      <c r="AD72" s="4">
        <v>186.6</v>
      </c>
      <c r="AE72" s="8">
        <v>0</v>
      </c>
      <c r="AF72" s="8">
        <v>6211</v>
      </c>
      <c r="AG72" s="8">
        <v>1.0535879678328397</v>
      </c>
      <c r="AH72" s="9">
        <v>9.9478333333333308E-2</v>
      </c>
      <c r="AI72" s="9">
        <v>5.5741111111111047E-2</v>
      </c>
      <c r="AJ72" s="10">
        <v>27.431999999999334</v>
      </c>
      <c r="AK72" s="10">
        <v>1732.9822144444447</v>
      </c>
      <c r="AL72" s="10">
        <v>7098.7218277777756</v>
      </c>
      <c r="AM72" s="10">
        <v>6474.6143000000002</v>
      </c>
      <c r="AN72" s="10">
        <v>8111.8671999999997</v>
      </c>
      <c r="AO72" s="10">
        <v>4.1301111111111082</v>
      </c>
      <c r="AP72" s="10">
        <v>2.0041000000000002</v>
      </c>
      <c r="AQ72" s="10">
        <v>9.9323999999999995</v>
      </c>
      <c r="AR72" s="11">
        <v>0.1416938888888889</v>
      </c>
      <c r="AS72" s="11">
        <f t="shared" si="44"/>
        <v>3.8259216958679074</v>
      </c>
      <c r="AT72" s="8">
        <v>48</v>
      </c>
      <c r="AU72" s="21">
        <v>0.47099999999999997</v>
      </c>
      <c r="AV72" s="78">
        <v>7.85</v>
      </c>
      <c r="AW72" s="78" t="s">
        <v>119</v>
      </c>
      <c r="AX72" s="78" t="s">
        <v>98</v>
      </c>
      <c r="AY72" s="78" t="e">
        <v>#N/A</v>
      </c>
      <c r="AZ72" s="78" t="e">
        <v>#N/A</v>
      </c>
      <c r="BA72" s="78" t="e">
        <v>#N/A</v>
      </c>
      <c r="BB72" s="78" t="e">
        <v>#N/A</v>
      </c>
      <c r="BC72" s="78" t="str">
        <f t="shared" si="29"/>
        <v>R25S3C3</v>
      </c>
      <c r="BD72" s="78" t="e">
        <f t="shared" si="31"/>
        <v>#N/A</v>
      </c>
      <c r="BE72" s="78" t="e">
        <v>#N/A</v>
      </c>
      <c r="BF72" s="78"/>
      <c r="BG72" s="99">
        <v>33</v>
      </c>
      <c r="BH72" s="142">
        <v>2.1216097987752045</v>
      </c>
      <c r="BI72" s="99">
        <v>3</v>
      </c>
      <c r="BJ72" s="99">
        <f t="shared" si="32"/>
        <v>9.1439999999997781</v>
      </c>
      <c r="BK72" s="99">
        <v>68.970545348499783</v>
      </c>
      <c r="BL72" s="142">
        <v>4.1377777777777771</v>
      </c>
      <c r="BM72" s="76" t="str">
        <f t="shared" si="33"/>
        <v>R25S3</v>
      </c>
      <c r="BN72" s="76" t="e">
        <f t="shared" si="34"/>
        <v>#N/A</v>
      </c>
      <c r="BO72" s="135"/>
      <c r="BP72" s="110">
        <f t="shared" si="35"/>
        <v>8.2800269987452708</v>
      </c>
      <c r="BQ72" s="144">
        <f t="shared" si="36"/>
        <v>0.60666666666666669</v>
      </c>
      <c r="BR72" s="110">
        <f t="shared" si="37"/>
        <v>9.8309143694711363</v>
      </c>
      <c r="BS72" s="99">
        <v>1</v>
      </c>
      <c r="BT72" s="99">
        <f t="shared" si="38"/>
        <v>0</v>
      </c>
      <c r="BU72" s="122">
        <v>5</v>
      </c>
      <c r="BV72" s="122">
        <f t="shared" si="39"/>
        <v>-2785</v>
      </c>
      <c r="BW72" s="122">
        <f t="shared" si="40"/>
        <v>2.4E-2</v>
      </c>
      <c r="BX72" s="122"/>
      <c r="BY72" s="122">
        <f t="shared" si="41"/>
        <v>0.13805587794436333</v>
      </c>
      <c r="BZ72" s="78" t="e">
        <v>#NUM!</v>
      </c>
      <c r="CA72" s="122" t="e">
        <f t="shared" si="42"/>
        <v>#NUM!</v>
      </c>
      <c r="CB72" s="122" t="e">
        <f t="shared" si="43"/>
        <v>#NUM!</v>
      </c>
    </row>
    <row r="73" spans="1:80" x14ac:dyDescent="0.35">
      <c r="A73" s="4" t="s">
        <v>50</v>
      </c>
      <c r="B73" s="4">
        <v>4</v>
      </c>
      <c r="C73" s="4" t="s">
        <v>45</v>
      </c>
      <c r="D73" s="5">
        <v>1</v>
      </c>
      <c r="E73" s="6">
        <v>42434</v>
      </c>
      <c r="F73" s="14">
        <v>2995</v>
      </c>
      <c r="G73" s="14">
        <v>2995.6</v>
      </c>
      <c r="H73" s="4"/>
      <c r="I73" s="4"/>
      <c r="J73" s="7">
        <v>6</v>
      </c>
      <c r="K73" s="7">
        <v>264.2</v>
      </c>
      <c r="L73" s="4">
        <v>105.3</v>
      </c>
      <c r="M73" s="4">
        <v>100.6</v>
      </c>
      <c r="N73" s="8"/>
      <c r="O73" s="4">
        <v>35.200000000000003</v>
      </c>
      <c r="P73" s="8"/>
      <c r="Q73" s="8"/>
      <c r="R73" s="4">
        <v>0.63</v>
      </c>
      <c r="S73" s="4">
        <v>2685.8</v>
      </c>
      <c r="T73" s="4">
        <v>8875</v>
      </c>
      <c r="U73" s="4"/>
      <c r="V73" s="4"/>
      <c r="W73" s="4">
        <v>0.8</v>
      </c>
      <c r="X73" s="4">
        <v>0.1</v>
      </c>
      <c r="Y73" s="4"/>
      <c r="Z73" s="4">
        <v>1153.5999999999999</v>
      </c>
      <c r="AA73" s="4">
        <v>34.96</v>
      </c>
      <c r="AB73" s="8"/>
      <c r="AC73" s="4">
        <v>1975</v>
      </c>
      <c r="AD73" s="4">
        <v>242.6</v>
      </c>
      <c r="AE73" s="8">
        <v>0</v>
      </c>
      <c r="AF73" s="8">
        <v>6211</v>
      </c>
      <c r="AG73" s="8"/>
      <c r="AH73" s="9">
        <v>0.1022678571428571</v>
      </c>
      <c r="AI73" s="9">
        <v>4.9132142857142867E-2</v>
      </c>
      <c r="AJ73" s="10">
        <v>21.33600000000024</v>
      </c>
      <c r="AK73" s="10">
        <v>1862.6042507142859</v>
      </c>
      <c r="AL73" s="10">
        <v>7286.1487057142858</v>
      </c>
      <c r="AM73" s="10">
        <v>6562.5640000000003</v>
      </c>
      <c r="AN73" s="10">
        <v>8008.9775</v>
      </c>
      <c r="AO73" s="10">
        <v>4.1957742857142861</v>
      </c>
      <c r="AP73" s="10">
        <v>1.7396</v>
      </c>
      <c r="AQ73" s="10">
        <v>12.017899999999999</v>
      </c>
      <c r="AR73" s="11">
        <v>0.15246928571428572</v>
      </c>
      <c r="AS73" s="11">
        <f t="shared" ref="AS73:AS83" si="45">AR73*AJ73*0.3*3.281</f>
        <v>3.2020112505240363</v>
      </c>
      <c r="AT73" s="8">
        <v>51</v>
      </c>
      <c r="AU73" s="21">
        <v>0.12539999999999998</v>
      </c>
      <c r="AV73" s="78">
        <v>2.09</v>
      </c>
      <c r="AW73" s="78" t="s">
        <v>119</v>
      </c>
      <c r="AX73" s="78" t="s">
        <v>98</v>
      </c>
      <c r="AY73" s="78" t="e">
        <v>#N/A</v>
      </c>
      <c r="AZ73" s="78" t="e">
        <v>#N/A</v>
      </c>
      <c r="BA73" s="78" t="e">
        <v>#N/A</v>
      </c>
      <c r="BB73" s="78" t="e">
        <v>#N/A</v>
      </c>
      <c r="BC73" s="78" t="str">
        <f t="shared" si="29"/>
        <v>R25S4C1</v>
      </c>
      <c r="BD73" s="78" t="e">
        <f t="shared" si="31"/>
        <v>#N/A</v>
      </c>
      <c r="BE73" s="78" t="e">
        <v>#N/A</v>
      </c>
      <c r="BF73" s="78" t="s">
        <v>49</v>
      </c>
      <c r="BG73" s="99">
        <v>18.5</v>
      </c>
      <c r="BH73" s="142">
        <v>4.546306711660991</v>
      </c>
      <c r="BI73" s="99">
        <v>4</v>
      </c>
      <c r="BJ73" s="99">
        <f t="shared" si="32"/>
        <v>5.33400000000006</v>
      </c>
      <c r="BK73" s="99">
        <v>92.566554180726371</v>
      </c>
      <c r="BL73" s="142">
        <v>2.857954545454545</v>
      </c>
      <c r="BM73" s="76" t="str">
        <f t="shared" si="33"/>
        <v>R25S4</v>
      </c>
      <c r="BN73" s="76" t="e">
        <f t="shared" si="34"/>
        <v>#N/A</v>
      </c>
      <c r="BO73" s="135"/>
      <c r="BP73" s="110">
        <f t="shared" si="35"/>
        <v>6.3679913515499944</v>
      </c>
      <c r="BQ73" s="144">
        <f t="shared" si="36"/>
        <v>0.83499999999999996</v>
      </c>
      <c r="BR73" s="110">
        <f t="shared" si="37"/>
        <v>19.549085184283282</v>
      </c>
      <c r="BS73" s="99">
        <v>1</v>
      </c>
      <c r="BT73" s="99">
        <f t="shared" si="38"/>
        <v>0</v>
      </c>
      <c r="BU73" s="122">
        <v>5</v>
      </c>
      <c r="BV73" s="122">
        <f t="shared" si="39"/>
        <v>-2685.8</v>
      </c>
      <c r="BW73" s="122">
        <f t="shared" si="40"/>
        <v>1.789772727272727E-2</v>
      </c>
      <c r="BX73" s="122"/>
      <c r="BY73" s="122">
        <f t="shared" si="41"/>
        <v>8.9971887533310688E-2</v>
      </c>
      <c r="BZ73" s="78" t="e">
        <v>#NUM!</v>
      </c>
      <c r="CA73" s="122" t="e">
        <f t="shared" si="42"/>
        <v>#NUM!</v>
      </c>
      <c r="CB73" s="122" t="e">
        <f t="shared" si="43"/>
        <v>#NUM!</v>
      </c>
    </row>
    <row r="74" spans="1:80" x14ac:dyDescent="0.35">
      <c r="A74" s="4" t="s">
        <v>50</v>
      </c>
      <c r="B74" s="4">
        <v>4</v>
      </c>
      <c r="C74" s="4" t="s">
        <v>45</v>
      </c>
      <c r="D74" s="5">
        <v>2</v>
      </c>
      <c r="E74" s="6">
        <v>42434</v>
      </c>
      <c r="F74" s="14">
        <v>3007</v>
      </c>
      <c r="G74" s="14">
        <v>3007.8</v>
      </c>
      <c r="H74" s="4"/>
      <c r="I74" s="4"/>
      <c r="J74" s="7">
        <v>8</v>
      </c>
      <c r="K74" s="7">
        <v>265.27999999999997</v>
      </c>
      <c r="L74" s="4">
        <v>50.3</v>
      </c>
      <c r="M74" s="4">
        <v>45.7</v>
      </c>
      <c r="N74" s="8"/>
      <c r="O74" s="4">
        <v>15.1</v>
      </c>
      <c r="P74" s="8"/>
      <c r="Q74" s="8"/>
      <c r="R74" s="4">
        <v>1.08</v>
      </c>
      <c r="S74" s="4">
        <v>2708.6</v>
      </c>
      <c r="T74" s="4">
        <v>8875</v>
      </c>
      <c r="U74" s="4"/>
      <c r="V74" s="4"/>
      <c r="W74" s="4">
        <v>0.39</v>
      </c>
      <c r="X74" s="4">
        <v>0.1</v>
      </c>
      <c r="Y74" s="4"/>
      <c r="Z74" s="4">
        <v>1571.2</v>
      </c>
      <c r="AA74" s="4">
        <v>104.75</v>
      </c>
      <c r="AB74" s="8"/>
      <c r="AC74" s="4">
        <v>1975</v>
      </c>
      <c r="AD74" s="4">
        <v>242.6</v>
      </c>
      <c r="AE74" s="8">
        <v>0</v>
      </c>
      <c r="AF74" s="8">
        <v>6211</v>
      </c>
      <c r="AG74" s="8"/>
      <c r="AH74" s="9">
        <v>0.1022678571428571</v>
      </c>
      <c r="AI74" s="9">
        <v>4.9132142857142867E-2</v>
      </c>
      <c r="AJ74" s="10">
        <v>21.33600000000024</v>
      </c>
      <c r="AK74" s="10">
        <v>1862.6042507142859</v>
      </c>
      <c r="AL74" s="10">
        <v>7286.1487057142858</v>
      </c>
      <c r="AM74" s="10">
        <v>6562.5640000000003</v>
      </c>
      <c r="AN74" s="10">
        <v>8008.9775</v>
      </c>
      <c r="AO74" s="10">
        <v>4.1957742857142861</v>
      </c>
      <c r="AP74" s="10">
        <v>1.7396</v>
      </c>
      <c r="AQ74" s="10">
        <v>12.017899999999999</v>
      </c>
      <c r="AR74" s="11">
        <v>0.15246928571428572</v>
      </c>
      <c r="AS74" s="11">
        <f t="shared" si="45"/>
        <v>3.2020112505240363</v>
      </c>
      <c r="AT74" s="8">
        <v>60</v>
      </c>
      <c r="AU74" s="21">
        <v>0.27240000000000003</v>
      </c>
      <c r="AV74" s="78">
        <v>4.54</v>
      </c>
      <c r="AW74" s="78" t="s">
        <v>119</v>
      </c>
      <c r="AX74" s="78" t="s">
        <v>98</v>
      </c>
      <c r="AY74" s="78" t="e">
        <v>#N/A</v>
      </c>
      <c r="AZ74" s="78" t="e">
        <v>#N/A</v>
      </c>
      <c r="BA74" s="78" t="e">
        <v>#N/A</v>
      </c>
      <c r="BB74" s="78" t="e">
        <v>#N/A</v>
      </c>
      <c r="BC74" s="78" t="str">
        <f t="shared" si="29"/>
        <v>R25S4C2</v>
      </c>
      <c r="BD74" s="78" t="e">
        <f t="shared" si="31"/>
        <v>#N/A</v>
      </c>
      <c r="BE74" s="78" t="e">
        <v>#N/A</v>
      </c>
      <c r="BF74" s="78" t="s">
        <v>49</v>
      </c>
      <c r="BG74" s="99">
        <v>18.5</v>
      </c>
      <c r="BH74" s="142">
        <v>4.546306711660991</v>
      </c>
      <c r="BI74" s="99">
        <v>4</v>
      </c>
      <c r="BJ74" s="99">
        <f t="shared" si="32"/>
        <v>5.33400000000006</v>
      </c>
      <c r="BK74" s="99">
        <v>92.566554180726371</v>
      </c>
      <c r="BL74" s="142">
        <v>3.0264900662251657</v>
      </c>
      <c r="BM74" s="76" t="str">
        <f t="shared" si="33"/>
        <v>R25S4</v>
      </c>
      <c r="BN74" s="76" t="e">
        <f t="shared" si="34"/>
        <v>#N/A</v>
      </c>
      <c r="BO74" s="135"/>
      <c r="BP74" s="110">
        <f t="shared" si="35"/>
        <v>32.677585657687935</v>
      </c>
      <c r="BQ74" s="144">
        <f t="shared" si="36"/>
        <v>0.83499999999999996</v>
      </c>
      <c r="BR74" s="110">
        <f t="shared" si="37"/>
        <v>19.549085184283282</v>
      </c>
      <c r="BS74" s="99">
        <v>1</v>
      </c>
      <c r="BT74" s="99">
        <f t="shared" si="38"/>
        <v>0</v>
      </c>
      <c r="BU74" s="122">
        <v>5</v>
      </c>
      <c r="BV74" s="122">
        <f t="shared" si="39"/>
        <v>-2708.6</v>
      </c>
      <c r="BW74" s="122">
        <f t="shared" si="40"/>
        <v>7.1523178807947022E-2</v>
      </c>
      <c r="BX74" s="122"/>
      <c r="BY74" s="122">
        <f t="shared" si="41"/>
        <v>0.17218769117800445</v>
      </c>
      <c r="BZ74" s="78" t="e">
        <v>#NUM!</v>
      </c>
      <c r="CA74" s="122" t="e">
        <f t="shared" si="42"/>
        <v>#NUM!</v>
      </c>
      <c r="CB74" s="122" t="e">
        <f t="shared" si="43"/>
        <v>#NUM!</v>
      </c>
    </row>
    <row r="75" spans="1:80" x14ac:dyDescent="0.35">
      <c r="A75" s="4" t="s">
        <v>50</v>
      </c>
      <c r="B75" s="4">
        <v>4</v>
      </c>
      <c r="C75" s="4" t="s">
        <v>45</v>
      </c>
      <c r="D75" s="5">
        <v>3</v>
      </c>
      <c r="E75" s="6">
        <v>42434</v>
      </c>
      <c r="F75" s="14">
        <v>3037.2</v>
      </c>
      <c r="G75" s="14">
        <v>3037.8</v>
      </c>
      <c r="H75" s="4"/>
      <c r="I75" s="4"/>
      <c r="J75" s="7">
        <v>6</v>
      </c>
      <c r="K75" s="7">
        <v>267.8</v>
      </c>
      <c r="L75" s="4">
        <v>47</v>
      </c>
      <c r="M75" s="4">
        <v>36.6</v>
      </c>
      <c r="N75" s="8"/>
      <c r="O75" s="4">
        <v>24.2</v>
      </c>
      <c r="P75" s="8"/>
      <c r="Q75" s="8"/>
      <c r="R75" s="4">
        <v>1.1499999999999999</v>
      </c>
      <c r="S75" s="4">
        <v>2770.6</v>
      </c>
      <c r="T75" s="4">
        <v>8875</v>
      </c>
      <c r="U75" s="4"/>
      <c r="V75" s="4"/>
      <c r="W75" s="4">
        <v>0.77</v>
      </c>
      <c r="X75" s="4">
        <v>0.1</v>
      </c>
      <c r="Y75" s="4"/>
      <c r="Z75" s="4">
        <v>1544</v>
      </c>
      <c r="AA75" s="4">
        <v>128.71</v>
      </c>
      <c r="AB75" s="8"/>
      <c r="AC75" s="4">
        <v>1975</v>
      </c>
      <c r="AD75" s="4">
        <v>242.6</v>
      </c>
      <c r="AE75" s="8">
        <v>0</v>
      </c>
      <c r="AF75" s="8">
        <v>6211</v>
      </c>
      <c r="AG75" s="8"/>
      <c r="AH75" s="9">
        <v>0.1022678571428571</v>
      </c>
      <c r="AI75" s="9">
        <v>4.9132142857142867E-2</v>
      </c>
      <c r="AJ75" s="10">
        <v>21.33600000000024</v>
      </c>
      <c r="AK75" s="10">
        <v>1862.6042507142859</v>
      </c>
      <c r="AL75" s="10">
        <v>7286.1487057142858</v>
      </c>
      <c r="AM75" s="10">
        <v>6562.5640000000003</v>
      </c>
      <c r="AN75" s="10">
        <v>8008.9775</v>
      </c>
      <c r="AO75" s="10">
        <v>4.1957742857142861</v>
      </c>
      <c r="AP75" s="10">
        <v>1.7396</v>
      </c>
      <c r="AQ75" s="10">
        <v>12.017899999999999</v>
      </c>
      <c r="AR75" s="11">
        <v>0.15246928571428572</v>
      </c>
      <c r="AS75" s="11">
        <f t="shared" si="45"/>
        <v>3.2020112505240363</v>
      </c>
      <c r="AT75" s="8">
        <v>49</v>
      </c>
      <c r="AU75" s="38">
        <v>0</v>
      </c>
      <c r="AV75" s="78">
        <v>0</v>
      </c>
      <c r="AW75" s="78" t="s">
        <v>119</v>
      </c>
      <c r="AX75" s="78" t="s">
        <v>98</v>
      </c>
      <c r="AY75" s="78" t="e">
        <v>#N/A</v>
      </c>
      <c r="AZ75" s="78" t="e">
        <v>#N/A</v>
      </c>
      <c r="BA75" s="78" t="e">
        <v>#N/A</v>
      </c>
      <c r="BB75" s="78" t="e">
        <v>#N/A</v>
      </c>
      <c r="BC75" s="78" t="str">
        <f t="shared" si="29"/>
        <v>R25S4C3</v>
      </c>
      <c r="BD75" s="78" t="e">
        <f t="shared" si="31"/>
        <v>#N/A</v>
      </c>
      <c r="BE75" s="78" t="e">
        <v>#N/A</v>
      </c>
      <c r="BF75" s="78" t="s">
        <v>49</v>
      </c>
      <c r="BG75" s="99">
        <v>18.5</v>
      </c>
      <c r="BH75" s="142">
        <v>4.546306711660991</v>
      </c>
      <c r="BI75" s="99">
        <v>4</v>
      </c>
      <c r="BJ75" s="99">
        <f t="shared" si="32"/>
        <v>5.33400000000006</v>
      </c>
      <c r="BK75" s="99">
        <v>92.566554180726371</v>
      </c>
      <c r="BL75" s="142">
        <v>1.5123966942148761</v>
      </c>
      <c r="BM75" s="76" t="str">
        <f t="shared" si="33"/>
        <v>R25S4</v>
      </c>
      <c r="BN75" s="76" t="e">
        <f t="shared" si="34"/>
        <v>#N/A</v>
      </c>
      <c r="BO75" s="135"/>
      <c r="BP75" s="110">
        <f t="shared" si="35"/>
        <v>25.459311672764212</v>
      </c>
      <c r="BQ75" s="144">
        <f t="shared" si="36"/>
        <v>0.83499999999999996</v>
      </c>
      <c r="BR75" s="110">
        <f t="shared" si="37"/>
        <v>19.549085184283282</v>
      </c>
      <c r="BS75" s="99">
        <v>1</v>
      </c>
      <c r="BT75" s="99">
        <f t="shared" si="38"/>
        <v>0</v>
      </c>
      <c r="BU75" s="122">
        <v>5</v>
      </c>
      <c r="BV75" s="122">
        <f t="shared" si="39"/>
        <v>-2770.6</v>
      </c>
      <c r="BW75" s="122">
        <f t="shared" si="40"/>
        <v>4.7520661157024788E-2</v>
      </c>
      <c r="BX75" s="122"/>
      <c r="BY75" s="122">
        <f t="shared" si="41"/>
        <v>0.10163771795040506</v>
      </c>
      <c r="BZ75" s="78" t="e">
        <v>#NUM!</v>
      </c>
      <c r="CA75" s="122" t="e">
        <f t="shared" si="42"/>
        <v>#NUM!</v>
      </c>
      <c r="CB75" s="122" t="e">
        <f t="shared" si="43"/>
        <v>#NUM!</v>
      </c>
    </row>
    <row r="76" spans="1:80" x14ac:dyDescent="0.35">
      <c r="A76" s="4" t="s">
        <v>50</v>
      </c>
      <c r="B76" s="4">
        <v>4</v>
      </c>
      <c r="C76" s="4" t="s">
        <v>45</v>
      </c>
      <c r="D76" s="5">
        <v>4</v>
      </c>
      <c r="E76" s="6">
        <v>42434</v>
      </c>
      <c r="F76" s="14">
        <v>3045</v>
      </c>
      <c r="G76" s="14">
        <v>3046</v>
      </c>
      <c r="H76" s="4"/>
      <c r="I76" s="4"/>
      <c r="J76" s="7">
        <v>10</v>
      </c>
      <c r="K76" s="7">
        <v>267.8</v>
      </c>
      <c r="L76" s="4">
        <v>78.3</v>
      </c>
      <c r="M76" s="4">
        <v>73.2</v>
      </c>
      <c r="N76" s="8"/>
      <c r="O76" s="4">
        <v>22.5</v>
      </c>
      <c r="P76" s="8"/>
      <c r="Q76" s="8"/>
      <c r="R76" s="4">
        <v>0.48</v>
      </c>
      <c r="S76" s="4">
        <v>2786.8</v>
      </c>
      <c r="T76" s="4">
        <v>8875</v>
      </c>
      <c r="U76" s="4"/>
      <c r="V76" s="4"/>
      <c r="W76" s="4">
        <v>0.18</v>
      </c>
      <c r="X76" s="4">
        <v>0.1</v>
      </c>
      <c r="Y76" s="4"/>
      <c r="Z76" s="4">
        <v>1493.4</v>
      </c>
      <c r="AA76" s="4">
        <v>62.3</v>
      </c>
      <c r="AB76" s="8"/>
      <c r="AC76" s="4">
        <v>1975</v>
      </c>
      <c r="AD76" s="4">
        <v>242.6</v>
      </c>
      <c r="AE76" s="8">
        <v>0</v>
      </c>
      <c r="AF76" s="8">
        <v>6211</v>
      </c>
      <c r="AG76" s="8"/>
      <c r="AH76" s="9">
        <v>0.1022678571428571</v>
      </c>
      <c r="AI76" s="9">
        <v>4.9132142857142867E-2</v>
      </c>
      <c r="AJ76" s="10">
        <v>21.33600000000024</v>
      </c>
      <c r="AK76" s="10">
        <v>1862.6042507142859</v>
      </c>
      <c r="AL76" s="10">
        <v>7286.1487057142858</v>
      </c>
      <c r="AM76" s="10">
        <v>6562.5640000000003</v>
      </c>
      <c r="AN76" s="10">
        <v>8008.9775</v>
      </c>
      <c r="AO76" s="10">
        <v>4.1957742857142861</v>
      </c>
      <c r="AP76" s="10">
        <v>1.7396</v>
      </c>
      <c r="AQ76" s="10">
        <v>12.017899999999999</v>
      </c>
      <c r="AR76" s="11">
        <v>0.15246928571428572</v>
      </c>
      <c r="AS76" s="11">
        <f t="shared" si="45"/>
        <v>3.2020112505240363</v>
      </c>
      <c r="AT76" s="8">
        <v>38</v>
      </c>
      <c r="AU76" s="38">
        <v>0.126</v>
      </c>
      <c r="AV76" s="78">
        <v>2.1</v>
      </c>
      <c r="AW76" s="78" t="s">
        <v>119</v>
      </c>
      <c r="AX76" s="78" t="s">
        <v>98</v>
      </c>
      <c r="AY76" s="78" t="e">
        <v>#N/A</v>
      </c>
      <c r="AZ76" s="78" t="e">
        <v>#N/A</v>
      </c>
      <c r="BA76" s="78" t="e">
        <v>#N/A</v>
      </c>
      <c r="BB76" s="78" t="e">
        <v>#N/A</v>
      </c>
      <c r="BC76" s="78" t="str">
        <f t="shared" si="29"/>
        <v>R25S4C4</v>
      </c>
      <c r="BD76" s="78" t="e">
        <f t="shared" si="31"/>
        <v>#N/A</v>
      </c>
      <c r="BE76" s="78" t="e">
        <v>#N/A</v>
      </c>
      <c r="BF76" s="78" t="s">
        <v>49</v>
      </c>
      <c r="BG76" s="99">
        <v>18.5</v>
      </c>
      <c r="BH76" s="142">
        <v>4.546306711660991</v>
      </c>
      <c r="BI76" s="99">
        <v>4</v>
      </c>
      <c r="BJ76" s="99">
        <f t="shared" si="32"/>
        <v>5.33400000000006</v>
      </c>
      <c r="BK76" s="99">
        <v>92.566554180726371</v>
      </c>
      <c r="BL76" s="142">
        <v>3.2533333333333334</v>
      </c>
      <c r="BM76" s="76" t="str">
        <f t="shared" si="33"/>
        <v>R25S4</v>
      </c>
      <c r="BN76" s="76" t="e">
        <f t="shared" si="34"/>
        <v>#N/A</v>
      </c>
      <c r="BO76" s="135"/>
      <c r="BP76" s="110">
        <f t="shared" si="35"/>
        <v>13.691452055130977</v>
      </c>
      <c r="BQ76" s="144">
        <f t="shared" si="36"/>
        <v>0.83499999999999996</v>
      </c>
      <c r="BR76" s="110">
        <f t="shared" si="37"/>
        <v>19.549085184283282</v>
      </c>
      <c r="BS76" s="99">
        <v>1</v>
      </c>
      <c r="BT76" s="99">
        <f t="shared" si="38"/>
        <v>0</v>
      </c>
      <c r="BU76" s="122">
        <v>5</v>
      </c>
      <c r="BV76" s="122">
        <f t="shared" si="39"/>
        <v>-2786.8</v>
      </c>
      <c r="BW76" s="122">
        <f t="shared" si="40"/>
        <v>2.1333333333333333E-2</v>
      </c>
      <c r="BX76" s="122"/>
      <c r="BY76" s="122">
        <f t="shared" si="41"/>
        <v>0.13000056869378349</v>
      </c>
      <c r="BZ76" s="78" t="e">
        <v>#NUM!</v>
      </c>
      <c r="CA76" s="122" t="e">
        <f t="shared" si="42"/>
        <v>#NUM!</v>
      </c>
      <c r="CB76" s="122" t="e">
        <f t="shared" si="43"/>
        <v>#NUM!</v>
      </c>
    </row>
    <row r="77" spans="1:80" x14ac:dyDescent="0.35">
      <c r="A77" s="4" t="s">
        <v>50</v>
      </c>
      <c r="B77" s="4">
        <v>5</v>
      </c>
      <c r="C77" s="4" t="s">
        <v>45</v>
      </c>
      <c r="D77" s="5">
        <v>1</v>
      </c>
      <c r="E77" s="6">
        <v>42437</v>
      </c>
      <c r="F77" s="14">
        <v>2930</v>
      </c>
      <c r="G77" s="14">
        <v>2930.6</v>
      </c>
      <c r="H77" s="4"/>
      <c r="I77" s="4"/>
      <c r="J77" s="7">
        <v>6</v>
      </c>
      <c r="K77" s="7">
        <v>32</v>
      </c>
      <c r="L77" s="4">
        <v>227.3</v>
      </c>
      <c r="M77" s="4">
        <v>225</v>
      </c>
      <c r="N77" s="8"/>
      <c r="O77" s="4">
        <v>14.3</v>
      </c>
      <c r="P77" s="8"/>
      <c r="Q77" s="8"/>
      <c r="R77" s="4">
        <v>0.3</v>
      </c>
      <c r="S77" s="4">
        <v>1133</v>
      </c>
      <c r="T77" s="4">
        <v>8641.7999999999993</v>
      </c>
      <c r="U77" s="4"/>
      <c r="V77" s="4"/>
      <c r="W77" s="4">
        <v>0.56999999999999995</v>
      </c>
      <c r="X77" s="4">
        <v>1.59</v>
      </c>
      <c r="Y77" s="4"/>
      <c r="Z77" s="4">
        <v>456.5</v>
      </c>
      <c r="AA77" s="4">
        <v>6.18</v>
      </c>
      <c r="AB77" s="8"/>
      <c r="AC77" s="4">
        <v>1960.8</v>
      </c>
      <c r="AD77" s="4">
        <v>247.4</v>
      </c>
      <c r="AE77" s="8">
        <v>0</v>
      </c>
      <c r="AF77" s="8">
        <v>4925</v>
      </c>
      <c r="AG77" s="8">
        <v>0.95187448194101443</v>
      </c>
      <c r="AH77" s="9">
        <v>9.4636170212765922E-2</v>
      </c>
      <c r="AI77" s="9">
        <v>5.8992340425531933E-2</v>
      </c>
      <c r="AJ77" s="10">
        <v>35.813999999998941</v>
      </c>
      <c r="AK77" s="10">
        <v>1740.7036093617012</v>
      </c>
      <c r="AL77" s="10">
        <v>6841.6080829787315</v>
      </c>
      <c r="AM77" s="10">
        <v>6331.4780000000001</v>
      </c>
      <c r="AN77" s="10">
        <v>7997.8755000000001</v>
      </c>
      <c r="AO77" s="10">
        <v>3.4517710638297849</v>
      </c>
      <c r="AP77" s="10">
        <v>1.3345</v>
      </c>
      <c r="AQ77" s="10">
        <v>8.2033000000000005</v>
      </c>
      <c r="AR77" s="11">
        <v>0.13955234042553197</v>
      </c>
      <c r="AS77" s="11">
        <f t="shared" si="45"/>
        <v>4.9194600579358569</v>
      </c>
      <c r="AT77" s="8">
        <v>54</v>
      </c>
      <c r="AU77" s="38">
        <v>1.6326000000000001</v>
      </c>
      <c r="AV77" s="78">
        <v>27.21</v>
      </c>
      <c r="AW77" s="78" t="s">
        <v>119</v>
      </c>
      <c r="AX77" s="78" t="s">
        <v>98</v>
      </c>
      <c r="AY77" s="78" t="e">
        <v>#N/A</v>
      </c>
      <c r="AZ77" s="78" t="e">
        <v>#N/A</v>
      </c>
      <c r="BA77" s="78" t="e">
        <v>#N/A</v>
      </c>
      <c r="BB77" s="78" t="e">
        <v>#N/A</v>
      </c>
      <c r="BC77" s="78" t="str">
        <f t="shared" si="29"/>
        <v>R25S5C1</v>
      </c>
      <c r="BD77" s="78" t="e">
        <f t="shared" si="31"/>
        <v>#N/A</v>
      </c>
      <c r="BE77" s="78" t="e">
        <v>#N/A</v>
      </c>
      <c r="BF77" s="78"/>
      <c r="BG77" s="99">
        <v>31</v>
      </c>
      <c r="BH77" s="142">
        <v>1.5049980454571283</v>
      </c>
      <c r="BI77" s="99">
        <v>4</v>
      </c>
      <c r="BJ77" s="99">
        <f t="shared" si="32"/>
        <v>8.9534999999997353</v>
      </c>
      <c r="BK77" s="99">
        <v>54.749539286314231</v>
      </c>
      <c r="BL77" s="142">
        <v>15.734265734265733</v>
      </c>
      <c r="BM77" s="76" t="str">
        <f t="shared" si="33"/>
        <v>R25S5</v>
      </c>
      <c r="BN77" s="76" t="e">
        <f t="shared" si="34"/>
        <v>#N/A</v>
      </c>
      <c r="BO77" s="135"/>
      <c r="BP77" s="110">
        <f t="shared" si="35"/>
        <v>7.1471591400205332</v>
      </c>
      <c r="BQ77" s="144">
        <f t="shared" si="36"/>
        <v>0.34250000000000003</v>
      </c>
      <c r="BR77" s="110">
        <f t="shared" si="37"/>
        <v>8.5419465924237503</v>
      </c>
      <c r="BS77" s="99">
        <v>1</v>
      </c>
      <c r="BT77" s="99">
        <f t="shared" si="38"/>
        <v>0</v>
      </c>
      <c r="BU77" s="122">
        <v>5</v>
      </c>
      <c r="BV77" s="122">
        <f t="shared" si="39"/>
        <v>-1133</v>
      </c>
      <c r="BW77" s="122">
        <f t="shared" si="40"/>
        <v>2.0979020979020976E-2</v>
      </c>
      <c r="BX77" s="122"/>
      <c r="BY77" s="122">
        <f t="shared" si="41"/>
        <v>0.27083799623828092</v>
      </c>
      <c r="BZ77" s="78" t="e">
        <v>#NUM!</v>
      </c>
      <c r="CA77" s="122" t="e">
        <f t="shared" si="42"/>
        <v>#NUM!</v>
      </c>
      <c r="CB77" s="122" t="e">
        <f t="shared" si="43"/>
        <v>#NUM!</v>
      </c>
    </row>
    <row r="78" spans="1:80" x14ac:dyDescent="0.35">
      <c r="A78" s="4" t="s">
        <v>50</v>
      </c>
      <c r="B78" s="4">
        <v>5</v>
      </c>
      <c r="C78" s="4" t="s">
        <v>45</v>
      </c>
      <c r="D78" s="5">
        <v>2</v>
      </c>
      <c r="E78" s="6">
        <v>42437</v>
      </c>
      <c r="F78" s="14">
        <v>2947</v>
      </c>
      <c r="G78" s="14">
        <v>2947.6</v>
      </c>
      <c r="H78" s="4"/>
      <c r="I78" s="4"/>
      <c r="J78" s="7">
        <v>6</v>
      </c>
      <c r="K78" s="7">
        <v>32</v>
      </c>
      <c r="L78" s="4">
        <v>211</v>
      </c>
      <c r="M78" s="4">
        <v>210.3</v>
      </c>
      <c r="N78" s="8"/>
      <c r="O78" s="4">
        <v>15.4</v>
      </c>
      <c r="P78" s="8"/>
      <c r="Q78" s="8"/>
      <c r="R78" s="4">
        <v>0.47</v>
      </c>
      <c r="S78" s="4">
        <v>1164</v>
      </c>
      <c r="T78" s="4">
        <v>8641.7999999999993</v>
      </c>
      <c r="U78" s="4"/>
      <c r="V78" s="4"/>
      <c r="W78" s="4">
        <v>0.64</v>
      </c>
      <c r="X78" s="4">
        <v>1.59</v>
      </c>
      <c r="Y78" s="4"/>
      <c r="Z78" s="4">
        <v>390</v>
      </c>
      <c r="AA78" s="4">
        <v>5.65</v>
      </c>
      <c r="AB78" s="8"/>
      <c r="AC78" s="4">
        <v>1960.8</v>
      </c>
      <c r="AD78" s="4">
        <v>247.4</v>
      </c>
      <c r="AE78" s="8">
        <v>0</v>
      </c>
      <c r="AF78" s="8">
        <v>4925</v>
      </c>
      <c r="AG78" s="8">
        <v>0.95187448194101443</v>
      </c>
      <c r="AH78" s="9">
        <v>9.4636170212765922E-2</v>
      </c>
      <c r="AI78" s="9">
        <v>5.8992340425531933E-2</v>
      </c>
      <c r="AJ78" s="10">
        <v>35.813999999998941</v>
      </c>
      <c r="AK78" s="10">
        <v>1740.7036093617012</v>
      </c>
      <c r="AL78" s="10">
        <v>6841.6080829787315</v>
      </c>
      <c r="AM78" s="10">
        <v>6331.4780000000001</v>
      </c>
      <c r="AN78" s="10">
        <v>7997.8755000000001</v>
      </c>
      <c r="AO78" s="10">
        <v>3.4517710638297849</v>
      </c>
      <c r="AP78" s="10">
        <v>1.3345</v>
      </c>
      <c r="AQ78" s="10">
        <v>8.2033000000000005</v>
      </c>
      <c r="AR78" s="11">
        <v>0.13955234042553197</v>
      </c>
      <c r="AS78" s="11">
        <f t="shared" si="45"/>
        <v>4.9194600579358569</v>
      </c>
      <c r="AT78" s="8">
        <v>47</v>
      </c>
      <c r="AU78" s="12">
        <v>8.4599999999999995E-2</v>
      </c>
      <c r="AV78" s="78">
        <v>1.41</v>
      </c>
      <c r="AW78" s="78" t="s">
        <v>119</v>
      </c>
      <c r="AX78" s="78" t="s">
        <v>98</v>
      </c>
      <c r="AY78" s="78" t="e">
        <v>#N/A</v>
      </c>
      <c r="AZ78" s="78" t="e">
        <v>#N/A</v>
      </c>
      <c r="BA78" s="78" t="e">
        <v>#N/A</v>
      </c>
      <c r="BB78" s="78" t="e">
        <v>#N/A</v>
      </c>
      <c r="BC78" s="78" t="str">
        <f t="shared" si="29"/>
        <v>R25S5C2</v>
      </c>
      <c r="BD78" s="78" t="e">
        <f t="shared" si="31"/>
        <v>#N/A</v>
      </c>
      <c r="BE78" s="78" t="e">
        <v>#N/A</v>
      </c>
      <c r="BF78" s="78"/>
      <c r="BG78" s="99">
        <v>31</v>
      </c>
      <c r="BH78" s="142">
        <v>1.5049980454571283</v>
      </c>
      <c r="BI78" s="99">
        <v>4</v>
      </c>
      <c r="BJ78" s="99">
        <f t="shared" si="32"/>
        <v>8.9534999999997353</v>
      </c>
      <c r="BK78" s="99">
        <v>54.749539286314231</v>
      </c>
      <c r="BL78" s="142">
        <v>13.655844155844155</v>
      </c>
      <c r="BM78" s="76" t="str">
        <f t="shared" si="33"/>
        <v>R25S5</v>
      </c>
      <c r="BN78" s="76" t="e">
        <f t="shared" si="34"/>
        <v>#N/A</v>
      </c>
      <c r="BO78" s="135"/>
      <c r="BP78" s="110">
        <f t="shared" si="35"/>
        <v>7.1005503989403076</v>
      </c>
      <c r="BQ78" s="144">
        <f t="shared" si="36"/>
        <v>0.34250000000000003</v>
      </c>
      <c r="BR78" s="110">
        <f t="shared" si="37"/>
        <v>8.5419465924237503</v>
      </c>
      <c r="BS78" s="99">
        <v>1</v>
      </c>
      <c r="BT78" s="99">
        <f t="shared" si="38"/>
        <v>0</v>
      </c>
      <c r="BU78" s="122">
        <v>5</v>
      </c>
      <c r="BV78" s="122">
        <f t="shared" si="39"/>
        <v>-1164</v>
      </c>
      <c r="BW78" s="122">
        <f t="shared" si="40"/>
        <v>3.0519480519480516E-2</v>
      </c>
      <c r="BX78" s="122"/>
      <c r="BY78" s="122">
        <f t="shared" si="41"/>
        <v>0.24728005994460017</v>
      </c>
      <c r="BZ78" s="78" t="e">
        <v>#NUM!</v>
      </c>
      <c r="CA78" s="122" t="e">
        <f t="shared" si="42"/>
        <v>#NUM!</v>
      </c>
      <c r="CB78" s="122" t="e">
        <f t="shared" si="43"/>
        <v>#NUM!</v>
      </c>
    </row>
    <row r="79" spans="1:80" x14ac:dyDescent="0.35">
      <c r="A79" s="4" t="s">
        <v>50</v>
      </c>
      <c r="B79" s="4">
        <v>5</v>
      </c>
      <c r="C79" s="4" t="s">
        <v>45</v>
      </c>
      <c r="D79" s="5">
        <v>3</v>
      </c>
      <c r="E79" s="6">
        <v>42437</v>
      </c>
      <c r="F79" s="14">
        <v>2955</v>
      </c>
      <c r="G79" s="14">
        <v>2955.8</v>
      </c>
      <c r="H79" s="4"/>
      <c r="I79" s="4"/>
      <c r="J79" s="7">
        <v>8</v>
      </c>
      <c r="K79" s="7">
        <v>32</v>
      </c>
      <c r="L79" s="4">
        <v>193.3</v>
      </c>
      <c r="M79" s="4">
        <v>193.3</v>
      </c>
      <c r="N79" s="8"/>
      <c r="O79" s="4">
        <v>11.8</v>
      </c>
      <c r="P79" s="8"/>
      <c r="Q79" s="8"/>
      <c r="R79" s="4">
        <v>0.31</v>
      </c>
      <c r="S79" s="4">
        <v>1187</v>
      </c>
      <c r="T79" s="4">
        <v>8641.7999999999993</v>
      </c>
      <c r="U79" s="4"/>
      <c r="V79" s="4"/>
      <c r="W79" s="4">
        <v>0.54</v>
      </c>
      <c r="X79" s="4">
        <v>1.59</v>
      </c>
      <c r="Y79" s="4"/>
      <c r="Z79" s="4">
        <v>1033</v>
      </c>
      <c r="AA79" s="4">
        <v>16.3</v>
      </c>
      <c r="AB79" s="8"/>
      <c r="AC79" s="4">
        <v>1960.8</v>
      </c>
      <c r="AD79" s="4">
        <v>247.4</v>
      </c>
      <c r="AE79" s="8">
        <v>0</v>
      </c>
      <c r="AF79" s="8">
        <v>4925</v>
      </c>
      <c r="AG79" s="8">
        <v>0.95187448194101443</v>
      </c>
      <c r="AH79" s="9">
        <v>9.4636170212765922E-2</v>
      </c>
      <c r="AI79" s="9">
        <v>5.8992340425531933E-2</v>
      </c>
      <c r="AJ79" s="10">
        <v>35.813999999998941</v>
      </c>
      <c r="AK79" s="10">
        <v>1740.7036093617012</v>
      </c>
      <c r="AL79" s="10">
        <v>6841.6080829787315</v>
      </c>
      <c r="AM79" s="10">
        <v>6331.4780000000001</v>
      </c>
      <c r="AN79" s="10">
        <v>7997.8755000000001</v>
      </c>
      <c r="AO79" s="10">
        <v>3.4517710638297849</v>
      </c>
      <c r="AP79" s="10">
        <v>1.3345</v>
      </c>
      <c r="AQ79" s="10">
        <v>8.2033000000000005</v>
      </c>
      <c r="AR79" s="11">
        <v>0.13955234042553197</v>
      </c>
      <c r="AS79" s="11">
        <f t="shared" si="45"/>
        <v>4.9194600579358569</v>
      </c>
      <c r="AT79" s="8">
        <v>29</v>
      </c>
      <c r="AU79" s="12">
        <v>9.9000000000000005E-2</v>
      </c>
      <c r="AV79" s="78">
        <v>1.6500000000000001</v>
      </c>
      <c r="AW79" s="78" t="s">
        <v>119</v>
      </c>
      <c r="AX79" s="78" t="s">
        <v>98</v>
      </c>
      <c r="AY79" s="78" t="e">
        <v>#N/A</v>
      </c>
      <c r="AZ79" s="78" t="e">
        <v>#N/A</v>
      </c>
      <c r="BA79" s="78" t="e">
        <v>#N/A</v>
      </c>
      <c r="BB79" s="78" t="e">
        <v>#N/A</v>
      </c>
      <c r="BC79" s="78" t="str">
        <f t="shared" si="29"/>
        <v>R25S5C3</v>
      </c>
      <c r="BD79" s="78" t="e">
        <f t="shared" si="31"/>
        <v>#N/A</v>
      </c>
      <c r="BE79" s="78" t="e">
        <v>#N/A</v>
      </c>
      <c r="BF79" s="78"/>
      <c r="BG79" s="99">
        <v>31</v>
      </c>
      <c r="BH79" s="142">
        <v>1.5049980454571283</v>
      </c>
      <c r="BI79" s="99">
        <v>4</v>
      </c>
      <c r="BJ79" s="99">
        <f t="shared" si="32"/>
        <v>8.9534999999997353</v>
      </c>
      <c r="BK79" s="99">
        <v>54.749539286314231</v>
      </c>
      <c r="BL79" s="142">
        <v>16.381355932203391</v>
      </c>
      <c r="BM79" s="76" t="str">
        <f t="shared" si="33"/>
        <v>R25S5</v>
      </c>
      <c r="BN79" s="76" t="e">
        <f t="shared" si="34"/>
        <v>#N/A</v>
      </c>
      <c r="BO79" s="135"/>
      <c r="BP79" s="110">
        <f t="shared" si="35"/>
        <v>10.081801596278755</v>
      </c>
      <c r="BQ79" s="144">
        <f t="shared" si="36"/>
        <v>0.34250000000000003</v>
      </c>
      <c r="BR79" s="110">
        <f t="shared" si="37"/>
        <v>8.5419465924237503</v>
      </c>
      <c r="BS79" s="99">
        <v>1</v>
      </c>
      <c r="BT79" s="99">
        <f t="shared" si="38"/>
        <v>0</v>
      </c>
      <c r="BU79" s="122">
        <v>5</v>
      </c>
      <c r="BV79" s="122">
        <f t="shared" si="39"/>
        <v>-1187</v>
      </c>
      <c r="BW79" s="122">
        <f t="shared" si="40"/>
        <v>2.6271186440677965E-2</v>
      </c>
      <c r="BX79" s="122"/>
      <c r="BY79" s="122">
        <f t="shared" si="41"/>
        <v>0.31599190433449192</v>
      </c>
      <c r="BZ79" s="78" t="e">
        <v>#NUM!</v>
      </c>
      <c r="CA79" s="122" t="e">
        <f t="shared" si="42"/>
        <v>#NUM!</v>
      </c>
      <c r="CB79" s="122" t="e">
        <f t="shared" si="43"/>
        <v>#NUM!</v>
      </c>
    </row>
    <row r="80" spans="1:80" x14ac:dyDescent="0.35">
      <c r="A80" s="4" t="s">
        <v>50</v>
      </c>
      <c r="B80" s="4">
        <v>5</v>
      </c>
      <c r="C80" s="4" t="s">
        <v>45</v>
      </c>
      <c r="D80" s="5">
        <v>4</v>
      </c>
      <c r="E80" s="6">
        <v>42437</v>
      </c>
      <c r="F80" s="14">
        <v>2972</v>
      </c>
      <c r="G80" s="14">
        <v>2972.8</v>
      </c>
      <c r="H80" s="4"/>
      <c r="I80" s="4"/>
      <c r="J80" s="7">
        <v>8</v>
      </c>
      <c r="K80" s="7">
        <v>32</v>
      </c>
      <c r="L80" s="4">
        <v>188.5</v>
      </c>
      <c r="M80" s="4">
        <v>188.5</v>
      </c>
      <c r="N80" s="8"/>
      <c r="O80" s="4">
        <v>12.4</v>
      </c>
      <c r="P80" s="8"/>
      <c r="Q80" s="8"/>
      <c r="R80" s="4">
        <v>0.28999999999999998</v>
      </c>
      <c r="S80" s="4">
        <v>1223</v>
      </c>
      <c r="T80" s="4">
        <v>8641.7999999999993</v>
      </c>
      <c r="U80" s="4"/>
      <c r="V80" s="4"/>
      <c r="W80" s="4">
        <v>0.32</v>
      </c>
      <c r="X80" s="4">
        <v>1.59</v>
      </c>
      <c r="Y80" s="4"/>
      <c r="Z80" s="4">
        <v>768.7</v>
      </c>
      <c r="AA80" s="4">
        <v>12.43</v>
      </c>
      <c r="AB80" s="8"/>
      <c r="AC80" s="4">
        <v>1960.8</v>
      </c>
      <c r="AD80" s="4">
        <v>247.4</v>
      </c>
      <c r="AE80" s="8">
        <v>0</v>
      </c>
      <c r="AF80" s="8">
        <v>4925</v>
      </c>
      <c r="AG80" s="8">
        <v>0.95187448194101398</v>
      </c>
      <c r="AH80" s="9">
        <v>9.4636170212765922E-2</v>
      </c>
      <c r="AI80" s="9">
        <v>5.8992340425531933E-2</v>
      </c>
      <c r="AJ80" s="10">
        <v>35.813999999998941</v>
      </c>
      <c r="AK80" s="10">
        <v>1740.7036093617012</v>
      </c>
      <c r="AL80" s="10">
        <v>6841.6080829787315</v>
      </c>
      <c r="AM80" s="10">
        <v>6331.4780000000001</v>
      </c>
      <c r="AN80" s="10">
        <v>7997.8755000000001</v>
      </c>
      <c r="AO80" s="10">
        <v>3.4517710638297849</v>
      </c>
      <c r="AP80" s="10">
        <v>1.3345</v>
      </c>
      <c r="AQ80" s="10">
        <v>8.2033000000000005</v>
      </c>
      <c r="AR80" s="11">
        <v>0.13955234042553197</v>
      </c>
      <c r="AS80" s="11">
        <f t="shared" si="45"/>
        <v>4.9194600579358569</v>
      </c>
      <c r="AT80" s="8">
        <v>39</v>
      </c>
      <c r="AU80" s="12">
        <v>6.0600000000000001E-2</v>
      </c>
      <c r="AV80" s="78">
        <v>1.01</v>
      </c>
      <c r="AW80" s="78" t="s">
        <v>119</v>
      </c>
      <c r="AX80" s="78" t="s">
        <v>98</v>
      </c>
      <c r="AY80" s="78" t="e">
        <v>#N/A</v>
      </c>
      <c r="AZ80" s="78" t="e">
        <v>#N/A</v>
      </c>
      <c r="BA80" s="78" t="e">
        <v>#N/A</v>
      </c>
      <c r="BB80" s="78" t="e">
        <v>#N/A</v>
      </c>
      <c r="BC80" s="78" t="str">
        <f t="shared" si="29"/>
        <v>R25S5C4</v>
      </c>
      <c r="BD80" s="78" t="e">
        <f t="shared" si="31"/>
        <v>#N/A</v>
      </c>
      <c r="BE80" s="78" t="e">
        <v>#N/A</v>
      </c>
      <c r="BF80" s="78"/>
      <c r="BG80" s="99">
        <v>31</v>
      </c>
      <c r="BH80" s="142">
        <v>1.5049980454571283</v>
      </c>
      <c r="BI80" s="99">
        <v>4</v>
      </c>
      <c r="BJ80" s="99">
        <f t="shared" si="32"/>
        <v>8.9534999999997353</v>
      </c>
      <c r="BK80" s="99">
        <v>54.749539286314231</v>
      </c>
      <c r="BL80" s="142">
        <v>15.201612903225806</v>
      </c>
      <c r="BM80" s="76" t="str">
        <f t="shared" si="33"/>
        <v>R25S5</v>
      </c>
      <c r="BN80" s="76" t="e">
        <f t="shared" si="34"/>
        <v>#N/A</v>
      </c>
      <c r="BO80" s="135"/>
      <c r="BP80" s="110">
        <f t="shared" si="35"/>
        <v>9.8382752344554056</v>
      </c>
      <c r="BQ80" s="144">
        <f t="shared" si="36"/>
        <v>0.34250000000000003</v>
      </c>
      <c r="BR80" s="110">
        <f t="shared" si="37"/>
        <v>8.5419465924237503</v>
      </c>
      <c r="BS80" s="99">
        <v>1</v>
      </c>
      <c r="BT80" s="99">
        <f t="shared" si="38"/>
        <v>0</v>
      </c>
      <c r="BU80" s="122">
        <v>5</v>
      </c>
      <c r="BV80" s="122">
        <f t="shared" si="39"/>
        <v>-1223</v>
      </c>
      <c r="BW80" s="122">
        <f t="shared" si="40"/>
        <v>2.3387096774193546E-2</v>
      </c>
      <c r="BX80" s="122"/>
      <c r="BY80" s="122">
        <f t="shared" si="41"/>
        <v>0.29881758634206412</v>
      </c>
      <c r="BZ80" s="78" t="e">
        <v>#NUM!</v>
      </c>
      <c r="CA80" s="122" t="e">
        <f t="shared" si="42"/>
        <v>#NUM!</v>
      </c>
      <c r="CB80" s="122" t="e">
        <f t="shared" si="43"/>
        <v>#NUM!</v>
      </c>
    </row>
    <row r="81" spans="1:80" x14ac:dyDescent="0.35">
      <c r="A81" s="4" t="s">
        <v>50</v>
      </c>
      <c r="B81" s="4">
        <v>6</v>
      </c>
      <c r="C81" s="4" t="s">
        <v>45</v>
      </c>
      <c r="D81" s="5">
        <v>1</v>
      </c>
      <c r="E81" s="6">
        <v>42441</v>
      </c>
      <c r="F81" s="14">
        <v>2867.5</v>
      </c>
      <c r="G81" s="14">
        <v>2868</v>
      </c>
      <c r="H81" s="4"/>
      <c r="I81" s="4"/>
      <c r="J81" s="7">
        <v>5</v>
      </c>
      <c r="K81" s="7">
        <v>257</v>
      </c>
      <c r="L81" s="4">
        <v>193.1</v>
      </c>
      <c r="M81" s="4">
        <v>165.5</v>
      </c>
      <c r="N81" s="8"/>
      <c r="O81" s="4">
        <v>18.899999999999999</v>
      </c>
      <c r="P81" s="8"/>
      <c r="Q81" s="8"/>
      <c r="R81" s="4">
        <v>0.22</v>
      </c>
      <c r="S81" s="4">
        <v>3721.3</v>
      </c>
      <c r="T81" s="4">
        <v>9475.5</v>
      </c>
      <c r="U81" s="4"/>
      <c r="V81" s="4"/>
      <c r="W81" s="4">
        <v>0.23</v>
      </c>
      <c r="X81" s="4">
        <v>0.56999999999999995</v>
      </c>
      <c r="Y81" s="4"/>
      <c r="Z81" s="4">
        <v>689</v>
      </c>
      <c r="AA81" s="4">
        <v>12.69</v>
      </c>
      <c r="AB81" s="8"/>
      <c r="AC81" s="4">
        <v>1993.8</v>
      </c>
      <c r="AD81" s="4">
        <v>245.7</v>
      </c>
      <c r="AE81" s="8">
        <v>0</v>
      </c>
      <c r="AF81" s="8">
        <v>6800</v>
      </c>
      <c r="AG81" s="8">
        <v>1.162763642942986</v>
      </c>
      <c r="AH81" s="9">
        <v>8.2928961748633886E-2</v>
      </c>
      <c r="AI81" s="9">
        <v>4.8595628415300539E-2</v>
      </c>
      <c r="AJ81" s="10">
        <v>27.889200000000073</v>
      </c>
      <c r="AK81" s="10">
        <v>1888.8659366120221</v>
      </c>
      <c r="AL81" s="10">
        <v>6854.3531918032759</v>
      </c>
      <c r="AM81" s="10">
        <v>6159.4102000000003</v>
      </c>
      <c r="AN81" s="10">
        <v>7693.7334000000001</v>
      </c>
      <c r="AO81" s="10">
        <v>4.4408207650273201</v>
      </c>
      <c r="AP81" s="10">
        <v>1.8171999999999999</v>
      </c>
      <c r="AQ81" s="10">
        <v>11.5</v>
      </c>
      <c r="AR81" s="11">
        <v>0.1139573770491803</v>
      </c>
      <c r="AS81" s="11">
        <f t="shared" si="45"/>
        <v>3.1282826527440073</v>
      </c>
      <c r="AT81" s="8">
        <v>40</v>
      </c>
      <c r="AU81" s="12">
        <v>0.56040000000000001</v>
      </c>
      <c r="AV81" s="78">
        <v>9.34</v>
      </c>
      <c r="AW81" s="78" t="s">
        <v>119</v>
      </c>
      <c r="AX81" s="78" t="s">
        <v>98</v>
      </c>
      <c r="AY81" s="78" t="e">
        <v>#N/A</v>
      </c>
      <c r="AZ81" s="78" t="e">
        <v>#N/A</v>
      </c>
      <c r="BA81" s="78" t="e">
        <v>#N/A</v>
      </c>
      <c r="BB81" s="78" t="e">
        <v>#N/A</v>
      </c>
      <c r="BC81" s="78" t="str">
        <f t="shared" si="29"/>
        <v>R25S6C1</v>
      </c>
      <c r="BD81" s="78" t="e">
        <f t="shared" si="31"/>
        <v>#N/A</v>
      </c>
      <c r="BE81" s="78" t="e">
        <v>#N/A</v>
      </c>
      <c r="BF81" s="78"/>
      <c r="BG81" s="99">
        <v>21.5</v>
      </c>
      <c r="BH81" s="142">
        <v>2.1872265966754094</v>
      </c>
      <c r="BI81" s="99">
        <v>3</v>
      </c>
      <c r="BJ81" s="99">
        <f t="shared" si="32"/>
        <v>9.2964000000000251</v>
      </c>
      <c r="BK81" s="99">
        <v>71.490039154941513</v>
      </c>
      <c r="BL81" s="142">
        <v>8.7566137566137581</v>
      </c>
      <c r="BM81" s="76" t="str">
        <f t="shared" si="33"/>
        <v>R25S6</v>
      </c>
      <c r="BN81" s="76" t="e">
        <f t="shared" si="34"/>
        <v>#N/A</v>
      </c>
      <c r="BO81" s="135"/>
      <c r="BP81" s="110">
        <f t="shared" si="35"/>
        <v>7.3012575236650621</v>
      </c>
      <c r="BQ81" s="144">
        <f t="shared" si="36"/>
        <v>0.68333333333333324</v>
      </c>
      <c r="BR81" s="110">
        <f t="shared" si="37"/>
        <v>9.5541820794582559</v>
      </c>
      <c r="BS81" s="99">
        <v>1</v>
      </c>
      <c r="BT81" s="99">
        <f t="shared" si="38"/>
        <v>0</v>
      </c>
      <c r="BU81" s="122">
        <v>5</v>
      </c>
      <c r="BV81" s="122">
        <f t="shared" si="39"/>
        <v>-3721.3</v>
      </c>
      <c r="BW81" s="122">
        <f t="shared" si="40"/>
        <v>1.1640211640211642E-2</v>
      </c>
      <c r="BX81" s="122"/>
      <c r="BY81" s="122">
        <f t="shared" si="41"/>
        <v>0.18977442986323756</v>
      </c>
      <c r="BZ81" s="78" t="e">
        <v>#NUM!</v>
      </c>
      <c r="CA81" s="122" t="e">
        <f t="shared" si="42"/>
        <v>#NUM!</v>
      </c>
      <c r="CB81" s="122" t="e">
        <f t="shared" si="43"/>
        <v>#NUM!</v>
      </c>
    </row>
    <row r="82" spans="1:80" x14ac:dyDescent="0.35">
      <c r="A82" s="4" t="s">
        <v>50</v>
      </c>
      <c r="B82" s="4">
        <v>6</v>
      </c>
      <c r="C82" s="4" t="s">
        <v>45</v>
      </c>
      <c r="D82" s="5">
        <v>2</v>
      </c>
      <c r="E82" s="6">
        <v>42441</v>
      </c>
      <c r="F82" s="14">
        <v>2886.5</v>
      </c>
      <c r="G82" s="14">
        <v>2887</v>
      </c>
      <c r="H82" s="4"/>
      <c r="I82" s="4"/>
      <c r="J82" s="7">
        <v>5</v>
      </c>
      <c r="K82" s="7">
        <v>257.89999999999998</v>
      </c>
      <c r="L82" s="4">
        <v>110.3</v>
      </c>
      <c r="M82" s="4">
        <v>110.7</v>
      </c>
      <c r="N82" s="8"/>
      <c r="O82" s="4">
        <v>14.2</v>
      </c>
      <c r="P82" s="8"/>
      <c r="Q82" s="8"/>
      <c r="R82" s="4">
        <v>0.87</v>
      </c>
      <c r="S82" s="4">
        <v>3419.2</v>
      </c>
      <c r="T82" s="4">
        <v>9475.5</v>
      </c>
      <c r="U82" s="4"/>
      <c r="V82" s="4"/>
      <c r="W82" s="4">
        <v>0.42</v>
      </c>
      <c r="X82" s="4">
        <v>0.56999999999999995</v>
      </c>
      <c r="Y82" s="4"/>
      <c r="Z82" s="4">
        <v>906.3</v>
      </c>
      <c r="AA82" s="4">
        <v>24.96</v>
      </c>
      <c r="AB82" s="8"/>
      <c r="AC82" s="4">
        <v>1993.8</v>
      </c>
      <c r="AD82" s="4">
        <v>245.7</v>
      </c>
      <c r="AE82" s="8">
        <v>0</v>
      </c>
      <c r="AF82" s="8">
        <v>6800</v>
      </c>
      <c r="AG82" s="8">
        <v>1.162763642942986</v>
      </c>
      <c r="AH82" s="9">
        <v>8.2928961748633886E-2</v>
      </c>
      <c r="AI82" s="9">
        <v>4.8595628415300539E-2</v>
      </c>
      <c r="AJ82" s="10">
        <v>27.889200000000073</v>
      </c>
      <c r="AK82" s="10">
        <v>1888.8659366120221</v>
      </c>
      <c r="AL82" s="10">
        <v>6854.3531918032759</v>
      </c>
      <c r="AM82" s="10">
        <v>6159.4102000000003</v>
      </c>
      <c r="AN82" s="10">
        <v>7693.7334000000001</v>
      </c>
      <c r="AO82" s="10">
        <v>4.4408207650273201</v>
      </c>
      <c r="AP82" s="10">
        <v>1.8171999999999999</v>
      </c>
      <c r="AQ82" s="10">
        <v>11.5</v>
      </c>
      <c r="AR82" s="11">
        <v>0.1139573770491803</v>
      </c>
      <c r="AS82" s="11">
        <f t="shared" si="45"/>
        <v>3.1282826527440073</v>
      </c>
      <c r="AT82" s="8">
        <v>62</v>
      </c>
      <c r="AU82" s="12">
        <v>4.8600000000000004E-2</v>
      </c>
      <c r="AV82" s="78">
        <v>0.81000000000000016</v>
      </c>
      <c r="AW82" s="78" t="s">
        <v>119</v>
      </c>
      <c r="AX82" s="78" t="s">
        <v>98</v>
      </c>
      <c r="AY82" s="78" t="e">
        <v>#N/A</v>
      </c>
      <c r="AZ82" s="78" t="e">
        <v>#N/A</v>
      </c>
      <c r="BA82" s="78" t="e">
        <v>#N/A</v>
      </c>
      <c r="BB82" s="78" t="e">
        <v>#N/A</v>
      </c>
      <c r="BC82" s="78" t="str">
        <f t="shared" si="29"/>
        <v>R25S6C2</v>
      </c>
      <c r="BD82" s="78" t="e">
        <f t="shared" si="31"/>
        <v>#N/A</v>
      </c>
      <c r="BE82" s="78" t="e">
        <v>#N/A</v>
      </c>
      <c r="BF82" s="78"/>
      <c r="BG82" s="99">
        <v>21.5</v>
      </c>
      <c r="BH82" s="142">
        <v>2.1872265966754094</v>
      </c>
      <c r="BI82" s="99">
        <v>3</v>
      </c>
      <c r="BJ82" s="99">
        <f t="shared" si="32"/>
        <v>9.2964000000000251</v>
      </c>
      <c r="BK82" s="99">
        <v>71.490039154941513</v>
      </c>
      <c r="BL82" s="142">
        <v>7.7957746478873249</v>
      </c>
      <c r="BM82" s="76" t="str">
        <f t="shared" si="33"/>
        <v>R25S6</v>
      </c>
      <c r="BN82" s="76" t="e">
        <f t="shared" si="34"/>
        <v>#N/A</v>
      </c>
      <c r="BO82" s="135"/>
      <c r="BP82" s="110">
        <f t="shared" si="35"/>
        <v>14.528524289189235</v>
      </c>
      <c r="BQ82" s="144">
        <f t="shared" si="36"/>
        <v>0.68333333333333324</v>
      </c>
      <c r="BR82" s="110">
        <f t="shared" si="37"/>
        <v>9.5541820794582559</v>
      </c>
      <c r="BS82" s="99">
        <v>1</v>
      </c>
      <c r="BT82" s="99">
        <f t="shared" si="38"/>
        <v>0</v>
      </c>
      <c r="BU82" s="122">
        <v>5</v>
      </c>
      <c r="BV82" s="122">
        <f t="shared" si="39"/>
        <v>-3419.2</v>
      </c>
      <c r="BW82" s="122">
        <f t="shared" si="40"/>
        <v>6.1267605633802819E-2</v>
      </c>
      <c r="BX82" s="122"/>
      <c r="BY82" s="122">
        <f t="shared" si="41"/>
        <v>0.22842759159201026</v>
      </c>
      <c r="BZ82" s="78" t="e">
        <v>#NUM!</v>
      </c>
      <c r="CA82" s="122" t="e">
        <f t="shared" si="42"/>
        <v>#NUM!</v>
      </c>
      <c r="CB82" s="122" t="e">
        <f t="shared" si="43"/>
        <v>#NUM!</v>
      </c>
    </row>
    <row r="83" spans="1:80" x14ac:dyDescent="0.35">
      <c r="A83" s="4" t="s">
        <v>50</v>
      </c>
      <c r="B83" s="4">
        <v>6</v>
      </c>
      <c r="C83" s="4" t="s">
        <v>45</v>
      </c>
      <c r="D83" s="5">
        <v>3</v>
      </c>
      <c r="E83" s="6">
        <v>42441</v>
      </c>
      <c r="F83" s="14">
        <v>2898.5</v>
      </c>
      <c r="G83" s="14">
        <v>2899</v>
      </c>
      <c r="H83" s="4"/>
      <c r="I83" s="4"/>
      <c r="J83" s="7"/>
      <c r="K83" s="7"/>
      <c r="L83" s="4">
        <v>119.8</v>
      </c>
      <c r="M83" s="4">
        <v>119.8</v>
      </c>
      <c r="N83" s="8"/>
      <c r="O83" s="4">
        <v>27.9</v>
      </c>
      <c r="P83" s="8"/>
      <c r="Q83" s="8"/>
      <c r="R83" s="4">
        <v>0.96</v>
      </c>
      <c r="S83" s="4">
        <v>3447</v>
      </c>
      <c r="T83" s="4">
        <v>9475.5</v>
      </c>
      <c r="U83" s="4"/>
      <c r="V83" s="4"/>
      <c r="W83" s="4">
        <v>0.74</v>
      </c>
      <c r="X83" s="4">
        <v>0.56999999999999995</v>
      </c>
      <c r="Y83" s="4"/>
      <c r="Z83" s="4">
        <v>2469.5</v>
      </c>
      <c r="AA83" s="4">
        <v>62.82</v>
      </c>
      <c r="AB83" s="8"/>
      <c r="AC83" s="4">
        <v>1993.8</v>
      </c>
      <c r="AD83" s="4">
        <v>245.7</v>
      </c>
      <c r="AE83" s="8"/>
      <c r="AF83" s="8"/>
      <c r="AG83" s="8"/>
      <c r="AH83" s="9">
        <v>8.2928961748633886E-2</v>
      </c>
      <c r="AI83" s="9">
        <v>4.8595628415300539E-2</v>
      </c>
      <c r="AJ83" s="10">
        <v>27.889200000000073</v>
      </c>
      <c r="AK83" s="10">
        <v>1888.8659366120221</v>
      </c>
      <c r="AL83" s="10">
        <v>6854.3531918032759</v>
      </c>
      <c r="AM83" s="10">
        <v>6159.4102000000003</v>
      </c>
      <c r="AN83" s="10">
        <v>7693.7334000000001</v>
      </c>
      <c r="AO83" s="10">
        <v>4.4408207650273201</v>
      </c>
      <c r="AP83" s="10">
        <v>1.8171999999999999</v>
      </c>
      <c r="AQ83" s="10">
        <v>11.5</v>
      </c>
      <c r="AR83" s="11">
        <v>0.1139573770491803</v>
      </c>
      <c r="AS83" s="11">
        <f t="shared" si="45"/>
        <v>3.1282826527440073</v>
      </c>
      <c r="AT83" s="8"/>
      <c r="AU83" s="39">
        <v>4.0800000000000003E-2</v>
      </c>
      <c r="AV83" s="78">
        <v>0.68</v>
      </c>
      <c r="AW83" s="78" t="s">
        <v>119</v>
      </c>
      <c r="AX83" s="78" t="s">
        <v>98</v>
      </c>
      <c r="AY83" s="78" t="e">
        <v>#N/A</v>
      </c>
      <c r="AZ83" s="78" t="e">
        <v>#N/A</v>
      </c>
      <c r="BA83" s="78" t="e">
        <v>#N/A</v>
      </c>
      <c r="BB83" s="78" t="e">
        <v>#N/A</v>
      </c>
      <c r="BC83" s="78" t="str">
        <f t="shared" si="29"/>
        <v>R25S6C3</v>
      </c>
      <c r="BD83" s="78" t="e">
        <f t="shared" si="31"/>
        <v>#N/A</v>
      </c>
      <c r="BE83" s="78" t="e">
        <v>#N/A</v>
      </c>
      <c r="BF83" s="78"/>
      <c r="BG83" s="99">
        <v>21.5</v>
      </c>
      <c r="BH83" s="142">
        <v>2.1872265966754094</v>
      </c>
      <c r="BI83" s="99">
        <v>3</v>
      </c>
      <c r="BJ83" s="99">
        <f t="shared" si="32"/>
        <v>9.2964000000000251</v>
      </c>
      <c r="BK83" s="99">
        <v>71.490039154941513</v>
      </c>
      <c r="BL83" s="142">
        <v>4.2939068100358426</v>
      </c>
      <c r="BM83" s="76" t="str">
        <f t="shared" si="33"/>
        <v>R25S6</v>
      </c>
      <c r="BN83" s="76" t="e">
        <f t="shared" si="34"/>
        <v>#N/A</v>
      </c>
      <c r="BO83" s="135"/>
      <c r="BP83" s="110">
        <f t="shared" si="35"/>
        <v>6.8327644255204696</v>
      </c>
      <c r="BQ83" s="144">
        <f t="shared" si="36"/>
        <v>0.68333333333333324</v>
      </c>
      <c r="BR83" s="110">
        <f t="shared" si="37"/>
        <v>9.5541820794582559</v>
      </c>
      <c r="BS83" s="99">
        <v>1</v>
      </c>
      <c r="BT83" s="99">
        <f t="shared" si="38"/>
        <v>0</v>
      </c>
      <c r="BU83" s="122">
        <v>5</v>
      </c>
      <c r="BV83" s="122">
        <f t="shared" si="39"/>
        <v>-3447</v>
      </c>
      <c r="BW83" s="122">
        <f t="shared" si="40"/>
        <v>3.4408602150537634E-2</v>
      </c>
      <c r="BX83" s="122"/>
      <c r="BY83" s="122">
        <f t="shared" si="41"/>
        <v>0.11857960552008787</v>
      </c>
      <c r="BZ83" s="78" t="e">
        <v>#NUM!</v>
      </c>
      <c r="CA83" s="122" t="e">
        <f t="shared" si="42"/>
        <v>#NUM!</v>
      </c>
      <c r="CB83" s="122" t="e">
        <f t="shared" si="43"/>
        <v>#NUM!</v>
      </c>
    </row>
    <row r="84" spans="1:80" x14ac:dyDescent="0.35">
      <c r="A84" s="4" t="s">
        <v>50</v>
      </c>
      <c r="B84" s="4">
        <v>7</v>
      </c>
      <c r="C84" s="4" t="s">
        <v>45</v>
      </c>
      <c r="D84" s="5">
        <v>1</v>
      </c>
      <c r="E84" s="6">
        <v>42444</v>
      </c>
      <c r="F84" s="14">
        <v>2744</v>
      </c>
      <c r="G84" s="14">
        <v>2744.6</v>
      </c>
      <c r="H84" s="4"/>
      <c r="I84" s="4"/>
      <c r="J84" s="7">
        <v>6</v>
      </c>
      <c r="K84" s="7">
        <v>248</v>
      </c>
      <c r="L84" s="4">
        <v>173.7</v>
      </c>
      <c r="M84" s="4">
        <v>109</v>
      </c>
      <c r="N84" s="8"/>
      <c r="O84" s="4">
        <v>18.5</v>
      </c>
      <c r="P84" s="8"/>
      <c r="Q84" s="8"/>
      <c r="R84" s="4">
        <v>0.24</v>
      </c>
      <c r="S84" s="4">
        <v>1237.5</v>
      </c>
      <c r="T84" s="4">
        <v>8387.6</v>
      </c>
      <c r="U84" s="4"/>
      <c r="V84" s="4"/>
      <c r="W84" s="4">
        <v>0.25</v>
      </c>
      <c r="X84" s="4">
        <v>0.18</v>
      </c>
      <c r="Y84" s="4"/>
      <c r="Z84" s="4">
        <v>524.1</v>
      </c>
      <c r="AA84" s="4">
        <v>20.86</v>
      </c>
      <c r="AB84" s="8"/>
      <c r="AC84" s="4">
        <v>2376.6</v>
      </c>
      <c r="AD84" s="4">
        <v>304.7</v>
      </c>
      <c r="AE84" s="8">
        <v>0</v>
      </c>
      <c r="AF84" s="8">
        <v>4322</v>
      </c>
      <c r="AG84" s="8">
        <v>0.91466588200221022</v>
      </c>
      <c r="AH84" s="23">
        <v>9.4722258064516118E-2</v>
      </c>
      <c r="AI84" s="23">
        <v>5.680032258064515E-2</v>
      </c>
      <c r="AJ84" s="24">
        <v>47.244000000001961</v>
      </c>
      <c r="AK84" s="24">
        <v>1739.7756858064499</v>
      </c>
      <c r="AL84" s="24">
        <v>6658.4507064516147</v>
      </c>
      <c r="AM84" s="24">
        <v>6045.6313</v>
      </c>
      <c r="AN84" s="24">
        <v>7584.0502999999999</v>
      </c>
      <c r="AO84" s="24">
        <v>5.2997819354838684</v>
      </c>
      <c r="AP84" s="24">
        <v>1.518</v>
      </c>
      <c r="AQ84" s="24">
        <v>11.704000000000001</v>
      </c>
      <c r="AR84" s="25">
        <v>0.13527903225806442</v>
      </c>
      <c r="AS84" s="25">
        <f>AR84*0.3*AJ84*3.281</f>
        <v>6.2907819751802574</v>
      </c>
      <c r="AT84" s="8">
        <v>50</v>
      </c>
      <c r="AU84" s="39">
        <v>0.27779999999999999</v>
      </c>
      <c r="AV84" s="78">
        <v>4.63</v>
      </c>
      <c r="AW84" s="78" t="s">
        <v>119</v>
      </c>
      <c r="AX84" s="78" t="s">
        <v>98</v>
      </c>
      <c r="AY84" s="78" t="e">
        <v>#N/A</v>
      </c>
      <c r="AZ84" s="78" t="e">
        <v>#N/A</v>
      </c>
      <c r="BA84" s="78" t="e">
        <v>#N/A</v>
      </c>
      <c r="BB84" s="78" t="e">
        <v>#N/A</v>
      </c>
      <c r="BC84" s="78" t="str">
        <f t="shared" si="29"/>
        <v>R25S7C1</v>
      </c>
      <c r="BD84" s="78" t="e">
        <f t="shared" si="31"/>
        <v>#N/A</v>
      </c>
      <c r="BE84" s="78" t="e">
        <v>#N/A</v>
      </c>
      <c r="BF84" s="78"/>
      <c r="BG84" s="99">
        <v>30.9</v>
      </c>
      <c r="BH84" s="142">
        <v>2.7368554737108339</v>
      </c>
      <c r="BI84" s="99">
        <v>5</v>
      </c>
      <c r="BJ84" s="99">
        <f t="shared" si="32"/>
        <v>9.4488000000003929</v>
      </c>
      <c r="BK84" s="99">
        <v>50.304800609599127</v>
      </c>
      <c r="BL84" s="142">
        <v>5.8918918918918921</v>
      </c>
      <c r="BM84" s="76" t="str">
        <f t="shared" si="33"/>
        <v>R25S7</v>
      </c>
      <c r="BN84" s="76" t="e">
        <f t="shared" si="34"/>
        <v>#N/A</v>
      </c>
      <c r="BO84" s="135"/>
      <c r="BP84" s="110">
        <f t="shared" si="35"/>
        <v>14.045155132264707</v>
      </c>
      <c r="BQ84" s="144">
        <f t="shared" si="36"/>
        <v>0.32599999999999996</v>
      </c>
      <c r="BR84" s="110">
        <f t="shared" si="37"/>
        <v>11.239846513082625</v>
      </c>
      <c r="BS84" s="99">
        <v>1</v>
      </c>
      <c r="BT84" s="99">
        <f t="shared" si="38"/>
        <v>0</v>
      </c>
      <c r="BU84" s="122">
        <v>5</v>
      </c>
      <c r="BV84" s="122">
        <f t="shared" si="39"/>
        <v>-1237.5</v>
      </c>
      <c r="BW84" s="122">
        <f t="shared" si="40"/>
        <v>1.2972972972972972E-2</v>
      </c>
      <c r="BX84" s="122"/>
      <c r="BY84" s="122">
        <f t="shared" si="41"/>
        <v>0.17465655756733731</v>
      </c>
      <c r="BZ84" s="78" t="e">
        <v>#NUM!</v>
      </c>
      <c r="CA84" s="122" t="e">
        <f t="shared" si="42"/>
        <v>#NUM!</v>
      </c>
      <c r="CB84" s="122" t="e">
        <f t="shared" si="43"/>
        <v>#NUM!</v>
      </c>
    </row>
    <row r="85" spans="1:80" x14ac:dyDescent="0.35">
      <c r="A85" s="4" t="s">
        <v>50</v>
      </c>
      <c r="B85" s="4">
        <v>7</v>
      </c>
      <c r="C85" s="4" t="s">
        <v>45</v>
      </c>
      <c r="D85" s="5">
        <v>2</v>
      </c>
      <c r="E85" s="6">
        <v>42444</v>
      </c>
      <c r="F85" s="14">
        <v>2771</v>
      </c>
      <c r="G85" s="14">
        <v>2771.6</v>
      </c>
      <c r="H85" s="4"/>
      <c r="I85" s="4"/>
      <c r="J85" s="7">
        <v>6</v>
      </c>
      <c r="K85" s="7">
        <v>249.8</v>
      </c>
      <c r="L85" s="4">
        <v>166.4</v>
      </c>
      <c r="M85" s="4">
        <v>155</v>
      </c>
      <c r="N85" s="8"/>
      <c r="O85" s="4">
        <v>25.1</v>
      </c>
      <c r="P85" s="8"/>
      <c r="Q85" s="8"/>
      <c r="R85" s="4">
        <v>0.33</v>
      </c>
      <c r="S85" s="4">
        <v>1294</v>
      </c>
      <c r="T85" s="4">
        <v>8387.6</v>
      </c>
      <c r="U85" s="4"/>
      <c r="V85" s="4"/>
      <c r="W85" s="4">
        <v>0.72</v>
      </c>
      <c r="X85" s="4">
        <v>0.18</v>
      </c>
      <c r="Y85" s="4"/>
      <c r="Z85" s="4">
        <v>440</v>
      </c>
      <c r="AA85" s="4">
        <v>30.71</v>
      </c>
      <c r="AB85" s="8"/>
      <c r="AC85" s="4">
        <v>2376.6</v>
      </c>
      <c r="AD85" s="4">
        <v>304.7</v>
      </c>
      <c r="AE85" s="8">
        <v>0</v>
      </c>
      <c r="AF85" s="8">
        <v>4322</v>
      </c>
      <c r="AG85" s="8">
        <v>0.91466588200221022</v>
      </c>
      <c r="AH85" s="23">
        <v>9.4722258064516118E-2</v>
      </c>
      <c r="AI85" s="23">
        <v>5.680032258064515E-2</v>
      </c>
      <c r="AJ85" s="24">
        <v>47.244000000001961</v>
      </c>
      <c r="AK85" s="24">
        <v>1739.7756858064499</v>
      </c>
      <c r="AL85" s="24">
        <v>6658.4507064516147</v>
      </c>
      <c r="AM85" s="24">
        <v>6045.6313</v>
      </c>
      <c r="AN85" s="24">
        <v>7584.0502999999999</v>
      </c>
      <c r="AO85" s="24">
        <v>5.2997819354838684</v>
      </c>
      <c r="AP85" s="24">
        <v>1.518</v>
      </c>
      <c r="AQ85" s="24">
        <v>11.704000000000001</v>
      </c>
      <c r="AR85" s="25">
        <v>0.13527903225806442</v>
      </c>
      <c r="AS85" s="25">
        <f t="shared" ref="AS85:AS148" si="46">AR85*0.3*AJ85*3.281</f>
        <v>6.2907819751802574</v>
      </c>
      <c r="AT85" s="8">
        <v>41</v>
      </c>
      <c r="AU85" s="39">
        <v>0.27539999999999998</v>
      </c>
      <c r="AV85" s="78">
        <v>4.59</v>
      </c>
      <c r="AW85" s="78" t="s">
        <v>119</v>
      </c>
      <c r="AX85" s="78" t="s">
        <v>98</v>
      </c>
      <c r="AY85" s="78" t="e">
        <v>#N/A</v>
      </c>
      <c r="AZ85" s="78" t="e">
        <v>#N/A</v>
      </c>
      <c r="BA85" s="78" t="e">
        <v>#N/A</v>
      </c>
      <c r="BB85" s="78" t="e">
        <v>#N/A</v>
      </c>
      <c r="BC85" s="78" t="str">
        <f t="shared" si="29"/>
        <v>R25S7C2</v>
      </c>
      <c r="BD85" s="78" t="e">
        <f t="shared" si="31"/>
        <v>#N/A</v>
      </c>
      <c r="BE85" s="78" t="e">
        <v>#N/A</v>
      </c>
      <c r="BF85" s="78"/>
      <c r="BG85" s="99">
        <v>30.9</v>
      </c>
      <c r="BH85" s="142">
        <v>2.7368554737108339</v>
      </c>
      <c r="BI85" s="99">
        <v>5</v>
      </c>
      <c r="BJ85" s="99">
        <f t="shared" si="32"/>
        <v>9.4488000000003929</v>
      </c>
      <c r="BK85" s="99">
        <v>50.304800609599127</v>
      </c>
      <c r="BL85" s="142">
        <v>6.1752988047808763</v>
      </c>
      <c r="BM85" s="76" t="str">
        <f t="shared" si="33"/>
        <v>R25S7</v>
      </c>
      <c r="BN85" s="76" t="e">
        <f t="shared" si="34"/>
        <v>#N/A</v>
      </c>
      <c r="BO85" s="135"/>
      <c r="BP85" s="110">
        <f t="shared" si="35"/>
        <v>7.2797983097832608</v>
      </c>
      <c r="BQ85" s="144">
        <f t="shared" si="36"/>
        <v>0.32599999999999996</v>
      </c>
      <c r="BR85" s="110">
        <f t="shared" si="37"/>
        <v>11.239846513082625</v>
      </c>
      <c r="BS85" s="99">
        <v>1</v>
      </c>
      <c r="BT85" s="99">
        <f t="shared" si="38"/>
        <v>0</v>
      </c>
      <c r="BU85" s="122">
        <v>5</v>
      </c>
      <c r="BV85" s="122">
        <f t="shared" si="39"/>
        <v>-1294</v>
      </c>
      <c r="BW85" s="122">
        <f t="shared" si="40"/>
        <v>1.3147410358565736E-2</v>
      </c>
      <c r="BX85" s="122"/>
      <c r="BY85" s="122">
        <f t="shared" si="41"/>
        <v>0.14057535957668238</v>
      </c>
      <c r="BZ85" s="78" t="e">
        <v>#NUM!</v>
      </c>
      <c r="CA85" s="122" t="e">
        <f t="shared" si="42"/>
        <v>#NUM!</v>
      </c>
      <c r="CB85" s="122" t="e">
        <f t="shared" si="43"/>
        <v>#NUM!</v>
      </c>
    </row>
    <row r="86" spans="1:80" x14ac:dyDescent="0.35">
      <c r="A86" s="4" t="s">
        <v>50</v>
      </c>
      <c r="B86" s="4">
        <v>7</v>
      </c>
      <c r="C86" s="4" t="s">
        <v>45</v>
      </c>
      <c r="D86" s="5">
        <v>3</v>
      </c>
      <c r="E86" s="6">
        <v>42444</v>
      </c>
      <c r="F86" s="14">
        <v>2787</v>
      </c>
      <c r="G86" s="14">
        <v>2787.6</v>
      </c>
      <c r="H86" s="4"/>
      <c r="I86" s="4"/>
      <c r="J86" s="7">
        <v>6</v>
      </c>
      <c r="K86" s="7">
        <v>251.6</v>
      </c>
      <c r="L86" s="4">
        <v>165.8</v>
      </c>
      <c r="M86" s="4">
        <v>164.6</v>
      </c>
      <c r="N86" s="8"/>
      <c r="O86" s="4">
        <v>26.3</v>
      </c>
      <c r="P86" s="8"/>
      <c r="Q86" s="8"/>
      <c r="R86" s="4">
        <v>0.44</v>
      </c>
      <c r="S86" s="4">
        <v>1329</v>
      </c>
      <c r="T86" s="4">
        <v>8387.6</v>
      </c>
      <c r="U86" s="4"/>
      <c r="V86" s="4"/>
      <c r="W86" s="4">
        <v>1</v>
      </c>
      <c r="X86" s="4">
        <v>0.18</v>
      </c>
      <c r="Y86" s="4"/>
      <c r="Z86" s="4">
        <v>1188.7</v>
      </c>
      <c r="AA86" s="4">
        <v>22</v>
      </c>
      <c r="AB86" s="8"/>
      <c r="AC86" s="4">
        <v>2376.6</v>
      </c>
      <c r="AD86" s="4">
        <v>304.7</v>
      </c>
      <c r="AE86" s="8">
        <v>0</v>
      </c>
      <c r="AF86" s="8">
        <v>4322</v>
      </c>
      <c r="AG86" s="8">
        <v>0.91466588200221022</v>
      </c>
      <c r="AH86" s="23">
        <v>9.4722258064516118E-2</v>
      </c>
      <c r="AI86" s="23">
        <v>5.680032258064515E-2</v>
      </c>
      <c r="AJ86" s="24">
        <v>47.244000000001961</v>
      </c>
      <c r="AK86" s="24">
        <v>1739.7756858064499</v>
      </c>
      <c r="AL86" s="24">
        <v>6658.4507064516147</v>
      </c>
      <c r="AM86" s="24">
        <v>6045.6313</v>
      </c>
      <c r="AN86" s="24">
        <v>7584.0502999999999</v>
      </c>
      <c r="AO86" s="24">
        <v>5.2997819354838684</v>
      </c>
      <c r="AP86" s="24">
        <v>1.518</v>
      </c>
      <c r="AQ86" s="24">
        <v>11.704000000000001</v>
      </c>
      <c r="AR86" s="25">
        <v>0.13527903225806442</v>
      </c>
      <c r="AS86" s="25">
        <f t="shared" si="46"/>
        <v>6.2907819751802574</v>
      </c>
      <c r="AT86" s="8">
        <v>39</v>
      </c>
      <c r="AU86" s="38">
        <v>0.61199999999999999</v>
      </c>
      <c r="AV86" s="78">
        <v>10.199999999999999</v>
      </c>
      <c r="AW86" s="78" t="s">
        <v>119</v>
      </c>
      <c r="AX86" s="78" t="s">
        <v>98</v>
      </c>
      <c r="AY86" s="78" t="e">
        <v>#N/A</v>
      </c>
      <c r="AZ86" s="78" t="e">
        <v>#N/A</v>
      </c>
      <c r="BA86" s="78" t="e">
        <v>#N/A</v>
      </c>
      <c r="BB86" s="78" t="e">
        <v>#N/A</v>
      </c>
      <c r="BC86" s="78" t="str">
        <f t="shared" si="29"/>
        <v>R25S7C3</v>
      </c>
      <c r="BD86" s="78" t="e">
        <f t="shared" si="31"/>
        <v>#N/A</v>
      </c>
      <c r="BE86" s="78" t="e">
        <v>#N/A</v>
      </c>
      <c r="BF86" s="78"/>
      <c r="BG86" s="99">
        <v>30.9</v>
      </c>
      <c r="BH86" s="142">
        <v>2.7368554737108339</v>
      </c>
      <c r="BI86" s="99">
        <v>5</v>
      </c>
      <c r="BJ86" s="99">
        <f t="shared" si="32"/>
        <v>9.4488000000003929</v>
      </c>
      <c r="BK86" s="99">
        <v>50.304800609599127</v>
      </c>
      <c r="BL86" s="142">
        <v>6.2585551330798479</v>
      </c>
      <c r="BM86" s="76" t="str">
        <f t="shared" si="33"/>
        <v>R25S7</v>
      </c>
      <c r="BN86" s="76" t="e">
        <f t="shared" si="34"/>
        <v>#N/A</v>
      </c>
      <c r="BO86" s="135"/>
      <c r="BP86" s="110">
        <f t="shared" si="35"/>
        <v>6.5424315483582243</v>
      </c>
      <c r="BQ86" s="144">
        <f t="shared" si="36"/>
        <v>0.32599999999999996</v>
      </c>
      <c r="BR86" s="110">
        <f t="shared" si="37"/>
        <v>11.239846513082625</v>
      </c>
      <c r="BS86" s="99">
        <v>1</v>
      </c>
      <c r="BT86" s="99">
        <f t="shared" si="38"/>
        <v>0</v>
      </c>
      <c r="BU86" s="122">
        <v>5</v>
      </c>
      <c r="BV86" s="122">
        <f t="shared" si="39"/>
        <v>-1329</v>
      </c>
      <c r="BW86" s="122">
        <f t="shared" si="40"/>
        <v>1.6730038022813688E-2</v>
      </c>
      <c r="BX86" s="122"/>
      <c r="BY86" s="122">
        <f t="shared" si="41"/>
        <v>0.13619203500408467</v>
      </c>
      <c r="BZ86" s="78" t="e">
        <v>#NUM!</v>
      </c>
      <c r="CA86" s="122" t="e">
        <f t="shared" si="42"/>
        <v>#NUM!</v>
      </c>
      <c r="CB86" s="122" t="e">
        <f t="shared" si="43"/>
        <v>#NUM!</v>
      </c>
    </row>
    <row r="87" spans="1:80" x14ac:dyDescent="0.35">
      <c r="A87" s="4" t="s">
        <v>50</v>
      </c>
      <c r="B87" s="4">
        <v>7</v>
      </c>
      <c r="C87" s="4" t="s">
        <v>45</v>
      </c>
      <c r="D87" s="5">
        <v>4</v>
      </c>
      <c r="E87" s="6">
        <v>42444</v>
      </c>
      <c r="F87" s="14">
        <v>2826.4</v>
      </c>
      <c r="G87" s="14">
        <v>2827</v>
      </c>
      <c r="H87" s="4"/>
      <c r="I87" s="4"/>
      <c r="J87" s="7">
        <v>6</v>
      </c>
      <c r="K87" s="7">
        <v>253.4</v>
      </c>
      <c r="L87" s="4">
        <v>88.1</v>
      </c>
      <c r="M87" s="4">
        <v>64</v>
      </c>
      <c r="N87" s="8"/>
      <c r="O87" s="4">
        <v>27</v>
      </c>
      <c r="P87" s="8"/>
      <c r="Q87" s="8"/>
      <c r="R87" s="4">
        <v>0.42</v>
      </c>
      <c r="S87" s="4">
        <v>1412.7</v>
      </c>
      <c r="T87" s="4">
        <v>8387.6</v>
      </c>
      <c r="U87" s="4"/>
      <c r="V87" s="4"/>
      <c r="W87" s="4">
        <v>0.28000000000000003</v>
      </c>
      <c r="X87" s="4">
        <v>0.18</v>
      </c>
      <c r="Y87" s="4"/>
      <c r="Z87" s="4">
        <v>644.79999999999995</v>
      </c>
      <c r="AA87" s="4">
        <v>8.6300000000000008</v>
      </c>
      <c r="AB87" s="8"/>
      <c r="AC87" s="4">
        <v>2376.6</v>
      </c>
      <c r="AD87" s="4">
        <v>304.7</v>
      </c>
      <c r="AE87" s="8">
        <v>0</v>
      </c>
      <c r="AF87" s="8">
        <v>4322</v>
      </c>
      <c r="AG87" s="8">
        <v>0.91466588200221</v>
      </c>
      <c r="AH87" s="23">
        <v>9.4722258064516118E-2</v>
      </c>
      <c r="AI87" s="23">
        <v>5.680032258064515E-2</v>
      </c>
      <c r="AJ87" s="24">
        <v>47.244000000001961</v>
      </c>
      <c r="AK87" s="24">
        <v>1739.7756858064499</v>
      </c>
      <c r="AL87" s="24">
        <v>6658.4507064516147</v>
      </c>
      <c r="AM87" s="24">
        <v>6045.6313</v>
      </c>
      <c r="AN87" s="24">
        <v>7584.0502999999999</v>
      </c>
      <c r="AO87" s="24">
        <v>5.2997819354838684</v>
      </c>
      <c r="AP87" s="24">
        <v>1.518</v>
      </c>
      <c r="AQ87" s="24">
        <v>11.704000000000001</v>
      </c>
      <c r="AR87" s="25">
        <v>0.13527903225806442</v>
      </c>
      <c r="AS87" s="25">
        <f t="shared" si="46"/>
        <v>6.2907819751802574</v>
      </c>
      <c r="AT87" s="8">
        <v>49</v>
      </c>
      <c r="AU87" s="12">
        <v>8.6999999999999994E-2</v>
      </c>
      <c r="AV87" s="78">
        <v>1.45</v>
      </c>
      <c r="AW87" s="78" t="s">
        <v>119</v>
      </c>
      <c r="AX87" s="78" t="s">
        <v>98</v>
      </c>
      <c r="AY87" s="78" t="e">
        <v>#N/A</v>
      </c>
      <c r="AZ87" s="78" t="e">
        <v>#N/A</v>
      </c>
      <c r="BA87" s="78" t="e">
        <v>#N/A</v>
      </c>
      <c r="BB87" s="78" t="e">
        <v>#N/A</v>
      </c>
      <c r="BC87" s="78" t="str">
        <f t="shared" si="29"/>
        <v>R25S7C4</v>
      </c>
      <c r="BD87" s="78" t="e">
        <f t="shared" si="31"/>
        <v>#N/A</v>
      </c>
      <c r="BE87" s="78" t="e">
        <v>#N/A</v>
      </c>
      <c r="BF87" s="78"/>
      <c r="BG87" s="99">
        <v>30.9</v>
      </c>
      <c r="BH87" s="142">
        <v>2.7368554737108339</v>
      </c>
      <c r="BI87" s="99">
        <v>5</v>
      </c>
      <c r="BJ87" s="99">
        <f t="shared" si="32"/>
        <v>9.4488000000003929</v>
      </c>
      <c r="BK87" s="99">
        <v>50.304800609599127</v>
      </c>
      <c r="BL87" s="142">
        <v>2.3703703703703702</v>
      </c>
      <c r="BM87" s="76" t="str">
        <f t="shared" si="33"/>
        <v>R25S7</v>
      </c>
      <c r="BN87" s="76" t="e">
        <f t="shared" si="34"/>
        <v>#N/A</v>
      </c>
      <c r="BO87" s="135"/>
      <c r="BP87" s="110">
        <f t="shared" si="35"/>
        <v>16.39007831262256</v>
      </c>
      <c r="BQ87" s="144">
        <f t="shared" si="36"/>
        <v>0.32599999999999996</v>
      </c>
      <c r="BR87" s="110">
        <f t="shared" si="37"/>
        <v>11.239846513082625</v>
      </c>
      <c r="BS87" s="99">
        <v>1</v>
      </c>
      <c r="BT87" s="99">
        <f t="shared" si="38"/>
        <v>0</v>
      </c>
      <c r="BU87" s="122">
        <v>5</v>
      </c>
      <c r="BV87" s="122">
        <f t="shared" si="39"/>
        <v>-1412.7</v>
      </c>
      <c r="BW87" s="122">
        <f t="shared" si="40"/>
        <v>1.5555555555555555E-2</v>
      </c>
      <c r="BX87" s="122"/>
      <c r="BY87" s="122">
        <f t="shared" si="41"/>
        <v>0.10475656017578482</v>
      </c>
      <c r="BZ87" s="78" t="e">
        <v>#NUM!</v>
      </c>
      <c r="CA87" s="122" t="e">
        <f t="shared" si="42"/>
        <v>#NUM!</v>
      </c>
      <c r="CB87" s="122" t="e">
        <f t="shared" si="43"/>
        <v>#NUM!</v>
      </c>
    </row>
    <row r="88" spans="1:80" x14ac:dyDescent="0.35">
      <c r="A88" s="4" t="s">
        <v>50</v>
      </c>
      <c r="B88" s="4">
        <v>7</v>
      </c>
      <c r="C88" s="4" t="s">
        <v>45</v>
      </c>
      <c r="D88" s="5">
        <v>5</v>
      </c>
      <c r="E88" s="6">
        <v>42444</v>
      </c>
      <c r="F88" s="14">
        <v>2839.6</v>
      </c>
      <c r="G88" s="14">
        <v>2840.2</v>
      </c>
      <c r="H88" s="4"/>
      <c r="I88" s="4"/>
      <c r="J88" s="7">
        <v>6</v>
      </c>
      <c r="K88" s="7">
        <v>255.2</v>
      </c>
      <c r="L88" s="4">
        <v>141</v>
      </c>
      <c r="M88" s="4">
        <v>73.2</v>
      </c>
      <c r="N88" s="8"/>
      <c r="O88" s="4">
        <v>32.4</v>
      </c>
      <c r="P88" s="8"/>
      <c r="Q88" s="8"/>
      <c r="R88" s="4">
        <v>0.2</v>
      </c>
      <c r="S88" s="4">
        <v>1442.9</v>
      </c>
      <c r="T88" s="4">
        <v>8387.6</v>
      </c>
      <c r="U88" s="4"/>
      <c r="V88" s="4"/>
      <c r="W88" s="4">
        <v>0.19</v>
      </c>
      <c r="X88" s="4">
        <v>0.18</v>
      </c>
      <c r="Y88" s="4"/>
      <c r="Z88" s="4">
        <v>500.6</v>
      </c>
      <c r="AA88" s="4">
        <v>14.56</v>
      </c>
      <c r="AB88" s="8"/>
      <c r="AC88" s="4">
        <v>2376.6</v>
      </c>
      <c r="AD88" s="4">
        <v>304.7</v>
      </c>
      <c r="AE88" s="8">
        <v>0</v>
      </c>
      <c r="AF88" s="8">
        <v>4322</v>
      </c>
      <c r="AG88" s="8">
        <v>0.91466588200221</v>
      </c>
      <c r="AH88" s="23">
        <v>9.4722258064516118E-2</v>
      </c>
      <c r="AI88" s="23">
        <v>5.680032258064515E-2</v>
      </c>
      <c r="AJ88" s="24">
        <v>47.244000000001961</v>
      </c>
      <c r="AK88" s="24">
        <v>1739.7756858064499</v>
      </c>
      <c r="AL88" s="24">
        <v>6658.4507064516147</v>
      </c>
      <c r="AM88" s="24">
        <v>6045.6313</v>
      </c>
      <c r="AN88" s="24">
        <v>7584.0502999999999</v>
      </c>
      <c r="AO88" s="24">
        <v>5.2997819354838684</v>
      </c>
      <c r="AP88" s="24">
        <v>1.518</v>
      </c>
      <c r="AQ88" s="24">
        <v>11.704000000000001</v>
      </c>
      <c r="AR88" s="25">
        <v>0.13527903225806442</v>
      </c>
      <c r="AS88" s="25">
        <f t="shared" si="46"/>
        <v>6.2907819751802574</v>
      </c>
      <c r="AT88" s="8">
        <v>64</v>
      </c>
      <c r="AU88" s="12">
        <v>4.5180000000000003E-3</v>
      </c>
      <c r="AV88" s="78">
        <v>7.5300000000000006E-2</v>
      </c>
      <c r="AW88" s="78" t="s">
        <v>119</v>
      </c>
      <c r="AX88" s="78" t="s">
        <v>98</v>
      </c>
      <c r="AY88" s="78" t="e">
        <v>#N/A</v>
      </c>
      <c r="AZ88" s="78" t="e">
        <v>#N/A</v>
      </c>
      <c r="BA88" s="78" t="e">
        <v>#N/A</v>
      </c>
      <c r="BB88" s="78" t="e">
        <v>#N/A</v>
      </c>
      <c r="BC88" s="78" t="str">
        <f t="shared" si="29"/>
        <v>R25S7C5</v>
      </c>
      <c r="BD88" s="78" t="e">
        <f t="shared" si="31"/>
        <v>#N/A</v>
      </c>
      <c r="BE88" s="78" t="e">
        <v>#N/A</v>
      </c>
      <c r="BF88" s="78"/>
      <c r="BG88" s="99">
        <v>30.9</v>
      </c>
      <c r="BH88" s="142">
        <v>2.7368554737108339</v>
      </c>
      <c r="BI88" s="99">
        <v>5</v>
      </c>
      <c r="BJ88" s="99">
        <f t="shared" si="32"/>
        <v>9.4488000000003929</v>
      </c>
      <c r="BK88" s="99">
        <v>50.304800609599127</v>
      </c>
      <c r="BL88" s="142">
        <v>2.2592592592592595</v>
      </c>
      <c r="BM88" s="76" t="str">
        <f t="shared" si="33"/>
        <v>R25S7</v>
      </c>
      <c r="BN88" s="76" t="e">
        <f t="shared" si="34"/>
        <v>#N/A</v>
      </c>
      <c r="BO88" s="135"/>
      <c r="BP88" s="110">
        <f t="shared" si="35"/>
        <v>11.941769262384378</v>
      </c>
      <c r="BQ88" s="144">
        <f t="shared" si="36"/>
        <v>0.32599999999999996</v>
      </c>
      <c r="BR88" s="110">
        <f t="shared" si="37"/>
        <v>11.239846513082625</v>
      </c>
      <c r="BS88" s="99">
        <v>1</v>
      </c>
      <c r="BT88" s="99">
        <f t="shared" si="38"/>
        <v>0</v>
      </c>
      <c r="BU88" s="122">
        <v>5</v>
      </c>
      <c r="BV88" s="122">
        <f t="shared" si="39"/>
        <v>-1442.9</v>
      </c>
      <c r="BW88" s="122">
        <f t="shared" si="40"/>
        <v>6.17283950617284E-3</v>
      </c>
      <c r="BX88" s="122"/>
      <c r="BY88" s="122">
        <f t="shared" si="41"/>
        <v>9.0278172704016307E-2</v>
      </c>
      <c r="BZ88" s="78" t="e">
        <v>#NUM!</v>
      </c>
      <c r="CA88" s="122" t="e">
        <f t="shared" si="42"/>
        <v>#NUM!</v>
      </c>
      <c r="CB88" s="122" t="e">
        <f t="shared" si="43"/>
        <v>#NUM!</v>
      </c>
    </row>
    <row r="89" spans="1:80" x14ac:dyDescent="0.35">
      <c r="A89" s="4" t="s">
        <v>51</v>
      </c>
      <c r="B89" s="4">
        <v>1</v>
      </c>
      <c r="C89" s="4" t="s">
        <v>44</v>
      </c>
      <c r="D89" s="5">
        <v>1</v>
      </c>
      <c r="E89" s="6">
        <v>42456</v>
      </c>
      <c r="F89" s="4">
        <v>3513.2</v>
      </c>
      <c r="G89" s="4">
        <v>3515</v>
      </c>
      <c r="H89" s="4">
        <v>3355.16</v>
      </c>
      <c r="I89" s="4">
        <v>3356.9</v>
      </c>
      <c r="J89" s="7">
        <v>18</v>
      </c>
      <c r="K89" s="7">
        <v>287.60000000000002</v>
      </c>
      <c r="L89" s="4">
        <v>275.60000000000002</v>
      </c>
      <c r="M89" s="4">
        <v>274.3</v>
      </c>
      <c r="N89" s="8"/>
      <c r="O89" s="4">
        <v>23.3</v>
      </c>
      <c r="P89" s="8"/>
      <c r="Q89" s="8"/>
      <c r="R89" s="4">
        <v>0.16</v>
      </c>
      <c r="S89" s="4">
        <v>2275.1999999999998</v>
      </c>
      <c r="T89" s="4">
        <v>7992.3</v>
      </c>
      <c r="U89" s="4">
        <v>3668.9</v>
      </c>
      <c r="V89" s="4">
        <v>129</v>
      </c>
      <c r="W89" s="4">
        <v>0.42</v>
      </c>
      <c r="X89" s="4">
        <v>0.61</v>
      </c>
      <c r="Y89" s="4">
        <v>0.59</v>
      </c>
      <c r="Z89" s="4">
        <v>288</v>
      </c>
      <c r="AA89" s="4">
        <v>0.64</v>
      </c>
      <c r="AB89" s="8"/>
      <c r="AC89" s="4">
        <v>2517.6</v>
      </c>
      <c r="AD89" s="4">
        <v>300.7</v>
      </c>
      <c r="AE89" s="8">
        <v>0</v>
      </c>
      <c r="AF89" s="8">
        <v>4480</v>
      </c>
      <c r="AG89" s="8">
        <v>0.84342729219586576</v>
      </c>
      <c r="AH89" s="35">
        <v>9.3800000000000008E-2</v>
      </c>
      <c r="AI89" s="35">
        <v>5.7776785714285718E-2</v>
      </c>
      <c r="AJ89" s="36">
        <v>51.206399999999576</v>
      </c>
      <c r="AK89" s="36">
        <v>1705.8342910714291</v>
      </c>
      <c r="AL89" s="36">
        <v>7547.9853961309555</v>
      </c>
      <c r="AM89" s="36">
        <v>7191.4775</v>
      </c>
      <c r="AN89" s="36">
        <v>7987.7129000000004</v>
      </c>
      <c r="AO89" s="36">
        <v>4.3807961309523806</v>
      </c>
      <c r="AP89" s="36">
        <v>2.6366999999999998</v>
      </c>
      <c r="AQ89" s="36">
        <v>8.4731000000000005</v>
      </c>
      <c r="AR89" s="37">
        <v>8.8136607142857162E-2</v>
      </c>
      <c r="AS89" s="37">
        <f t="shared" si="46"/>
        <v>4.442301773747964</v>
      </c>
      <c r="AT89" s="8">
        <v>57</v>
      </c>
      <c r="AU89" s="12">
        <v>0.18810000000000002</v>
      </c>
      <c r="AV89" s="78">
        <v>3.3000000000000003</v>
      </c>
      <c r="AW89" s="78" t="s">
        <v>119</v>
      </c>
      <c r="AX89" s="78" t="s">
        <v>98</v>
      </c>
      <c r="AY89" s="78">
        <v>3529</v>
      </c>
      <c r="AZ89" s="78">
        <v>5266.9520000000002</v>
      </c>
      <c r="BA89" s="78">
        <v>0</v>
      </c>
      <c r="BB89" s="78">
        <v>107.04553405387489</v>
      </c>
      <c r="BC89" s="78" t="str">
        <f t="shared" si="29"/>
        <v>R27S1C1</v>
      </c>
      <c r="BD89" s="78">
        <f t="shared" si="31"/>
        <v>44.691381071014774</v>
      </c>
      <c r="BE89" s="78">
        <v>186.04</v>
      </c>
      <c r="BF89" s="78" t="s">
        <v>118</v>
      </c>
      <c r="BG89" s="99">
        <v>22.3</v>
      </c>
      <c r="BH89" s="142">
        <v>1.4119328833895881</v>
      </c>
      <c r="BI89" s="99">
        <v>3</v>
      </c>
      <c r="BJ89" s="99">
        <f t="shared" si="32"/>
        <v>17.068799999999857</v>
      </c>
      <c r="BK89" s="99">
        <v>49.165729283839923</v>
      </c>
      <c r="BL89" s="142">
        <v>11.772532188841202</v>
      </c>
      <c r="BM89" s="76" t="str">
        <f t="shared" si="33"/>
        <v>R27S1</v>
      </c>
      <c r="BN89" s="76">
        <f t="shared" si="34"/>
        <v>10.060410874182624</v>
      </c>
      <c r="BO89" s="135"/>
      <c r="BP89" s="110">
        <f t="shared" si="35"/>
        <v>4.3732470519103623</v>
      </c>
      <c r="BQ89" s="144">
        <f t="shared" si="36"/>
        <v>0.64</v>
      </c>
      <c r="BR89" s="110">
        <f t="shared" si="37"/>
        <v>7.9443064157211127</v>
      </c>
      <c r="BS89" s="99">
        <v>4</v>
      </c>
      <c r="BT89" s="99">
        <f t="shared" si="38"/>
        <v>9281.8539248831294</v>
      </c>
      <c r="BU89">
        <v>4</v>
      </c>
      <c r="BV89" s="122">
        <f t="shared" si="39"/>
        <v>7006.6539248831295</v>
      </c>
      <c r="BW89" s="122">
        <f t="shared" si="40"/>
        <v>6.8669527896995704E-3</v>
      </c>
      <c r="BX89" s="122" t="s">
        <v>1377</v>
      </c>
      <c r="BY89" s="122">
        <f t="shared" si="41"/>
        <v>0.17466284539365462</v>
      </c>
      <c r="BZ89" s="78">
        <v>-5.6999234461646475</v>
      </c>
      <c r="CA89" s="122">
        <f t="shared" si="42"/>
        <v>-5.8386812731867641</v>
      </c>
      <c r="CB89" s="122">
        <f t="shared" si="43"/>
        <v>-25.937184176226584</v>
      </c>
    </row>
    <row r="90" spans="1:80" x14ac:dyDescent="0.35">
      <c r="A90" s="4" t="s">
        <v>51</v>
      </c>
      <c r="B90" s="4">
        <v>1</v>
      </c>
      <c r="C90" s="4" t="s">
        <v>44</v>
      </c>
      <c r="D90" s="5">
        <v>2</v>
      </c>
      <c r="E90" s="6">
        <v>42456</v>
      </c>
      <c r="F90" s="4">
        <v>3563.2</v>
      </c>
      <c r="G90" s="4">
        <v>3565</v>
      </c>
      <c r="H90" s="4">
        <v>3403.54</v>
      </c>
      <c r="I90" s="4">
        <v>3405.28</v>
      </c>
      <c r="J90" s="7">
        <v>18</v>
      </c>
      <c r="K90" s="7">
        <v>291.2</v>
      </c>
      <c r="L90" s="4">
        <v>120.8</v>
      </c>
      <c r="M90" s="4">
        <v>128</v>
      </c>
      <c r="N90" s="8"/>
      <c r="O90" s="4">
        <v>17.399999999999999</v>
      </c>
      <c r="P90" s="8"/>
      <c r="Q90" s="8"/>
      <c r="R90" s="4">
        <v>0.78</v>
      </c>
      <c r="S90" s="4">
        <v>2241.4</v>
      </c>
      <c r="T90" s="4">
        <v>7992.3</v>
      </c>
      <c r="U90" s="4">
        <v>3668.9</v>
      </c>
      <c r="V90" s="4">
        <v>129</v>
      </c>
      <c r="W90" s="4">
        <v>0.42</v>
      </c>
      <c r="X90" s="4">
        <v>0.61</v>
      </c>
      <c r="Y90" s="4">
        <v>1.95</v>
      </c>
      <c r="Z90" s="4">
        <v>1110.9000000000001</v>
      </c>
      <c r="AA90" s="4">
        <v>5.29</v>
      </c>
      <c r="AB90" s="8"/>
      <c r="AC90" s="4">
        <v>2517.6</v>
      </c>
      <c r="AD90" s="4">
        <v>300.7</v>
      </c>
      <c r="AE90" s="8">
        <v>0</v>
      </c>
      <c r="AF90" s="8">
        <v>4480</v>
      </c>
      <c r="AG90" s="8">
        <v>0.84342729219586576</v>
      </c>
      <c r="AH90" s="35">
        <v>9.3800000000000008E-2</v>
      </c>
      <c r="AI90" s="35">
        <v>5.7776785714285718E-2</v>
      </c>
      <c r="AJ90" s="36">
        <v>51.206399999999576</v>
      </c>
      <c r="AK90" s="36">
        <v>1705.8342910714291</v>
      </c>
      <c r="AL90" s="36">
        <v>7547.9853961309555</v>
      </c>
      <c r="AM90" s="36">
        <v>7191.4775</v>
      </c>
      <c r="AN90" s="36">
        <v>7987.7129000000004</v>
      </c>
      <c r="AO90" s="36">
        <v>4.3807961309523806</v>
      </c>
      <c r="AP90" s="36">
        <v>2.6366999999999998</v>
      </c>
      <c r="AQ90" s="36">
        <v>8.4731000000000005</v>
      </c>
      <c r="AR90" s="37">
        <v>8.8136607142857162E-2</v>
      </c>
      <c r="AS90" s="37">
        <f t="shared" si="46"/>
        <v>4.442301773747964</v>
      </c>
      <c r="AT90" s="8">
        <v>44</v>
      </c>
      <c r="AU90" s="39">
        <v>2.964E-2</v>
      </c>
      <c r="AV90" s="78">
        <v>0.52</v>
      </c>
      <c r="AW90" s="78" t="s">
        <v>119</v>
      </c>
      <c r="AX90" s="78" t="s">
        <v>98</v>
      </c>
      <c r="AY90" s="78">
        <v>3613.3</v>
      </c>
      <c r="AZ90" s="78">
        <v>5286.04</v>
      </c>
      <c r="BA90" s="78">
        <v>0</v>
      </c>
      <c r="BB90" s="78">
        <v>11.663498212513604</v>
      </c>
      <c r="BC90" s="78" t="str">
        <f t="shared" si="29"/>
        <v>R27S1C2</v>
      </c>
      <c r="BD90" s="78">
        <f t="shared" si="31"/>
        <v>44.691381071014774</v>
      </c>
      <c r="BE90" s="78">
        <v>19.510000000000005</v>
      </c>
      <c r="BF90" s="78" t="s">
        <v>118</v>
      </c>
      <c r="BG90" s="99">
        <v>22.3</v>
      </c>
      <c r="BH90" s="142">
        <v>1.4119328833895881</v>
      </c>
      <c r="BI90" s="99">
        <v>3</v>
      </c>
      <c r="BJ90" s="99">
        <f t="shared" si="32"/>
        <v>17.068799999999857</v>
      </c>
      <c r="BK90" s="99">
        <v>49.165729283839923</v>
      </c>
      <c r="BL90" s="142">
        <v>7.3563218390804606</v>
      </c>
      <c r="BM90" s="76" t="str">
        <f t="shared" si="33"/>
        <v>R27S1</v>
      </c>
      <c r="BN90" s="76">
        <f t="shared" si="34"/>
        <v>10.060410874182624</v>
      </c>
      <c r="BO90" s="135"/>
      <c r="BP90" s="110">
        <f t="shared" si="35"/>
        <v>12.549502885101919</v>
      </c>
      <c r="BQ90" s="144">
        <f t="shared" si="36"/>
        <v>0.64</v>
      </c>
      <c r="BR90" s="110">
        <f t="shared" si="37"/>
        <v>7.9443064157211127</v>
      </c>
      <c r="BS90" s="99">
        <v>4</v>
      </c>
      <c r="BT90" s="99">
        <f t="shared" si="38"/>
        <v>9415.6943655434388</v>
      </c>
      <c r="BU90" s="122">
        <v>4</v>
      </c>
      <c r="BV90" s="122">
        <f t="shared" si="39"/>
        <v>7174.2943655434392</v>
      </c>
      <c r="BW90" s="122">
        <f t="shared" si="40"/>
        <v>4.4827586206896558E-2</v>
      </c>
      <c r="BX90" s="122" t="s">
        <v>1377</v>
      </c>
      <c r="BY90" s="122">
        <f t="shared" si="41"/>
        <v>0.19330952074798036</v>
      </c>
      <c r="BZ90" s="78">
        <v>-5.8170259795572381</v>
      </c>
      <c r="CA90" s="122">
        <f t="shared" si="42"/>
        <v>-5.8386812731867641</v>
      </c>
      <c r="CB90" s="122">
        <f t="shared" si="43"/>
        <v>-25.937184176226584</v>
      </c>
    </row>
    <row r="91" spans="1:80" x14ac:dyDescent="0.35">
      <c r="A91" s="4" t="s">
        <v>51</v>
      </c>
      <c r="B91" s="4">
        <v>1</v>
      </c>
      <c r="C91" s="4" t="s">
        <v>44</v>
      </c>
      <c r="D91" s="5">
        <v>3</v>
      </c>
      <c r="E91" s="6">
        <v>42456</v>
      </c>
      <c r="F91" s="4">
        <v>3576.5</v>
      </c>
      <c r="G91" s="4">
        <v>3578.3</v>
      </c>
      <c r="H91" s="4">
        <v>3416.38</v>
      </c>
      <c r="I91" s="4">
        <v>3418.11</v>
      </c>
      <c r="J91" s="7">
        <v>18</v>
      </c>
      <c r="K91" s="7">
        <v>293</v>
      </c>
      <c r="L91" s="4">
        <v>121.1</v>
      </c>
      <c r="M91" s="4">
        <v>128</v>
      </c>
      <c r="N91" s="8"/>
      <c r="O91" s="4">
        <v>31.6</v>
      </c>
      <c r="P91" s="8"/>
      <c r="Q91" s="8"/>
      <c r="R91" s="4">
        <v>0.98</v>
      </c>
      <c r="S91" s="4">
        <v>2265</v>
      </c>
      <c r="T91" s="4">
        <v>7992.3</v>
      </c>
      <c r="U91" s="4">
        <v>3668.9</v>
      </c>
      <c r="V91" s="4">
        <v>129</v>
      </c>
      <c r="W91" s="4">
        <v>0.73</v>
      </c>
      <c r="X91" s="4">
        <v>0.61</v>
      </c>
      <c r="Y91" s="4">
        <v>2.91</v>
      </c>
      <c r="Z91" s="4">
        <v>2052.8000000000002</v>
      </c>
      <c r="AA91" s="4">
        <v>9.7799999999999994</v>
      </c>
      <c r="AB91" s="8"/>
      <c r="AC91" s="4">
        <v>2517.6</v>
      </c>
      <c r="AD91" s="4">
        <v>300.7</v>
      </c>
      <c r="AE91" s="8">
        <v>0</v>
      </c>
      <c r="AF91" s="8">
        <v>4480</v>
      </c>
      <c r="AG91" s="8">
        <v>0.84342729219586576</v>
      </c>
      <c r="AH91" s="35">
        <v>9.3800000000000008E-2</v>
      </c>
      <c r="AI91" s="35">
        <v>5.7776785714285718E-2</v>
      </c>
      <c r="AJ91" s="36">
        <v>51.206399999999576</v>
      </c>
      <c r="AK91" s="36">
        <v>1705.8342910714291</v>
      </c>
      <c r="AL91" s="36">
        <v>7547.9853961309555</v>
      </c>
      <c r="AM91" s="36">
        <v>7191.4775</v>
      </c>
      <c r="AN91" s="36">
        <v>7987.7129000000004</v>
      </c>
      <c r="AO91" s="36">
        <v>4.3807961309523806</v>
      </c>
      <c r="AP91" s="36">
        <v>2.6366999999999998</v>
      </c>
      <c r="AQ91" s="36">
        <v>8.4731000000000005</v>
      </c>
      <c r="AR91" s="37">
        <v>8.8136607142857162E-2</v>
      </c>
      <c r="AS91" s="37">
        <f t="shared" si="46"/>
        <v>4.442301773747964</v>
      </c>
      <c r="AT91" s="8">
        <v>39</v>
      </c>
      <c r="AU91" s="39">
        <v>5.4719999999999998E-2</v>
      </c>
      <c r="AV91" s="78">
        <v>0.96</v>
      </c>
      <c r="AW91" s="78" t="s">
        <v>119</v>
      </c>
      <c r="AX91" s="78" t="s">
        <v>98</v>
      </c>
      <c r="AY91" s="78">
        <v>3642.7</v>
      </c>
      <c r="AZ91" s="78">
        <v>5291.24</v>
      </c>
      <c r="BA91" s="78">
        <v>0</v>
      </c>
      <c r="BB91" s="78">
        <v>15.365110946655827</v>
      </c>
      <c r="BC91" s="78" t="str">
        <f t="shared" si="29"/>
        <v>R27S1C3</v>
      </c>
      <c r="BD91" s="78">
        <f t="shared" si="31"/>
        <v>44.691381071014774</v>
      </c>
      <c r="BE91" s="78">
        <v>25.329999999999995</v>
      </c>
      <c r="BF91" s="78" t="s">
        <v>118</v>
      </c>
      <c r="BG91" s="99">
        <v>22.3</v>
      </c>
      <c r="BH91" s="142">
        <v>1.4119328833895881</v>
      </c>
      <c r="BI91" s="99">
        <v>3</v>
      </c>
      <c r="BJ91" s="99">
        <f t="shared" si="32"/>
        <v>17.068799999999857</v>
      </c>
      <c r="BK91" s="99">
        <v>49.165729283839923</v>
      </c>
      <c r="BL91" s="142">
        <v>4.0506329113924044</v>
      </c>
      <c r="BM91" s="76" t="str">
        <f t="shared" si="33"/>
        <v>R27S1</v>
      </c>
      <c r="BN91" s="76">
        <f t="shared" si="34"/>
        <v>10.060410874182624</v>
      </c>
      <c r="BO91" s="135"/>
      <c r="BP91" s="110">
        <f t="shared" si="35"/>
        <v>6.9101693101510566</v>
      </c>
      <c r="BQ91" s="144">
        <f t="shared" si="36"/>
        <v>0.64</v>
      </c>
      <c r="BR91" s="110">
        <f t="shared" si="37"/>
        <v>7.9443064157211127</v>
      </c>
      <c r="BS91" s="99">
        <v>4</v>
      </c>
      <c r="BT91" s="99">
        <f t="shared" si="38"/>
        <v>9451.2154746397264</v>
      </c>
      <c r="BU91" s="122">
        <v>4</v>
      </c>
      <c r="BV91" s="122">
        <f t="shared" si="39"/>
        <v>7186.2154746397264</v>
      </c>
      <c r="BW91" s="122">
        <f t="shared" si="40"/>
        <v>3.10126582278481E-2</v>
      </c>
      <c r="BX91" s="122" t="s">
        <v>1377</v>
      </c>
      <c r="BY91" s="122">
        <f t="shared" si="41"/>
        <v>0.10644258420933095</v>
      </c>
      <c r="BZ91" s="78">
        <v>-5.9990943938384058</v>
      </c>
      <c r="CA91" s="122">
        <f t="shared" si="42"/>
        <v>-5.8386812731867641</v>
      </c>
      <c r="CB91" s="122">
        <f t="shared" si="43"/>
        <v>-25.937184176226584</v>
      </c>
    </row>
    <row r="92" spans="1:80" x14ac:dyDescent="0.35">
      <c r="A92" s="4" t="s">
        <v>51</v>
      </c>
      <c r="B92" s="4">
        <v>2</v>
      </c>
      <c r="C92" s="4" t="s">
        <v>44</v>
      </c>
      <c r="D92" s="5">
        <v>1</v>
      </c>
      <c r="E92" s="6">
        <v>42459</v>
      </c>
      <c r="F92" s="4">
        <v>3285</v>
      </c>
      <c r="G92" s="4">
        <v>3286</v>
      </c>
      <c r="H92" s="4">
        <v>3134.12</v>
      </c>
      <c r="I92" s="4">
        <v>3135.09</v>
      </c>
      <c r="J92" s="7">
        <v>10</v>
      </c>
      <c r="K92" s="7">
        <v>282.2</v>
      </c>
      <c r="L92" s="4">
        <v>70.400000000000006</v>
      </c>
      <c r="M92" s="4">
        <v>70.400000000000006</v>
      </c>
      <c r="N92" s="8"/>
      <c r="O92" s="4">
        <v>15.7</v>
      </c>
      <c r="P92" s="8"/>
      <c r="Q92" s="8"/>
      <c r="R92" s="4">
        <v>0.59</v>
      </c>
      <c r="S92" s="4">
        <v>1172.2</v>
      </c>
      <c r="T92" s="4">
        <v>9053.1</v>
      </c>
      <c r="U92" s="4">
        <v>7438.3</v>
      </c>
      <c r="V92" s="4">
        <v>63.4</v>
      </c>
      <c r="W92" s="4">
        <v>0.21</v>
      </c>
      <c r="X92" s="4">
        <v>3.93</v>
      </c>
      <c r="Y92" s="4">
        <v>2.34</v>
      </c>
      <c r="Z92" s="4">
        <v>1521.8</v>
      </c>
      <c r="AA92" s="4">
        <v>13.18</v>
      </c>
      <c r="AB92" s="8"/>
      <c r="AC92" s="4">
        <v>2387.5</v>
      </c>
      <c r="AD92" s="4">
        <v>315.8</v>
      </c>
      <c r="AE92" s="8">
        <v>0</v>
      </c>
      <c r="AF92" s="8">
        <v>7700</v>
      </c>
      <c r="AG92" s="8">
        <v>1.1632885546139955</v>
      </c>
      <c r="AH92" s="9">
        <v>8.2292741935483887E-2</v>
      </c>
      <c r="AI92" s="9">
        <v>3.5437903225806457E-2</v>
      </c>
      <c r="AJ92" s="10">
        <v>18.897599999999329</v>
      </c>
      <c r="AK92" s="10">
        <v>2139.8560153225812</v>
      </c>
      <c r="AL92" s="10">
        <v>7463.4998209677397</v>
      </c>
      <c r="AM92" s="10">
        <v>7123.8140000000003</v>
      </c>
      <c r="AN92" s="10">
        <v>7708.8774000000003</v>
      </c>
      <c r="AO92" s="10">
        <v>4.7715459677419352</v>
      </c>
      <c r="AP92" s="10">
        <v>3.4487000000000001</v>
      </c>
      <c r="AQ92" s="10">
        <v>8.2387999999999995</v>
      </c>
      <c r="AR92" s="11">
        <v>0.10931209677419353</v>
      </c>
      <c r="AS92" s="11">
        <f t="shared" si="46"/>
        <v>2.0333042204039273</v>
      </c>
      <c r="AT92" s="8">
        <v>50</v>
      </c>
      <c r="AU92" s="39" t="e">
        <v>#N/A</v>
      </c>
      <c r="AV92" s="78" t="e">
        <v>#N/A</v>
      </c>
      <c r="AW92" s="78" t="s">
        <v>119</v>
      </c>
      <c r="AX92" s="78" t="s">
        <v>98</v>
      </c>
      <c r="AY92" s="78">
        <v>3365.1</v>
      </c>
      <c r="AZ92" s="78">
        <v>5178.72</v>
      </c>
      <c r="BA92" s="78">
        <v>0</v>
      </c>
      <c r="BB92" s="78">
        <v>14.297372106615494</v>
      </c>
      <c r="BC92" s="78" t="str">
        <f t="shared" si="29"/>
        <v>R27S2C1</v>
      </c>
      <c r="BD92" s="78">
        <f t="shared" si="31"/>
        <v>268.64821809760429</v>
      </c>
      <c r="BE92" s="78">
        <v>25.929999999999996</v>
      </c>
      <c r="BF92" s="78"/>
      <c r="BG92" s="99">
        <v>25.3</v>
      </c>
      <c r="BH92" s="142">
        <v>3.2437981542630903</v>
      </c>
      <c r="BI92" s="99">
        <v>3</v>
      </c>
      <c r="BJ92" s="99">
        <f t="shared" si="32"/>
        <v>6.2991999999997761</v>
      </c>
      <c r="BK92" s="99">
        <v>126.33879434425984</v>
      </c>
      <c r="BL92" s="142">
        <v>4.4840764331210199</v>
      </c>
      <c r="BM92" s="76" t="str">
        <f t="shared" si="33"/>
        <v>R27S2</v>
      </c>
      <c r="BN92" s="76">
        <f t="shared" si="34"/>
        <v>132.12396620326484</v>
      </c>
      <c r="BO92" s="135"/>
      <c r="BP92" s="110">
        <f t="shared" si="35"/>
        <v>26.55780187607192</v>
      </c>
      <c r="BQ92" s="144">
        <f t="shared" si="36"/>
        <v>0.76000000000000012</v>
      </c>
      <c r="BR92" s="110">
        <f t="shared" si="37"/>
        <v>16.846484877306015</v>
      </c>
      <c r="BS92" s="99">
        <v>4</v>
      </c>
      <c r="BT92" s="99">
        <f t="shared" si="38"/>
        <v>11958.505833300755</v>
      </c>
      <c r="BU92" s="122">
        <v>4</v>
      </c>
      <c r="BV92" s="122">
        <f t="shared" si="39"/>
        <v>10786.305833300754</v>
      </c>
      <c r="BW92" s="122">
        <f t="shared" si="40"/>
        <v>3.7579617834394903E-2</v>
      </c>
      <c r="BX92" s="122" t="s">
        <v>1377</v>
      </c>
      <c r="BY92" s="122">
        <f t="shared" si="41"/>
        <v>0.18449878579811027</v>
      </c>
      <c r="BZ92" s="78">
        <v>-5.4012573930827861</v>
      </c>
      <c r="CA92" s="122">
        <f t="shared" si="42"/>
        <v>-5.7049792122837735</v>
      </c>
      <c r="CB92" s="122">
        <f t="shared" si="43"/>
        <v>-11.599958309653269</v>
      </c>
    </row>
    <row r="93" spans="1:80" x14ac:dyDescent="0.35">
      <c r="A93" s="4" t="s">
        <v>51</v>
      </c>
      <c r="B93" s="4">
        <v>2</v>
      </c>
      <c r="C93" s="4" t="s">
        <v>44</v>
      </c>
      <c r="D93" s="5">
        <v>2</v>
      </c>
      <c r="E93" s="6">
        <v>42459</v>
      </c>
      <c r="F93" s="4">
        <v>3306.8</v>
      </c>
      <c r="G93" s="4">
        <v>3307.7</v>
      </c>
      <c r="H93" s="4">
        <v>3155.28</v>
      </c>
      <c r="I93" s="4">
        <v>3156.16</v>
      </c>
      <c r="J93" s="7">
        <v>9</v>
      </c>
      <c r="K93" s="7">
        <v>282.2</v>
      </c>
      <c r="L93" s="4">
        <v>118.8</v>
      </c>
      <c r="M93" s="4">
        <v>116.1</v>
      </c>
      <c r="N93" s="8"/>
      <c r="O93" s="4">
        <v>24.6</v>
      </c>
      <c r="P93" s="8"/>
      <c r="Q93" s="8"/>
      <c r="R93" s="4">
        <v>0.92</v>
      </c>
      <c r="S93" s="4">
        <v>1217</v>
      </c>
      <c r="T93" s="4">
        <v>9053.1</v>
      </c>
      <c r="U93" s="4">
        <v>7438.3</v>
      </c>
      <c r="V93" s="4">
        <v>63.4</v>
      </c>
      <c r="W93" s="4">
        <v>0.67</v>
      </c>
      <c r="X93" s="4">
        <v>3.93</v>
      </c>
      <c r="Y93" s="4">
        <v>2.68</v>
      </c>
      <c r="Z93" s="4">
        <v>2218.4</v>
      </c>
      <c r="AA93" s="4">
        <v>11.65</v>
      </c>
      <c r="AB93" s="8"/>
      <c r="AC93" s="4">
        <v>2387.5</v>
      </c>
      <c r="AD93" s="4">
        <v>315.8</v>
      </c>
      <c r="AE93" s="8">
        <v>0</v>
      </c>
      <c r="AF93" s="8">
        <v>7700</v>
      </c>
      <c r="AG93" s="8">
        <v>1.1632885546139955</v>
      </c>
      <c r="AH93" s="9">
        <v>8.2292741935483887E-2</v>
      </c>
      <c r="AI93" s="9">
        <v>3.5437903225806457E-2</v>
      </c>
      <c r="AJ93" s="10">
        <v>18.897599999999329</v>
      </c>
      <c r="AK93" s="10">
        <v>2139.8560153225812</v>
      </c>
      <c r="AL93" s="10">
        <v>7463.4998209677397</v>
      </c>
      <c r="AM93" s="10">
        <v>7123.8140000000003</v>
      </c>
      <c r="AN93" s="10">
        <v>7708.8774000000003</v>
      </c>
      <c r="AO93" s="10">
        <v>4.7715459677419352</v>
      </c>
      <c r="AP93" s="10">
        <v>3.4487000000000001</v>
      </c>
      <c r="AQ93" s="10">
        <v>8.2387999999999995</v>
      </c>
      <c r="AR93" s="11">
        <v>0.10931209677419353</v>
      </c>
      <c r="AS93" s="11">
        <f t="shared" si="46"/>
        <v>2.0333042204039273</v>
      </c>
      <c r="AT93" s="8">
        <v>52</v>
      </c>
      <c r="AU93" s="21" t="e">
        <v>#N/A</v>
      </c>
      <c r="AV93" s="78" t="e">
        <v>#N/A</v>
      </c>
      <c r="AW93" s="78" t="s">
        <v>119</v>
      </c>
      <c r="AX93" s="78" t="s">
        <v>98</v>
      </c>
      <c r="AY93" s="78">
        <v>3382.3</v>
      </c>
      <c r="AZ93" s="78">
        <v>5187.12</v>
      </c>
      <c r="BA93" s="78">
        <v>0</v>
      </c>
      <c r="BB93" s="78">
        <v>330.6590130871777</v>
      </c>
      <c r="BC93" s="78" t="str">
        <f t="shared" si="29"/>
        <v>R27S2C2</v>
      </c>
      <c r="BD93" s="78">
        <f t="shared" si="31"/>
        <v>268.64821809760429</v>
      </c>
      <c r="BE93" s="78">
        <v>596.78</v>
      </c>
      <c r="BF93" s="78"/>
      <c r="BG93" s="99">
        <v>25.3</v>
      </c>
      <c r="BH93" s="142">
        <v>3.2437981542630903</v>
      </c>
      <c r="BI93" s="99">
        <v>3</v>
      </c>
      <c r="BJ93" s="99">
        <f t="shared" si="32"/>
        <v>6.2991999999997761</v>
      </c>
      <c r="BK93" s="99">
        <v>126.33879434425984</v>
      </c>
      <c r="BL93" s="142">
        <v>4.7195121951219505</v>
      </c>
      <c r="BM93" s="76" t="str">
        <f t="shared" si="33"/>
        <v>R27S2</v>
      </c>
      <c r="BN93" s="76">
        <f t="shared" si="34"/>
        <v>132.12396620326484</v>
      </c>
      <c r="BO93" s="135"/>
      <c r="BP93" s="110">
        <f t="shared" si="35"/>
        <v>10.277727798990488</v>
      </c>
      <c r="BQ93" s="144">
        <f t="shared" si="36"/>
        <v>0.76000000000000012</v>
      </c>
      <c r="BR93" s="110">
        <f t="shared" si="37"/>
        <v>16.846484877306015</v>
      </c>
      <c r="BS93" s="99">
        <v>4</v>
      </c>
      <c r="BT93" s="99">
        <f t="shared" si="38"/>
        <v>12039.243642776029</v>
      </c>
      <c r="BU93" s="122">
        <v>4</v>
      </c>
      <c r="BV93" s="122">
        <f t="shared" si="39"/>
        <v>10822.243642776029</v>
      </c>
      <c r="BW93" s="122">
        <f t="shared" si="40"/>
        <v>3.7398373983739838E-2</v>
      </c>
      <c r="BX93" s="122" t="s">
        <v>1377</v>
      </c>
      <c r="BY93" s="122">
        <f t="shared" si="41"/>
        <v>0.13343597946124147</v>
      </c>
      <c r="BZ93" s="78">
        <v>-5.901516018622635</v>
      </c>
      <c r="CA93" s="122">
        <f t="shared" si="42"/>
        <v>-5.7049792122837735</v>
      </c>
      <c r="CB93" s="122">
        <f t="shared" si="43"/>
        <v>-11.599958309653269</v>
      </c>
    </row>
    <row r="94" spans="1:80" x14ac:dyDescent="0.35">
      <c r="A94" s="4" t="s">
        <v>51</v>
      </c>
      <c r="B94" s="4">
        <v>2</v>
      </c>
      <c r="C94" s="4" t="s">
        <v>44</v>
      </c>
      <c r="D94" s="5">
        <v>3</v>
      </c>
      <c r="E94" s="6">
        <v>42459</v>
      </c>
      <c r="F94" s="4">
        <v>3337</v>
      </c>
      <c r="G94" s="4">
        <v>3337.8</v>
      </c>
      <c r="H94" s="4">
        <v>3184.55</v>
      </c>
      <c r="I94" s="4">
        <v>3185.33</v>
      </c>
      <c r="J94" s="7">
        <v>9</v>
      </c>
      <c r="K94" s="7">
        <v>284</v>
      </c>
      <c r="L94" s="4">
        <v>102</v>
      </c>
      <c r="M94" s="4">
        <v>102</v>
      </c>
      <c r="N94" s="8"/>
      <c r="O94" s="4">
        <v>21</v>
      </c>
      <c r="P94" s="8"/>
      <c r="Q94" s="8"/>
      <c r="R94" s="4">
        <v>0.77</v>
      </c>
      <c r="S94" s="4">
        <v>1280.7</v>
      </c>
      <c r="T94" s="4">
        <v>9053.1</v>
      </c>
      <c r="U94" s="4">
        <v>7438.3</v>
      </c>
      <c r="V94" s="4">
        <v>63.4</v>
      </c>
      <c r="W94" s="4">
        <v>0.63</v>
      </c>
      <c r="X94" s="4">
        <v>3.93</v>
      </c>
      <c r="Y94" s="4">
        <v>3.18</v>
      </c>
      <c r="Z94" s="4">
        <v>2718.1</v>
      </c>
      <c r="AA94" s="4">
        <v>16.25</v>
      </c>
      <c r="AB94" s="8"/>
      <c r="AC94" s="4">
        <v>2387.5</v>
      </c>
      <c r="AD94" s="4">
        <v>315.8</v>
      </c>
      <c r="AE94" s="8">
        <v>0</v>
      </c>
      <c r="AF94" s="8">
        <v>7700</v>
      </c>
      <c r="AG94" s="8">
        <v>1.1632885546139955</v>
      </c>
      <c r="AH94" s="9">
        <v>8.2292741935483887E-2</v>
      </c>
      <c r="AI94" s="9">
        <v>3.5437903225806457E-2</v>
      </c>
      <c r="AJ94" s="10">
        <v>18.897599999999329</v>
      </c>
      <c r="AK94" s="10">
        <v>2139.8560153225812</v>
      </c>
      <c r="AL94" s="10">
        <v>7463.4998209677397</v>
      </c>
      <c r="AM94" s="10">
        <v>7123.8140000000003</v>
      </c>
      <c r="AN94" s="10">
        <v>7708.8774000000003</v>
      </c>
      <c r="AO94" s="10">
        <v>4.7715459677419352</v>
      </c>
      <c r="AP94" s="10">
        <v>3.4487000000000001</v>
      </c>
      <c r="AQ94" s="10">
        <v>8.2387999999999995</v>
      </c>
      <c r="AR94" s="11">
        <v>0.10931209677419353</v>
      </c>
      <c r="AS94" s="11">
        <f t="shared" si="46"/>
        <v>2.0333042204039273</v>
      </c>
      <c r="AT94" s="8">
        <v>54</v>
      </c>
      <c r="AU94" s="21" t="e">
        <v>#N/A</v>
      </c>
      <c r="AV94" s="78" t="e">
        <v>#N/A</v>
      </c>
      <c r="AW94" s="78" t="s">
        <v>119</v>
      </c>
      <c r="AX94" s="78" t="s">
        <v>98</v>
      </c>
      <c r="AY94" s="78">
        <v>3394.6</v>
      </c>
      <c r="AZ94" s="78">
        <v>5198.7240000000002</v>
      </c>
      <c r="BA94" s="78">
        <v>0</v>
      </c>
      <c r="BB94" s="78">
        <v>460.9882690990197</v>
      </c>
      <c r="BC94" s="78" t="str">
        <f t="shared" si="29"/>
        <v>R27S2C3</v>
      </c>
      <c r="BD94" s="78">
        <f t="shared" si="31"/>
        <v>268.64821809760429</v>
      </c>
      <c r="BE94" s="78">
        <v>831.67999999999984</v>
      </c>
      <c r="BF94" s="78"/>
      <c r="BG94" s="99">
        <v>25.3</v>
      </c>
      <c r="BH94" s="142">
        <v>3.2437981542630903</v>
      </c>
      <c r="BI94" s="99">
        <v>3</v>
      </c>
      <c r="BJ94" s="99">
        <f t="shared" si="32"/>
        <v>6.2991999999997761</v>
      </c>
      <c r="BK94" s="99">
        <v>126.33879434425984</v>
      </c>
      <c r="BL94" s="142">
        <v>4.8571428571428568</v>
      </c>
      <c r="BM94" s="76" t="str">
        <f t="shared" si="33"/>
        <v>R27S2</v>
      </c>
      <c r="BN94" s="76">
        <f t="shared" si="34"/>
        <v>132.12396620326484</v>
      </c>
      <c r="BO94" s="135"/>
      <c r="BP94" s="110">
        <f t="shared" si="35"/>
        <v>13.703924956855637</v>
      </c>
      <c r="BQ94" s="144">
        <f t="shared" si="36"/>
        <v>0.76000000000000012</v>
      </c>
      <c r="BR94" s="110">
        <f t="shared" si="37"/>
        <v>16.846484877306015</v>
      </c>
      <c r="BS94" s="99">
        <v>4</v>
      </c>
      <c r="BT94" s="99">
        <f t="shared" si="38"/>
        <v>12150.925858434877</v>
      </c>
      <c r="BU94" s="122">
        <v>4</v>
      </c>
      <c r="BV94" s="122">
        <f t="shared" si="39"/>
        <v>10870.225858434876</v>
      </c>
      <c r="BW94" s="122">
        <f t="shared" si="40"/>
        <v>3.6666666666666667E-2</v>
      </c>
      <c r="BX94" s="122" t="s">
        <v>1377</v>
      </c>
      <c r="BY94" s="122">
        <f t="shared" si="41"/>
        <v>0.15133199180053647</v>
      </c>
      <c r="BZ94" s="78">
        <v>-5.8121642251458994</v>
      </c>
      <c r="CA94" s="122">
        <f t="shared" si="42"/>
        <v>-5.7049792122837735</v>
      </c>
      <c r="CB94" s="122">
        <f t="shared" si="43"/>
        <v>-11.599958309653269</v>
      </c>
    </row>
    <row r="95" spans="1:80" x14ac:dyDescent="0.35">
      <c r="A95" s="4" t="s">
        <v>51</v>
      </c>
      <c r="B95" s="4">
        <v>3</v>
      </c>
      <c r="C95" s="4" t="s">
        <v>44</v>
      </c>
      <c r="D95" s="5">
        <v>1</v>
      </c>
      <c r="E95" s="6">
        <v>42460</v>
      </c>
      <c r="F95" s="4">
        <v>3285</v>
      </c>
      <c r="G95" s="4">
        <v>3286</v>
      </c>
      <c r="H95" s="4">
        <v>3134.12</v>
      </c>
      <c r="I95" s="4">
        <v>3135.09</v>
      </c>
      <c r="J95" s="7">
        <v>10</v>
      </c>
      <c r="K95" s="7">
        <v>273.2</v>
      </c>
      <c r="L95" s="4">
        <v>70.400000000000006</v>
      </c>
      <c r="M95" s="4">
        <v>70.400000000000006</v>
      </c>
      <c r="N95" s="8"/>
      <c r="O95" s="4">
        <v>15.7</v>
      </c>
      <c r="P95" s="8"/>
      <c r="Q95" s="8"/>
      <c r="R95" s="4">
        <v>0.59</v>
      </c>
      <c r="S95" s="4">
        <v>1172.2</v>
      </c>
      <c r="T95" s="4">
        <v>9053.1</v>
      </c>
      <c r="U95" s="4">
        <v>7438.3</v>
      </c>
      <c r="V95" s="4">
        <v>63.4</v>
      </c>
      <c r="W95" s="4">
        <v>0.21</v>
      </c>
      <c r="X95" s="4">
        <v>3.93</v>
      </c>
      <c r="Y95" s="4">
        <v>2.34</v>
      </c>
      <c r="Z95" s="4">
        <v>1521.8</v>
      </c>
      <c r="AA95" s="4">
        <v>13.18</v>
      </c>
      <c r="AB95" s="8"/>
      <c r="AC95" s="4">
        <v>2387.5</v>
      </c>
      <c r="AD95" s="4">
        <v>315.8</v>
      </c>
      <c r="AE95" s="8">
        <v>0</v>
      </c>
      <c r="AF95" s="8">
        <v>3900</v>
      </c>
      <c r="AG95" s="8">
        <v>0.81723793393312039</v>
      </c>
      <c r="AH95" s="9">
        <v>9.7322674418604732E-2</v>
      </c>
      <c r="AI95" s="9">
        <v>5.8200000000000078E-2</v>
      </c>
      <c r="AJ95" s="10">
        <v>52.425600000000031</v>
      </c>
      <c r="AK95" s="10">
        <v>1701.5418514534879</v>
      </c>
      <c r="AL95" s="10">
        <v>7022.080796220931</v>
      </c>
      <c r="AM95" s="10">
        <v>6862.5415000000003</v>
      </c>
      <c r="AN95" s="10">
        <v>7325.2344000000003</v>
      </c>
      <c r="AO95" s="10">
        <v>3.8631840116279013</v>
      </c>
      <c r="AP95" s="10">
        <v>2.5562</v>
      </c>
      <c r="AQ95" s="10">
        <v>6.4680999999999997</v>
      </c>
      <c r="AR95" s="11">
        <v>0.12415261627906983</v>
      </c>
      <c r="AS95" s="11">
        <f t="shared" si="46"/>
        <v>6.4065876262200074</v>
      </c>
      <c r="AT95" s="8">
        <v>40</v>
      </c>
      <c r="AU95" s="21">
        <v>2.4510000000000001E-2</v>
      </c>
      <c r="AV95" s="78">
        <v>0.43</v>
      </c>
      <c r="AW95" s="78" t="s">
        <v>119</v>
      </c>
      <c r="AX95" s="78" t="s">
        <v>98</v>
      </c>
      <c r="AY95" s="78">
        <v>3365.1</v>
      </c>
      <c r="AZ95" s="78">
        <v>5178.72</v>
      </c>
      <c r="BA95" s="78">
        <v>0</v>
      </c>
      <c r="BB95" s="78">
        <v>14.297372106615494</v>
      </c>
      <c r="BC95" s="78" t="str">
        <f t="shared" si="29"/>
        <v>R27S3C1</v>
      </c>
      <c r="BD95" s="78">
        <f t="shared" si="31"/>
        <v>268.64821809760429</v>
      </c>
      <c r="BE95" s="78">
        <v>25.929999999999996</v>
      </c>
      <c r="BF95" s="78"/>
      <c r="BG95" s="99">
        <v>33.9</v>
      </c>
      <c r="BH95" s="142">
        <v>1.1692760788622345</v>
      </c>
      <c r="BI95" s="99">
        <v>3</v>
      </c>
      <c r="BJ95" s="99">
        <f t="shared" si="32"/>
        <v>17.475200000000012</v>
      </c>
      <c r="BK95" s="99">
        <v>45.540728193859458</v>
      </c>
      <c r="BL95" s="142">
        <v>4.4840764331210199</v>
      </c>
      <c r="BM95" s="76" t="str">
        <f t="shared" si="33"/>
        <v>R27S3</v>
      </c>
      <c r="BN95" s="76">
        <f t="shared" si="34"/>
        <v>41.933121619708679</v>
      </c>
      <c r="BO95" s="135"/>
      <c r="BP95" s="110">
        <f t="shared" si="35"/>
        <v>26.55780187607192</v>
      </c>
      <c r="BQ95" s="144">
        <f t="shared" si="36"/>
        <v>0.76000000000000012</v>
      </c>
      <c r="BR95" s="110">
        <f t="shared" si="37"/>
        <v>16.846484877306015</v>
      </c>
      <c r="BS95" s="99">
        <v>4</v>
      </c>
      <c r="BT95" s="99">
        <f t="shared" si="38"/>
        <v>8401.1353514749844</v>
      </c>
      <c r="BU95" s="122">
        <v>4</v>
      </c>
      <c r="BV95" s="122">
        <f t="shared" si="39"/>
        <v>7228.9353514749846</v>
      </c>
      <c r="BW95" s="122">
        <f t="shared" si="40"/>
        <v>3.7579617834394903E-2</v>
      </c>
      <c r="BX95" s="122" t="s">
        <v>1377</v>
      </c>
      <c r="BY95" s="122">
        <f t="shared" si="41"/>
        <v>0.18449878579811027</v>
      </c>
      <c r="BZ95" s="78">
        <v>-5.4012573930827861</v>
      </c>
      <c r="CA95" s="122">
        <f t="shared" si="42"/>
        <v>-5.7049792122837735</v>
      </c>
      <c r="CB95" s="122">
        <f t="shared" si="43"/>
        <v>-36.549449229259587</v>
      </c>
    </row>
    <row r="96" spans="1:80" x14ac:dyDescent="0.35">
      <c r="A96" s="4" t="s">
        <v>51</v>
      </c>
      <c r="B96" s="4">
        <v>3</v>
      </c>
      <c r="C96" s="4" t="s">
        <v>44</v>
      </c>
      <c r="D96" s="5">
        <v>2</v>
      </c>
      <c r="E96" s="6">
        <v>42460</v>
      </c>
      <c r="F96" s="4">
        <v>3306.8</v>
      </c>
      <c r="G96" s="4">
        <v>3307.7</v>
      </c>
      <c r="H96" s="4">
        <v>3155.28</v>
      </c>
      <c r="I96" s="4">
        <v>3156.16</v>
      </c>
      <c r="J96" s="7">
        <v>9</v>
      </c>
      <c r="K96" s="7">
        <v>275</v>
      </c>
      <c r="L96" s="4">
        <v>118.8</v>
      </c>
      <c r="M96" s="4">
        <v>116.1</v>
      </c>
      <c r="N96" s="8"/>
      <c r="O96" s="4">
        <v>24.6</v>
      </c>
      <c r="P96" s="8"/>
      <c r="Q96" s="8"/>
      <c r="R96" s="4">
        <v>0.92</v>
      </c>
      <c r="S96" s="4">
        <v>1217</v>
      </c>
      <c r="T96" s="4">
        <v>9053.1</v>
      </c>
      <c r="U96" s="4">
        <v>7438.3</v>
      </c>
      <c r="V96" s="4">
        <v>63.4</v>
      </c>
      <c r="W96" s="4">
        <v>0.67</v>
      </c>
      <c r="X96" s="4">
        <v>3.93</v>
      </c>
      <c r="Y96" s="4">
        <v>2.68</v>
      </c>
      <c r="Z96" s="4">
        <v>2218.4</v>
      </c>
      <c r="AA96" s="4">
        <v>11.65</v>
      </c>
      <c r="AB96" s="8"/>
      <c r="AC96" s="4">
        <v>2387.5</v>
      </c>
      <c r="AD96" s="4">
        <v>315.8</v>
      </c>
      <c r="AE96" s="8">
        <v>0</v>
      </c>
      <c r="AF96" s="8">
        <v>3900</v>
      </c>
      <c r="AG96" s="8">
        <v>0.81723793393312039</v>
      </c>
      <c r="AH96" s="9">
        <v>9.7322674418604732E-2</v>
      </c>
      <c r="AI96" s="9">
        <v>5.8200000000000078E-2</v>
      </c>
      <c r="AJ96" s="10">
        <v>52.425600000000031</v>
      </c>
      <c r="AK96" s="10">
        <v>1701.5418514534879</v>
      </c>
      <c r="AL96" s="10">
        <v>7022.080796220931</v>
      </c>
      <c r="AM96" s="10">
        <v>6862.5415000000003</v>
      </c>
      <c r="AN96" s="10">
        <v>7325.2344000000003</v>
      </c>
      <c r="AO96" s="10">
        <v>3.8631840116279013</v>
      </c>
      <c r="AP96" s="10">
        <v>2.5562</v>
      </c>
      <c r="AQ96" s="10">
        <v>6.4680999999999997</v>
      </c>
      <c r="AR96" s="11">
        <v>0.12415261627906983</v>
      </c>
      <c r="AS96" s="11">
        <f t="shared" si="46"/>
        <v>6.4065876262200074</v>
      </c>
      <c r="AT96" s="8">
        <v>70</v>
      </c>
      <c r="AU96" s="21">
        <v>0.58424999999999994</v>
      </c>
      <c r="AV96" s="78">
        <v>10.25</v>
      </c>
      <c r="AW96" s="78" t="s">
        <v>119</v>
      </c>
      <c r="AX96" s="78" t="s">
        <v>98</v>
      </c>
      <c r="AY96" s="78">
        <v>3382.3</v>
      </c>
      <c r="AZ96" s="78">
        <v>5187.12</v>
      </c>
      <c r="BA96" s="78">
        <v>0</v>
      </c>
      <c r="BB96" s="78">
        <v>330.6590130871777</v>
      </c>
      <c r="BC96" s="78" t="str">
        <f t="shared" si="29"/>
        <v>R27S3C2</v>
      </c>
      <c r="BD96" s="78">
        <f t="shared" si="31"/>
        <v>268.64821809760429</v>
      </c>
      <c r="BE96" s="78">
        <v>596.78</v>
      </c>
      <c r="BF96" s="78"/>
      <c r="BG96" s="99">
        <v>33.9</v>
      </c>
      <c r="BH96" s="142">
        <v>1.1692760788622345</v>
      </c>
      <c r="BI96" s="99">
        <v>3</v>
      </c>
      <c r="BJ96" s="99">
        <f t="shared" si="32"/>
        <v>17.475200000000012</v>
      </c>
      <c r="BK96" s="99">
        <v>45.540728193859458</v>
      </c>
      <c r="BL96" s="142">
        <v>4.7195121951219505</v>
      </c>
      <c r="BM96" s="76" t="str">
        <f t="shared" si="33"/>
        <v>R27S3</v>
      </c>
      <c r="BN96" s="76">
        <f t="shared" si="34"/>
        <v>41.933121619708679</v>
      </c>
      <c r="BO96" s="135"/>
      <c r="BP96" s="110">
        <f t="shared" si="35"/>
        <v>10.277727798990488</v>
      </c>
      <c r="BQ96" s="144">
        <f t="shared" si="36"/>
        <v>0.76000000000000012</v>
      </c>
      <c r="BR96" s="110">
        <f t="shared" si="37"/>
        <v>16.846484877306015</v>
      </c>
      <c r="BS96" s="99">
        <v>4</v>
      </c>
      <c r="BT96" s="99">
        <f t="shared" si="38"/>
        <v>8457.8555868320273</v>
      </c>
      <c r="BU96" s="122">
        <v>4</v>
      </c>
      <c r="BV96" s="122">
        <f t="shared" si="39"/>
        <v>7240.8555868320273</v>
      </c>
      <c r="BW96" s="122">
        <f t="shared" si="40"/>
        <v>3.7398373983739838E-2</v>
      </c>
      <c r="BX96" s="122" t="s">
        <v>1377</v>
      </c>
      <c r="BY96" s="122">
        <f t="shared" si="41"/>
        <v>0.13343597946124147</v>
      </c>
      <c r="BZ96" s="78">
        <v>-5.901516018622635</v>
      </c>
      <c r="CA96" s="122">
        <f t="shared" si="42"/>
        <v>-5.7049792122837735</v>
      </c>
      <c r="CB96" s="122">
        <f t="shared" si="43"/>
        <v>-36.549449229259587</v>
      </c>
    </row>
    <row r="97" spans="1:80" x14ac:dyDescent="0.35">
      <c r="A97" s="4" t="s">
        <v>51</v>
      </c>
      <c r="B97" s="4">
        <v>3</v>
      </c>
      <c r="C97" s="4" t="s">
        <v>44</v>
      </c>
      <c r="D97" s="5">
        <v>3</v>
      </c>
      <c r="E97" s="6">
        <v>42460</v>
      </c>
      <c r="F97" s="4">
        <v>3337</v>
      </c>
      <c r="G97" s="4">
        <v>3337.8</v>
      </c>
      <c r="H97" s="4">
        <v>3184.55</v>
      </c>
      <c r="I97" s="4">
        <v>3185.33</v>
      </c>
      <c r="J97" s="7">
        <v>8</v>
      </c>
      <c r="K97" s="7">
        <v>276.8</v>
      </c>
      <c r="L97" s="4">
        <v>102</v>
      </c>
      <c r="M97" s="4">
        <v>102</v>
      </c>
      <c r="N97" s="8"/>
      <c r="O97" s="4">
        <v>21</v>
      </c>
      <c r="P97" s="8"/>
      <c r="Q97" s="8"/>
      <c r="R97" s="4">
        <v>0.77</v>
      </c>
      <c r="S97" s="4">
        <v>1280.7</v>
      </c>
      <c r="T97" s="4">
        <v>9053.1</v>
      </c>
      <c r="U97" s="4">
        <v>7438.3</v>
      </c>
      <c r="V97" s="4">
        <v>63.4</v>
      </c>
      <c r="W97" s="4">
        <v>0.63</v>
      </c>
      <c r="X97" s="4">
        <v>3.93</v>
      </c>
      <c r="Y97" s="4">
        <v>3.18</v>
      </c>
      <c r="Z97" s="4">
        <v>2718.1</v>
      </c>
      <c r="AA97" s="4">
        <v>16.25</v>
      </c>
      <c r="AB97" s="8"/>
      <c r="AC97" s="4">
        <v>2387.5</v>
      </c>
      <c r="AD97" s="4">
        <v>315.8</v>
      </c>
      <c r="AE97" s="8">
        <v>0</v>
      </c>
      <c r="AF97" s="8">
        <v>3900</v>
      </c>
      <c r="AG97" s="8">
        <v>0.81723793393312039</v>
      </c>
      <c r="AH97" s="9">
        <v>9.7322674418604732E-2</v>
      </c>
      <c r="AI97" s="9">
        <v>5.8200000000000078E-2</v>
      </c>
      <c r="AJ97" s="10">
        <v>52.425600000000031</v>
      </c>
      <c r="AK97" s="10">
        <v>1701.5418514534879</v>
      </c>
      <c r="AL97" s="10">
        <v>7022.080796220931</v>
      </c>
      <c r="AM97" s="10">
        <v>6862.5415000000003</v>
      </c>
      <c r="AN97" s="10">
        <v>7325.2344000000003</v>
      </c>
      <c r="AO97" s="10">
        <v>3.8631840116279013</v>
      </c>
      <c r="AP97" s="10">
        <v>2.5562</v>
      </c>
      <c r="AQ97" s="10">
        <v>6.4680999999999997</v>
      </c>
      <c r="AR97" s="11">
        <v>0.12415261627906983</v>
      </c>
      <c r="AS97" s="11">
        <f t="shared" si="46"/>
        <v>6.4065876262200074</v>
      </c>
      <c r="AT97" s="8">
        <v>47</v>
      </c>
      <c r="AU97" s="21">
        <v>0.84189000000000003</v>
      </c>
      <c r="AV97" s="78">
        <v>14.77</v>
      </c>
      <c r="AW97" s="78" t="s">
        <v>119</v>
      </c>
      <c r="AX97" s="78" t="s">
        <v>98</v>
      </c>
      <c r="AY97" s="78">
        <v>3394.6</v>
      </c>
      <c r="AZ97" s="78">
        <v>5198.7240000000002</v>
      </c>
      <c r="BA97" s="78">
        <v>0</v>
      </c>
      <c r="BB97" s="78">
        <v>460.9882690990197</v>
      </c>
      <c r="BC97" s="78" t="str">
        <f t="shared" si="29"/>
        <v>R27S3C3</v>
      </c>
      <c r="BD97" s="78">
        <f t="shared" si="31"/>
        <v>268.64821809760429</v>
      </c>
      <c r="BE97" s="78">
        <v>831.67999999999984</v>
      </c>
      <c r="BF97" s="78"/>
      <c r="BG97" s="99">
        <v>33.9</v>
      </c>
      <c r="BH97" s="142">
        <v>1.1692760788622345</v>
      </c>
      <c r="BI97" s="99">
        <v>3</v>
      </c>
      <c r="BJ97" s="99">
        <f t="shared" si="32"/>
        <v>17.475200000000012</v>
      </c>
      <c r="BK97" s="99">
        <v>45.540728193859458</v>
      </c>
      <c r="BL97" s="142">
        <v>4.8571428571428568</v>
      </c>
      <c r="BM97" s="76" t="str">
        <f t="shared" si="33"/>
        <v>R27S3</v>
      </c>
      <c r="BN97" s="76">
        <f t="shared" si="34"/>
        <v>41.933121619708679</v>
      </c>
      <c r="BO97" s="135"/>
      <c r="BP97" s="110">
        <f t="shared" si="35"/>
        <v>13.703924956855637</v>
      </c>
      <c r="BQ97" s="144">
        <f t="shared" si="36"/>
        <v>0.76000000000000012</v>
      </c>
      <c r="BR97" s="110">
        <f t="shared" si="37"/>
        <v>16.846484877306015</v>
      </c>
      <c r="BS97" s="99">
        <v>4</v>
      </c>
      <c r="BT97" s="99">
        <f t="shared" si="38"/>
        <v>8536.3150050220356</v>
      </c>
      <c r="BU97" s="122">
        <v>4</v>
      </c>
      <c r="BV97" s="122">
        <f t="shared" si="39"/>
        <v>7255.6150050220358</v>
      </c>
      <c r="BW97" s="122">
        <f t="shared" si="40"/>
        <v>3.6666666666666667E-2</v>
      </c>
      <c r="BX97" s="122" t="s">
        <v>1377</v>
      </c>
      <c r="BY97" s="122">
        <f t="shared" si="41"/>
        <v>0.15133199180053647</v>
      </c>
      <c r="BZ97" s="78">
        <v>-5.8121642251458994</v>
      </c>
      <c r="CA97" s="122">
        <f t="shared" si="42"/>
        <v>-5.7049792122837735</v>
      </c>
      <c r="CB97" s="122">
        <f t="shared" si="43"/>
        <v>-36.549449229259587</v>
      </c>
    </row>
    <row r="98" spans="1:80" x14ac:dyDescent="0.35">
      <c r="A98" s="4" t="s">
        <v>51</v>
      </c>
      <c r="B98" s="4">
        <v>4</v>
      </c>
      <c r="C98" s="4" t="s">
        <v>45</v>
      </c>
      <c r="D98" s="5">
        <v>1</v>
      </c>
      <c r="E98" s="6">
        <v>42464</v>
      </c>
      <c r="F98" s="4">
        <v>3134</v>
      </c>
      <c r="G98" s="4">
        <v>3134.6</v>
      </c>
      <c r="H98" s="4">
        <v>2987.35</v>
      </c>
      <c r="I98" s="4">
        <v>2987.93</v>
      </c>
      <c r="J98" s="7">
        <v>6</v>
      </c>
      <c r="K98" s="7">
        <v>264.2</v>
      </c>
      <c r="L98" s="4">
        <v>63.1</v>
      </c>
      <c r="M98" s="4">
        <v>63.1</v>
      </c>
      <c r="N98" s="8"/>
      <c r="O98" s="4">
        <v>51.4</v>
      </c>
      <c r="P98" s="8"/>
      <c r="Q98" s="8"/>
      <c r="R98" s="4">
        <v>0.54</v>
      </c>
      <c r="S98" s="4">
        <v>1313.5</v>
      </c>
      <c r="T98" s="4">
        <v>9223</v>
      </c>
      <c r="U98" s="4">
        <v>6653.6</v>
      </c>
      <c r="V98" s="4">
        <v>68.599999999999994</v>
      </c>
      <c r="W98" s="4">
        <v>0.59</v>
      </c>
      <c r="X98" s="4">
        <v>13.63</v>
      </c>
      <c r="Y98" s="4">
        <v>2.0499999999999998</v>
      </c>
      <c r="Z98" s="4">
        <v>1578.6</v>
      </c>
      <c r="AA98" s="4">
        <v>15.25</v>
      </c>
      <c r="AB98" s="8"/>
      <c r="AC98" s="4">
        <v>3348.5</v>
      </c>
      <c r="AD98" s="4">
        <v>433.6</v>
      </c>
      <c r="AE98" s="8">
        <v>0</v>
      </c>
      <c r="AF98" s="8">
        <v>4230</v>
      </c>
      <c r="AG98" s="8">
        <v>0.86597519253479593</v>
      </c>
      <c r="AH98" s="9">
        <v>0.12056162162162175</v>
      </c>
      <c r="AI98" s="9">
        <v>6.6149549549549519E-2</v>
      </c>
      <c r="AJ98" s="10">
        <v>84.582000000001244</v>
      </c>
      <c r="AK98" s="10">
        <v>1564.7592135135123</v>
      </c>
      <c r="AL98" s="10">
        <v>7029.3829747747695</v>
      </c>
      <c r="AM98" s="10">
        <v>6729.3428000000004</v>
      </c>
      <c r="AN98" s="10">
        <v>7326.7997999999998</v>
      </c>
      <c r="AO98" s="10">
        <v>3.6499403603603584</v>
      </c>
      <c r="AP98" s="10">
        <v>2.2006000000000001</v>
      </c>
      <c r="AQ98" s="10">
        <v>7.5713999999999997</v>
      </c>
      <c r="AR98" s="11">
        <v>0.19118144144144139</v>
      </c>
      <c r="AS98" s="11">
        <f t="shared" si="46"/>
        <v>15.916631693724229</v>
      </c>
      <c r="AT98" s="8">
        <v>45</v>
      </c>
      <c r="AU98" s="21">
        <v>0.74270999999999998</v>
      </c>
      <c r="AV98" s="78">
        <v>13.03</v>
      </c>
      <c r="AW98" s="78" t="s">
        <v>119</v>
      </c>
      <c r="AX98" s="78" t="s">
        <v>98</v>
      </c>
      <c r="AY98" s="78">
        <v>3310.8</v>
      </c>
      <c r="AZ98" s="78">
        <v>5119.7879999999996</v>
      </c>
      <c r="BA98" s="78">
        <v>0</v>
      </c>
      <c r="BB98" s="78">
        <v>416.38750505807684</v>
      </c>
      <c r="BC98" s="78" t="str">
        <f t="shared" si="29"/>
        <v>R27S4C1</v>
      </c>
      <c r="BD98" s="78">
        <f t="shared" si="31"/>
        <v>370.53868553470136</v>
      </c>
      <c r="BE98" s="78">
        <v>753.24</v>
      </c>
      <c r="BF98" s="78"/>
      <c r="BG98" s="99">
        <v>29.9</v>
      </c>
      <c r="BH98" s="142">
        <v>1.6362819512425568</v>
      </c>
      <c r="BI98" s="99">
        <v>5</v>
      </c>
      <c r="BJ98" s="99">
        <f t="shared" si="32"/>
        <v>16.916400000000248</v>
      </c>
      <c r="BK98" s="99">
        <v>39.58880139982444</v>
      </c>
      <c r="BL98" s="142">
        <v>1.227626459143969</v>
      </c>
      <c r="BM98" s="76" t="str">
        <f t="shared" si="33"/>
        <v>R27S4</v>
      </c>
      <c r="BN98" s="76">
        <f t="shared" si="34"/>
        <v>23.279968567771856</v>
      </c>
      <c r="BO98" s="135"/>
      <c r="BP98" s="110">
        <f t="shared" si="35"/>
        <v>12.426508117800305</v>
      </c>
      <c r="BQ98" s="144">
        <f t="shared" si="36"/>
        <v>0.91400000000000003</v>
      </c>
      <c r="BR98" s="110">
        <f t="shared" si="37"/>
        <v>35.656223842530707</v>
      </c>
      <c r="BS98" s="99">
        <v>4</v>
      </c>
      <c r="BT98" s="99">
        <f t="shared" si="38"/>
        <v>8485.2648518537371</v>
      </c>
      <c r="BU98" s="122">
        <v>4</v>
      </c>
      <c r="BV98" s="122">
        <f t="shared" si="39"/>
        <v>7171.7648518537371</v>
      </c>
      <c r="BW98" s="122">
        <f t="shared" si="40"/>
        <v>1.0505836575875487E-2</v>
      </c>
      <c r="BX98" s="122" t="s">
        <v>1376</v>
      </c>
      <c r="BY98" s="122">
        <f t="shared" si="41"/>
        <v>5.4833279452508488E-2</v>
      </c>
      <c r="BZ98" s="78">
        <v>-5.3319121814087955</v>
      </c>
      <c r="CA98" s="122">
        <f t="shared" si="42"/>
        <v>-5.0966443935707542</v>
      </c>
      <c r="CB98" s="122">
        <f t="shared" si="43"/>
        <v>-81.121411686350172</v>
      </c>
    </row>
    <row r="99" spans="1:80" x14ac:dyDescent="0.35">
      <c r="A99" s="4" t="s">
        <v>51</v>
      </c>
      <c r="B99" s="4">
        <v>4</v>
      </c>
      <c r="C99" s="4" t="s">
        <v>45</v>
      </c>
      <c r="D99" s="5">
        <v>2</v>
      </c>
      <c r="E99" s="6">
        <v>42464</v>
      </c>
      <c r="F99" s="4">
        <v>3159</v>
      </c>
      <c r="G99" s="4">
        <v>3159.6</v>
      </c>
      <c r="H99" s="4">
        <v>3011.71</v>
      </c>
      <c r="I99" s="4">
        <v>3012.29</v>
      </c>
      <c r="J99" s="7">
        <v>6</v>
      </c>
      <c r="K99" s="7">
        <v>266</v>
      </c>
      <c r="L99" s="4">
        <v>46.6</v>
      </c>
      <c r="M99" s="4">
        <v>46.6</v>
      </c>
      <c r="N99" s="8"/>
      <c r="O99" s="4">
        <v>26.9</v>
      </c>
      <c r="P99" s="8"/>
      <c r="Q99" s="8"/>
      <c r="R99" s="4">
        <v>1.2</v>
      </c>
      <c r="S99" s="4">
        <v>1373</v>
      </c>
      <c r="T99" s="4">
        <v>9223</v>
      </c>
      <c r="U99" s="4">
        <v>6653.6</v>
      </c>
      <c r="V99" s="4">
        <v>68.599999999999994</v>
      </c>
      <c r="W99" s="4">
        <v>0.6</v>
      </c>
      <c r="X99" s="4">
        <v>13.63</v>
      </c>
      <c r="Y99" s="4">
        <v>3.95</v>
      </c>
      <c r="Z99" s="4">
        <v>3606.6</v>
      </c>
      <c r="AA99" s="4">
        <v>47.23</v>
      </c>
      <c r="AB99" s="8"/>
      <c r="AC99" s="4">
        <v>3348.5</v>
      </c>
      <c r="AD99" s="4">
        <v>433.6</v>
      </c>
      <c r="AE99" s="8">
        <v>0</v>
      </c>
      <c r="AF99" s="8">
        <v>4230</v>
      </c>
      <c r="AG99" s="8">
        <v>0.86597519253479593</v>
      </c>
      <c r="AH99" s="9">
        <v>0.12056162162162175</v>
      </c>
      <c r="AI99" s="9">
        <v>6.6149549549549519E-2</v>
      </c>
      <c r="AJ99" s="10">
        <v>84.582000000001244</v>
      </c>
      <c r="AK99" s="10">
        <v>1564.7592135135123</v>
      </c>
      <c r="AL99" s="10">
        <v>7029.3829747747695</v>
      </c>
      <c r="AM99" s="10">
        <v>6729.3428000000004</v>
      </c>
      <c r="AN99" s="10">
        <v>7326.7997999999998</v>
      </c>
      <c r="AO99" s="10">
        <v>3.6499403603603584</v>
      </c>
      <c r="AP99" s="10">
        <v>2.2006000000000001</v>
      </c>
      <c r="AQ99" s="10">
        <v>7.5713999999999997</v>
      </c>
      <c r="AR99" s="11">
        <v>0.19118144144144139</v>
      </c>
      <c r="AS99" s="11">
        <f t="shared" si="46"/>
        <v>15.916631693724229</v>
      </c>
      <c r="AT99" s="8">
        <v>42</v>
      </c>
      <c r="AU99" s="12">
        <v>0.84189000000000003</v>
      </c>
      <c r="AV99" s="78">
        <v>14.77</v>
      </c>
      <c r="AW99" s="78" t="s">
        <v>119</v>
      </c>
      <c r="AX99" s="78" t="s">
        <v>98</v>
      </c>
      <c r="AY99" s="78">
        <v>3316.9</v>
      </c>
      <c r="AZ99" s="78">
        <v>5129.5919999999996</v>
      </c>
      <c r="BA99" s="78">
        <v>0</v>
      </c>
      <c r="BB99" s="78">
        <v>470.95700758871351</v>
      </c>
      <c r="BC99" s="78" t="str">
        <f t="shared" si="29"/>
        <v>R27S4C2</v>
      </c>
      <c r="BD99" s="78">
        <f t="shared" si="31"/>
        <v>370.53868553470136</v>
      </c>
      <c r="BE99" s="78">
        <v>853.7</v>
      </c>
      <c r="BF99" s="78"/>
      <c r="BG99" s="99">
        <v>29.9</v>
      </c>
      <c r="BH99" s="142">
        <v>1.6362819512425568</v>
      </c>
      <c r="BI99" s="99">
        <v>5</v>
      </c>
      <c r="BJ99" s="99">
        <f t="shared" si="32"/>
        <v>16.916400000000248</v>
      </c>
      <c r="BK99" s="99">
        <v>39.58880139982444</v>
      </c>
      <c r="BL99" s="142">
        <v>1.7323420074349445</v>
      </c>
      <c r="BM99" s="76" t="str">
        <f t="shared" si="33"/>
        <v>R27S4</v>
      </c>
      <c r="BN99" s="76">
        <f t="shared" si="34"/>
        <v>23.279968567771856</v>
      </c>
      <c r="BO99" s="135"/>
      <c r="BP99" s="110">
        <f t="shared" si="35"/>
        <v>32.151659172253332</v>
      </c>
      <c r="BQ99" s="144">
        <f t="shared" si="36"/>
        <v>0.91400000000000003</v>
      </c>
      <c r="BR99" s="110">
        <f t="shared" si="37"/>
        <v>35.656223842530707</v>
      </c>
      <c r="BS99" s="99">
        <v>4</v>
      </c>
      <c r="BT99" s="99">
        <f t="shared" si="38"/>
        <v>8554.4569625174227</v>
      </c>
      <c r="BU99" s="122">
        <v>4</v>
      </c>
      <c r="BV99" s="122">
        <f t="shared" si="39"/>
        <v>7181.4569625174227</v>
      </c>
      <c r="BW99" s="122">
        <f t="shared" si="40"/>
        <v>4.4609665427509292E-2</v>
      </c>
      <c r="BX99" s="122" t="s">
        <v>1377</v>
      </c>
      <c r="BY99" s="122">
        <f t="shared" si="41"/>
        <v>9.7127944774547129E-2</v>
      </c>
      <c r="BZ99" s="78">
        <v>-5.0287919529932283</v>
      </c>
      <c r="CA99" s="122">
        <f t="shared" si="42"/>
        <v>-5.0966443935707542</v>
      </c>
      <c r="CB99" s="122">
        <f t="shared" si="43"/>
        <v>-81.121411686350172</v>
      </c>
    </row>
    <row r="100" spans="1:80" x14ac:dyDescent="0.35">
      <c r="A100" s="4" t="s">
        <v>51</v>
      </c>
      <c r="B100" s="4">
        <v>4</v>
      </c>
      <c r="C100" s="4" t="s">
        <v>45</v>
      </c>
      <c r="D100" s="5">
        <v>3</v>
      </c>
      <c r="E100" s="6">
        <v>42464</v>
      </c>
      <c r="F100" s="4">
        <v>3180</v>
      </c>
      <c r="G100" s="4">
        <v>3180.5</v>
      </c>
      <c r="H100" s="4">
        <v>3032.09</v>
      </c>
      <c r="I100" s="4">
        <v>3032.58</v>
      </c>
      <c r="J100" s="7">
        <v>5</v>
      </c>
      <c r="K100" s="7">
        <v>266</v>
      </c>
      <c r="L100" s="4">
        <v>45.2</v>
      </c>
      <c r="M100" s="4">
        <v>37.4</v>
      </c>
      <c r="N100" s="8"/>
      <c r="O100" s="4">
        <v>17.3</v>
      </c>
      <c r="P100" s="8"/>
      <c r="Q100" s="8"/>
      <c r="R100" s="4">
        <v>1.2</v>
      </c>
      <c r="S100" s="4">
        <v>1411.2</v>
      </c>
      <c r="T100" s="4">
        <v>9223</v>
      </c>
      <c r="U100" s="4">
        <v>6653.6</v>
      </c>
      <c r="V100" s="4">
        <v>68.599999999999994</v>
      </c>
      <c r="W100" s="4">
        <v>0.35</v>
      </c>
      <c r="X100" s="4">
        <v>13.63</v>
      </c>
      <c r="Y100" s="4">
        <v>4.2699999999999996</v>
      </c>
      <c r="Z100" s="4">
        <v>3729.4</v>
      </c>
      <c r="AA100" s="4">
        <v>60.77</v>
      </c>
      <c r="AB100" s="8"/>
      <c r="AC100" s="4">
        <v>3348.5</v>
      </c>
      <c r="AD100" s="4">
        <v>433.6</v>
      </c>
      <c r="AE100" s="8">
        <v>0</v>
      </c>
      <c r="AF100" s="8">
        <v>4230</v>
      </c>
      <c r="AG100" s="8">
        <v>0.86597519253479593</v>
      </c>
      <c r="AH100" s="9">
        <v>0.12056162162162175</v>
      </c>
      <c r="AI100" s="9">
        <v>6.6149549549549519E-2</v>
      </c>
      <c r="AJ100" s="10">
        <v>84.582000000001244</v>
      </c>
      <c r="AK100" s="10">
        <v>1564.7592135135123</v>
      </c>
      <c r="AL100" s="10">
        <v>7029.3829747747695</v>
      </c>
      <c r="AM100" s="10">
        <v>6729.3428000000004</v>
      </c>
      <c r="AN100" s="10">
        <v>7326.7997999999998</v>
      </c>
      <c r="AO100" s="10">
        <v>3.6499403603603584</v>
      </c>
      <c r="AP100" s="10">
        <v>2.2006000000000001</v>
      </c>
      <c r="AQ100" s="10">
        <v>7.5713999999999997</v>
      </c>
      <c r="AR100" s="11">
        <v>0.19118144144144139</v>
      </c>
      <c r="AS100" s="11">
        <f t="shared" si="46"/>
        <v>15.916631693724229</v>
      </c>
      <c r="AT100" s="8">
        <v>33</v>
      </c>
      <c r="AU100" s="12">
        <v>0</v>
      </c>
      <c r="AV100" s="78">
        <v>0</v>
      </c>
      <c r="AW100" s="78" t="s">
        <v>119</v>
      </c>
      <c r="AX100" s="78" t="s">
        <v>98</v>
      </c>
      <c r="AY100" s="78">
        <v>3327.3</v>
      </c>
      <c r="AZ100" s="78">
        <v>5137.8159999999998</v>
      </c>
      <c r="BA100" s="78">
        <v>0</v>
      </c>
      <c r="BB100" s="78">
        <v>0.32035066246307686</v>
      </c>
      <c r="BC100" s="78" t="str">
        <f t="shared" si="29"/>
        <v>R27S4C3</v>
      </c>
      <c r="BD100" s="78">
        <f t="shared" si="31"/>
        <v>370.53868553470136</v>
      </c>
      <c r="BE100" s="78">
        <v>0.57999999999999996</v>
      </c>
      <c r="BF100" s="78"/>
      <c r="BG100" s="99">
        <v>29.9</v>
      </c>
      <c r="BH100" s="142">
        <v>1.6362819512425568</v>
      </c>
      <c r="BI100" s="99">
        <v>5</v>
      </c>
      <c r="BJ100" s="99">
        <f t="shared" si="32"/>
        <v>16.916400000000248</v>
      </c>
      <c r="BK100" s="99">
        <v>39.58880139982444</v>
      </c>
      <c r="BL100" s="142">
        <v>2.1618497109826587</v>
      </c>
      <c r="BM100" s="76" t="str">
        <f t="shared" si="33"/>
        <v>R27S4</v>
      </c>
      <c r="BN100" s="76">
        <f t="shared" si="34"/>
        <v>23.279968567771856</v>
      </c>
      <c r="BO100" s="135"/>
      <c r="BP100" s="110">
        <f t="shared" si="35"/>
        <v>62.290796016794594</v>
      </c>
      <c r="BQ100" s="144">
        <f t="shared" si="36"/>
        <v>0.91400000000000003</v>
      </c>
      <c r="BR100" s="110">
        <f t="shared" si="37"/>
        <v>35.656223842530707</v>
      </c>
      <c r="BS100" s="99">
        <v>4</v>
      </c>
      <c r="BT100" s="99">
        <f t="shared" si="38"/>
        <v>8612.34428662768</v>
      </c>
      <c r="BU100" s="122">
        <v>4</v>
      </c>
      <c r="BV100" s="122">
        <f t="shared" si="39"/>
        <v>7201.1442866276802</v>
      </c>
      <c r="BW100" s="122">
        <f t="shared" si="40"/>
        <v>6.9364161849710976E-2</v>
      </c>
      <c r="BX100" s="122" t="s">
        <v>1377</v>
      </c>
      <c r="BY100" s="122">
        <f t="shared" si="41"/>
        <v>0.14294593095974675</v>
      </c>
      <c r="BZ100" s="78">
        <v>-4.808862116282115</v>
      </c>
      <c r="CA100" s="122">
        <f t="shared" si="42"/>
        <v>-5.0966443935707542</v>
      </c>
      <c r="CB100" s="122">
        <f t="shared" si="43"/>
        <v>-81.121411686350172</v>
      </c>
    </row>
    <row r="101" spans="1:80" x14ac:dyDescent="0.35">
      <c r="A101" s="4" t="s">
        <v>51</v>
      </c>
      <c r="B101" s="4">
        <v>4</v>
      </c>
      <c r="C101" s="4" t="s">
        <v>45</v>
      </c>
      <c r="D101" s="5">
        <v>4</v>
      </c>
      <c r="E101" s="6">
        <v>42464</v>
      </c>
      <c r="F101" s="4">
        <v>3199</v>
      </c>
      <c r="G101" s="4">
        <v>3199.5</v>
      </c>
      <c r="H101" s="4">
        <v>3050.54</v>
      </c>
      <c r="I101" s="4">
        <v>3051.02</v>
      </c>
      <c r="J101" s="7">
        <v>5</v>
      </c>
      <c r="K101" s="7">
        <v>267.8</v>
      </c>
      <c r="L101" s="4">
        <v>46</v>
      </c>
      <c r="M101" s="4">
        <v>46.6</v>
      </c>
      <c r="N101" s="8"/>
      <c r="O101" s="4">
        <v>22.6</v>
      </c>
      <c r="P101" s="8"/>
      <c r="Q101" s="8"/>
      <c r="R101" s="4">
        <v>1.04</v>
      </c>
      <c r="S101" s="4">
        <v>1452.5</v>
      </c>
      <c r="T101" s="4">
        <v>9223</v>
      </c>
      <c r="U101" s="4">
        <v>6653.6</v>
      </c>
      <c r="V101" s="4">
        <v>68.599999999999994</v>
      </c>
      <c r="W101" s="4">
        <v>0.36</v>
      </c>
      <c r="X101" s="4">
        <v>13.63</v>
      </c>
      <c r="Y101" s="4">
        <v>4.4000000000000004</v>
      </c>
      <c r="Z101" s="4">
        <v>3493.2</v>
      </c>
      <c r="AA101" s="4">
        <v>45.74</v>
      </c>
      <c r="AB101" s="8"/>
      <c r="AC101" s="4">
        <v>3348.5</v>
      </c>
      <c r="AD101" s="4">
        <v>433.6</v>
      </c>
      <c r="AE101" s="8">
        <v>0</v>
      </c>
      <c r="AF101" s="8">
        <v>4230</v>
      </c>
      <c r="AG101" s="8">
        <v>0.86597519253479605</v>
      </c>
      <c r="AH101" s="9">
        <v>0.12056162162162175</v>
      </c>
      <c r="AI101" s="9">
        <v>6.6149549549549519E-2</v>
      </c>
      <c r="AJ101" s="10">
        <v>84.582000000001244</v>
      </c>
      <c r="AK101" s="10">
        <v>1564.7592135135123</v>
      </c>
      <c r="AL101" s="10">
        <v>7029.3829747747695</v>
      </c>
      <c r="AM101" s="10">
        <v>6729.3428000000004</v>
      </c>
      <c r="AN101" s="10">
        <v>7326.7997999999998</v>
      </c>
      <c r="AO101" s="10">
        <v>3.6499403603603584</v>
      </c>
      <c r="AP101" s="10">
        <v>2.2006000000000001</v>
      </c>
      <c r="AQ101" s="10">
        <v>7.5713999999999997</v>
      </c>
      <c r="AR101" s="11">
        <v>0.19118144144144139</v>
      </c>
      <c r="AS101" s="11">
        <f t="shared" si="46"/>
        <v>15.916631693724229</v>
      </c>
      <c r="AT101" s="8">
        <v>38</v>
      </c>
      <c r="AU101" s="12">
        <v>0.82935000000000014</v>
      </c>
      <c r="AV101" s="78">
        <v>14.550000000000002</v>
      </c>
      <c r="AW101" s="78" t="s">
        <v>119</v>
      </c>
      <c r="AX101" s="78" t="s">
        <v>98</v>
      </c>
      <c r="AY101" s="78">
        <v>3334.5</v>
      </c>
      <c r="AZ101" s="78">
        <v>5145.5200000000004</v>
      </c>
      <c r="BA101" s="78">
        <v>0</v>
      </c>
      <c r="BB101" s="78">
        <v>465.05836489933836</v>
      </c>
      <c r="BC101" s="78" t="str">
        <f t="shared" si="29"/>
        <v>R27S4C4</v>
      </c>
      <c r="BD101" s="78">
        <f t="shared" si="31"/>
        <v>370.53868553470136</v>
      </c>
      <c r="BE101" s="78">
        <v>842.23</v>
      </c>
      <c r="BF101" s="78"/>
      <c r="BG101" s="99">
        <v>29.9</v>
      </c>
      <c r="BH101" s="142">
        <v>1.6362819512425568</v>
      </c>
      <c r="BI101" s="99">
        <v>5</v>
      </c>
      <c r="BJ101" s="99">
        <f t="shared" si="32"/>
        <v>16.916400000000248</v>
      </c>
      <c r="BK101" s="99">
        <v>39.58880139982444</v>
      </c>
      <c r="BL101" s="142">
        <v>2.0619469026548671</v>
      </c>
      <c r="BM101" s="76" t="str">
        <f t="shared" si="33"/>
        <v>R27S4</v>
      </c>
      <c r="BN101" s="76">
        <f t="shared" si="34"/>
        <v>23.279968567771856</v>
      </c>
      <c r="BO101" s="135"/>
      <c r="BP101" s="110">
        <f t="shared" si="35"/>
        <v>38.269010253699761</v>
      </c>
      <c r="BQ101" s="144">
        <f t="shared" si="36"/>
        <v>0.91400000000000003</v>
      </c>
      <c r="BR101" s="110">
        <f t="shared" si="37"/>
        <v>35.656223842530707</v>
      </c>
      <c r="BS101" s="99">
        <v>4</v>
      </c>
      <c r="BT101" s="99">
        <f t="shared" si="38"/>
        <v>8664.7496413791177</v>
      </c>
      <c r="BU101" s="122">
        <v>4</v>
      </c>
      <c r="BV101" s="122">
        <f t="shared" si="39"/>
        <v>7212.2496413791177</v>
      </c>
      <c r="BW101" s="122">
        <f t="shared" si="40"/>
        <v>4.6017699115044247E-2</v>
      </c>
      <c r="BX101" s="122" t="s">
        <v>1377</v>
      </c>
      <c r="BY101" s="122">
        <f t="shared" si="41"/>
        <v>0.11560804046173971</v>
      </c>
      <c r="BZ101" s="78">
        <v>-5.0287919529932283</v>
      </c>
      <c r="CA101" s="122">
        <f t="shared" si="42"/>
        <v>-5.0966443935707542</v>
      </c>
      <c r="CB101" s="122">
        <f t="shared" si="43"/>
        <v>-81.121411686350172</v>
      </c>
    </row>
    <row r="102" spans="1:80" x14ac:dyDescent="0.35">
      <c r="A102" s="4" t="s">
        <v>51</v>
      </c>
      <c r="B102" s="4">
        <v>4</v>
      </c>
      <c r="C102" s="4" t="s">
        <v>45</v>
      </c>
      <c r="D102" s="5">
        <v>5</v>
      </c>
      <c r="E102" s="6">
        <v>42464</v>
      </c>
      <c r="F102" s="4">
        <v>3233</v>
      </c>
      <c r="G102" s="4">
        <v>3233.6</v>
      </c>
      <c r="H102" s="4">
        <v>3083.6</v>
      </c>
      <c r="I102" s="4">
        <v>3084.18</v>
      </c>
      <c r="J102" s="7">
        <v>6</v>
      </c>
      <c r="K102" s="7">
        <v>276.8</v>
      </c>
      <c r="L102" s="4">
        <v>60.2</v>
      </c>
      <c r="M102" s="4">
        <v>60.2</v>
      </c>
      <c r="N102" s="8"/>
      <c r="O102" s="4">
        <v>20.2</v>
      </c>
      <c r="P102" s="8"/>
      <c r="Q102" s="8"/>
      <c r="R102" s="4">
        <v>0.59</v>
      </c>
      <c r="S102" s="4">
        <v>1520.7</v>
      </c>
      <c r="T102" s="4">
        <v>9223</v>
      </c>
      <c r="U102" s="4">
        <v>6653.6</v>
      </c>
      <c r="V102" s="4">
        <v>68.599999999999994</v>
      </c>
      <c r="W102" s="4">
        <v>0.24</v>
      </c>
      <c r="X102" s="4">
        <v>13.63</v>
      </c>
      <c r="Y102" s="4">
        <v>4.03</v>
      </c>
      <c r="Z102" s="4">
        <v>3331.8</v>
      </c>
      <c r="AA102" s="4">
        <v>33.729999999999997</v>
      </c>
      <c r="AB102" s="8"/>
      <c r="AC102" s="4">
        <v>3348.5</v>
      </c>
      <c r="AD102" s="4">
        <v>433.6</v>
      </c>
      <c r="AE102" s="8">
        <v>0</v>
      </c>
      <c r="AF102" s="8">
        <v>4230</v>
      </c>
      <c r="AG102" s="8">
        <v>0.86597519253479605</v>
      </c>
      <c r="AH102" s="9">
        <v>0.12056162162162175</v>
      </c>
      <c r="AI102" s="9">
        <v>6.6149549549549519E-2</v>
      </c>
      <c r="AJ102" s="10">
        <v>84.582000000001244</v>
      </c>
      <c r="AK102" s="10">
        <v>1564.7592135135123</v>
      </c>
      <c r="AL102" s="10">
        <v>7029.3829747747695</v>
      </c>
      <c r="AM102" s="10">
        <v>6729.3428000000004</v>
      </c>
      <c r="AN102" s="10">
        <v>7326.7997999999998</v>
      </c>
      <c r="AO102" s="10">
        <v>3.6499403603603584</v>
      </c>
      <c r="AP102" s="10">
        <v>2.2006000000000001</v>
      </c>
      <c r="AQ102" s="10">
        <v>7.5713999999999997</v>
      </c>
      <c r="AR102" s="11">
        <v>0.19118144144144139</v>
      </c>
      <c r="AS102" s="11">
        <f t="shared" si="46"/>
        <v>15.916631693724229</v>
      </c>
      <c r="AT102" s="8">
        <v>33</v>
      </c>
      <c r="AU102" s="12">
        <v>0.89148000000000005</v>
      </c>
      <c r="AV102" s="78">
        <v>15.64</v>
      </c>
      <c r="AW102" s="78" t="s">
        <v>119</v>
      </c>
      <c r="AX102" s="78" t="s">
        <v>98</v>
      </c>
      <c r="AY102" s="78">
        <v>3346.5</v>
      </c>
      <c r="AZ102" s="78">
        <v>5158.5479999999998</v>
      </c>
      <c r="BA102" s="78">
        <v>0</v>
      </c>
      <c r="BB102" s="78">
        <v>499.97019946491491</v>
      </c>
      <c r="BC102" s="78" t="str">
        <f t="shared" si="29"/>
        <v>R27S4C5</v>
      </c>
      <c r="BD102" s="78">
        <f t="shared" si="31"/>
        <v>370.53868553470136</v>
      </c>
      <c r="BE102" s="78">
        <v>905.97</v>
      </c>
      <c r="BF102" s="78"/>
      <c r="BG102" s="99">
        <v>29.9</v>
      </c>
      <c r="BH102" s="142">
        <v>1.6362819512425568</v>
      </c>
      <c r="BI102" s="99">
        <v>5</v>
      </c>
      <c r="BJ102" s="99">
        <f t="shared" si="32"/>
        <v>16.916400000000248</v>
      </c>
      <c r="BK102" s="99">
        <v>39.58880139982444</v>
      </c>
      <c r="BL102" s="142">
        <v>2.9801980198019806</v>
      </c>
      <c r="BM102" s="76" t="str">
        <f t="shared" si="33"/>
        <v>R27S4</v>
      </c>
      <c r="BN102" s="76">
        <f t="shared" si="34"/>
        <v>23.279968567771856</v>
      </c>
      <c r="BO102" s="135"/>
      <c r="BP102" s="110">
        <f t="shared" si="35"/>
        <v>33.143145652105559</v>
      </c>
      <c r="BQ102" s="144">
        <f t="shared" si="36"/>
        <v>0.91400000000000003</v>
      </c>
      <c r="BR102" s="110">
        <f t="shared" si="37"/>
        <v>35.656223842530707</v>
      </c>
      <c r="BS102" s="99">
        <v>4</v>
      </c>
      <c r="BT102" s="99">
        <f t="shared" si="38"/>
        <v>8758.6532201369737</v>
      </c>
      <c r="BU102" s="122">
        <v>4</v>
      </c>
      <c r="BV102" s="122">
        <f t="shared" si="39"/>
        <v>7237.9532201369739</v>
      </c>
      <c r="BW102" s="122">
        <f t="shared" si="40"/>
        <v>2.9207920792079206E-2</v>
      </c>
      <c r="BX102" s="122" t="s">
        <v>1377</v>
      </c>
      <c r="BY102" s="122">
        <f t="shared" si="41"/>
        <v>0.13789475684580257</v>
      </c>
      <c r="BZ102" s="78">
        <v>-5.2848637641764036</v>
      </c>
      <c r="CA102" s="122">
        <f t="shared" si="42"/>
        <v>-5.0966443935707542</v>
      </c>
      <c r="CB102" s="122">
        <f t="shared" si="43"/>
        <v>-81.121411686350172</v>
      </c>
    </row>
    <row r="103" spans="1:80" x14ac:dyDescent="0.35">
      <c r="A103" s="4" t="s">
        <v>52</v>
      </c>
      <c r="B103" s="4">
        <v>1</v>
      </c>
      <c r="C103" s="4" t="s">
        <v>44</v>
      </c>
      <c r="D103" s="5">
        <v>1</v>
      </c>
      <c r="E103" s="6">
        <v>42466</v>
      </c>
      <c r="F103" s="4">
        <v>3368.4</v>
      </c>
      <c r="G103" s="4">
        <v>3370</v>
      </c>
      <c r="H103" s="4">
        <v>3281.25</v>
      </c>
      <c r="I103" s="4">
        <v>3282.83</v>
      </c>
      <c r="J103" s="7">
        <v>16</v>
      </c>
      <c r="K103" s="7">
        <v>282.2</v>
      </c>
      <c r="L103" s="4">
        <v>193.5</v>
      </c>
      <c r="M103" s="4">
        <v>192.8</v>
      </c>
      <c r="N103" s="8"/>
      <c r="O103" s="4">
        <v>30.5</v>
      </c>
      <c r="P103" s="8"/>
      <c r="Q103" s="8"/>
      <c r="R103" s="4">
        <v>0.26</v>
      </c>
      <c r="S103" s="4">
        <v>578.5</v>
      </c>
      <c r="T103" s="4">
        <v>9098</v>
      </c>
      <c r="U103" s="4">
        <v>6574.5</v>
      </c>
      <c r="V103" s="4">
        <v>67.5</v>
      </c>
      <c r="W103" s="4">
        <v>0.45</v>
      </c>
      <c r="X103" s="4">
        <v>7.86</v>
      </c>
      <c r="Y103" s="4">
        <v>0.77</v>
      </c>
      <c r="Z103" s="4">
        <v>398.7</v>
      </c>
      <c r="AA103" s="4">
        <v>6.3</v>
      </c>
      <c r="AB103" s="8"/>
      <c r="AC103" s="4">
        <v>2171.6</v>
      </c>
      <c r="AD103" s="4">
        <v>270.60000000000002</v>
      </c>
      <c r="AE103" s="8">
        <v>0</v>
      </c>
      <c r="AF103" s="8">
        <v>3760</v>
      </c>
      <c r="AG103" s="8">
        <v>0.7870417623072411</v>
      </c>
      <c r="AH103" s="35">
        <v>0.11090590717299574</v>
      </c>
      <c r="AI103" s="35">
        <v>6.0998171589310909E-2</v>
      </c>
      <c r="AJ103" s="36">
        <v>71.099999999999909</v>
      </c>
      <c r="AK103" s="36">
        <v>1618.0541338959206</v>
      </c>
      <c r="AL103" s="36">
        <v>6659.3058071729965</v>
      </c>
      <c r="AM103" s="36">
        <v>6413.6040000000003</v>
      </c>
      <c r="AN103" s="36">
        <v>7104.5366000000004</v>
      </c>
      <c r="AO103" s="36">
        <v>4.4992563994374102</v>
      </c>
      <c r="AP103" s="36">
        <v>3.3807</v>
      </c>
      <c r="AQ103" s="36">
        <v>5.6810999999999998</v>
      </c>
      <c r="AR103" s="37">
        <v>0.16157440225035141</v>
      </c>
      <c r="AS103" s="37">
        <f t="shared" si="46"/>
        <v>11.30757934199997</v>
      </c>
      <c r="AT103" s="8">
        <v>51</v>
      </c>
      <c r="AU103" s="12">
        <v>0</v>
      </c>
      <c r="AV103" s="78">
        <v>0</v>
      </c>
      <c r="AW103" s="78" t="s">
        <v>119</v>
      </c>
      <c r="AX103" s="78" t="s">
        <v>98</v>
      </c>
      <c r="AY103" s="78">
        <v>3015.8</v>
      </c>
      <c r="AZ103" s="78">
        <v>5237.3599999999997</v>
      </c>
      <c r="BA103" s="78">
        <v>37.65</v>
      </c>
      <c r="BB103" s="78">
        <v>85.87208988278509</v>
      </c>
      <c r="BC103" s="78" t="str">
        <f t="shared" si="29"/>
        <v>R29S1C1</v>
      </c>
      <c r="BD103" s="78">
        <f t="shared" si="31"/>
        <v>35.544815305886239</v>
      </c>
      <c r="BE103" s="78">
        <v>190.77</v>
      </c>
      <c r="BF103" s="78"/>
      <c r="BG103" s="99">
        <v>32.700000000000003</v>
      </c>
      <c r="BH103" s="142">
        <v>1.1040787623066117</v>
      </c>
      <c r="BI103" s="99">
        <v>3</v>
      </c>
      <c r="BJ103" s="99">
        <f t="shared" si="32"/>
        <v>23.699999999999971</v>
      </c>
      <c r="BK103" s="99">
        <v>30.542897327707493</v>
      </c>
      <c r="BL103" s="142">
        <v>6.3213114754098365</v>
      </c>
      <c r="BM103" s="76" t="str">
        <f t="shared" si="33"/>
        <v>R29S1</v>
      </c>
      <c r="BN103" s="76">
        <f t="shared" si="34"/>
        <v>3.1434504442397686</v>
      </c>
      <c r="BO103" s="135"/>
      <c r="BP103" s="110">
        <f t="shared" si="35"/>
        <v>4.2773347092698195</v>
      </c>
      <c r="BQ103" s="144">
        <f t="shared" si="36"/>
        <v>0.3133333333333333</v>
      </c>
      <c r="BR103" s="110">
        <f t="shared" si="37"/>
        <v>5.2061028855980735</v>
      </c>
      <c r="BS103" s="99">
        <v>4</v>
      </c>
      <c r="BT103" s="99">
        <f t="shared" si="38"/>
        <v>8470.5369668316816</v>
      </c>
      <c r="BU103" s="122">
        <v>4</v>
      </c>
      <c r="BV103" s="122">
        <f t="shared" si="39"/>
        <v>7892.0369668316816</v>
      </c>
      <c r="BW103" s="122">
        <f t="shared" si="40"/>
        <v>8.5245901639344271E-3</v>
      </c>
      <c r="BX103" s="122" t="s">
        <v>1377</v>
      </c>
      <c r="BY103" s="122">
        <f t="shared" si="41"/>
        <v>0.12217347254796872</v>
      </c>
      <c r="BZ103" s="78">
        <v>-6.2988357807199025</v>
      </c>
      <c r="CA103" s="122">
        <f t="shared" si="42"/>
        <v>-6.3635747099111688</v>
      </c>
      <c r="CB103" s="122">
        <f t="shared" si="43"/>
        <v>-71.956625931064991</v>
      </c>
    </row>
    <row r="104" spans="1:80" x14ac:dyDescent="0.35">
      <c r="A104" s="4" t="s">
        <v>52</v>
      </c>
      <c r="B104" s="4">
        <v>1</v>
      </c>
      <c r="C104" s="4" t="s">
        <v>44</v>
      </c>
      <c r="D104" s="5">
        <v>2</v>
      </c>
      <c r="E104" s="6">
        <v>42466</v>
      </c>
      <c r="F104" s="4">
        <v>3397.4</v>
      </c>
      <c r="G104" s="4">
        <v>3399</v>
      </c>
      <c r="H104" s="4">
        <v>3309.73</v>
      </c>
      <c r="I104" s="4">
        <v>3311.31</v>
      </c>
      <c r="J104" s="7">
        <v>16</v>
      </c>
      <c r="K104" s="7">
        <v>284</v>
      </c>
      <c r="L104" s="4">
        <v>198.2</v>
      </c>
      <c r="M104" s="4">
        <v>192</v>
      </c>
      <c r="N104" s="8"/>
      <c r="O104" s="4">
        <v>18.399999999999999</v>
      </c>
      <c r="P104" s="8"/>
      <c r="Q104" s="8"/>
      <c r="R104" s="4">
        <v>0.38</v>
      </c>
      <c r="S104" s="4">
        <v>622.9</v>
      </c>
      <c r="T104" s="4">
        <v>9098</v>
      </c>
      <c r="U104" s="4">
        <v>6574.5</v>
      </c>
      <c r="V104" s="4">
        <v>67.5</v>
      </c>
      <c r="W104" s="4">
        <v>0.54</v>
      </c>
      <c r="X104" s="4">
        <v>7.86</v>
      </c>
      <c r="Y104" s="4">
        <v>1.1000000000000001</v>
      </c>
      <c r="Z104" s="4">
        <v>706.2</v>
      </c>
      <c r="AA104" s="4">
        <v>11.21</v>
      </c>
      <c r="AB104" s="8"/>
      <c r="AC104" s="4">
        <v>2171.6</v>
      </c>
      <c r="AD104" s="4">
        <v>270.60000000000002</v>
      </c>
      <c r="AE104" s="8">
        <v>0</v>
      </c>
      <c r="AF104" s="8">
        <v>3760</v>
      </c>
      <c r="AG104" s="8">
        <v>0.7870417623072411</v>
      </c>
      <c r="AH104" s="35">
        <v>0.11090590717299574</v>
      </c>
      <c r="AI104" s="35">
        <v>6.0998171589310909E-2</v>
      </c>
      <c r="AJ104" s="36">
        <v>71.099999999999909</v>
      </c>
      <c r="AK104" s="36">
        <v>1618.0541338959206</v>
      </c>
      <c r="AL104" s="36">
        <v>6659.3058071729965</v>
      </c>
      <c r="AM104" s="36">
        <v>6413.6040000000003</v>
      </c>
      <c r="AN104" s="36">
        <v>7104.5366000000004</v>
      </c>
      <c r="AO104" s="36">
        <v>4.4992563994374102</v>
      </c>
      <c r="AP104" s="36">
        <v>3.3807</v>
      </c>
      <c r="AQ104" s="36">
        <v>5.6810999999999998</v>
      </c>
      <c r="AR104" s="37">
        <v>0.16157440225035141</v>
      </c>
      <c r="AS104" s="37">
        <f t="shared" si="46"/>
        <v>11.30757934199997</v>
      </c>
      <c r="AT104" s="8">
        <v>37</v>
      </c>
      <c r="AU104" s="12">
        <v>0</v>
      </c>
      <c r="AV104" s="78">
        <v>0</v>
      </c>
      <c r="AW104" s="78" t="s">
        <v>119</v>
      </c>
      <c r="AX104" s="78" t="s">
        <v>98</v>
      </c>
      <c r="AY104" s="78">
        <v>3053.7</v>
      </c>
      <c r="AZ104" s="78">
        <v>5248.76</v>
      </c>
      <c r="BA104" s="78">
        <v>1.41</v>
      </c>
      <c r="BB104" s="78">
        <v>13.21603965267464</v>
      </c>
      <c r="BC104" s="78" t="str">
        <f t="shared" si="29"/>
        <v>R29S1C2</v>
      </c>
      <c r="BD104" s="78">
        <f t="shared" si="31"/>
        <v>35.544815305886239</v>
      </c>
      <c r="BE104" s="78">
        <v>29.01</v>
      </c>
      <c r="BF104" s="78"/>
      <c r="BG104" s="99">
        <v>32.700000000000003</v>
      </c>
      <c r="BH104" s="142">
        <v>1.1040787623066117</v>
      </c>
      <c r="BI104" s="99">
        <v>3</v>
      </c>
      <c r="BJ104" s="99">
        <f t="shared" si="32"/>
        <v>23.699999999999971</v>
      </c>
      <c r="BK104" s="99">
        <v>30.542897327707493</v>
      </c>
      <c r="BL104" s="142">
        <v>10.434782608695652</v>
      </c>
      <c r="BM104" s="76" t="str">
        <f t="shared" si="33"/>
        <v>R29S1</v>
      </c>
      <c r="BN104" s="76">
        <f t="shared" si="34"/>
        <v>3.1434504442397686</v>
      </c>
      <c r="BO104" s="135"/>
      <c r="BP104" s="110">
        <f t="shared" si="35"/>
        <v>7.1196894883351014</v>
      </c>
      <c r="BQ104" s="144">
        <f t="shared" si="36"/>
        <v>0.3133333333333333</v>
      </c>
      <c r="BR104" s="110">
        <f t="shared" si="37"/>
        <v>5.2061028855980735</v>
      </c>
      <c r="BS104" s="99">
        <v>4</v>
      </c>
      <c r="BT104" s="99">
        <f t="shared" si="38"/>
        <v>8544.0580008325542</v>
      </c>
      <c r="BU104" s="122">
        <v>4</v>
      </c>
      <c r="BV104" s="122">
        <f t="shared" si="39"/>
        <v>7921.1580008325545</v>
      </c>
      <c r="BW104" s="122">
        <f t="shared" si="40"/>
        <v>2.065217391304348E-2</v>
      </c>
      <c r="BX104" s="122" t="s">
        <v>1377</v>
      </c>
      <c r="BY104" s="122">
        <f t="shared" si="41"/>
        <v>0.20230540415263035</v>
      </c>
      <c r="BZ104" s="78">
        <v>-6.4045595019465704</v>
      </c>
      <c r="CA104" s="122">
        <f t="shared" si="42"/>
        <v>-6.3635747099111688</v>
      </c>
      <c r="CB104" s="122">
        <f t="shared" si="43"/>
        <v>-71.956625931064991</v>
      </c>
    </row>
    <row r="105" spans="1:80" x14ac:dyDescent="0.35">
      <c r="A105" s="4" t="s">
        <v>52</v>
      </c>
      <c r="B105" s="4">
        <v>1</v>
      </c>
      <c r="C105" s="4" t="s">
        <v>44</v>
      </c>
      <c r="D105" s="5">
        <v>3</v>
      </c>
      <c r="E105" s="6">
        <v>42466</v>
      </c>
      <c r="F105" s="4">
        <v>3429.4</v>
      </c>
      <c r="G105" s="4">
        <v>3431</v>
      </c>
      <c r="H105" s="4">
        <v>3341.16</v>
      </c>
      <c r="I105" s="4">
        <v>3342.73</v>
      </c>
      <c r="J105" s="7">
        <v>16</v>
      </c>
      <c r="K105" s="7">
        <v>287.60000000000002</v>
      </c>
      <c r="L105" s="4">
        <v>201.3</v>
      </c>
      <c r="M105" s="4">
        <v>201.3</v>
      </c>
      <c r="N105" s="8"/>
      <c r="O105" s="4">
        <v>29.6</v>
      </c>
      <c r="P105" s="8"/>
      <c r="Q105" s="8"/>
      <c r="R105" s="4">
        <v>0.3</v>
      </c>
      <c r="S105" s="4">
        <v>701.5</v>
      </c>
      <c r="T105" s="4">
        <v>9098</v>
      </c>
      <c r="U105" s="4">
        <v>6574.5</v>
      </c>
      <c r="V105" s="4">
        <v>67.5</v>
      </c>
      <c r="W105" s="4">
        <v>0.67</v>
      </c>
      <c r="X105" s="4">
        <v>7.86</v>
      </c>
      <c r="Y105" s="4">
        <v>0.93</v>
      </c>
      <c r="Z105" s="4">
        <v>527.70000000000005</v>
      </c>
      <c r="AA105" s="4">
        <v>7.99</v>
      </c>
      <c r="AB105" s="8"/>
      <c r="AC105" s="4">
        <v>2171.6</v>
      </c>
      <c r="AD105" s="4">
        <v>270.60000000000002</v>
      </c>
      <c r="AE105" s="8">
        <v>0</v>
      </c>
      <c r="AF105" s="8">
        <v>3760</v>
      </c>
      <c r="AG105" s="8">
        <v>0.7870417623072411</v>
      </c>
      <c r="AH105" s="35">
        <v>0.11090590717299574</v>
      </c>
      <c r="AI105" s="35">
        <v>6.0998171589310909E-2</v>
      </c>
      <c r="AJ105" s="36">
        <v>71.099999999999909</v>
      </c>
      <c r="AK105" s="36">
        <v>1618.0541338959206</v>
      </c>
      <c r="AL105" s="36">
        <v>6659.3058071729965</v>
      </c>
      <c r="AM105" s="36">
        <v>6413.6040000000003</v>
      </c>
      <c r="AN105" s="36">
        <v>7104.5366000000004</v>
      </c>
      <c r="AO105" s="36">
        <v>4.4992563994374102</v>
      </c>
      <c r="AP105" s="36">
        <v>3.3807</v>
      </c>
      <c r="AQ105" s="36">
        <v>5.6810999999999998</v>
      </c>
      <c r="AR105" s="37">
        <v>0.16157440225035141</v>
      </c>
      <c r="AS105" s="37">
        <f t="shared" si="46"/>
        <v>11.30757934199997</v>
      </c>
      <c r="AT105" s="8">
        <v>51</v>
      </c>
      <c r="AU105" s="12">
        <v>0</v>
      </c>
      <c r="AV105" s="78">
        <v>0</v>
      </c>
      <c r="AW105" s="78" t="s">
        <v>119</v>
      </c>
      <c r="AX105" s="78" t="s">
        <v>98</v>
      </c>
      <c r="AY105" s="78">
        <v>3094.7</v>
      </c>
      <c r="AZ105" s="78">
        <v>5261.32</v>
      </c>
      <c r="BA105" s="78">
        <v>0.94</v>
      </c>
      <c r="BB105" s="78">
        <v>7.5463163821990022</v>
      </c>
      <c r="BC105" s="78" t="str">
        <f t="shared" si="29"/>
        <v>R29S1C3</v>
      </c>
      <c r="BD105" s="78">
        <f t="shared" si="31"/>
        <v>35.544815305886239</v>
      </c>
      <c r="BE105" s="78">
        <v>16.350000000000001</v>
      </c>
      <c r="BF105" s="78"/>
      <c r="BG105" s="99">
        <v>32.700000000000003</v>
      </c>
      <c r="BH105" s="142">
        <v>1.1040787623066117</v>
      </c>
      <c r="BI105" s="99">
        <v>3</v>
      </c>
      <c r="BJ105" s="99">
        <f t="shared" si="32"/>
        <v>23.699999999999971</v>
      </c>
      <c r="BK105" s="99">
        <v>30.542897327707493</v>
      </c>
      <c r="BL105" s="142">
        <v>6.8006756756756754</v>
      </c>
      <c r="BM105" s="76" t="str">
        <f t="shared" si="33"/>
        <v>R29S1</v>
      </c>
      <c r="BN105" s="76">
        <f t="shared" si="34"/>
        <v>3.1434504442397686</v>
      </c>
      <c r="BO105" s="135"/>
      <c r="BP105" s="110">
        <f t="shared" si="35"/>
        <v>4.221284459189298</v>
      </c>
      <c r="BQ105" s="144">
        <f t="shared" si="36"/>
        <v>0.3133333333333333</v>
      </c>
      <c r="BR105" s="110">
        <f t="shared" si="37"/>
        <v>5.2061028855980735</v>
      </c>
      <c r="BS105" s="99">
        <v>4</v>
      </c>
      <c r="BT105" s="99">
        <f t="shared" si="38"/>
        <v>8625.1944509255136</v>
      </c>
      <c r="BU105" s="122">
        <v>4</v>
      </c>
      <c r="BV105" s="122">
        <f t="shared" si="39"/>
        <v>7923.6944509255136</v>
      </c>
      <c r="BW105" s="122">
        <f t="shared" si="40"/>
        <v>1.0135135135135134E-2</v>
      </c>
      <c r="BX105" s="122" t="s">
        <v>1377</v>
      </c>
      <c r="BY105" s="122">
        <f t="shared" si="41"/>
        <v>0.12725335249413861</v>
      </c>
      <c r="BZ105" s="78">
        <v>-6.3873288470670309</v>
      </c>
      <c r="CA105" s="122">
        <f t="shared" si="42"/>
        <v>-6.3635747099111688</v>
      </c>
      <c r="CB105" s="122">
        <f t="shared" si="43"/>
        <v>-71.956625931064991</v>
      </c>
    </row>
    <row r="106" spans="1:80" x14ac:dyDescent="0.35">
      <c r="A106" s="4" t="s">
        <v>52</v>
      </c>
      <c r="B106" s="4">
        <v>2</v>
      </c>
      <c r="C106" s="4" t="s">
        <v>45</v>
      </c>
      <c r="D106" s="5">
        <v>1</v>
      </c>
      <c r="E106" s="6">
        <v>42467</v>
      </c>
      <c r="F106" s="4">
        <v>3281</v>
      </c>
      <c r="G106" s="4">
        <v>3284</v>
      </c>
      <c r="H106" s="4">
        <v>3195.22</v>
      </c>
      <c r="I106" s="4">
        <v>3198.17</v>
      </c>
      <c r="J106" s="7">
        <v>59</v>
      </c>
      <c r="K106" s="7">
        <v>276.8</v>
      </c>
      <c r="L106" s="4">
        <v>191.6</v>
      </c>
      <c r="M106" s="4">
        <v>192</v>
      </c>
      <c r="N106" s="8"/>
      <c r="O106" s="4">
        <v>52.6</v>
      </c>
      <c r="P106" s="8"/>
      <c r="Q106" s="8"/>
      <c r="R106" s="4">
        <v>0.3</v>
      </c>
      <c r="S106" s="4">
        <v>1260.4000000000001</v>
      </c>
      <c r="T106" s="4">
        <v>9078.4</v>
      </c>
      <c r="U106" s="4">
        <v>6338.4</v>
      </c>
      <c r="V106" s="4">
        <v>37.1</v>
      </c>
      <c r="W106" s="4">
        <v>0.4</v>
      </c>
      <c r="X106" s="4">
        <v>14.56</v>
      </c>
      <c r="Y106" s="4">
        <v>1.1000000000000001</v>
      </c>
      <c r="Z106" s="4">
        <v>637.1</v>
      </c>
      <c r="AA106" s="4">
        <v>10.11</v>
      </c>
      <c r="AB106" s="8"/>
      <c r="AC106" s="4">
        <v>1691.3</v>
      </c>
      <c r="AD106" s="4">
        <v>178.4</v>
      </c>
      <c r="AE106" s="8">
        <v>0</v>
      </c>
      <c r="AF106" s="8">
        <v>3840</v>
      </c>
      <c r="AG106" s="8">
        <v>0.80715990166006812</v>
      </c>
      <c r="AH106" s="35">
        <v>8.5922222222222247E-2</v>
      </c>
      <c r="AI106" s="35">
        <v>4.7258730158730153E-2</v>
      </c>
      <c r="AJ106" s="36">
        <v>18.899999999999181</v>
      </c>
      <c r="AK106" s="36">
        <v>1898.4835619047619</v>
      </c>
      <c r="AL106" s="36">
        <v>6899.9195470899394</v>
      </c>
      <c r="AM106" s="36">
        <v>6383.8931000000002</v>
      </c>
      <c r="AN106" s="36">
        <v>7929.8823000000002</v>
      </c>
      <c r="AO106" s="36">
        <v>3.8806148148148152</v>
      </c>
      <c r="AP106" s="36">
        <v>2.6553</v>
      </c>
      <c r="AQ106" s="36">
        <v>8.0456000000000003</v>
      </c>
      <c r="AR106" s="37">
        <v>0.11818835978835986</v>
      </c>
      <c r="AS106" s="37">
        <f t="shared" si="46"/>
        <v>2.1986899679999059</v>
      </c>
      <c r="AT106" s="8">
        <v>77</v>
      </c>
      <c r="AU106" s="12">
        <v>0</v>
      </c>
      <c r="AV106" s="78">
        <v>0</v>
      </c>
      <c r="AW106" s="78" t="s">
        <v>119</v>
      </c>
      <c r="AX106" s="78" t="s">
        <v>98</v>
      </c>
      <c r="AY106" s="78">
        <v>2922.2</v>
      </c>
      <c r="AZ106" s="78">
        <v>5202.92</v>
      </c>
      <c r="BA106" s="78">
        <v>28.27</v>
      </c>
      <c r="BB106" s="78">
        <v>235.37742467291031</v>
      </c>
      <c r="BC106" s="78" t="str">
        <f t="shared" si="29"/>
        <v>R29S2C1</v>
      </c>
      <c r="BD106" s="78">
        <f t="shared" si="31"/>
        <v>235.37742467291031</v>
      </c>
      <c r="BE106" s="78">
        <v>536.83000000000015</v>
      </c>
      <c r="BF106" s="78"/>
      <c r="BG106" s="99">
        <v>32.299999999999997</v>
      </c>
      <c r="BH106" s="142">
        <v>2.7830687830689036</v>
      </c>
      <c r="BI106" s="99">
        <v>1</v>
      </c>
      <c r="BJ106" s="99">
        <f t="shared" si="32"/>
        <v>18.899999999999181</v>
      </c>
      <c r="BK106" s="99">
        <v>89.48677248677636</v>
      </c>
      <c r="BL106" s="142">
        <v>3.6501901140684412</v>
      </c>
      <c r="BM106" s="76" t="str">
        <f t="shared" si="33"/>
        <v>R29S2</v>
      </c>
      <c r="BN106" s="76">
        <f t="shared" si="34"/>
        <v>107.05348552939792</v>
      </c>
      <c r="BO106" s="135"/>
      <c r="BP106" s="110">
        <f t="shared" si="35"/>
        <v>1.6419509895507007</v>
      </c>
      <c r="BQ106" s="144">
        <f t="shared" si="36"/>
        <v>0.3</v>
      </c>
      <c r="BR106" s="110">
        <f t="shared" si="37"/>
        <v>1.6419509895507007</v>
      </c>
      <c r="BS106" s="99">
        <v>4</v>
      </c>
      <c r="BT106" s="99">
        <f t="shared" si="38"/>
        <v>8459.2953520218871</v>
      </c>
      <c r="BU106" s="122">
        <v>4</v>
      </c>
      <c r="BV106" s="122">
        <f t="shared" si="39"/>
        <v>7198.8953520218874</v>
      </c>
      <c r="BW106" s="122">
        <f t="shared" si="40"/>
        <v>5.7034220532319385E-3</v>
      </c>
      <c r="BX106" s="122" t="s">
        <v>1377</v>
      </c>
      <c r="BY106" s="122">
        <f t="shared" si="41"/>
        <v>7.0768430349969547E-2</v>
      </c>
      <c r="BZ106" s="78">
        <v>-6.4045595019465704</v>
      </c>
      <c r="CA106" s="122">
        <f t="shared" si="42"/>
        <v>-6.4045595019465704</v>
      </c>
      <c r="CB106" s="122">
        <f t="shared" si="43"/>
        <v>-14.081640726388398</v>
      </c>
    </row>
    <row r="107" spans="1:80" x14ac:dyDescent="0.35">
      <c r="A107" s="4" t="s">
        <v>52</v>
      </c>
      <c r="B107" s="4">
        <v>3</v>
      </c>
      <c r="C107" s="4" t="s">
        <v>45</v>
      </c>
      <c r="D107" s="5">
        <v>1</v>
      </c>
      <c r="E107" s="6">
        <v>42471</v>
      </c>
      <c r="F107" s="4">
        <v>3191.8</v>
      </c>
      <c r="G107" s="4">
        <v>3192.5</v>
      </c>
      <c r="H107" s="4">
        <v>3107.37</v>
      </c>
      <c r="I107" s="4">
        <v>3108.06</v>
      </c>
      <c r="J107" s="7">
        <v>7</v>
      </c>
      <c r="K107" s="7">
        <v>271.39999999999998</v>
      </c>
      <c r="L107" s="4">
        <v>118.9</v>
      </c>
      <c r="M107" s="4">
        <v>109.7</v>
      </c>
      <c r="N107" s="8"/>
      <c r="O107" s="4">
        <v>11.7</v>
      </c>
      <c r="P107" s="8"/>
      <c r="Q107" s="8"/>
      <c r="R107" s="4">
        <v>0.55000000000000004</v>
      </c>
      <c r="S107" s="4">
        <v>4368</v>
      </c>
      <c r="T107" s="4">
        <v>9423.4</v>
      </c>
      <c r="U107" s="4">
        <v>5017.3999999999996</v>
      </c>
      <c r="V107" s="4">
        <v>63.6</v>
      </c>
      <c r="W107" s="4">
        <v>0.24</v>
      </c>
      <c r="X107" s="4">
        <v>17.09</v>
      </c>
      <c r="Y107" s="4">
        <v>3.16</v>
      </c>
      <c r="Z107" s="4">
        <v>1630</v>
      </c>
      <c r="AA107" s="4">
        <v>45.28</v>
      </c>
      <c r="AB107" s="8"/>
      <c r="AC107" s="4">
        <v>1991</v>
      </c>
      <c r="AD107" s="4">
        <v>244.2</v>
      </c>
      <c r="AE107" s="8">
        <v>0</v>
      </c>
      <c r="AF107" s="8">
        <v>8100</v>
      </c>
      <c r="AG107" s="8">
        <v>1.2318910736443407</v>
      </c>
      <c r="AH107" s="15">
        <v>0.13987654867256641</v>
      </c>
      <c r="AI107" s="15">
        <v>7.6934070796460169E-2</v>
      </c>
      <c r="AJ107" s="16">
        <v>22.599999999999909</v>
      </c>
      <c r="AK107" s="16">
        <v>1432.4339800884959</v>
      </c>
      <c r="AL107" s="16">
        <v>6957.7725190265546</v>
      </c>
      <c r="AM107" s="16">
        <v>6136.3568999999998</v>
      </c>
      <c r="AN107" s="16">
        <v>7580.9032999999999</v>
      </c>
      <c r="AO107" s="16">
        <v>2.9014070796460172</v>
      </c>
      <c r="AP107" s="16">
        <v>1.0002</v>
      </c>
      <c r="AQ107" s="16">
        <v>9.2384000000000004</v>
      </c>
      <c r="AR107" s="17">
        <v>0.24546592920353974</v>
      </c>
      <c r="AS107" s="17">
        <f t="shared" si="46"/>
        <v>5.4604337789999766</v>
      </c>
      <c r="AT107" s="8">
        <v>52</v>
      </c>
      <c r="AU107" s="12">
        <v>0</v>
      </c>
      <c r="AV107" s="78">
        <v>0</v>
      </c>
      <c r="AW107" s="78" t="s">
        <v>119</v>
      </c>
      <c r="AX107" s="78" t="s">
        <v>98</v>
      </c>
      <c r="AY107" s="78">
        <v>2863.4</v>
      </c>
      <c r="AZ107" s="78">
        <v>5167.8</v>
      </c>
      <c r="BA107" s="78">
        <v>1.89</v>
      </c>
      <c r="BB107" s="78">
        <v>197.44402013539317</v>
      </c>
      <c r="BC107" s="78" t="str">
        <f t="shared" si="29"/>
        <v>R29S3C1</v>
      </c>
      <c r="BD107" s="78">
        <f t="shared" si="31"/>
        <v>255.31307869361399</v>
      </c>
      <c r="BE107" s="78">
        <v>454.99000000000007</v>
      </c>
      <c r="BF107" s="78"/>
      <c r="BG107" s="99">
        <v>26.2</v>
      </c>
      <c r="BH107" s="142">
        <v>2.0044247787610701</v>
      </c>
      <c r="BI107" s="99">
        <v>3</v>
      </c>
      <c r="BJ107" s="99">
        <f t="shared" si="32"/>
        <v>7.533333333333303</v>
      </c>
      <c r="BK107" s="99">
        <v>88.097345132743712</v>
      </c>
      <c r="BL107" s="142">
        <v>9.3760683760683765</v>
      </c>
      <c r="BM107" s="76" t="str">
        <f t="shared" si="33"/>
        <v>R29S3</v>
      </c>
      <c r="BN107" s="76">
        <f t="shared" si="34"/>
        <v>46.756922440028568</v>
      </c>
      <c r="BO107" s="135"/>
      <c r="BP107" s="110">
        <f t="shared" si="35"/>
        <v>17.685017050546424</v>
      </c>
      <c r="BQ107" s="144">
        <f t="shared" si="36"/>
        <v>0.59666666666666668</v>
      </c>
      <c r="BR107" s="110">
        <f t="shared" si="37"/>
        <v>17.29675662992344</v>
      </c>
      <c r="BS107" s="99">
        <v>4</v>
      </c>
      <c r="BT107" s="99">
        <f t="shared" si="38"/>
        <v>12555.647678873504</v>
      </c>
      <c r="BU107" s="122">
        <v>4</v>
      </c>
      <c r="BV107" s="122">
        <f t="shared" si="39"/>
        <v>8187.6476788735035</v>
      </c>
      <c r="BW107" s="122">
        <f t="shared" si="40"/>
        <v>4.7008547008547015E-2</v>
      </c>
      <c r="BX107" s="122" t="s">
        <v>1377</v>
      </c>
      <c r="BY107" s="122">
        <f t="shared" si="41"/>
        <v>0.27660867424785729</v>
      </c>
      <c r="BZ107" s="78">
        <v>-5.8849407791428128</v>
      </c>
      <c r="CA107" s="122">
        <f t="shared" si="42"/>
        <v>-5.7287588888911118</v>
      </c>
      <c r="CB107" s="122">
        <f t="shared" si="43"/>
        <v>-31.281508548647402</v>
      </c>
    </row>
    <row r="108" spans="1:80" x14ac:dyDescent="0.35">
      <c r="A108" s="4" t="s">
        <v>52</v>
      </c>
      <c r="B108" s="4">
        <v>3</v>
      </c>
      <c r="C108" s="4" t="s">
        <v>45</v>
      </c>
      <c r="D108" s="5">
        <v>2</v>
      </c>
      <c r="E108" s="6">
        <v>42471</v>
      </c>
      <c r="F108" s="4">
        <v>3202.3</v>
      </c>
      <c r="G108" s="4">
        <v>3203</v>
      </c>
      <c r="H108" s="4">
        <v>3117.68</v>
      </c>
      <c r="I108" s="4">
        <v>3118.36</v>
      </c>
      <c r="J108" s="7">
        <v>7</v>
      </c>
      <c r="K108" s="7">
        <v>273.2</v>
      </c>
      <c r="L108" s="4">
        <v>137.69999999999999</v>
      </c>
      <c r="M108" s="4">
        <v>137.19999999999999</v>
      </c>
      <c r="N108" s="8"/>
      <c r="O108" s="4">
        <v>16.5</v>
      </c>
      <c r="P108" s="8"/>
      <c r="Q108" s="8"/>
      <c r="R108" s="4">
        <v>0.79</v>
      </c>
      <c r="S108" s="4">
        <v>4392.2</v>
      </c>
      <c r="T108" s="4">
        <v>9423.4</v>
      </c>
      <c r="U108" s="4">
        <v>5017.3999999999996</v>
      </c>
      <c r="V108" s="4">
        <v>63.6</v>
      </c>
      <c r="W108" s="4">
        <v>0.57999999999999996</v>
      </c>
      <c r="X108" s="4">
        <v>17.09</v>
      </c>
      <c r="Y108" s="4">
        <v>3.39</v>
      </c>
      <c r="Z108" s="4">
        <v>2022.8</v>
      </c>
      <c r="AA108" s="4">
        <v>44.95</v>
      </c>
      <c r="AB108" s="8"/>
      <c r="AC108" s="4">
        <v>1991</v>
      </c>
      <c r="AD108" s="4">
        <v>244.2</v>
      </c>
      <c r="AE108" s="8">
        <v>0</v>
      </c>
      <c r="AF108" s="8">
        <v>8100</v>
      </c>
      <c r="AG108" s="8">
        <v>1.2318910736443407</v>
      </c>
      <c r="AH108" s="15">
        <v>0.13987654867256641</v>
      </c>
      <c r="AI108" s="15">
        <v>7.6934070796460169E-2</v>
      </c>
      <c r="AJ108" s="16">
        <v>22.599999999999909</v>
      </c>
      <c r="AK108" s="16">
        <v>1432.4339800884959</v>
      </c>
      <c r="AL108" s="16">
        <v>6957.7725190265546</v>
      </c>
      <c r="AM108" s="16">
        <v>6136.3568999999998</v>
      </c>
      <c r="AN108" s="16">
        <v>7580.9032999999999</v>
      </c>
      <c r="AO108" s="16">
        <v>2.9014070796460172</v>
      </c>
      <c r="AP108" s="16">
        <v>1.0002</v>
      </c>
      <c r="AQ108" s="16">
        <v>9.2384000000000004</v>
      </c>
      <c r="AR108" s="17">
        <v>0.24546592920353974</v>
      </c>
      <c r="AS108" s="17">
        <f t="shared" si="46"/>
        <v>5.4604337789999766</v>
      </c>
      <c r="AT108" s="8">
        <v>27</v>
      </c>
      <c r="AU108" s="12">
        <v>0</v>
      </c>
      <c r="AV108" s="78">
        <v>0</v>
      </c>
      <c r="AW108" s="78" t="s">
        <v>119</v>
      </c>
      <c r="AX108" s="78" t="s">
        <v>98</v>
      </c>
      <c r="AY108" s="78">
        <v>2868.8</v>
      </c>
      <c r="AZ108" s="78">
        <v>5171.92</v>
      </c>
      <c r="BA108" s="78">
        <v>18.87</v>
      </c>
      <c r="BB108" s="78">
        <v>317.76893952551319</v>
      </c>
      <c r="BC108" s="78" t="str">
        <f t="shared" si="29"/>
        <v>R29S3C2</v>
      </c>
      <c r="BD108" s="78">
        <f t="shared" si="31"/>
        <v>255.31307869361399</v>
      </c>
      <c r="BE108" s="78">
        <v>731.8599999999999</v>
      </c>
      <c r="BF108" s="78"/>
      <c r="BG108" s="99">
        <v>26.2</v>
      </c>
      <c r="BH108" s="142">
        <v>2.0044247787610701</v>
      </c>
      <c r="BI108" s="99">
        <v>3</v>
      </c>
      <c r="BJ108" s="99">
        <f t="shared" si="32"/>
        <v>7.533333333333303</v>
      </c>
      <c r="BK108" s="99">
        <v>88.097345132743712</v>
      </c>
      <c r="BL108" s="142">
        <v>8.3151515151515145</v>
      </c>
      <c r="BM108" s="76" t="str">
        <f t="shared" si="33"/>
        <v>R29S3</v>
      </c>
      <c r="BN108" s="76">
        <f t="shared" si="34"/>
        <v>46.756922440028568</v>
      </c>
      <c r="BO108" s="135"/>
      <c r="BP108" s="110">
        <f t="shared" si="35"/>
        <v>10.02674376455775</v>
      </c>
      <c r="BQ108" s="144">
        <f t="shared" si="36"/>
        <v>0.59666666666666668</v>
      </c>
      <c r="BR108" s="110">
        <f t="shared" si="37"/>
        <v>17.29675662992344</v>
      </c>
      <c r="BS108" s="99">
        <v>4</v>
      </c>
      <c r="BT108" s="99">
        <f t="shared" si="38"/>
        <v>12597.306292932721</v>
      </c>
      <c r="BU108" s="122">
        <v>4</v>
      </c>
      <c r="BV108" s="122">
        <f t="shared" si="39"/>
        <v>8205.10629293272</v>
      </c>
      <c r="BW108" s="122">
        <f t="shared" si="40"/>
        <v>4.7878787878787882E-2</v>
      </c>
      <c r="BX108" s="122" t="s">
        <v>1377</v>
      </c>
      <c r="BY108" s="122">
        <f t="shared" si="41"/>
        <v>0.20742188830571556</v>
      </c>
      <c r="BZ108" s="78">
        <v>-6.1086311271534131</v>
      </c>
      <c r="CA108" s="122">
        <f t="shared" si="42"/>
        <v>-5.7287588888911118</v>
      </c>
      <c r="CB108" s="122">
        <f t="shared" si="43"/>
        <v>-31.281508548647402</v>
      </c>
    </row>
    <row r="109" spans="1:80" x14ac:dyDescent="0.35">
      <c r="A109" s="4" t="s">
        <v>52</v>
      </c>
      <c r="B109" s="4">
        <v>3</v>
      </c>
      <c r="C109" s="4" t="s">
        <v>45</v>
      </c>
      <c r="D109" s="5">
        <v>3</v>
      </c>
      <c r="E109" s="6">
        <v>42471</v>
      </c>
      <c r="F109" s="4">
        <v>3222.8</v>
      </c>
      <c r="G109" s="4">
        <v>3224</v>
      </c>
      <c r="H109" s="4">
        <v>3137.83</v>
      </c>
      <c r="I109" s="4">
        <v>3139.02</v>
      </c>
      <c r="J109" s="7">
        <v>12</v>
      </c>
      <c r="K109" s="7">
        <v>273.2</v>
      </c>
      <c r="L109" s="4">
        <v>54.9</v>
      </c>
      <c r="M109" s="4">
        <v>54.9</v>
      </c>
      <c r="N109" s="8"/>
      <c r="O109" s="4">
        <v>17.100000000000001</v>
      </c>
      <c r="P109" s="8"/>
      <c r="Q109" s="8"/>
      <c r="R109" s="4">
        <v>0.45</v>
      </c>
      <c r="S109" s="4">
        <v>4436.2</v>
      </c>
      <c r="T109" s="4">
        <v>9423.4</v>
      </c>
      <c r="U109" s="4">
        <v>5017.3999999999996</v>
      </c>
      <c r="V109" s="4">
        <v>63.6</v>
      </c>
      <c r="W109" s="4">
        <v>0.15</v>
      </c>
      <c r="X109" s="4">
        <v>17.09</v>
      </c>
      <c r="Y109" s="4">
        <v>2.54</v>
      </c>
      <c r="Z109" s="4">
        <v>1400.8</v>
      </c>
      <c r="AA109" s="4">
        <v>77.819999999999993</v>
      </c>
      <c r="AB109" s="8"/>
      <c r="AC109" s="4">
        <v>1991</v>
      </c>
      <c r="AD109" s="4">
        <v>244.2</v>
      </c>
      <c r="AE109" s="8">
        <v>0</v>
      </c>
      <c r="AF109" s="8">
        <v>8100</v>
      </c>
      <c r="AG109" s="8">
        <v>1.2318910736443407</v>
      </c>
      <c r="AH109" s="15">
        <v>0.13987654867256641</v>
      </c>
      <c r="AI109" s="15">
        <v>7.6934070796460169E-2</v>
      </c>
      <c r="AJ109" s="16">
        <v>22.599999999999909</v>
      </c>
      <c r="AK109" s="16">
        <v>1432.4339800884959</v>
      </c>
      <c r="AL109" s="16">
        <v>6957.7725190265546</v>
      </c>
      <c r="AM109" s="16">
        <v>6136.3568999999998</v>
      </c>
      <c r="AN109" s="16">
        <v>7580.9032999999999</v>
      </c>
      <c r="AO109" s="16">
        <v>2.9014070796460172</v>
      </c>
      <c r="AP109" s="16">
        <v>1.0002</v>
      </c>
      <c r="AQ109" s="16">
        <v>9.2384000000000004</v>
      </c>
      <c r="AR109" s="17">
        <v>0.24546592920353974</v>
      </c>
      <c r="AS109" s="17">
        <f t="shared" si="46"/>
        <v>5.4604337789999766</v>
      </c>
      <c r="AT109" s="8">
        <v>59</v>
      </c>
      <c r="AU109" s="12">
        <v>0</v>
      </c>
      <c r="AV109" s="78">
        <v>0</v>
      </c>
      <c r="AW109" s="78" t="s">
        <v>119</v>
      </c>
      <c r="AX109" s="78" t="s">
        <v>98</v>
      </c>
      <c r="AY109" s="78">
        <v>2880.6</v>
      </c>
      <c r="AZ109" s="78">
        <v>5180</v>
      </c>
      <c r="BA109" s="78">
        <v>9.43</v>
      </c>
      <c r="BB109" s="78">
        <v>250.7262764199356</v>
      </c>
      <c r="BC109" s="78" t="str">
        <f t="shared" si="29"/>
        <v>R29S3C3</v>
      </c>
      <c r="BD109" s="78">
        <f t="shared" si="31"/>
        <v>255.31307869361399</v>
      </c>
      <c r="BE109" s="78">
        <v>576.52</v>
      </c>
      <c r="BF109" s="78"/>
      <c r="BG109" s="99">
        <v>26.2</v>
      </c>
      <c r="BH109" s="142">
        <v>2.0044247787610701</v>
      </c>
      <c r="BI109" s="99">
        <v>3</v>
      </c>
      <c r="BJ109" s="99">
        <f t="shared" si="32"/>
        <v>7.533333333333303</v>
      </c>
      <c r="BK109" s="99">
        <v>88.097345132743712</v>
      </c>
      <c r="BL109" s="142">
        <v>3.2105263157894735</v>
      </c>
      <c r="BM109" s="76" t="str">
        <f t="shared" si="33"/>
        <v>R29S3</v>
      </c>
      <c r="BN109" s="76">
        <f t="shared" si="34"/>
        <v>46.756922440028568</v>
      </c>
      <c r="BO109" s="135"/>
      <c r="BP109" s="110">
        <f t="shared" si="35"/>
        <v>24.178509074666145</v>
      </c>
      <c r="BQ109" s="144">
        <f t="shared" si="36"/>
        <v>0.59666666666666668</v>
      </c>
      <c r="BR109" s="110">
        <f t="shared" si="37"/>
        <v>17.29675662992344</v>
      </c>
      <c r="BS109" s="99">
        <v>4</v>
      </c>
      <c r="BT109" s="99">
        <f t="shared" si="38"/>
        <v>12678.724437772022</v>
      </c>
      <c r="BU109" s="122">
        <v>4</v>
      </c>
      <c r="BV109" s="122">
        <f t="shared" si="39"/>
        <v>8242.5244377720228</v>
      </c>
      <c r="BW109" s="122">
        <f t="shared" si="40"/>
        <v>2.6315789473684209E-2</v>
      </c>
      <c r="BX109" s="122" t="s">
        <v>1377</v>
      </c>
      <c r="BY109" s="122">
        <f t="shared" si="41"/>
        <v>0.15918310646377781</v>
      </c>
      <c r="BZ109" s="78">
        <v>-5.1927047603771133</v>
      </c>
      <c r="CA109" s="122">
        <f t="shared" si="42"/>
        <v>-5.7287588888911118</v>
      </c>
      <c r="CB109" s="122">
        <f t="shared" si="43"/>
        <v>-31.281508548647402</v>
      </c>
    </row>
    <row r="110" spans="1:80" x14ac:dyDescent="0.35">
      <c r="A110" s="4" t="s">
        <v>52</v>
      </c>
      <c r="B110" s="4">
        <v>4</v>
      </c>
      <c r="C110" s="4" t="s">
        <v>45</v>
      </c>
      <c r="D110" s="5">
        <v>1</v>
      </c>
      <c r="E110" s="6">
        <v>42472</v>
      </c>
      <c r="F110" s="4">
        <v>3128</v>
      </c>
      <c r="G110" s="4">
        <v>3128.9</v>
      </c>
      <c r="H110" s="4">
        <v>3044.65</v>
      </c>
      <c r="I110" s="4">
        <v>3045.53</v>
      </c>
      <c r="J110" s="7">
        <v>9</v>
      </c>
      <c r="K110" s="7">
        <v>267.8</v>
      </c>
      <c r="L110" s="4">
        <v>82.7</v>
      </c>
      <c r="M110" s="4">
        <v>82.4</v>
      </c>
      <c r="N110" s="8"/>
      <c r="O110" s="4">
        <v>19.600000000000001</v>
      </c>
      <c r="P110" s="8"/>
      <c r="Q110" s="8"/>
      <c r="R110" s="4">
        <v>0.63</v>
      </c>
      <c r="S110" s="4">
        <v>3261.5</v>
      </c>
      <c r="T110" s="4">
        <v>9104</v>
      </c>
      <c r="U110" s="4">
        <v>6451.9</v>
      </c>
      <c r="V110" s="4">
        <v>48.2</v>
      </c>
      <c r="W110" s="4">
        <v>0.36</v>
      </c>
      <c r="X110" s="4">
        <v>22.93</v>
      </c>
      <c r="Y110" s="4">
        <v>3.36</v>
      </c>
      <c r="Z110" s="4">
        <v>2530.3000000000002</v>
      </c>
      <c r="AA110" s="4">
        <v>93.61</v>
      </c>
      <c r="AB110" s="8"/>
      <c r="AC110" s="4">
        <v>2086.6999999999998</v>
      </c>
      <c r="AD110" s="4">
        <v>248.3</v>
      </c>
      <c r="AE110" s="8">
        <v>0</v>
      </c>
      <c r="AF110" s="8">
        <v>5710</v>
      </c>
      <c r="AG110" s="8">
        <v>1.0103753361001444</v>
      </c>
      <c r="AH110" s="15">
        <v>7.2274770642201822E-2</v>
      </c>
      <c r="AI110" s="15">
        <v>3.9750917431192669E-2</v>
      </c>
      <c r="AJ110" s="16">
        <v>21.799999999999272</v>
      </c>
      <c r="AK110" s="16">
        <v>2051.2120871559632</v>
      </c>
      <c r="AL110" s="16">
        <v>6660.4853417431195</v>
      </c>
      <c r="AM110" s="16">
        <v>6361.4609</v>
      </c>
      <c r="AN110" s="16">
        <v>7262.5630000000001</v>
      </c>
      <c r="AO110" s="16">
        <v>4.7795064220183505</v>
      </c>
      <c r="AP110" s="16">
        <v>3.1554000000000002</v>
      </c>
      <c r="AQ110" s="16">
        <v>6.9688999999999997</v>
      </c>
      <c r="AR110" s="17">
        <v>9.1829816513761445E-2</v>
      </c>
      <c r="AS110" s="17">
        <f t="shared" si="46"/>
        <v>1.9704603269999337</v>
      </c>
      <c r="AT110" s="8">
        <v>50</v>
      </c>
      <c r="AU110" s="22">
        <v>0</v>
      </c>
      <c r="AV110" s="78">
        <v>0</v>
      </c>
      <c r="AW110" s="78" t="s">
        <v>119</v>
      </c>
      <c r="AX110" s="78" t="s">
        <v>98</v>
      </c>
      <c r="AY110" s="78">
        <v>2830.7</v>
      </c>
      <c r="AZ110" s="78">
        <v>5142.68</v>
      </c>
      <c r="BA110" s="78">
        <v>0.47</v>
      </c>
      <c r="BB110" s="78">
        <v>59.632868796442871</v>
      </c>
      <c r="BC110" s="78" t="str">
        <f t="shared" si="29"/>
        <v>R29S4C1</v>
      </c>
      <c r="BD110" s="78">
        <f t="shared" si="31"/>
        <v>502.32097022296256</v>
      </c>
      <c r="BE110" s="78">
        <v>137.87000000000003</v>
      </c>
      <c r="BF110" s="78"/>
      <c r="BG110" s="99">
        <v>31.6</v>
      </c>
      <c r="BH110" s="142">
        <v>2.3394495412844818</v>
      </c>
      <c r="BI110" s="99">
        <v>3</v>
      </c>
      <c r="BJ110" s="99">
        <f t="shared" si="32"/>
        <v>7.2666666666664241</v>
      </c>
      <c r="BK110" s="99">
        <v>95.720183486241723</v>
      </c>
      <c r="BL110" s="142">
        <v>4.204081632653061</v>
      </c>
      <c r="BM110" s="76" t="str">
        <f t="shared" si="33"/>
        <v>R29S4</v>
      </c>
      <c r="BN110" s="76">
        <f t="shared" si="34"/>
        <v>254.92569596047466</v>
      </c>
      <c r="BO110" s="135"/>
      <c r="BP110" s="110">
        <f t="shared" si="35"/>
        <v>14.290444877638597</v>
      </c>
      <c r="BQ110" s="144">
        <f t="shared" si="36"/>
        <v>0.70000000000000007</v>
      </c>
      <c r="BR110" s="110">
        <f t="shared" si="37"/>
        <v>19.12557754271069</v>
      </c>
      <c r="BS110" s="99">
        <v>4</v>
      </c>
      <c r="BT110" s="99">
        <f t="shared" si="38"/>
        <v>10090.064795947959</v>
      </c>
      <c r="BU110" s="122">
        <v>4</v>
      </c>
      <c r="BV110" s="122">
        <f t="shared" si="39"/>
        <v>6828.5647959479593</v>
      </c>
      <c r="BW110" s="122">
        <f t="shared" si="40"/>
        <v>3.214285714285714E-2</v>
      </c>
      <c r="BX110" s="122" t="s">
        <v>1377</v>
      </c>
      <c r="BY110" s="122">
        <f t="shared" si="41"/>
        <v>0.15371835616982488</v>
      </c>
      <c r="BZ110" s="78">
        <v>-5.5987768487770548</v>
      </c>
      <c r="CA110" s="122">
        <f t="shared" si="42"/>
        <v>-5.4755998191313999</v>
      </c>
      <c r="CB110" s="122">
        <f t="shared" si="43"/>
        <v>-10.789452210126436</v>
      </c>
    </row>
    <row r="111" spans="1:80" x14ac:dyDescent="0.35">
      <c r="A111" s="4" t="s">
        <v>52</v>
      </c>
      <c r="B111" s="4">
        <v>4</v>
      </c>
      <c r="C111" s="4" t="s">
        <v>45</v>
      </c>
      <c r="D111" s="5">
        <v>2</v>
      </c>
      <c r="E111" s="6">
        <v>42472</v>
      </c>
      <c r="F111" s="4">
        <v>3135.6</v>
      </c>
      <c r="G111" s="4">
        <v>3136.5</v>
      </c>
      <c r="H111" s="4">
        <v>3052.12</v>
      </c>
      <c r="I111" s="4">
        <v>3053</v>
      </c>
      <c r="J111" s="7">
        <v>9</v>
      </c>
      <c r="K111" s="7">
        <v>269.60000000000002</v>
      </c>
      <c r="L111" s="4">
        <v>76</v>
      </c>
      <c r="M111" s="4">
        <v>73.2</v>
      </c>
      <c r="N111" s="8"/>
      <c r="O111" s="4">
        <v>16</v>
      </c>
      <c r="P111" s="8"/>
      <c r="Q111" s="8"/>
      <c r="R111" s="4">
        <v>0.86</v>
      </c>
      <c r="S111" s="4">
        <v>3275.6</v>
      </c>
      <c r="T111" s="4">
        <v>9104</v>
      </c>
      <c r="U111" s="4">
        <v>6451.9</v>
      </c>
      <c r="V111" s="4">
        <v>48.2</v>
      </c>
      <c r="W111" s="4">
        <v>0.42</v>
      </c>
      <c r="X111" s="4">
        <v>22.93</v>
      </c>
      <c r="Y111" s="4">
        <v>3.11</v>
      </c>
      <c r="Z111" s="4">
        <v>2412.1</v>
      </c>
      <c r="AA111" s="4">
        <v>100.49</v>
      </c>
      <c r="AB111" s="8"/>
      <c r="AC111" s="4">
        <v>2086.6999999999998</v>
      </c>
      <c r="AD111" s="4">
        <v>248.3</v>
      </c>
      <c r="AE111" s="8">
        <v>0</v>
      </c>
      <c r="AF111" s="8">
        <v>5710</v>
      </c>
      <c r="AG111" s="8">
        <v>1.0103753361001444</v>
      </c>
      <c r="AH111" s="15">
        <v>7.2274770642201822E-2</v>
      </c>
      <c r="AI111" s="15">
        <v>3.9750917431192669E-2</v>
      </c>
      <c r="AJ111" s="16">
        <v>21.799999999999272</v>
      </c>
      <c r="AK111" s="16">
        <v>2051.2120871559632</v>
      </c>
      <c r="AL111" s="16">
        <v>6660.4853417431195</v>
      </c>
      <c r="AM111" s="16">
        <v>6361.4609</v>
      </c>
      <c r="AN111" s="16">
        <v>7262.5630000000001</v>
      </c>
      <c r="AO111" s="16">
        <v>4.7795064220183505</v>
      </c>
      <c r="AP111" s="16">
        <v>3.1554000000000002</v>
      </c>
      <c r="AQ111" s="16">
        <v>6.9688999999999997</v>
      </c>
      <c r="AR111" s="17">
        <v>9.1829816513761445E-2</v>
      </c>
      <c r="AS111" s="17">
        <f t="shared" si="46"/>
        <v>1.9704603269999337</v>
      </c>
      <c r="AT111" s="8">
        <v>68</v>
      </c>
      <c r="AU111" s="22">
        <v>0</v>
      </c>
      <c r="AV111" s="78">
        <v>0</v>
      </c>
      <c r="AW111" s="78" t="s">
        <v>119</v>
      </c>
      <c r="AX111" s="78" t="s">
        <v>98</v>
      </c>
      <c r="AY111" s="78">
        <v>2833.9</v>
      </c>
      <c r="AZ111" s="78">
        <v>5145.68</v>
      </c>
      <c r="BA111" s="78">
        <v>1.89</v>
      </c>
      <c r="BB111" s="78">
        <v>838.00794193219065</v>
      </c>
      <c r="BC111" s="78" t="str">
        <f t="shared" si="29"/>
        <v>R29S4C2</v>
      </c>
      <c r="BD111" s="78">
        <f t="shared" si="31"/>
        <v>502.32097022296256</v>
      </c>
      <c r="BE111" s="78">
        <v>1937.2899999999997</v>
      </c>
      <c r="BF111" s="78"/>
      <c r="BG111" s="99">
        <v>31.6</v>
      </c>
      <c r="BH111" s="142">
        <v>2.3394495412844818</v>
      </c>
      <c r="BI111" s="99">
        <v>3</v>
      </c>
      <c r="BJ111" s="99">
        <f t="shared" si="32"/>
        <v>7.2666666666664241</v>
      </c>
      <c r="BK111" s="99">
        <v>95.720183486241723</v>
      </c>
      <c r="BL111" s="142">
        <v>4.5750000000000002</v>
      </c>
      <c r="BM111" s="76" t="str">
        <f t="shared" si="33"/>
        <v>R29S4</v>
      </c>
      <c r="BN111" s="76">
        <f t="shared" si="34"/>
        <v>254.92569596047466</v>
      </c>
      <c r="BO111" s="135"/>
      <c r="BP111" s="110">
        <f t="shared" si="35"/>
        <v>19.705976857224591</v>
      </c>
      <c r="BQ111" s="144">
        <f t="shared" si="36"/>
        <v>0.70000000000000007</v>
      </c>
      <c r="BR111" s="110">
        <f t="shared" si="37"/>
        <v>19.12557754271069</v>
      </c>
      <c r="BS111" s="99">
        <v>4</v>
      </c>
      <c r="BT111" s="99">
        <f t="shared" si="38"/>
        <v>10114.820608282949</v>
      </c>
      <c r="BU111" s="122">
        <v>4</v>
      </c>
      <c r="BV111" s="122">
        <f t="shared" si="39"/>
        <v>6839.2206082829489</v>
      </c>
      <c r="BW111" s="122">
        <f t="shared" si="40"/>
        <v>5.3749999999999999E-2</v>
      </c>
      <c r="BX111" s="122" t="s">
        <v>1377</v>
      </c>
      <c r="BY111" s="122">
        <f t="shared" si="41"/>
        <v>0.18281329972563301</v>
      </c>
      <c r="BZ111" s="78">
        <v>-5.4803868328288941</v>
      </c>
      <c r="CA111" s="122">
        <f t="shared" si="42"/>
        <v>-5.4755998191313999</v>
      </c>
      <c r="CB111" s="122">
        <f t="shared" si="43"/>
        <v>-10.789452210126436</v>
      </c>
    </row>
    <row r="112" spans="1:80" x14ac:dyDescent="0.35">
      <c r="A112" s="4" t="s">
        <v>52</v>
      </c>
      <c r="B112" s="4">
        <v>4</v>
      </c>
      <c r="C112" s="4" t="s">
        <v>45</v>
      </c>
      <c r="D112" s="5">
        <v>3</v>
      </c>
      <c r="E112" s="6">
        <v>42472</v>
      </c>
      <c r="F112" s="4">
        <v>3157</v>
      </c>
      <c r="G112" s="4">
        <v>3157.9</v>
      </c>
      <c r="H112" s="4">
        <v>3073.13</v>
      </c>
      <c r="I112" s="4">
        <v>3074.01</v>
      </c>
      <c r="J112" s="7">
        <v>9</v>
      </c>
      <c r="K112" s="7">
        <v>269.60000000000002</v>
      </c>
      <c r="L112" s="4">
        <v>70.900000000000006</v>
      </c>
      <c r="M112" s="4">
        <v>64.099999999999994</v>
      </c>
      <c r="N112" s="8"/>
      <c r="O112" s="4">
        <v>15.4</v>
      </c>
      <c r="P112" s="8"/>
      <c r="Q112" s="8"/>
      <c r="R112" s="4">
        <v>0.61</v>
      </c>
      <c r="S112" s="4">
        <v>3321.9</v>
      </c>
      <c r="T112" s="4">
        <v>9104</v>
      </c>
      <c r="U112" s="4">
        <v>6451.9</v>
      </c>
      <c r="V112" s="4">
        <v>48.2</v>
      </c>
      <c r="W112" s="4">
        <v>0.24</v>
      </c>
      <c r="X112" s="4">
        <v>22.93</v>
      </c>
      <c r="Y112" s="4">
        <v>3.31</v>
      </c>
      <c r="Z112" s="4">
        <v>2258.9</v>
      </c>
      <c r="AA112" s="4">
        <v>107.42</v>
      </c>
      <c r="AB112" s="8"/>
      <c r="AC112" s="4">
        <v>2086.6999999999998</v>
      </c>
      <c r="AD112" s="4">
        <v>248.3</v>
      </c>
      <c r="AE112" s="8">
        <v>0</v>
      </c>
      <c r="AF112" s="8">
        <v>5710</v>
      </c>
      <c r="AG112" s="8">
        <v>1.0103753361001444</v>
      </c>
      <c r="AH112" s="15">
        <v>7.2274770642201822E-2</v>
      </c>
      <c r="AI112" s="15">
        <v>3.9750917431192669E-2</v>
      </c>
      <c r="AJ112" s="16">
        <v>21.799999999999272</v>
      </c>
      <c r="AK112" s="16">
        <v>2051.2120871559632</v>
      </c>
      <c r="AL112" s="16">
        <v>6660.4853417431195</v>
      </c>
      <c r="AM112" s="16">
        <v>6361.4609</v>
      </c>
      <c r="AN112" s="16">
        <v>7262.5630000000001</v>
      </c>
      <c r="AO112" s="16">
        <v>4.7795064220183505</v>
      </c>
      <c r="AP112" s="16">
        <v>3.1554000000000002</v>
      </c>
      <c r="AQ112" s="16">
        <v>6.9688999999999997</v>
      </c>
      <c r="AR112" s="17">
        <v>9.1829816513761445E-2</v>
      </c>
      <c r="AS112" s="17">
        <f t="shared" si="46"/>
        <v>1.9704603269999337</v>
      </c>
      <c r="AT112" s="8">
        <v>49</v>
      </c>
      <c r="AU112" s="22">
        <v>0</v>
      </c>
      <c r="AV112" s="78">
        <v>0</v>
      </c>
      <c r="AW112" s="78" t="s">
        <v>119</v>
      </c>
      <c r="AX112" s="78" t="s">
        <v>98</v>
      </c>
      <c r="AY112" s="78">
        <v>2844.3</v>
      </c>
      <c r="AZ112" s="78">
        <v>5154.08</v>
      </c>
      <c r="BA112" s="78">
        <v>1.89</v>
      </c>
      <c r="BB112" s="78">
        <v>609.32209994025413</v>
      </c>
      <c r="BC112" s="78" t="str">
        <f t="shared" si="29"/>
        <v>R29S4C3</v>
      </c>
      <c r="BD112" s="78">
        <f t="shared" si="31"/>
        <v>502.32097022296256</v>
      </c>
      <c r="BE112" s="78">
        <v>1407.4</v>
      </c>
      <c r="BF112" s="78"/>
      <c r="BG112" s="99">
        <v>31.6</v>
      </c>
      <c r="BH112" s="142">
        <v>2.3394495412844818</v>
      </c>
      <c r="BI112" s="99">
        <v>3</v>
      </c>
      <c r="BJ112" s="99">
        <f t="shared" si="32"/>
        <v>7.2666666666664241</v>
      </c>
      <c r="BK112" s="99">
        <v>95.720183486241723</v>
      </c>
      <c r="BL112" s="142">
        <v>4.162337662337662</v>
      </c>
      <c r="BM112" s="76" t="str">
        <f t="shared" si="33"/>
        <v>R29S4</v>
      </c>
      <c r="BN112" s="76">
        <f t="shared" si="34"/>
        <v>254.92569596047466</v>
      </c>
      <c r="BO112" s="135"/>
      <c r="BP112" s="110">
        <f t="shared" si="35"/>
        <v>23.380310893268877</v>
      </c>
      <c r="BQ112" s="144">
        <f t="shared" si="36"/>
        <v>0.70000000000000007</v>
      </c>
      <c r="BR112" s="110">
        <f t="shared" si="37"/>
        <v>19.12557754271069</v>
      </c>
      <c r="BS112" s="99">
        <v>4</v>
      </c>
      <c r="BT112" s="99">
        <f t="shared" si="38"/>
        <v>10184.448401744552</v>
      </c>
      <c r="BU112" s="122">
        <v>4</v>
      </c>
      <c r="BV112" s="122">
        <f t="shared" si="39"/>
        <v>6862.5484017445524</v>
      </c>
      <c r="BW112" s="122">
        <f t="shared" si="40"/>
        <v>3.961038961038961E-2</v>
      </c>
      <c r="BX112" s="122" t="s">
        <v>1377</v>
      </c>
      <c r="BY112" s="122">
        <f t="shared" si="41"/>
        <v>0.18373580079906643</v>
      </c>
      <c r="BZ112" s="78">
        <v>-5.3476357757882527</v>
      </c>
      <c r="CA112" s="122">
        <f t="shared" si="42"/>
        <v>-5.4755998191313999</v>
      </c>
      <c r="CB112" s="122">
        <f t="shared" si="43"/>
        <v>-10.789452210126436</v>
      </c>
    </row>
    <row r="113" spans="1:80" x14ac:dyDescent="0.35">
      <c r="A113" s="4" t="s">
        <v>53</v>
      </c>
      <c r="B113" s="4">
        <v>1</v>
      </c>
      <c r="C113" s="4" t="s">
        <v>44</v>
      </c>
      <c r="D113" s="5">
        <v>1</v>
      </c>
      <c r="E113" s="6">
        <v>42455</v>
      </c>
      <c r="F113" s="5">
        <v>3508.4</v>
      </c>
      <c r="G113" s="4">
        <v>3509</v>
      </c>
      <c r="H113" s="4">
        <v>3279.41</v>
      </c>
      <c r="I113" s="4">
        <v>3279.91</v>
      </c>
      <c r="J113" s="7">
        <v>6</v>
      </c>
      <c r="K113" s="7">
        <v>282.2</v>
      </c>
      <c r="L113" s="4">
        <v>82.5</v>
      </c>
      <c r="M113" s="4">
        <v>82.3</v>
      </c>
      <c r="N113" s="8"/>
      <c r="O113" s="4">
        <v>18.399999999999999</v>
      </c>
      <c r="P113" s="8"/>
      <c r="Q113" s="8"/>
      <c r="R113" s="4">
        <v>0.61</v>
      </c>
      <c r="S113" s="4">
        <v>1159</v>
      </c>
      <c r="T113" s="4">
        <v>9143.6</v>
      </c>
      <c r="U113" s="4">
        <v>5220.6000000000004</v>
      </c>
      <c r="V113" s="4">
        <v>54.7</v>
      </c>
      <c r="W113" s="4">
        <v>0.42</v>
      </c>
      <c r="X113" s="4">
        <v>2.5</v>
      </c>
      <c r="Y113" s="4">
        <v>2.73</v>
      </c>
      <c r="Z113" s="4">
        <v>2428.1</v>
      </c>
      <c r="AA113" s="4">
        <v>89.93</v>
      </c>
      <c r="AB113" s="8"/>
      <c r="AC113" s="4">
        <v>2259.6</v>
      </c>
      <c r="AD113" s="4">
        <v>246.8</v>
      </c>
      <c r="AE113" s="8">
        <v>0</v>
      </c>
      <c r="AF113" s="8">
        <v>3614</v>
      </c>
      <c r="AG113" s="8">
        <v>0.77454372111440983</v>
      </c>
      <c r="AH113" s="18">
        <v>0.126653947368421</v>
      </c>
      <c r="AI113" s="18">
        <v>8.3845526315789495E-2</v>
      </c>
      <c r="AJ113" s="19">
        <v>57.911999999999807</v>
      </c>
      <c r="AK113" s="19">
        <v>1288.861488684209</v>
      </c>
      <c r="AL113" s="19">
        <v>6670.9395223684178</v>
      </c>
      <c r="AM113" s="19">
        <v>6265.2592999999997</v>
      </c>
      <c r="AN113" s="19">
        <v>8063.8882000000003</v>
      </c>
      <c r="AO113" s="19">
        <v>3.8475605263157879</v>
      </c>
      <c r="AP113" s="19">
        <v>1.5718000000000001</v>
      </c>
      <c r="AQ113" s="19">
        <v>6.9085999999999999</v>
      </c>
      <c r="AR113" s="20">
        <v>0.28236947368421039</v>
      </c>
      <c r="AS113" s="20">
        <f t="shared" si="46"/>
        <v>16.095845438927938</v>
      </c>
      <c r="AT113" s="8"/>
      <c r="AU113" s="22">
        <v>2.7039999999999998E-2</v>
      </c>
      <c r="AV113" s="78">
        <v>0.52</v>
      </c>
      <c r="AW113" s="78" t="s">
        <v>119</v>
      </c>
      <c r="AX113" s="78" t="s">
        <v>98</v>
      </c>
      <c r="AY113" s="78">
        <v>5031.8999999999996</v>
      </c>
      <c r="AZ113" s="78">
        <v>5236.6000000000004</v>
      </c>
      <c r="BA113" s="78">
        <v>0.95</v>
      </c>
      <c r="BB113" s="78">
        <v>6.7415730337078408</v>
      </c>
      <c r="BC113" s="78" t="str">
        <f t="shared" si="29"/>
        <v>R30S1C1</v>
      </c>
      <c r="BD113" s="78" t="e">
        <f t="shared" si="31"/>
        <v>#VALUE!</v>
      </c>
      <c r="BE113" s="78">
        <v>1.38</v>
      </c>
      <c r="BF113" s="78"/>
      <c r="BG113" s="99">
        <v>24.5</v>
      </c>
      <c r="BH113" s="142">
        <v>0.85992540406133722</v>
      </c>
      <c r="BI113" s="99">
        <v>3</v>
      </c>
      <c r="BJ113" s="99">
        <f t="shared" si="32"/>
        <v>19.303999999999935</v>
      </c>
      <c r="BK113" s="99">
        <v>39.017820140903567</v>
      </c>
      <c r="BL113" s="142">
        <v>4.4728260869565215</v>
      </c>
      <c r="BM113" s="76" t="str">
        <f t="shared" si="33"/>
        <v>R30S1</v>
      </c>
      <c r="BN113" s="76" t="e">
        <f t="shared" si="34"/>
        <v>#VALUE!</v>
      </c>
      <c r="BO113" s="135" t="s">
        <v>1365</v>
      </c>
      <c r="BP113" s="110">
        <f t="shared" si="35"/>
        <v>15.14885503608164</v>
      </c>
      <c r="BQ113" s="144">
        <f t="shared" si="36"/>
        <v>0.68666666666666665</v>
      </c>
      <c r="BR113" s="110">
        <f t="shared" si="37"/>
        <v>15.092662959842963</v>
      </c>
      <c r="BS113" s="99">
        <v>4</v>
      </c>
      <c r="BT113" s="99">
        <f t="shared" si="38"/>
        <v>8331.352272228165</v>
      </c>
      <c r="BU113" s="122">
        <v>4</v>
      </c>
      <c r="BV113" s="122">
        <f t="shared" si="39"/>
        <v>7172.352272228165</v>
      </c>
      <c r="BW113" s="122">
        <f t="shared" si="40"/>
        <v>3.3152173913043481E-2</v>
      </c>
      <c r="BX113" s="122" t="s">
        <v>1377</v>
      </c>
      <c r="BY113" s="122">
        <f t="shared" si="41"/>
        <v>0.16369376428007809</v>
      </c>
      <c r="BZ113" s="78">
        <v>-5.5975625195446526</v>
      </c>
      <c r="CA113" s="122">
        <f t="shared" si="42"/>
        <v>-5.7126755234949647</v>
      </c>
      <c r="CB113" s="122">
        <f t="shared" si="43"/>
        <v>-91.950342268921702</v>
      </c>
    </row>
    <row r="114" spans="1:80" x14ac:dyDescent="0.35">
      <c r="A114" s="4" t="s">
        <v>53</v>
      </c>
      <c r="B114" s="4">
        <v>1</v>
      </c>
      <c r="C114" s="4" t="s">
        <v>44</v>
      </c>
      <c r="D114" s="5">
        <v>2</v>
      </c>
      <c r="E114" s="6">
        <v>42455</v>
      </c>
      <c r="F114" s="4">
        <v>3538.5</v>
      </c>
      <c r="G114" s="4">
        <v>3539.5</v>
      </c>
      <c r="H114" s="4">
        <v>3304.56</v>
      </c>
      <c r="I114" s="4">
        <v>3305.39</v>
      </c>
      <c r="J114" s="7">
        <v>10</v>
      </c>
      <c r="K114" s="7">
        <v>284</v>
      </c>
      <c r="L114" s="4">
        <v>94.9</v>
      </c>
      <c r="M114" s="4">
        <v>100.6</v>
      </c>
      <c r="N114" s="8"/>
      <c r="O114" s="4">
        <v>16.899999999999999</v>
      </c>
      <c r="P114" s="8"/>
      <c r="Q114" s="8"/>
      <c r="R114" s="4">
        <v>0.83</v>
      </c>
      <c r="S114" s="4">
        <v>1210.3</v>
      </c>
      <c r="T114" s="4">
        <v>9143.6</v>
      </c>
      <c r="U114" s="4">
        <v>5220.6000000000004</v>
      </c>
      <c r="V114" s="4">
        <v>54.7</v>
      </c>
      <c r="W114" s="4">
        <v>0.3</v>
      </c>
      <c r="X114" s="4">
        <v>2.5</v>
      </c>
      <c r="Y114" s="4">
        <v>2.79</v>
      </c>
      <c r="Z114" s="4">
        <v>2626.9</v>
      </c>
      <c r="AA114" s="4">
        <v>79.599999999999994</v>
      </c>
      <c r="AB114" s="8"/>
      <c r="AC114" s="4">
        <v>2259.6</v>
      </c>
      <c r="AD114" s="4">
        <v>246.8</v>
      </c>
      <c r="AE114" s="8">
        <v>0</v>
      </c>
      <c r="AF114" s="8">
        <v>3614</v>
      </c>
      <c r="AG114" s="8">
        <v>0.77454372111440983</v>
      </c>
      <c r="AH114" s="18">
        <v>0.126653947368421</v>
      </c>
      <c r="AI114" s="18">
        <v>8.3845526315789495E-2</v>
      </c>
      <c r="AJ114" s="19">
        <v>57.911999999999807</v>
      </c>
      <c r="AK114" s="19">
        <v>1288.861488684209</v>
      </c>
      <c r="AL114" s="19">
        <v>6670.9395223684178</v>
      </c>
      <c r="AM114" s="19">
        <v>6265.2592999999997</v>
      </c>
      <c r="AN114" s="19">
        <v>8063.8882000000003</v>
      </c>
      <c r="AO114" s="19">
        <v>3.8475605263157879</v>
      </c>
      <c r="AP114" s="19">
        <v>1.5718000000000001</v>
      </c>
      <c r="AQ114" s="19">
        <v>6.9085999999999999</v>
      </c>
      <c r="AR114" s="20">
        <v>0.28236947368421039</v>
      </c>
      <c r="AS114" s="20">
        <f t="shared" si="46"/>
        <v>16.095845438927938</v>
      </c>
      <c r="AT114" s="8">
        <v>0</v>
      </c>
      <c r="AU114" s="22">
        <v>0</v>
      </c>
      <c r="AV114" s="78">
        <v>0</v>
      </c>
      <c r="AW114" s="78" t="s">
        <v>119</v>
      </c>
      <c r="AX114" s="78" t="s">
        <v>98</v>
      </c>
      <c r="AY114" s="78">
        <v>5064.2</v>
      </c>
      <c r="AZ114" s="78">
        <v>5246.68</v>
      </c>
      <c r="BA114" s="78" t="s">
        <v>106</v>
      </c>
      <c r="BB114" s="78" t="e">
        <v>#VALUE!</v>
      </c>
      <c r="BC114" s="78" t="str">
        <f t="shared" si="29"/>
        <v>R30S1C2</v>
      </c>
      <c r="BD114" s="78" t="e">
        <f t="shared" si="31"/>
        <v>#VALUE!</v>
      </c>
      <c r="BE114" s="78" t="e">
        <v>#VALUE!</v>
      </c>
      <c r="BF114" s="78"/>
      <c r="BG114" s="99">
        <v>24.5</v>
      </c>
      <c r="BH114" s="142">
        <v>0.85992540406133722</v>
      </c>
      <c r="BI114" s="99">
        <v>3</v>
      </c>
      <c r="BJ114" s="99">
        <f t="shared" si="32"/>
        <v>19.303999999999935</v>
      </c>
      <c r="BK114" s="99">
        <v>39.017820140903567</v>
      </c>
      <c r="BL114" s="142">
        <v>5.9526627218934909</v>
      </c>
      <c r="BM114" s="76" t="str">
        <f t="shared" si="33"/>
        <v>R30S1</v>
      </c>
      <c r="BN114" s="76" t="e">
        <f t="shared" si="34"/>
        <v>#VALUE!</v>
      </c>
      <c r="BO114" s="135" t="s">
        <v>1365</v>
      </c>
      <c r="BP114" s="110">
        <f t="shared" si="35"/>
        <v>13.493132423352872</v>
      </c>
      <c r="BQ114" s="144">
        <f t="shared" si="36"/>
        <v>0.68666666666666665</v>
      </c>
      <c r="BR114" s="110">
        <f t="shared" si="37"/>
        <v>15.092662959842963</v>
      </c>
      <c r="BS114" s="99">
        <v>4</v>
      </c>
      <c r="BT114" s="99">
        <f t="shared" si="38"/>
        <v>8395.2459328703353</v>
      </c>
      <c r="BU114" s="122">
        <v>4</v>
      </c>
      <c r="BV114" s="122">
        <f t="shared" si="39"/>
        <v>7184.9459328703351</v>
      </c>
      <c r="BW114" s="122">
        <f t="shared" si="40"/>
        <v>4.9112426035502962E-2</v>
      </c>
      <c r="BX114" s="122" t="s">
        <v>1377</v>
      </c>
      <c r="BY114" s="122">
        <f t="shared" si="41"/>
        <v>0.18739706752500218</v>
      </c>
      <c r="BZ114" s="78">
        <v>-5.7983436695272665</v>
      </c>
      <c r="CA114" s="122">
        <f t="shared" si="42"/>
        <v>-5.7126755234949647</v>
      </c>
      <c r="CB114" s="122">
        <f t="shared" si="43"/>
        <v>-91.950342268921702</v>
      </c>
    </row>
    <row r="115" spans="1:80" x14ac:dyDescent="0.35">
      <c r="A115" s="4" t="s">
        <v>53</v>
      </c>
      <c r="B115" s="4">
        <v>1</v>
      </c>
      <c r="C115" s="4" t="s">
        <v>44</v>
      </c>
      <c r="D115" s="5">
        <v>3</v>
      </c>
      <c r="E115" s="6">
        <v>42455</v>
      </c>
      <c r="F115" s="4">
        <v>3555.7</v>
      </c>
      <c r="G115" s="4">
        <v>3556.3</v>
      </c>
      <c r="H115" s="4">
        <v>3318.85</v>
      </c>
      <c r="I115" s="4">
        <v>3319.35</v>
      </c>
      <c r="J115" s="7">
        <v>12</v>
      </c>
      <c r="K115" s="7">
        <v>285.8</v>
      </c>
      <c r="L115" s="4">
        <v>95.1</v>
      </c>
      <c r="M115" s="4">
        <v>95.1</v>
      </c>
      <c r="N115" s="8"/>
      <c r="O115" s="4">
        <v>14.5</v>
      </c>
      <c r="P115" s="8"/>
      <c r="Q115" s="8"/>
      <c r="R115" s="4">
        <v>0.62</v>
      </c>
      <c r="S115" s="4">
        <v>1244.0999999999999</v>
      </c>
      <c r="T115" s="4">
        <v>9143.6</v>
      </c>
      <c r="U115" s="4">
        <v>5220.6000000000004</v>
      </c>
      <c r="V115" s="4">
        <v>54.7</v>
      </c>
      <c r="W115" s="4">
        <v>0.43</v>
      </c>
      <c r="X115" s="4">
        <v>2.5</v>
      </c>
      <c r="Y115" s="4">
        <v>3.2</v>
      </c>
      <c r="Z115" s="4">
        <v>2778.2</v>
      </c>
      <c r="AA115" s="4">
        <v>89.04</v>
      </c>
      <c r="AB115" s="8"/>
      <c r="AC115" s="4">
        <v>2259.6</v>
      </c>
      <c r="AD115" s="4">
        <v>246.8</v>
      </c>
      <c r="AE115" s="8">
        <v>0</v>
      </c>
      <c r="AF115" s="8">
        <v>3614</v>
      </c>
      <c r="AG115" s="8">
        <v>0.77454372111440983</v>
      </c>
      <c r="AH115" s="18">
        <v>0.126653947368421</v>
      </c>
      <c r="AI115" s="18">
        <v>8.3845526315789495E-2</v>
      </c>
      <c r="AJ115" s="19">
        <v>57.911999999999807</v>
      </c>
      <c r="AK115" s="19">
        <v>1288.861488684209</v>
      </c>
      <c r="AL115" s="19">
        <v>6670.9395223684178</v>
      </c>
      <c r="AM115" s="19">
        <v>6265.2592999999997</v>
      </c>
      <c r="AN115" s="19">
        <v>8063.8882000000003</v>
      </c>
      <c r="AO115" s="19">
        <v>3.8475605263157879</v>
      </c>
      <c r="AP115" s="19">
        <v>1.5718000000000001</v>
      </c>
      <c r="AQ115" s="19">
        <v>6.9085999999999999</v>
      </c>
      <c r="AR115" s="20">
        <v>0.28236947368421039</v>
      </c>
      <c r="AS115" s="20">
        <f t="shared" si="46"/>
        <v>16.095845438927938</v>
      </c>
      <c r="AT115" s="8">
        <v>0</v>
      </c>
      <c r="AU115" s="13" t="e">
        <v>#N/A</v>
      </c>
      <c r="AV115" s="78" t="e">
        <v>#N/A</v>
      </c>
      <c r="AW115" s="78" t="s">
        <v>119</v>
      </c>
      <c r="AX115" s="78" t="s">
        <v>98</v>
      </c>
      <c r="AY115" s="78" t="e">
        <v>#N/A</v>
      </c>
      <c r="AZ115" s="78" t="e">
        <v>#N/A</v>
      </c>
      <c r="BA115" s="78" t="e">
        <v>#N/A</v>
      </c>
      <c r="BB115" s="78" t="e">
        <v>#N/A</v>
      </c>
      <c r="BC115" s="78" t="str">
        <f t="shared" si="29"/>
        <v>R30S1C3</v>
      </c>
      <c r="BD115" s="78" t="e">
        <f t="shared" si="31"/>
        <v>#VALUE!</v>
      </c>
      <c r="BE115" s="78" t="e">
        <v>#N/A</v>
      </c>
      <c r="BF115" s="78"/>
      <c r="BG115" s="99">
        <v>24.5</v>
      </c>
      <c r="BH115" s="142">
        <v>0.85992540406133722</v>
      </c>
      <c r="BI115" s="99">
        <v>3</v>
      </c>
      <c r="BJ115" s="99">
        <f t="shared" si="32"/>
        <v>19.303999999999935</v>
      </c>
      <c r="BK115" s="99">
        <v>39.017820140903567</v>
      </c>
      <c r="BL115" s="142">
        <v>6.5586206896551724</v>
      </c>
      <c r="BM115" s="76" t="str">
        <f t="shared" si="33"/>
        <v>R30S1</v>
      </c>
      <c r="BN115" s="76" t="e">
        <f t="shared" si="34"/>
        <v>#VALUE!</v>
      </c>
      <c r="BO115" s="135" t="s">
        <v>1365</v>
      </c>
      <c r="BP115" s="110">
        <f t="shared" si="35"/>
        <v>16.636001420094381</v>
      </c>
      <c r="BQ115" s="144">
        <f t="shared" si="36"/>
        <v>0.68666666666666665</v>
      </c>
      <c r="BR115" s="110">
        <f t="shared" si="37"/>
        <v>15.092662959842963</v>
      </c>
      <c r="BS115" s="99">
        <v>4</v>
      </c>
      <c r="BT115" s="99">
        <f t="shared" si="38"/>
        <v>8431.5497265314334</v>
      </c>
      <c r="BU115" s="122">
        <v>4</v>
      </c>
      <c r="BV115" s="122">
        <f t="shared" si="39"/>
        <v>7187.449726531433</v>
      </c>
      <c r="BW115" s="122">
        <f t="shared" si="40"/>
        <v>4.275862068965517E-2</v>
      </c>
      <c r="BX115" s="122" t="s">
        <v>1377</v>
      </c>
      <c r="BY115" s="122">
        <f t="shared" si="41"/>
        <v>0.2153659925802707</v>
      </c>
      <c r="BZ115" s="78">
        <v>-5.7421203814129731</v>
      </c>
      <c r="CA115" s="122">
        <f t="shared" si="42"/>
        <v>-5.7126755234949647</v>
      </c>
      <c r="CB115" s="122">
        <f t="shared" si="43"/>
        <v>-91.950342268921702</v>
      </c>
    </row>
    <row r="116" spans="1:80" x14ac:dyDescent="0.35">
      <c r="A116" s="4" t="s">
        <v>53</v>
      </c>
      <c r="B116" s="4">
        <v>2</v>
      </c>
      <c r="C116" s="4" t="s">
        <v>44</v>
      </c>
      <c r="D116" s="5">
        <v>1</v>
      </c>
      <c r="E116" s="6">
        <v>42458</v>
      </c>
      <c r="F116" s="4">
        <v>3427.8</v>
      </c>
      <c r="G116" s="4">
        <v>3429</v>
      </c>
      <c r="H116" s="4">
        <v>3210.91</v>
      </c>
      <c r="I116" s="4">
        <v>3211.94</v>
      </c>
      <c r="J116" s="7">
        <v>12</v>
      </c>
      <c r="K116" s="7">
        <v>278.60000000000002</v>
      </c>
      <c r="L116" s="4">
        <v>77.099999999999994</v>
      </c>
      <c r="M116" s="4">
        <v>64.8</v>
      </c>
      <c r="N116" s="8"/>
      <c r="O116" s="4">
        <v>19.100000000000001</v>
      </c>
      <c r="P116" s="8"/>
      <c r="Q116" s="8"/>
      <c r="R116" s="4">
        <v>0.36</v>
      </c>
      <c r="S116" s="4">
        <v>2539</v>
      </c>
      <c r="T116" s="4">
        <v>9048.5</v>
      </c>
      <c r="U116" s="4">
        <v>4984.2</v>
      </c>
      <c r="V116" s="4">
        <v>59.5</v>
      </c>
      <c r="W116" s="4">
        <v>0.2</v>
      </c>
      <c r="X116" s="4">
        <v>2.19</v>
      </c>
      <c r="Y116" s="4">
        <v>1.79</v>
      </c>
      <c r="Z116" s="4">
        <v>996.6</v>
      </c>
      <c r="AA116" s="4">
        <v>46.86</v>
      </c>
      <c r="AB116" s="8"/>
      <c r="AC116" s="4">
        <v>2317.8000000000002</v>
      </c>
      <c r="AD116" s="4">
        <v>232.8</v>
      </c>
      <c r="AE116" s="8">
        <v>0</v>
      </c>
      <c r="AF116" s="8">
        <v>6020</v>
      </c>
      <c r="AG116" s="8">
        <v>4680.8471368533337</v>
      </c>
      <c r="AH116" s="15">
        <v>0.11257851562500001</v>
      </c>
      <c r="AI116" s="15">
        <v>6.2330078124999994E-2</v>
      </c>
      <c r="AJ116" s="16">
        <v>39.014399999999114</v>
      </c>
      <c r="AK116" s="16">
        <v>1637.7384308593741</v>
      </c>
      <c r="AL116" s="16">
        <v>6984.7114539062486</v>
      </c>
      <c r="AM116" s="16">
        <v>6310.3065999999999</v>
      </c>
      <c r="AN116" s="16">
        <v>8015.4287000000004</v>
      </c>
      <c r="AO116" s="16">
        <v>3.7526097656249977</v>
      </c>
      <c r="AP116" s="16">
        <v>2.0245000000000002</v>
      </c>
      <c r="AQ116" s="16">
        <v>9.1224000000000007</v>
      </c>
      <c r="AR116" s="17">
        <v>0.17316445312499995</v>
      </c>
      <c r="AS116" s="17">
        <f t="shared" si="46"/>
        <v>6.6498394963318486</v>
      </c>
      <c r="AT116" s="8"/>
      <c r="AU116" s="13">
        <v>1.8511999999999999E-3</v>
      </c>
      <c r="AV116" s="78">
        <v>3.56E-2</v>
      </c>
      <c r="AW116" s="78" t="s">
        <v>119</v>
      </c>
      <c r="AX116" s="78" t="s">
        <v>98</v>
      </c>
      <c r="AY116" s="78">
        <v>4939.2</v>
      </c>
      <c r="AZ116" s="78">
        <v>5209.2</v>
      </c>
      <c r="BA116" s="78">
        <v>0</v>
      </c>
      <c r="BB116" s="78">
        <v>-1.5581481481481481E-3</v>
      </c>
      <c r="BC116" s="78" t="str">
        <f t="shared" si="29"/>
        <v>R30S2C1</v>
      </c>
      <c r="BD116" s="78">
        <f t="shared" si="31"/>
        <v>2.0302902375082486</v>
      </c>
      <c r="BE116" s="78">
        <v>-4.2070000000000003E-4</v>
      </c>
      <c r="BF116" s="78"/>
      <c r="BG116" s="99">
        <v>24.2</v>
      </c>
      <c r="BH116" s="142">
        <v>1.3046464895013421</v>
      </c>
      <c r="BI116" s="99">
        <v>3</v>
      </c>
      <c r="BJ116" s="99">
        <f t="shared" si="32"/>
        <v>13.004799999999705</v>
      </c>
      <c r="BK116" s="99">
        <v>59.408833661418676</v>
      </c>
      <c r="BL116" s="142">
        <v>3.3926701570680624</v>
      </c>
      <c r="BM116" s="76" t="str">
        <f t="shared" si="33"/>
        <v>R30S2</v>
      </c>
      <c r="BN116" s="76">
        <f t="shared" si="34"/>
        <v>0.30531417166206598</v>
      </c>
      <c r="BO116" s="135"/>
      <c r="BP116" s="110">
        <f t="shared" si="35"/>
        <v>17.483441126498271</v>
      </c>
      <c r="BQ116" s="144">
        <f t="shared" si="36"/>
        <v>0.52333333333333332</v>
      </c>
      <c r="BR116" s="110">
        <f t="shared" si="37"/>
        <v>14.599060833736724</v>
      </c>
      <c r="BS116" s="99">
        <v>4</v>
      </c>
      <c r="BT116" s="99">
        <f t="shared" si="38"/>
        <v>49297674.727035455</v>
      </c>
      <c r="BU116" s="122">
        <v>4</v>
      </c>
      <c r="BV116" s="122">
        <f t="shared" si="39"/>
        <v>49295135.727035455</v>
      </c>
      <c r="BW116" s="122">
        <f t="shared" si="40"/>
        <v>1.8848167539267012E-2</v>
      </c>
      <c r="BX116" s="122" t="s">
        <v>1377</v>
      </c>
      <c r="BY116" s="122">
        <f t="shared" si="41"/>
        <v>0.14854580246123178</v>
      </c>
      <c r="BZ116" s="78">
        <v>-5.3584970152198572</v>
      </c>
      <c r="CA116" s="122">
        <f t="shared" si="42"/>
        <v>-5.6939973660447185</v>
      </c>
      <c r="CB116" s="122">
        <f t="shared" si="43"/>
        <v>-37.864168576733682</v>
      </c>
    </row>
    <row r="117" spans="1:80" x14ac:dyDescent="0.35">
      <c r="A117" s="4" t="s">
        <v>53</v>
      </c>
      <c r="B117" s="4">
        <v>2</v>
      </c>
      <c r="C117" s="4" t="s">
        <v>44</v>
      </c>
      <c r="D117" s="5">
        <v>2</v>
      </c>
      <c r="E117" s="6">
        <v>42458</v>
      </c>
      <c r="F117" s="4">
        <v>3461.4</v>
      </c>
      <c r="G117" s="4">
        <v>3462</v>
      </c>
      <c r="H117" s="4">
        <v>3239.67</v>
      </c>
      <c r="I117" s="4">
        <v>3240.18</v>
      </c>
      <c r="J117" s="7">
        <v>6</v>
      </c>
      <c r="K117" s="7">
        <v>280.39999999999998</v>
      </c>
      <c r="L117" s="4">
        <v>113.3</v>
      </c>
      <c r="M117" s="4">
        <v>113.3</v>
      </c>
      <c r="N117" s="8"/>
      <c r="O117" s="4">
        <v>18.5</v>
      </c>
      <c r="P117" s="8"/>
      <c r="Q117" s="8"/>
      <c r="R117" s="4">
        <v>0.74</v>
      </c>
      <c r="S117" s="4">
        <v>1869</v>
      </c>
      <c r="T117" s="4">
        <v>9048.5</v>
      </c>
      <c r="U117" s="4">
        <v>4984.2</v>
      </c>
      <c r="V117" s="4">
        <v>59.5</v>
      </c>
      <c r="W117" s="4">
        <v>0.49</v>
      </c>
      <c r="X117" s="4">
        <v>2.19</v>
      </c>
      <c r="Y117" s="4">
        <v>2.82</v>
      </c>
      <c r="Z117" s="4">
        <v>2048.3000000000002</v>
      </c>
      <c r="AA117" s="4">
        <v>55.08</v>
      </c>
      <c r="AB117" s="8"/>
      <c r="AC117" s="4">
        <v>2317.8000000000002</v>
      </c>
      <c r="AD117" s="4">
        <v>232.8</v>
      </c>
      <c r="AE117" s="8">
        <v>0</v>
      </c>
      <c r="AF117" s="8">
        <v>6020</v>
      </c>
      <c r="AG117" s="8">
        <v>10700.847136853334</v>
      </c>
      <c r="AH117" s="15">
        <v>0.11257851562500001</v>
      </c>
      <c r="AI117" s="15">
        <v>6.2330078124999994E-2</v>
      </c>
      <c r="AJ117" s="16">
        <v>39.014399999999114</v>
      </c>
      <c r="AK117" s="16">
        <v>1637.7384308593741</v>
      </c>
      <c r="AL117" s="16">
        <v>6984.7114539062486</v>
      </c>
      <c r="AM117" s="16">
        <v>6310.3065999999999</v>
      </c>
      <c r="AN117" s="16">
        <v>8015.4287000000004</v>
      </c>
      <c r="AO117" s="16">
        <v>3.7526097656249977</v>
      </c>
      <c r="AP117" s="16">
        <v>2.0245000000000002</v>
      </c>
      <c r="AQ117" s="16">
        <v>9.1224000000000007</v>
      </c>
      <c r="AR117" s="17">
        <v>0.17316445312499995</v>
      </c>
      <c r="AS117" s="17">
        <f t="shared" si="46"/>
        <v>6.6498394963318486</v>
      </c>
      <c r="AT117" s="8">
        <v>0</v>
      </c>
      <c r="AU117" s="13">
        <v>0</v>
      </c>
      <c r="AV117" s="78">
        <v>0</v>
      </c>
      <c r="AW117" s="78" t="s">
        <v>119</v>
      </c>
      <c r="AX117" s="78" t="s">
        <v>98</v>
      </c>
      <c r="AY117" s="78">
        <v>4978</v>
      </c>
      <c r="AZ117" s="78">
        <v>5220.72</v>
      </c>
      <c r="BA117" s="78">
        <v>0</v>
      </c>
      <c r="BB117" s="78">
        <v>-8.2440672379696688E-4</v>
      </c>
      <c r="BC117" s="78" t="str">
        <f t="shared" si="29"/>
        <v>R30S2C2</v>
      </c>
      <c r="BD117" s="78">
        <f t="shared" si="31"/>
        <v>2.0302902375082486</v>
      </c>
      <c r="BE117" s="78">
        <v>-2.0010000000000001E-4</v>
      </c>
      <c r="BF117" s="78"/>
      <c r="BG117" s="99">
        <v>24.2</v>
      </c>
      <c r="BH117" s="142">
        <v>1.3046464895013421</v>
      </c>
      <c r="BI117" s="99">
        <v>3</v>
      </c>
      <c r="BJ117" s="99">
        <f t="shared" si="32"/>
        <v>13.004799999999705</v>
      </c>
      <c r="BK117" s="99">
        <v>59.408833661418676</v>
      </c>
      <c r="BL117" s="142">
        <v>6.1243243243243244</v>
      </c>
      <c r="BM117" s="76" t="str">
        <f t="shared" si="33"/>
        <v>R30S2</v>
      </c>
      <c r="BN117" s="76">
        <f t="shared" si="34"/>
        <v>0.30531417166206598</v>
      </c>
      <c r="BO117" s="135"/>
      <c r="BP117" s="110">
        <f t="shared" si="35"/>
        <v>10.323658984014875</v>
      </c>
      <c r="BQ117" s="144">
        <f t="shared" si="36"/>
        <v>0.52333333333333332</v>
      </c>
      <c r="BR117" s="110">
        <f t="shared" si="37"/>
        <v>14.599060833736724</v>
      </c>
      <c r="BS117" s="99">
        <v>4</v>
      </c>
      <c r="BT117" s="99">
        <f t="shared" si="38"/>
        <v>113708460.0958268</v>
      </c>
      <c r="BU117" s="122">
        <v>4</v>
      </c>
      <c r="BV117" s="122">
        <f t="shared" si="39"/>
        <v>113706591.0958268</v>
      </c>
      <c r="BW117" s="122">
        <f t="shared" si="40"/>
        <v>0.04</v>
      </c>
      <c r="BX117" s="122" t="s">
        <v>1377</v>
      </c>
      <c r="BY117" s="122">
        <f t="shared" si="41"/>
        <v>0.17635417640970616</v>
      </c>
      <c r="BZ117" s="78">
        <v>-5.9172305798955884</v>
      </c>
      <c r="CA117" s="122">
        <f t="shared" si="42"/>
        <v>-5.6939973660447185</v>
      </c>
      <c r="CB117" s="122">
        <f t="shared" si="43"/>
        <v>-37.864168576733682</v>
      </c>
    </row>
    <row r="118" spans="1:80" x14ac:dyDescent="0.35">
      <c r="A118" s="4" t="s">
        <v>53</v>
      </c>
      <c r="B118" s="4">
        <v>2</v>
      </c>
      <c r="C118" s="4" t="s">
        <v>44</v>
      </c>
      <c r="D118" s="5">
        <v>3</v>
      </c>
      <c r="E118" s="6">
        <v>42458</v>
      </c>
      <c r="F118" s="4">
        <v>3481.4</v>
      </c>
      <c r="G118" s="4">
        <v>3482</v>
      </c>
      <c r="H118" s="4">
        <v>3256.63</v>
      </c>
      <c r="I118" s="4">
        <v>3257.14</v>
      </c>
      <c r="J118" s="7">
        <v>6</v>
      </c>
      <c r="K118" s="7">
        <v>282.2</v>
      </c>
      <c r="L118" s="4">
        <v>101.4</v>
      </c>
      <c r="M118" s="4">
        <v>101.4</v>
      </c>
      <c r="N118" s="8"/>
      <c r="O118" s="4">
        <v>13.3</v>
      </c>
      <c r="P118" s="8"/>
      <c r="Q118" s="8"/>
      <c r="R118" s="4">
        <v>0.47</v>
      </c>
      <c r="S118" s="4">
        <v>1902.8</v>
      </c>
      <c r="T118" s="4">
        <v>9048.5</v>
      </c>
      <c r="U118" s="4">
        <v>4984.2</v>
      </c>
      <c r="V118" s="4">
        <v>59.5</v>
      </c>
      <c r="W118" s="4">
        <v>0.17</v>
      </c>
      <c r="X118" s="4">
        <v>2.19</v>
      </c>
      <c r="Y118" s="4">
        <v>3.07</v>
      </c>
      <c r="Z118" s="4">
        <v>1923</v>
      </c>
      <c r="AA118" s="4">
        <v>57.81</v>
      </c>
      <c r="AB118" s="8"/>
      <c r="AC118" s="4">
        <v>2317.8000000000002</v>
      </c>
      <c r="AD118" s="4">
        <v>232</v>
      </c>
      <c r="AE118" s="8">
        <v>0</v>
      </c>
      <c r="AF118" s="8">
        <v>6020</v>
      </c>
      <c r="AG118" s="8">
        <v>1.0080751230511069</v>
      </c>
      <c r="AH118" s="15">
        <v>0.11257851562500001</v>
      </c>
      <c r="AI118" s="15">
        <v>6.2330078124999994E-2</v>
      </c>
      <c r="AJ118" s="16">
        <v>39.014399999999114</v>
      </c>
      <c r="AK118" s="16">
        <v>1637.7384308593741</v>
      </c>
      <c r="AL118" s="16">
        <v>6984.7114539062486</v>
      </c>
      <c r="AM118" s="16">
        <v>6310.3065999999999</v>
      </c>
      <c r="AN118" s="16">
        <v>8015.4287000000004</v>
      </c>
      <c r="AO118" s="16">
        <v>3.7526097656249977</v>
      </c>
      <c r="AP118" s="16">
        <v>2.0245000000000002</v>
      </c>
      <c r="AQ118" s="16">
        <v>9.1224000000000007</v>
      </c>
      <c r="AR118" s="17">
        <v>0.17316445312499995</v>
      </c>
      <c r="AS118" s="17">
        <f t="shared" si="46"/>
        <v>6.6498394963318486</v>
      </c>
      <c r="AT118" s="8">
        <v>0</v>
      </c>
      <c r="AU118" s="13">
        <v>0</v>
      </c>
      <c r="AV118" s="78">
        <v>0</v>
      </c>
      <c r="AW118" s="78" t="s">
        <v>119</v>
      </c>
      <c r="AX118" s="78" t="s">
        <v>98</v>
      </c>
      <c r="AY118" s="78">
        <v>5001</v>
      </c>
      <c r="AZ118" s="78">
        <v>5227.4799999999996</v>
      </c>
      <c r="BA118" s="78">
        <v>0.95</v>
      </c>
      <c r="BB118" s="78">
        <v>6.0932532673966904</v>
      </c>
      <c r="BC118" s="78" t="str">
        <f t="shared" si="29"/>
        <v>R30S2C3</v>
      </c>
      <c r="BD118" s="78">
        <f t="shared" si="31"/>
        <v>2.0302902375082486</v>
      </c>
      <c r="BE118" s="78">
        <v>1.3799999999999997</v>
      </c>
      <c r="BF118" s="78"/>
      <c r="BG118" s="99">
        <v>24.2</v>
      </c>
      <c r="BH118" s="142">
        <v>1.3046464895013421</v>
      </c>
      <c r="BI118" s="99">
        <v>3</v>
      </c>
      <c r="BJ118" s="99">
        <f t="shared" si="32"/>
        <v>13.004799999999705</v>
      </c>
      <c r="BK118" s="99">
        <v>59.408833661418676</v>
      </c>
      <c r="BL118" s="142">
        <v>7.6240601503759402</v>
      </c>
      <c r="BM118" s="76" t="str">
        <f t="shared" si="33"/>
        <v>R30S2</v>
      </c>
      <c r="BN118" s="76">
        <f t="shared" si="34"/>
        <v>0.30531417166206598</v>
      </c>
      <c r="BO118" s="135"/>
      <c r="BP118" s="110">
        <f t="shared" si="35"/>
        <v>15.990082390697026</v>
      </c>
      <c r="BQ118" s="144">
        <f t="shared" si="36"/>
        <v>0.52333333333333332</v>
      </c>
      <c r="BR118" s="110">
        <f t="shared" si="37"/>
        <v>14.599060833736724</v>
      </c>
      <c r="BS118" s="99">
        <v>4</v>
      </c>
      <c r="BT118" s="99">
        <f t="shared" si="38"/>
        <v>10768.002816580718</v>
      </c>
      <c r="BU118" s="122">
        <v>4</v>
      </c>
      <c r="BV118" s="122">
        <f t="shared" si="39"/>
        <v>8865.2028165807187</v>
      </c>
      <c r="BW118" s="122">
        <f t="shared" si="40"/>
        <v>3.5338345864661648E-2</v>
      </c>
      <c r="BX118" s="122" t="s">
        <v>1377</v>
      </c>
      <c r="BY118" s="122">
        <f t="shared" si="41"/>
        <v>0.23859308234182303</v>
      </c>
      <c r="BZ118" s="78">
        <v>-5.8062645030187108</v>
      </c>
      <c r="CA118" s="122">
        <f t="shared" si="42"/>
        <v>-5.6939973660447185</v>
      </c>
      <c r="CB118" s="122">
        <f t="shared" si="43"/>
        <v>-37.864168576733682</v>
      </c>
    </row>
    <row r="119" spans="1:80" x14ac:dyDescent="0.35">
      <c r="A119" s="4" t="s">
        <v>53</v>
      </c>
      <c r="B119" s="4">
        <v>3</v>
      </c>
      <c r="C119" s="4" t="s">
        <v>45</v>
      </c>
      <c r="D119" s="5">
        <v>1</v>
      </c>
      <c r="E119" s="6">
        <v>42462</v>
      </c>
      <c r="F119" s="4">
        <v>3241</v>
      </c>
      <c r="G119" s="4">
        <v>3241.6</v>
      </c>
      <c r="H119" s="4">
        <v>3047.49</v>
      </c>
      <c r="I119" s="4">
        <v>3048.03</v>
      </c>
      <c r="J119" s="7">
        <v>6</v>
      </c>
      <c r="K119" s="7">
        <v>267.8</v>
      </c>
      <c r="L119" s="4">
        <v>265.3</v>
      </c>
      <c r="M119" s="4">
        <v>265.2</v>
      </c>
      <c r="N119" s="8"/>
      <c r="O119" s="4">
        <v>18.8</v>
      </c>
      <c r="P119" s="8"/>
      <c r="Q119" s="8"/>
      <c r="R119" s="4">
        <v>0.31</v>
      </c>
      <c r="S119" s="4">
        <v>1816.5</v>
      </c>
      <c r="T119" s="4">
        <v>9775.6</v>
      </c>
      <c r="U119" s="4">
        <v>5740.8</v>
      </c>
      <c r="V119" s="4">
        <v>112.5</v>
      </c>
      <c r="W119" s="4">
        <v>0.42</v>
      </c>
      <c r="X119" s="4">
        <v>0.11</v>
      </c>
      <c r="Y119" s="4">
        <v>1.49</v>
      </c>
      <c r="Z119" s="4">
        <v>1160.0999999999999</v>
      </c>
      <c r="AA119" s="4">
        <v>13.33</v>
      </c>
      <c r="AB119" s="8"/>
      <c r="AC119" s="4">
        <v>3460.8</v>
      </c>
      <c r="AD119" s="4">
        <v>435</v>
      </c>
      <c r="AE119" s="8">
        <v>0</v>
      </c>
      <c r="AF119" s="8">
        <v>4433</v>
      </c>
      <c r="AG119" s="8">
        <v>0.87852475992994139</v>
      </c>
      <c r="AH119" s="18">
        <v>0.10654657039711185</v>
      </c>
      <c r="AI119" s="18">
        <v>5.6290252707581243E-2</v>
      </c>
      <c r="AJ119" s="19">
        <v>42.214799999998377</v>
      </c>
      <c r="AK119" s="19">
        <v>1766.6966996389881</v>
      </c>
      <c r="AL119" s="19">
        <v>7028.3202902527091</v>
      </c>
      <c r="AM119" s="19">
        <v>6426.5537000000004</v>
      </c>
      <c r="AN119" s="19">
        <v>7739.9502000000002</v>
      </c>
      <c r="AO119" s="19">
        <v>4.1453220216606486</v>
      </c>
      <c r="AP119" s="19">
        <v>1.9501999999999999</v>
      </c>
      <c r="AQ119" s="19">
        <v>10.2424</v>
      </c>
      <c r="AR119" s="20">
        <v>0.16087472924187723</v>
      </c>
      <c r="AS119" s="20">
        <f t="shared" si="46"/>
        <v>6.6846711960357412</v>
      </c>
      <c r="AT119" s="8"/>
      <c r="AU119" s="13">
        <v>0</v>
      </c>
      <c r="AV119" s="78">
        <v>0</v>
      </c>
      <c r="AW119" s="78" t="s">
        <v>119</v>
      </c>
      <c r="AX119" s="78" t="s">
        <v>98</v>
      </c>
      <c r="AY119" s="78">
        <v>4723.3</v>
      </c>
      <c r="AZ119" s="78">
        <v>5143.84</v>
      </c>
      <c r="BA119" s="78">
        <v>0</v>
      </c>
      <c r="BB119" s="78">
        <v>3.4241689256669998</v>
      </c>
      <c r="BC119" s="78" t="str">
        <f t="shared" si="29"/>
        <v>R30S3C1</v>
      </c>
      <c r="BD119" s="78">
        <f t="shared" si="31"/>
        <v>51.300400703477877</v>
      </c>
      <c r="BE119" s="78">
        <v>1.44</v>
      </c>
      <c r="BF119" s="78"/>
      <c r="BG119" s="99">
        <v>26.6</v>
      </c>
      <c r="BH119" s="142">
        <v>2.7525891393540767</v>
      </c>
      <c r="BI119" s="99">
        <v>5</v>
      </c>
      <c r="BJ119" s="99">
        <f t="shared" si="32"/>
        <v>8.4429599999996761</v>
      </c>
      <c r="BK119" s="99">
        <v>81.980727138352734</v>
      </c>
      <c r="BL119" s="142">
        <v>14.106382978723403</v>
      </c>
      <c r="BM119" s="76" t="str">
        <f t="shared" si="33"/>
        <v>R30S3</v>
      </c>
      <c r="BN119" s="76">
        <f t="shared" si="34"/>
        <v>7.6743341892269772</v>
      </c>
      <c r="BO119" s="135"/>
      <c r="BP119" s="110">
        <f t="shared" si="35"/>
        <v>8.109801056060844</v>
      </c>
      <c r="BQ119" s="144">
        <f t="shared" si="36"/>
        <v>0.36000000000000004</v>
      </c>
      <c r="BR119" s="110">
        <f t="shared" si="37"/>
        <v>11.288704049206775</v>
      </c>
      <c r="BS119" s="99">
        <v>4</v>
      </c>
      <c r="BT119" s="99">
        <f t="shared" si="38"/>
        <v>8781.5289796955803</v>
      </c>
      <c r="BU119" s="122">
        <v>4</v>
      </c>
      <c r="BV119" s="122">
        <f t="shared" si="39"/>
        <v>6965.0289796955803</v>
      </c>
      <c r="BW119" s="122">
        <f t="shared" si="40"/>
        <v>1.6489361702127659E-2</v>
      </c>
      <c r="BX119" s="122" t="s">
        <v>1377</v>
      </c>
      <c r="BY119" s="122">
        <f t="shared" si="41"/>
        <v>0.21465229227109284</v>
      </c>
      <c r="BZ119" s="78">
        <v>-6.7275483882304963</v>
      </c>
      <c r="CA119" s="122">
        <f t="shared" si="42"/>
        <v>-6.244179676680341</v>
      </c>
      <c r="CB119" s="122">
        <f t="shared" si="43"/>
        <v>-41.740288027576845</v>
      </c>
    </row>
    <row r="120" spans="1:80" x14ac:dyDescent="0.35">
      <c r="A120" s="4" t="s">
        <v>53</v>
      </c>
      <c r="B120" s="4">
        <v>3</v>
      </c>
      <c r="C120" s="4" t="s">
        <v>45</v>
      </c>
      <c r="D120" s="5">
        <v>2</v>
      </c>
      <c r="E120" s="6">
        <v>42462</v>
      </c>
      <c r="F120" s="4">
        <v>3254</v>
      </c>
      <c r="G120" s="4">
        <v>3254.6</v>
      </c>
      <c r="H120" s="4">
        <v>3059.12</v>
      </c>
      <c r="I120" s="4">
        <v>3059.65</v>
      </c>
      <c r="J120" s="7">
        <v>6</v>
      </c>
      <c r="K120" s="7">
        <v>269.60000000000002</v>
      </c>
      <c r="L120" s="4">
        <v>176.1</v>
      </c>
      <c r="M120" s="4">
        <v>164.6</v>
      </c>
      <c r="N120" s="8"/>
      <c r="O120" s="4">
        <v>18.399999999999999</v>
      </c>
      <c r="P120" s="8"/>
      <c r="Q120" s="8"/>
      <c r="R120" s="4">
        <v>0.53</v>
      </c>
      <c r="S120" s="4">
        <v>1844.1</v>
      </c>
      <c r="T120" s="4">
        <v>9775.6</v>
      </c>
      <c r="U120" s="4">
        <v>5740.8</v>
      </c>
      <c r="V120" s="4">
        <v>112.5</v>
      </c>
      <c r="W120" s="4">
        <v>0.45</v>
      </c>
      <c r="X120" s="4">
        <v>0.11</v>
      </c>
      <c r="Y120" s="4">
        <v>1.6</v>
      </c>
      <c r="Z120" s="4">
        <v>1282.3</v>
      </c>
      <c r="AA120" s="4">
        <v>23.75</v>
      </c>
      <c r="AB120" s="8"/>
      <c r="AC120" s="4">
        <v>3460.8</v>
      </c>
      <c r="AD120" s="4">
        <v>435</v>
      </c>
      <c r="AE120" s="8">
        <v>0</v>
      </c>
      <c r="AF120" s="8">
        <v>4433</v>
      </c>
      <c r="AG120" s="8">
        <v>0.87852475992994139</v>
      </c>
      <c r="AH120" s="18">
        <v>0.10654657039711185</v>
      </c>
      <c r="AI120" s="18">
        <v>5.6290252707581243E-2</v>
      </c>
      <c r="AJ120" s="19">
        <v>42.214799999998377</v>
      </c>
      <c r="AK120" s="19">
        <v>1766.6966996389881</v>
      </c>
      <c r="AL120" s="19">
        <v>7028.3202902527091</v>
      </c>
      <c r="AM120" s="19">
        <v>6426.5537000000004</v>
      </c>
      <c r="AN120" s="19">
        <v>7739.9502000000002</v>
      </c>
      <c r="AO120" s="19">
        <v>4.1453220216606486</v>
      </c>
      <c r="AP120" s="19">
        <v>1.9501999999999999</v>
      </c>
      <c r="AQ120" s="19">
        <v>10.2424</v>
      </c>
      <c r="AR120" s="20">
        <v>0.16087472924187723</v>
      </c>
      <c r="AS120" s="20">
        <f t="shared" si="46"/>
        <v>6.6846711960357412</v>
      </c>
      <c r="AT120" s="8">
        <v>0</v>
      </c>
      <c r="AU120" s="13">
        <v>2.6000000000000002E-2</v>
      </c>
      <c r="AV120" s="78">
        <v>0.5</v>
      </c>
      <c r="AW120" s="78" t="s">
        <v>119</v>
      </c>
      <c r="AX120" s="78" t="s">
        <v>98</v>
      </c>
      <c r="AY120" s="78">
        <v>4738.1000000000004</v>
      </c>
      <c r="AZ120" s="78">
        <v>5148.4799999999996</v>
      </c>
      <c r="BA120" s="78">
        <v>0</v>
      </c>
      <c r="BB120" s="78">
        <v>-1.0227106584141548E-3</v>
      </c>
      <c r="BC120" s="78" t="str">
        <f t="shared" si="29"/>
        <v>R30S3C2</v>
      </c>
      <c r="BD120" s="78">
        <f t="shared" si="31"/>
        <v>51.300400703477877</v>
      </c>
      <c r="BE120" s="78">
        <v>-4.1970000000000001E-4</v>
      </c>
      <c r="BF120" s="78"/>
      <c r="BG120" s="99">
        <v>26.6</v>
      </c>
      <c r="BH120" s="142">
        <v>2.7525891393540767</v>
      </c>
      <c r="BI120" s="99">
        <v>5</v>
      </c>
      <c r="BJ120" s="99">
        <f t="shared" si="32"/>
        <v>8.4429599999996761</v>
      </c>
      <c r="BK120" s="99">
        <v>81.980727138352734</v>
      </c>
      <c r="BL120" s="142">
        <v>8.945652173913043</v>
      </c>
      <c r="BM120" s="76" t="str">
        <f t="shared" si="33"/>
        <v>R30S3</v>
      </c>
      <c r="BN120" s="76">
        <f t="shared" si="34"/>
        <v>7.6743341892269772</v>
      </c>
      <c r="BO120" s="135"/>
      <c r="BP120" s="110">
        <f t="shared" si="35"/>
        <v>13.350388858783456</v>
      </c>
      <c r="BQ120" s="144">
        <f t="shared" si="36"/>
        <v>0.36000000000000004</v>
      </c>
      <c r="BR120" s="110">
        <f t="shared" si="37"/>
        <v>11.288704049206775</v>
      </c>
      <c r="BS120" s="99">
        <v>4</v>
      </c>
      <c r="BT120" s="99">
        <f t="shared" si="38"/>
        <v>8815.0415365977733</v>
      </c>
      <c r="BU120" s="122">
        <v>4</v>
      </c>
      <c r="BV120" s="122">
        <f t="shared" si="39"/>
        <v>6970.9415365977729</v>
      </c>
      <c r="BW120" s="122">
        <f t="shared" si="40"/>
        <v>2.880434782608696E-2</v>
      </c>
      <c r="BX120" s="122" t="s">
        <v>1377</v>
      </c>
      <c r="BY120" s="122">
        <f t="shared" si="41"/>
        <v>0.19466578916344715</v>
      </c>
      <c r="BZ120" s="78">
        <v>-6.2907097001045971</v>
      </c>
      <c r="CA120" s="122">
        <f t="shared" si="42"/>
        <v>-6.244179676680341</v>
      </c>
      <c r="CB120" s="122">
        <f t="shared" si="43"/>
        <v>-41.740288027576845</v>
      </c>
    </row>
    <row r="121" spans="1:80" x14ac:dyDescent="0.35">
      <c r="A121" s="4" t="s">
        <v>53</v>
      </c>
      <c r="B121" s="4">
        <v>3</v>
      </c>
      <c r="C121" s="4" t="s">
        <v>45</v>
      </c>
      <c r="D121" s="5">
        <v>3</v>
      </c>
      <c r="E121" s="6">
        <v>42462</v>
      </c>
      <c r="F121" s="4">
        <v>3280</v>
      </c>
      <c r="G121" s="4">
        <v>3280.6</v>
      </c>
      <c r="H121" s="4">
        <v>3082.26</v>
      </c>
      <c r="I121" s="4">
        <v>3082.8</v>
      </c>
      <c r="J121" s="7">
        <v>6</v>
      </c>
      <c r="K121" s="7">
        <v>271.39999999999998</v>
      </c>
      <c r="L121" s="4">
        <v>168.8</v>
      </c>
      <c r="M121" s="4">
        <v>155.4</v>
      </c>
      <c r="N121" s="8"/>
      <c r="O121" s="4">
        <v>31</v>
      </c>
      <c r="P121" s="8"/>
      <c r="Q121" s="8"/>
      <c r="R121" s="4">
        <v>0.55000000000000004</v>
      </c>
      <c r="S121" s="4">
        <v>1889.9</v>
      </c>
      <c r="T121" s="4">
        <v>9775.6</v>
      </c>
      <c r="U121" s="4">
        <v>5740.8</v>
      </c>
      <c r="V121" s="4">
        <v>112.5</v>
      </c>
      <c r="W121" s="4">
        <v>0.99</v>
      </c>
      <c r="X121" s="4">
        <v>0.11</v>
      </c>
      <c r="Y121" s="4">
        <v>1.57</v>
      </c>
      <c r="Z121" s="4">
        <v>1264.0999999999999</v>
      </c>
      <c r="AA121" s="4">
        <v>24.79</v>
      </c>
      <c r="AB121" s="8"/>
      <c r="AC121" s="4">
        <v>3460.8</v>
      </c>
      <c r="AD121" s="4">
        <v>435</v>
      </c>
      <c r="AE121" s="8">
        <v>0</v>
      </c>
      <c r="AF121" s="8">
        <v>4433</v>
      </c>
      <c r="AG121" s="8">
        <v>0.87852475992994139</v>
      </c>
      <c r="AH121" s="18">
        <v>0.10654657039711185</v>
      </c>
      <c r="AI121" s="18">
        <v>5.6290252707581243E-2</v>
      </c>
      <c r="AJ121" s="19">
        <v>42.214799999998377</v>
      </c>
      <c r="AK121" s="19">
        <v>1766.6966996389881</v>
      </c>
      <c r="AL121" s="19">
        <v>7028.3202902527091</v>
      </c>
      <c r="AM121" s="19">
        <v>6426.5537000000004</v>
      </c>
      <c r="AN121" s="19">
        <v>7739.9502000000002</v>
      </c>
      <c r="AO121" s="19">
        <v>4.1453220216606486</v>
      </c>
      <c r="AP121" s="19">
        <v>1.9501999999999999</v>
      </c>
      <c r="AQ121" s="19">
        <v>10.2424</v>
      </c>
      <c r="AR121" s="20">
        <v>0.16087472924187723</v>
      </c>
      <c r="AS121" s="20">
        <f t="shared" si="46"/>
        <v>6.6846711960357412</v>
      </c>
      <c r="AT121" s="8">
        <v>0</v>
      </c>
      <c r="AU121" s="30">
        <v>2.4439999999999996E-2</v>
      </c>
      <c r="AV121" s="78">
        <v>0.46999999999999992</v>
      </c>
      <c r="AW121" s="78" t="s">
        <v>119</v>
      </c>
      <c r="AX121" s="78" t="s">
        <v>98</v>
      </c>
      <c r="AY121" s="78">
        <v>4768</v>
      </c>
      <c r="AZ121" s="78">
        <v>5157.76</v>
      </c>
      <c r="BA121" s="78">
        <v>0</v>
      </c>
      <c r="BB121" s="78">
        <v>-9.1235632183908004E-4</v>
      </c>
      <c r="BC121" s="78" t="str">
        <f t="shared" si="29"/>
        <v>R30S3C3</v>
      </c>
      <c r="BD121" s="78">
        <f t="shared" si="31"/>
        <v>51.300400703477877</v>
      </c>
      <c r="BE121" s="78">
        <v>-3.5560000000000002E-4</v>
      </c>
      <c r="BF121" s="78"/>
      <c r="BG121" s="99">
        <v>26.6</v>
      </c>
      <c r="BH121" s="142">
        <v>2.7525891393540767</v>
      </c>
      <c r="BI121" s="99">
        <v>5</v>
      </c>
      <c r="BJ121" s="99">
        <f t="shared" si="32"/>
        <v>8.4429599999996761</v>
      </c>
      <c r="BK121" s="99">
        <v>81.980727138352734</v>
      </c>
      <c r="BL121" s="142">
        <v>5.0129032258064514</v>
      </c>
      <c r="BM121" s="76" t="str">
        <f t="shared" si="33"/>
        <v>R30S3</v>
      </c>
      <c r="BN121" s="76">
        <f t="shared" si="34"/>
        <v>7.6743341892269772</v>
      </c>
      <c r="BO121" s="135"/>
      <c r="BP121" s="110">
        <f t="shared" si="35"/>
        <v>8.3932249166076964</v>
      </c>
      <c r="BQ121" s="144">
        <f t="shared" si="36"/>
        <v>0.36000000000000004</v>
      </c>
      <c r="BR121" s="110">
        <f t="shared" si="37"/>
        <v>11.288704049206775</v>
      </c>
      <c r="BS121" s="99">
        <v>4</v>
      </c>
      <c r="BT121" s="99">
        <f t="shared" si="38"/>
        <v>8881.7208630566493</v>
      </c>
      <c r="BU121" s="122">
        <v>4</v>
      </c>
      <c r="BV121" s="122">
        <f t="shared" si="39"/>
        <v>6991.8208630566496</v>
      </c>
      <c r="BW121" s="122">
        <f t="shared" si="40"/>
        <v>1.7741935483870968E-2</v>
      </c>
      <c r="BX121" s="122" t="s">
        <v>1377</v>
      </c>
      <c r="BY121" s="122">
        <f t="shared" si="41"/>
        <v>0.11389405611584928</v>
      </c>
      <c r="BZ121" s="78">
        <v>-6.2331938497951755</v>
      </c>
      <c r="CA121" s="122">
        <f t="shared" si="42"/>
        <v>-6.244179676680341</v>
      </c>
      <c r="CB121" s="122">
        <f t="shared" si="43"/>
        <v>-41.740288027576845</v>
      </c>
    </row>
    <row r="122" spans="1:80" x14ac:dyDescent="0.35">
      <c r="A122" s="4" t="s">
        <v>53</v>
      </c>
      <c r="B122" s="4">
        <v>3</v>
      </c>
      <c r="C122" s="4" t="s">
        <v>45</v>
      </c>
      <c r="D122" s="5">
        <v>4</v>
      </c>
      <c r="E122" s="6">
        <v>42462</v>
      </c>
      <c r="F122" s="4">
        <v>3307</v>
      </c>
      <c r="G122" s="4">
        <v>3307.6</v>
      </c>
      <c r="H122" s="4">
        <v>3106.1</v>
      </c>
      <c r="I122" s="4">
        <v>3106.62</v>
      </c>
      <c r="J122" s="7">
        <v>6</v>
      </c>
      <c r="K122" s="7">
        <v>271.39999999999998</v>
      </c>
      <c r="L122" s="4">
        <v>156.1</v>
      </c>
      <c r="M122" s="4">
        <v>137.19999999999999</v>
      </c>
      <c r="N122" s="8"/>
      <c r="O122" s="4">
        <v>21.2</v>
      </c>
      <c r="P122" s="8"/>
      <c r="Q122" s="8"/>
      <c r="R122" s="4">
        <v>0.27</v>
      </c>
      <c r="S122" s="4">
        <v>1944.4</v>
      </c>
      <c r="T122" s="4">
        <v>9775.6</v>
      </c>
      <c r="U122" s="4">
        <v>5740.8</v>
      </c>
      <c r="V122" s="4">
        <v>112.5</v>
      </c>
      <c r="W122" s="4">
        <v>0.28999999999999998</v>
      </c>
      <c r="X122" s="4">
        <v>0.11</v>
      </c>
      <c r="Y122" s="4">
        <v>1.02</v>
      </c>
      <c r="Z122" s="4">
        <v>667.5</v>
      </c>
      <c r="AA122" s="4">
        <v>14.83</v>
      </c>
      <c r="AB122" s="8"/>
      <c r="AC122" s="4">
        <v>3460.8</v>
      </c>
      <c r="AD122" s="4">
        <v>435</v>
      </c>
      <c r="AE122" s="8">
        <v>0</v>
      </c>
      <c r="AF122" s="8">
        <v>4433</v>
      </c>
      <c r="AG122" s="8">
        <v>0.87852475992994139</v>
      </c>
      <c r="AH122" s="18">
        <v>0.10654657039711185</v>
      </c>
      <c r="AI122" s="18">
        <v>5.6290252707581243E-2</v>
      </c>
      <c r="AJ122" s="19">
        <v>42.214799999998377</v>
      </c>
      <c r="AK122" s="19">
        <v>1766.6966996389881</v>
      </c>
      <c r="AL122" s="19">
        <v>7028.3202902527091</v>
      </c>
      <c r="AM122" s="19">
        <v>6426.5537000000004</v>
      </c>
      <c r="AN122" s="19">
        <v>7739.9502000000002</v>
      </c>
      <c r="AO122" s="19">
        <v>4.1453220216606486</v>
      </c>
      <c r="AP122" s="19">
        <v>1.9501999999999999</v>
      </c>
      <c r="AQ122" s="19">
        <v>10.2424</v>
      </c>
      <c r="AR122" s="20">
        <v>0.16087472924187723</v>
      </c>
      <c r="AS122" s="20">
        <f t="shared" si="46"/>
        <v>6.6846711960357412</v>
      </c>
      <c r="AT122" s="8">
        <v>0</v>
      </c>
      <c r="AU122" s="30">
        <v>6.6040000000000001E-2</v>
      </c>
      <c r="AV122" s="78">
        <v>1.27</v>
      </c>
      <c r="AW122" s="78" t="s">
        <v>119</v>
      </c>
      <c r="AX122" s="78" t="s">
        <v>98</v>
      </c>
      <c r="AY122" s="78">
        <v>4799.3</v>
      </c>
      <c r="AZ122" s="78">
        <v>5167.28</v>
      </c>
      <c r="BA122" s="78">
        <v>0</v>
      </c>
      <c r="BB122" s="78">
        <v>54.35077993369211</v>
      </c>
      <c r="BC122" s="78" t="str">
        <f t="shared" si="29"/>
        <v>R30S3C4</v>
      </c>
      <c r="BD122" s="78">
        <f t="shared" si="31"/>
        <v>51.300400703477877</v>
      </c>
      <c r="BE122" s="78">
        <v>20</v>
      </c>
      <c r="BF122" s="78"/>
      <c r="BG122" s="99">
        <v>26.6</v>
      </c>
      <c r="BH122" s="142">
        <v>2.7525891393540767</v>
      </c>
      <c r="BI122" s="99">
        <v>5</v>
      </c>
      <c r="BJ122" s="99">
        <f t="shared" si="32"/>
        <v>8.4429599999996761</v>
      </c>
      <c r="BK122" s="99">
        <v>81.980727138352734</v>
      </c>
      <c r="BL122" s="142">
        <v>6.4716981132075473</v>
      </c>
      <c r="BM122" s="76" t="str">
        <f t="shared" si="33"/>
        <v>R30S3</v>
      </c>
      <c r="BN122" s="76">
        <f t="shared" si="34"/>
        <v>7.6743341892269772</v>
      </c>
      <c r="BO122" s="135"/>
      <c r="BP122" s="110">
        <f t="shared" si="35"/>
        <v>13.901177771489744</v>
      </c>
      <c r="BQ122" s="144">
        <f t="shared" si="36"/>
        <v>0.36000000000000004</v>
      </c>
      <c r="BR122" s="110">
        <f t="shared" si="37"/>
        <v>11.288704049206775</v>
      </c>
      <c r="BS122" s="99">
        <v>4</v>
      </c>
      <c r="BT122" s="99">
        <f t="shared" si="38"/>
        <v>8950.4172823643221</v>
      </c>
      <c r="BU122" s="122">
        <v>4</v>
      </c>
      <c r="BV122" s="122">
        <f t="shared" si="39"/>
        <v>7006.0172823643225</v>
      </c>
      <c r="BW122" s="122">
        <f t="shared" si="40"/>
        <v>1.2735849056603774E-2</v>
      </c>
      <c r="BX122" s="122" t="s">
        <v>1377</v>
      </c>
      <c r="BY122" s="122">
        <f t="shared" si="41"/>
        <v>0.16143684703039182</v>
      </c>
      <c r="BZ122" s="78">
        <v>-6.1086311271534131</v>
      </c>
      <c r="CA122" s="122">
        <f t="shared" si="42"/>
        <v>-6.244179676680341</v>
      </c>
      <c r="CB122" s="122">
        <f t="shared" si="43"/>
        <v>-41.740288027576845</v>
      </c>
    </row>
    <row r="123" spans="1:80" x14ac:dyDescent="0.35">
      <c r="A123" s="4" t="s">
        <v>53</v>
      </c>
      <c r="B123" s="4">
        <v>3</v>
      </c>
      <c r="C123" s="4" t="s">
        <v>45</v>
      </c>
      <c r="D123" s="5">
        <v>5</v>
      </c>
      <c r="E123" s="6">
        <v>42462</v>
      </c>
      <c r="F123" s="4">
        <v>3346.2</v>
      </c>
      <c r="G123" s="4">
        <v>3346.8</v>
      </c>
      <c r="H123" s="4">
        <v>3140.4</v>
      </c>
      <c r="I123" s="4">
        <v>3140.92</v>
      </c>
      <c r="J123" s="7">
        <v>6</v>
      </c>
      <c r="K123" s="7">
        <v>273.2</v>
      </c>
      <c r="L123" s="4">
        <v>128.6</v>
      </c>
      <c r="M123" s="4">
        <v>118.9</v>
      </c>
      <c r="N123" s="8"/>
      <c r="O123" s="4">
        <v>26.8</v>
      </c>
      <c r="P123" s="8"/>
      <c r="Q123" s="8"/>
      <c r="R123" s="4">
        <v>0.14000000000000001</v>
      </c>
      <c r="S123" s="4">
        <v>2035.4</v>
      </c>
      <c r="T123" s="4">
        <v>9775.6</v>
      </c>
      <c r="U123" s="4">
        <v>5740.8</v>
      </c>
      <c r="V123" s="4">
        <v>112.5</v>
      </c>
      <c r="W123" s="4">
        <v>0.19</v>
      </c>
      <c r="X123" s="4">
        <v>0.11</v>
      </c>
      <c r="Y123" s="4">
        <v>0.52</v>
      </c>
      <c r="Z123" s="4">
        <v>264.5</v>
      </c>
      <c r="AA123" s="4">
        <v>6.78</v>
      </c>
      <c r="AB123" s="8"/>
      <c r="AC123" s="4">
        <v>3460.8</v>
      </c>
      <c r="AD123" s="4">
        <v>435</v>
      </c>
      <c r="AE123" s="8">
        <v>0</v>
      </c>
      <c r="AF123" s="8">
        <v>4433</v>
      </c>
      <c r="AG123" s="8">
        <v>0.87852475992994139</v>
      </c>
      <c r="AH123" s="18">
        <v>0.10654657039711185</v>
      </c>
      <c r="AI123" s="18">
        <v>5.6290252707581243E-2</v>
      </c>
      <c r="AJ123" s="19">
        <v>42.214799999998377</v>
      </c>
      <c r="AK123" s="19">
        <v>1766.6966996389881</v>
      </c>
      <c r="AL123" s="19">
        <v>7028.3202902527091</v>
      </c>
      <c r="AM123" s="19">
        <v>6426.5537000000004</v>
      </c>
      <c r="AN123" s="19">
        <v>7739.9502000000002</v>
      </c>
      <c r="AO123" s="19">
        <v>4.1453220216606486</v>
      </c>
      <c r="AP123" s="19">
        <v>1.9501999999999999</v>
      </c>
      <c r="AQ123" s="19">
        <v>10.2424</v>
      </c>
      <c r="AR123" s="20">
        <v>0.16087472924187723</v>
      </c>
      <c r="AS123" s="20">
        <f t="shared" si="46"/>
        <v>6.6846711960357412</v>
      </c>
      <c r="AT123" s="8">
        <v>0</v>
      </c>
      <c r="AU123" s="30">
        <v>0</v>
      </c>
      <c r="AV123" s="78">
        <v>0</v>
      </c>
      <c r="AW123" s="78" t="s">
        <v>119</v>
      </c>
      <c r="AX123" s="78" t="s">
        <v>98</v>
      </c>
      <c r="AY123" s="78">
        <v>4844.3</v>
      </c>
      <c r="AZ123" s="78">
        <v>5181.04</v>
      </c>
      <c r="BA123" s="78">
        <v>0</v>
      </c>
      <c r="BB123" s="78">
        <v>198.72898972501051</v>
      </c>
      <c r="BC123" s="78" t="str">
        <f t="shared" si="29"/>
        <v>R30S3C5</v>
      </c>
      <c r="BD123" s="78">
        <f t="shared" si="31"/>
        <v>51.300400703477877</v>
      </c>
      <c r="BE123" s="78">
        <v>66.92</v>
      </c>
      <c r="BF123" s="78"/>
      <c r="BG123" s="99">
        <v>26.6</v>
      </c>
      <c r="BH123" s="142">
        <v>2.7525891393540767</v>
      </c>
      <c r="BI123" s="99">
        <v>5</v>
      </c>
      <c r="BJ123" s="99">
        <f t="shared" si="32"/>
        <v>8.4429599999996761</v>
      </c>
      <c r="BK123" s="99">
        <v>81.980727138352734</v>
      </c>
      <c r="BL123" s="142">
        <v>4.4365671641791042</v>
      </c>
      <c r="BM123" s="76" t="str">
        <f t="shared" si="33"/>
        <v>R30S3</v>
      </c>
      <c r="BN123" s="76">
        <f t="shared" si="34"/>
        <v>7.6743341892269772</v>
      </c>
      <c r="BO123" s="135"/>
      <c r="BP123" s="110">
        <f t="shared" si="35"/>
        <v>12.688927643092125</v>
      </c>
      <c r="BQ123" s="144">
        <f t="shared" si="36"/>
        <v>0.36000000000000004</v>
      </c>
      <c r="BR123" s="110">
        <f t="shared" si="37"/>
        <v>11.288704049206775</v>
      </c>
      <c r="BS123" s="99">
        <v>4</v>
      </c>
      <c r="BT123" s="99">
        <f t="shared" si="38"/>
        <v>9049.2548319554808</v>
      </c>
      <c r="BU123" s="122">
        <v>4</v>
      </c>
      <c r="BV123" s="122">
        <f t="shared" si="39"/>
        <v>7013.8548319554811</v>
      </c>
      <c r="BW123" s="122">
        <f t="shared" si="40"/>
        <v>5.2238805970149255E-3</v>
      </c>
      <c r="BX123" s="122" t="s">
        <v>1377</v>
      </c>
      <c r="BY123" s="122">
        <f t="shared" si="41"/>
        <v>0.12321417390221556</v>
      </c>
      <c r="BZ123" s="78">
        <v>-5.8608153181180214</v>
      </c>
      <c r="CA123" s="122">
        <f t="shared" si="42"/>
        <v>-6.244179676680341</v>
      </c>
      <c r="CB123" s="122">
        <f t="shared" si="43"/>
        <v>-41.740288027576845</v>
      </c>
    </row>
    <row r="124" spans="1:80" x14ac:dyDescent="0.35">
      <c r="A124" s="4" t="s">
        <v>53</v>
      </c>
      <c r="B124" s="4">
        <v>4</v>
      </c>
      <c r="C124" s="4" t="s">
        <v>45</v>
      </c>
      <c r="D124" s="5">
        <v>1</v>
      </c>
      <c r="E124" s="6">
        <v>42469</v>
      </c>
      <c r="F124" s="4">
        <v>3150.9</v>
      </c>
      <c r="G124" s="4">
        <v>3151.5</v>
      </c>
      <c r="H124" s="4">
        <v>2966.04</v>
      </c>
      <c r="I124" s="4">
        <v>2966.59</v>
      </c>
      <c r="J124" s="7">
        <v>6</v>
      </c>
      <c r="K124" s="7">
        <v>262.39999999999998</v>
      </c>
      <c r="L124" s="4">
        <v>87.3</v>
      </c>
      <c r="M124" s="4">
        <v>73.2</v>
      </c>
      <c r="N124" s="8"/>
      <c r="O124" s="4">
        <v>11.8</v>
      </c>
      <c r="P124" s="8"/>
      <c r="Q124" s="8"/>
      <c r="R124" s="4">
        <v>0.21</v>
      </c>
      <c r="S124" s="4">
        <v>3840.3</v>
      </c>
      <c r="T124" s="4">
        <v>9420.1</v>
      </c>
      <c r="U124" s="4">
        <v>4629.6000000000004</v>
      </c>
      <c r="V124" s="4">
        <v>46.6</v>
      </c>
      <c r="W124" s="4">
        <v>0.2</v>
      </c>
      <c r="X124" s="4">
        <v>1.01</v>
      </c>
      <c r="Y124" s="4">
        <v>1.19</v>
      </c>
      <c r="Z124" s="4">
        <v>360.9</v>
      </c>
      <c r="AA124" s="4">
        <v>15.04</v>
      </c>
      <c r="AB124" s="8"/>
      <c r="AC124" s="4">
        <v>1557</v>
      </c>
      <c r="AD124" s="4">
        <v>108.4</v>
      </c>
      <c r="AE124" s="8">
        <v>0</v>
      </c>
      <c r="AF124" s="8">
        <v>8700</v>
      </c>
      <c r="AG124" s="8">
        <v>1.3256035578924066</v>
      </c>
      <c r="AH124" s="9">
        <v>0.10385436241610735</v>
      </c>
      <c r="AI124" s="9">
        <v>5.8568456375838886E-2</v>
      </c>
      <c r="AJ124" s="10">
        <v>22.707599999999729</v>
      </c>
      <c r="AK124" s="10">
        <v>1694.5465463087246</v>
      </c>
      <c r="AL124" s="10">
        <v>7023.2990456375846</v>
      </c>
      <c r="AM124" s="10">
        <v>6363.3397999999997</v>
      </c>
      <c r="AN124" s="10">
        <v>8044.7431999999999</v>
      </c>
      <c r="AO124" s="10">
        <v>4.0674355704697964</v>
      </c>
      <c r="AP124" s="10">
        <v>2.1572</v>
      </c>
      <c r="AQ124" s="10">
        <v>10.4079</v>
      </c>
      <c r="AR124" s="11">
        <v>0.15952483221476504</v>
      </c>
      <c r="AS124" s="11">
        <f t="shared" si="46"/>
        <v>3.5655539905439566</v>
      </c>
      <c r="AT124" s="8"/>
      <c r="AU124" s="30">
        <v>6.7599999999999995E-3</v>
      </c>
      <c r="AV124" s="78">
        <v>0.13</v>
      </c>
      <c r="AW124" s="78" t="s">
        <v>119</v>
      </c>
      <c r="AX124" s="78" t="s">
        <v>98</v>
      </c>
      <c r="AY124" s="78">
        <v>4644.5</v>
      </c>
      <c r="AZ124" s="78">
        <v>5111.28</v>
      </c>
      <c r="BA124" s="78">
        <v>0</v>
      </c>
      <c r="BB124" s="78">
        <v>3.1706585543510878E-2</v>
      </c>
      <c r="BC124" s="78" t="str">
        <f t="shared" si="29"/>
        <v>R30S4C1</v>
      </c>
      <c r="BD124" s="78">
        <f t="shared" si="31"/>
        <v>267.4119794067953</v>
      </c>
      <c r="BE124" s="78">
        <v>1.4799999999999999E-2</v>
      </c>
      <c r="BF124" s="78"/>
      <c r="BG124" s="99">
        <v>25.4</v>
      </c>
      <c r="BH124" s="142">
        <v>3.2940513308320072</v>
      </c>
      <c r="BI124" s="99">
        <v>5</v>
      </c>
      <c r="BJ124" s="99">
        <f t="shared" si="32"/>
        <v>4.541519999999946</v>
      </c>
      <c r="BK124" s="99">
        <v>68.567351899805288</v>
      </c>
      <c r="BL124" s="142">
        <v>6.203389830508474</v>
      </c>
      <c r="BM124" s="76" t="str">
        <f t="shared" si="33"/>
        <v>R30S4</v>
      </c>
      <c r="BN124" s="76">
        <f t="shared" si="34"/>
        <v>74.998718324273426</v>
      </c>
      <c r="BO124" s="135"/>
      <c r="BP124" s="110">
        <f t="shared" si="35"/>
        <v>11.66510108096764</v>
      </c>
      <c r="BQ124" s="144">
        <f t="shared" si="36"/>
        <v>0.32600000000000001</v>
      </c>
      <c r="BR124" s="110">
        <f t="shared" si="37"/>
        <v>8.8734078368726568</v>
      </c>
      <c r="BS124" s="99">
        <v>4</v>
      </c>
      <c r="BT124" s="99">
        <f t="shared" si="38"/>
        <v>12896.281620071913</v>
      </c>
      <c r="BU124" s="122">
        <v>4</v>
      </c>
      <c r="BV124" s="122">
        <f t="shared" si="39"/>
        <v>9055.9816200719142</v>
      </c>
      <c r="BW124" s="122">
        <f t="shared" si="40"/>
        <v>1.7796610169491522E-2</v>
      </c>
      <c r="BX124" s="122" t="s">
        <v>1376</v>
      </c>
      <c r="BY124" s="122">
        <f t="shared" si="41"/>
        <v>0.24788244030594306</v>
      </c>
      <c r="BZ124" s="78">
        <v>-5.4803868328288941</v>
      </c>
      <c r="CA124" s="122">
        <f t="shared" si="42"/>
        <v>-5.5845557742098908</v>
      </c>
      <c r="CB124" s="122">
        <f t="shared" si="43"/>
        <v>-19.91203512614937</v>
      </c>
    </row>
    <row r="125" spans="1:80" x14ac:dyDescent="0.35">
      <c r="A125" s="4" t="s">
        <v>53</v>
      </c>
      <c r="B125" s="4">
        <v>4</v>
      </c>
      <c r="C125" s="4" t="s">
        <v>45</v>
      </c>
      <c r="D125" s="5">
        <v>2</v>
      </c>
      <c r="E125" s="6">
        <v>42469</v>
      </c>
      <c r="F125" s="4">
        <v>3169.4</v>
      </c>
      <c r="G125" s="4">
        <v>3170</v>
      </c>
      <c r="H125" s="4">
        <v>2982.87</v>
      </c>
      <c r="I125" s="4">
        <v>2983.42</v>
      </c>
      <c r="J125" s="7">
        <v>6</v>
      </c>
      <c r="K125" s="7">
        <v>264.2</v>
      </c>
      <c r="L125" s="4">
        <v>111.1</v>
      </c>
      <c r="M125" s="4">
        <v>109.7</v>
      </c>
      <c r="N125" s="8"/>
      <c r="O125" s="4">
        <v>20.399999999999999</v>
      </c>
      <c r="P125" s="8"/>
      <c r="Q125" s="8"/>
      <c r="R125" s="4">
        <v>0.37</v>
      </c>
      <c r="S125" s="4">
        <v>3864.6</v>
      </c>
      <c r="T125" s="4">
        <v>9420.1</v>
      </c>
      <c r="U125" s="4">
        <v>4629.6000000000004</v>
      </c>
      <c r="V125" s="4">
        <v>46.6</v>
      </c>
      <c r="W125" s="4">
        <v>0.26</v>
      </c>
      <c r="X125" s="4">
        <v>1.01</v>
      </c>
      <c r="Y125" s="4">
        <v>1.5</v>
      </c>
      <c r="Z125" s="4">
        <v>503.4</v>
      </c>
      <c r="AA125" s="4">
        <v>13.98</v>
      </c>
      <c r="AB125" s="8"/>
      <c r="AC125" s="4">
        <v>1557</v>
      </c>
      <c r="AD125" s="4">
        <v>108.4</v>
      </c>
      <c r="AE125" s="8">
        <v>0</v>
      </c>
      <c r="AF125" s="8">
        <v>8700</v>
      </c>
      <c r="AG125" s="8">
        <v>1.3256035578924066</v>
      </c>
      <c r="AH125" s="9">
        <v>0.10385436241610735</v>
      </c>
      <c r="AI125" s="9">
        <v>5.8568456375838886E-2</v>
      </c>
      <c r="AJ125" s="10">
        <v>22.707599999999729</v>
      </c>
      <c r="AK125" s="10">
        <v>1694.5465463087246</v>
      </c>
      <c r="AL125" s="10">
        <v>7023.2990456375846</v>
      </c>
      <c r="AM125" s="10">
        <v>6363.3397999999997</v>
      </c>
      <c r="AN125" s="10">
        <v>8044.7431999999999</v>
      </c>
      <c r="AO125" s="10">
        <v>4.0674355704697964</v>
      </c>
      <c r="AP125" s="10">
        <v>2.1572</v>
      </c>
      <c r="AQ125" s="10">
        <v>10.4079</v>
      </c>
      <c r="AR125" s="11">
        <v>0.15952483221476504</v>
      </c>
      <c r="AS125" s="11">
        <f t="shared" si="46"/>
        <v>3.5655539905439566</v>
      </c>
      <c r="AT125" s="8">
        <v>0</v>
      </c>
      <c r="AU125" s="30">
        <v>0.33540000000000003</v>
      </c>
      <c r="AV125" s="78">
        <v>6.45</v>
      </c>
      <c r="AW125" s="78" t="s">
        <v>119</v>
      </c>
      <c r="AX125" s="78" t="s">
        <v>98</v>
      </c>
      <c r="AY125" s="78">
        <v>4654.8</v>
      </c>
      <c r="AZ125" s="78">
        <v>5118</v>
      </c>
      <c r="BA125" s="78">
        <v>0</v>
      </c>
      <c r="BB125" s="78">
        <v>778.3031088082904</v>
      </c>
      <c r="BC125" s="78" t="str">
        <f t="shared" si="29"/>
        <v>R30S4C2</v>
      </c>
      <c r="BD125" s="78">
        <f t="shared" si="31"/>
        <v>267.4119794067953</v>
      </c>
      <c r="BE125" s="78">
        <v>360.51</v>
      </c>
      <c r="BF125" s="78"/>
      <c r="BG125" s="99">
        <v>25.4</v>
      </c>
      <c r="BH125" s="142">
        <v>3.2940513308320072</v>
      </c>
      <c r="BI125" s="99">
        <v>5</v>
      </c>
      <c r="BJ125" s="99">
        <f t="shared" si="32"/>
        <v>4.541519999999946</v>
      </c>
      <c r="BK125" s="99">
        <v>68.567351899805288</v>
      </c>
      <c r="BL125" s="142">
        <v>5.3774509803921573</v>
      </c>
      <c r="BM125" s="76" t="str">
        <f t="shared" si="33"/>
        <v>R30S4</v>
      </c>
      <c r="BN125" s="76">
        <f t="shared" si="34"/>
        <v>74.998718324273426</v>
      </c>
      <c r="BO125" s="135"/>
      <c r="BP125" s="110">
        <f t="shared" si="35"/>
        <v>4.5024075060756665</v>
      </c>
      <c r="BQ125" s="144">
        <f t="shared" si="36"/>
        <v>0.32600000000000001</v>
      </c>
      <c r="BR125" s="110">
        <f t="shared" si="37"/>
        <v>8.8734078368726568</v>
      </c>
      <c r="BS125" s="99">
        <v>4</v>
      </c>
      <c r="BT125" s="99">
        <f t="shared" si="38"/>
        <v>12969.458117916114</v>
      </c>
      <c r="BU125" s="122">
        <v>4</v>
      </c>
      <c r="BV125" s="122">
        <f t="shared" si="39"/>
        <v>9104.8581179161138</v>
      </c>
      <c r="BW125" s="122">
        <f t="shared" si="40"/>
        <v>1.8137254901960786E-2</v>
      </c>
      <c r="BX125" s="122" t="s">
        <v>1376</v>
      </c>
      <c r="BY125" s="122">
        <f t="shared" si="41"/>
        <v>0.15864321023038874</v>
      </c>
      <c r="BZ125" s="78">
        <v>-5.844813497199973</v>
      </c>
      <c r="CA125" s="122">
        <f t="shared" si="42"/>
        <v>-5.5845557742098908</v>
      </c>
      <c r="CB125" s="122">
        <f t="shared" si="43"/>
        <v>-19.91203512614937</v>
      </c>
    </row>
    <row r="126" spans="1:80" x14ac:dyDescent="0.35">
      <c r="A126" s="4" t="s">
        <v>53</v>
      </c>
      <c r="B126" s="4">
        <v>4</v>
      </c>
      <c r="C126" s="4" t="s">
        <v>45</v>
      </c>
      <c r="D126" s="5">
        <v>3</v>
      </c>
      <c r="E126" s="6">
        <v>42469</v>
      </c>
      <c r="F126" s="4">
        <v>3187.7</v>
      </c>
      <c r="G126" s="4">
        <v>3188.3</v>
      </c>
      <c r="H126" s="4">
        <v>2999.5</v>
      </c>
      <c r="I126" s="4">
        <v>3000.04</v>
      </c>
      <c r="J126" s="7">
        <v>6</v>
      </c>
      <c r="K126" s="7">
        <v>264.2</v>
      </c>
      <c r="L126" s="4">
        <v>66.3</v>
      </c>
      <c r="M126" s="4">
        <v>54.9</v>
      </c>
      <c r="N126" s="8"/>
      <c r="O126" s="4">
        <v>15.1</v>
      </c>
      <c r="P126" s="8"/>
      <c r="Q126" s="8"/>
      <c r="R126" s="4">
        <v>0.35</v>
      </c>
      <c r="S126" s="4">
        <v>3902.6</v>
      </c>
      <c r="T126" s="4">
        <v>9420.1</v>
      </c>
      <c r="U126" s="4">
        <v>4629.6000000000004</v>
      </c>
      <c r="V126" s="4">
        <v>46.6</v>
      </c>
      <c r="W126" s="4">
        <v>0.17</v>
      </c>
      <c r="X126" s="4">
        <v>1.01</v>
      </c>
      <c r="Y126" s="4">
        <v>1.02</v>
      </c>
      <c r="Z126" s="4">
        <v>304.3</v>
      </c>
      <c r="AA126" s="4">
        <v>16.91</v>
      </c>
      <c r="AB126" s="8"/>
      <c r="AC126" s="4">
        <v>1557</v>
      </c>
      <c r="AD126" s="4">
        <v>108.4</v>
      </c>
      <c r="AE126" s="8">
        <v>0</v>
      </c>
      <c r="AF126" s="8">
        <v>8700</v>
      </c>
      <c r="AG126" s="8">
        <v>1.3256035578924066</v>
      </c>
      <c r="AH126" s="9">
        <v>0.10385436241610735</v>
      </c>
      <c r="AI126" s="9">
        <v>5.8568456375838886E-2</v>
      </c>
      <c r="AJ126" s="10">
        <v>22.707599999999729</v>
      </c>
      <c r="AK126" s="10">
        <v>1694.5465463087246</v>
      </c>
      <c r="AL126" s="10">
        <v>7023.2990456375846</v>
      </c>
      <c r="AM126" s="10">
        <v>6363.3397999999997</v>
      </c>
      <c r="AN126" s="10">
        <v>8044.7431999999999</v>
      </c>
      <c r="AO126" s="10">
        <v>4.0674355704697964</v>
      </c>
      <c r="AP126" s="10">
        <v>2.1572</v>
      </c>
      <c r="AQ126" s="10">
        <v>10.4079</v>
      </c>
      <c r="AR126" s="11">
        <v>0.15952483221476504</v>
      </c>
      <c r="AS126" s="11">
        <f t="shared" si="46"/>
        <v>3.5655539905439566</v>
      </c>
      <c r="AT126" s="8">
        <v>0</v>
      </c>
      <c r="AU126" s="30">
        <v>0.16067999999999999</v>
      </c>
      <c r="AV126" s="78">
        <v>3.09</v>
      </c>
      <c r="AW126" s="78" t="s">
        <v>119</v>
      </c>
      <c r="AX126" s="78" t="s">
        <v>98</v>
      </c>
      <c r="AY126" s="78">
        <v>4668.3999999999996</v>
      </c>
      <c r="AZ126" s="78">
        <v>5124.6400000000003</v>
      </c>
      <c r="BA126" s="78">
        <v>0</v>
      </c>
      <c r="BB126" s="78">
        <v>203.35788181658745</v>
      </c>
      <c r="BC126" s="78" t="str">
        <f t="shared" si="29"/>
        <v>R30S4C3</v>
      </c>
      <c r="BD126" s="78">
        <f t="shared" si="31"/>
        <v>267.4119794067953</v>
      </c>
      <c r="BE126" s="78">
        <v>92.78</v>
      </c>
      <c r="BF126" s="78"/>
      <c r="BG126" s="99">
        <v>25.4</v>
      </c>
      <c r="BH126" s="142">
        <v>3.2940513308320072</v>
      </c>
      <c r="BI126" s="99">
        <v>5</v>
      </c>
      <c r="BJ126" s="99">
        <f t="shared" si="32"/>
        <v>4.541519999999946</v>
      </c>
      <c r="BK126" s="99">
        <v>68.567351899805288</v>
      </c>
      <c r="BL126" s="142">
        <v>3.6357615894039736</v>
      </c>
      <c r="BM126" s="76" t="str">
        <f t="shared" si="33"/>
        <v>R30S4</v>
      </c>
      <c r="BN126" s="76">
        <f t="shared" si="34"/>
        <v>74.998718324273426</v>
      </c>
      <c r="BO126" s="135"/>
      <c r="BP126" s="110">
        <f t="shared" si="35"/>
        <v>12.154365806217942</v>
      </c>
      <c r="BQ126" s="144">
        <f t="shared" si="36"/>
        <v>0.32600000000000001</v>
      </c>
      <c r="BR126" s="110">
        <f t="shared" si="37"/>
        <v>8.8734078368726568</v>
      </c>
      <c r="BS126" s="99">
        <v>4</v>
      </c>
      <c r="BT126" s="99">
        <f t="shared" si="38"/>
        <v>13041.765019826336</v>
      </c>
      <c r="BU126" s="122">
        <v>4</v>
      </c>
      <c r="BV126" s="122">
        <f t="shared" si="39"/>
        <v>9139.165019826336</v>
      </c>
      <c r="BW126" s="122">
        <f t="shared" si="40"/>
        <v>2.3178807947019868E-2</v>
      </c>
      <c r="BX126" s="122" t="s">
        <v>1376</v>
      </c>
      <c r="BY126" s="122">
        <f t="shared" si="41"/>
        <v>0.18026696162454312</v>
      </c>
      <c r="BZ126" s="78">
        <v>-5.1927047603771133</v>
      </c>
      <c r="CA126" s="122">
        <f t="shared" si="42"/>
        <v>-5.5845557742098908</v>
      </c>
      <c r="CB126" s="122">
        <f t="shared" si="43"/>
        <v>-19.91203512614937</v>
      </c>
    </row>
    <row r="127" spans="1:80" x14ac:dyDescent="0.35">
      <c r="A127" s="4" t="s">
        <v>53</v>
      </c>
      <c r="B127" s="4">
        <v>4</v>
      </c>
      <c r="C127" s="4" t="s">
        <v>45</v>
      </c>
      <c r="D127" s="5">
        <v>4</v>
      </c>
      <c r="E127" s="6">
        <v>42469</v>
      </c>
      <c r="F127" s="4">
        <v>3200.9</v>
      </c>
      <c r="G127" s="4">
        <v>3201.5</v>
      </c>
      <c r="H127" s="4">
        <v>3011.47</v>
      </c>
      <c r="I127" s="4">
        <v>3012.01</v>
      </c>
      <c r="J127" s="7">
        <v>6</v>
      </c>
      <c r="K127" s="7">
        <v>266</v>
      </c>
      <c r="L127" s="4">
        <v>101</v>
      </c>
      <c r="M127" s="4">
        <v>91.4</v>
      </c>
      <c r="N127" s="8"/>
      <c r="O127" s="4">
        <v>13.4</v>
      </c>
      <c r="P127" s="8"/>
      <c r="Q127" s="8"/>
      <c r="R127" s="4">
        <v>0.38</v>
      </c>
      <c r="S127" s="4">
        <v>3929.3</v>
      </c>
      <c r="T127" s="4">
        <v>9420.1</v>
      </c>
      <c r="U127" s="4">
        <v>4629.6000000000004</v>
      </c>
      <c r="V127" s="4">
        <v>46.6</v>
      </c>
      <c r="W127" s="4">
        <v>0.28999999999999998</v>
      </c>
      <c r="X127" s="4">
        <v>1.01</v>
      </c>
      <c r="Y127" s="4">
        <v>1.69</v>
      </c>
      <c r="Z127" s="4">
        <v>558.70000000000005</v>
      </c>
      <c r="AA127" s="4">
        <v>18.62</v>
      </c>
      <c r="AB127" s="8"/>
      <c r="AC127" s="4">
        <v>1557</v>
      </c>
      <c r="AD127" s="4">
        <v>108.4</v>
      </c>
      <c r="AE127" s="8">
        <v>0</v>
      </c>
      <c r="AF127" s="8">
        <v>8700</v>
      </c>
      <c r="AG127" s="8">
        <v>1.3256035578924066</v>
      </c>
      <c r="AH127" s="9">
        <v>0.10385436241610735</v>
      </c>
      <c r="AI127" s="9">
        <v>5.8568456375838886E-2</v>
      </c>
      <c r="AJ127" s="10">
        <v>22.707599999999729</v>
      </c>
      <c r="AK127" s="10">
        <v>1694.5465463087246</v>
      </c>
      <c r="AL127" s="10">
        <v>7023.2990456375846</v>
      </c>
      <c r="AM127" s="10">
        <v>6363.3397999999997</v>
      </c>
      <c r="AN127" s="10">
        <v>8044.7431999999999</v>
      </c>
      <c r="AO127" s="10">
        <v>4.0674355704697964</v>
      </c>
      <c r="AP127" s="10">
        <v>2.1572</v>
      </c>
      <c r="AQ127" s="10">
        <v>10.4079</v>
      </c>
      <c r="AR127" s="11">
        <v>0.15952483221476504</v>
      </c>
      <c r="AS127" s="11">
        <f t="shared" si="46"/>
        <v>3.5655539905439566</v>
      </c>
      <c r="AT127" s="8">
        <v>0</v>
      </c>
      <c r="AU127" s="30">
        <v>0.18252000000000002</v>
      </c>
      <c r="AV127" s="78">
        <v>3.51</v>
      </c>
      <c r="AW127" s="78" t="s">
        <v>119</v>
      </c>
      <c r="AX127" s="78" t="s">
        <v>98</v>
      </c>
      <c r="AY127" s="78">
        <v>4680.2</v>
      </c>
      <c r="AZ127" s="78">
        <v>5129.4399999999996</v>
      </c>
      <c r="BA127" s="78">
        <v>47.6</v>
      </c>
      <c r="BB127" s="78">
        <v>78.844270323212569</v>
      </c>
      <c r="BC127" s="78" t="str">
        <f t="shared" si="29"/>
        <v>R30S4C4</v>
      </c>
      <c r="BD127" s="78">
        <f t="shared" si="31"/>
        <v>267.4119794067953</v>
      </c>
      <c r="BE127" s="78">
        <v>35.42</v>
      </c>
      <c r="BF127" s="78"/>
      <c r="BG127" s="99">
        <v>25.4</v>
      </c>
      <c r="BH127" s="142">
        <v>3.2940513308320072</v>
      </c>
      <c r="BI127" s="99">
        <v>5</v>
      </c>
      <c r="BJ127" s="99">
        <f t="shared" si="32"/>
        <v>4.541519999999946</v>
      </c>
      <c r="BK127" s="99">
        <v>68.567351899805288</v>
      </c>
      <c r="BL127" s="142">
        <v>6.8208955223880601</v>
      </c>
      <c r="BM127" s="76" t="str">
        <f t="shared" si="33"/>
        <v>R30S4</v>
      </c>
      <c r="BN127" s="76">
        <f t="shared" si="34"/>
        <v>74.998718324273426</v>
      </c>
      <c r="BO127" s="135"/>
      <c r="BP127" s="110">
        <f t="shared" si="35"/>
        <v>8.2267935838014061</v>
      </c>
      <c r="BQ127" s="144">
        <f t="shared" si="36"/>
        <v>0.32600000000000001</v>
      </c>
      <c r="BR127" s="110">
        <f t="shared" si="37"/>
        <v>8.8734078368726568</v>
      </c>
      <c r="BS127" s="99">
        <v>4</v>
      </c>
      <c r="BT127" s="99">
        <f t="shared" si="38"/>
        <v>13093.810336474884</v>
      </c>
      <c r="BU127" s="122">
        <v>4</v>
      </c>
      <c r="BV127" s="122">
        <f t="shared" si="39"/>
        <v>9164.5103364748829</v>
      </c>
      <c r="BW127" s="122">
        <f t="shared" si="40"/>
        <v>2.8358208955223878E-2</v>
      </c>
      <c r="BX127" s="122" t="s">
        <v>1377</v>
      </c>
      <c r="BY127" s="122">
        <f t="shared" si="41"/>
        <v>0.23074470856105145</v>
      </c>
      <c r="BZ127" s="78">
        <v>-5.7024368903217333</v>
      </c>
      <c r="CA127" s="122">
        <f t="shared" si="42"/>
        <v>-5.5845557742098908</v>
      </c>
      <c r="CB127" s="122">
        <f t="shared" si="43"/>
        <v>-19.91203512614937</v>
      </c>
    </row>
    <row r="128" spans="1:80" x14ac:dyDescent="0.35">
      <c r="A128" s="4" t="s">
        <v>53</v>
      </c>
      <c r="B128" s="4">
        <v>4</v>
      </c>
      <c r="C128" s="4" t="s">
        <v>45</v>
      </c>
      <c r="D128" s="5">
        <v>5</v>
      </c>
      <c r="E128" s="6">
        <v>42469</v>
      </c>
      <c r="F128" s="4">
        <v>3217.5</v>
      </c>
      <c r="G128" s="4">
        <v>3218.1</v>
      </c>
      <c r="H128" s="4">
        <v>3026.41</v>
      </c>
      <c r="I128" s="4">
        <v>3026.95</v>
      </c>
      <c r="J128" s="7">
        <v>6</v>
      </c>
      <c r="K128" s="7">
        <v>267.8</v>
      </c>
      <c r="L128" s="4">
        <v>99.8</v>
      </c>
      <c r="M128" s="4">
        <v>91.4</v>
      </c>
      <c r="N128" s="8"/>
      <c r="O128" s="4">
        <v>14.1</v>
      </c>
      <c r="P128" s="8"/>
      <c r="Q128" s="8"/>
      <c r="R128" s="4">
        <v>0.32</v>
      </c>
      <c r="S128" s="4">
        <v>3951.8</v>
      </c>
      <c r="T128" s="4">
        <v>9420.1</v>
      </c>
      <c r="U128" s="4">
        <v>4629.6000000000004</v>
      </c>
      <c r="V128" s="4">
        <v>46.6</v>
      </c>
      <c r="W128" s="4">
        <v>0.21</v>
      </c>
      <c r="X128" s="4">
        <v>1.01</v>
      </c>
      <c r="Y128" s="4">
        <v>1.3</v>
      </c>
      <c r="Z128" s="4">
        <v>438.3</v>
      </c>
      <c r="AA128" s="4">
        <v>14.61</v>
      </c>
      <c r="AB128" s="8"/>
      <c r="AC128" s="4">
        <v>1557</v>
      </c>
      <c r="AD128" s="4">
        <v>108.4</v>
      </c>
      <c r="AE128" s="8">
        <v>0</v>
      </c>
      <c r="AF128" s="8">
        <v>8700</v>
      </c>
      <c r="AG128" s="8">
        <v>1.3256035578924066</v>
      </c>
      <c r="AH128" s="9">
        <v>0.10385436241610735</v>
      </c>
      <c r="AI128" s="9">
        <v>5.8568456375838886E-2</v>
      </c>
      <c r="AJ128" s="10">
        <v>22.707599999999729</v>
      </c>
      <c r="AK128" s="10">
        <v>1694.5465463087246</v>
      </c>
      <c r="AL128" s="10">
        <v>7023.2990456375846</v>
      </c>
      <c r="AM128" s="10">
        <v>6363.3397999999997</v>
      </c>
      <c r="AN128" s="10">
        <v>8044.7431999999999</v>
      </c>
      <c r="AO128" s="10">
        <v>4.0674355704697964</v>
      </c>
      <c r="AP128" s="10">
        <v>2.1572</v>
      </c>
      <c r="AQ128" s="10">
        <v>10.4079</v>
      </c>
      <c r="AR128" s="11">
        <v>0.15952483221476504</v>
      </c>
      <c r="AS128" s="11">
        <f t="shared" si="46"/>
        <v>3.5655539905439566</v>
      </c>
      <c r="AT128" s="8">
        <v>0</v>
      </c>
      <c r="AU128" s="30">
        <v>0.32292000000000004</v>
      </c>
      <c r="AV128" s="78">
        <v>6.21</v>
      </c>
      <c r="AW128" s="78" t="s">
        <v>119</v>
      </c>
      <c r="AX128" s="78" t="s">
        <v>98</v>
      </c>
      <c r="AY128" s="78">
        <v>4697.1000000000004</v>
      </c>
      <c r="AZ128" s="78">
        <v>5135.3999999999996</v>
      </c>
      <c r="BA128" s="78">
        <v>0</v>
      </c>
      <c r="BB128" s="78">
        <v>276.52292950034268</v>
      </c>
      <c r="BC128" s="78" t="str">
        <f t="shared" si="29"/>
        <v>R30S4C5</v>
      </c>
      <c r="BD128" s="78">
        <f t="shared" si="31"/>
        <v>267.4119794067953</v>
      </c>
      <c r="BE128" s="78">
        <v>121.2</v>
      </c>
      <c r="BF128" s="78"/>
      <c r="BG128" s="99">
        <v>25.4</v>
      </c>
      <c r="BH128" s="142">
        <v>3.2940513308320072</v>
      </c>
      <c r="BI128" s="99">
        <v>5</v>
      </c>
      <c r="BJ128" s="99">
        <f t="shared" si="32"/>
        <v>4.541519999999946</v>
      </c>
      <c r="BK128" s="99">
        <v>68.567351899805288</v>
      </c>
      <c r="BL128" s="142">
        <v>6.4822695035460995</v>
      </c>
      <c r="BM128" s="76" t="str">
        <f t="shared" si="33"/>
        <v>R30S4</v>
      </c>
      <c r="BN128" s="76">
        <f t="shared" si="34"/>
        <v>74.998718324273426</v>
      </c>
      <c r="BO128" s="135"/>
      <c r="BP128" s="110">
        <f t="shared" si="35"/>
        <v>7.8183712073006264</v>
      </c>
      <c r="BQ128" s="144">
        <f t="shared" si="36"/>
        <v>0.32600000000000001</v>
      </c>
      <c r="BR128" s="110">
        <f t="shared" si="37"/>
        <v>8.8734078368726568</v>
      </c>
      <c r="BS128" s="99">
        <v>4</v>
      </c>
      <c r="BT128" s="99">
        <f t="shared" si="38"/>
        <v>13158.769152742998</v>
      </c>
      <c r="BU128" s="122">
        <v>4</v>
      </c>
      <c r="BV128" s="122">
        <f t="shared" si="39"/>
        <v>9206.9691527429968</v>
      </c>
      <c r="BW128" s="122">
        <f t="shared" si="40"/>
        <v>2.2695035460992909E-2</v>
      </c>
      <c r="BX128" s="122" t="s">
        <v>1377</v>
      </c>
      <c r="BY128" s="122">
        <f t="shared" si="41"/>
        <v>0.21928929749773685</v>
      </c>
      <c r="BZ128" s="78">
        <v>-5.7024368903217333</v>
      </c>
      <c r="CA128" s="122">
        <f t="shared" si="42"/>
        <v>-5.5845557742098908</v>
      </c>
      <c r="CB128" s="122">
        <f t="shared" si="43"/>
        <v>-19.91203512614937</v>
      </c>
    </row>
    <row r="129" spans="1:80" x14ac:dyDescent="0.35">
      <c r="A129" s="4" t="s">
        <v>53</v>
      </c>
      <c r="B129" s="4">
        <v>5</v>
      </c>
      <c r="C129" s="4" t="s">
        <v>45</v>
      </c>
      <c r="D129" s="5">
        <v>1</v>
      </c>
      <c r="E129" s="6">
        <v>42471</v>
      </c>
      <c r="F129" s="4">
        <v>3098</v>
      </c>
      <c r="G129" s="4">
        <v>3103</v>
      </c>
      <c r="H129" s="4">
        <v>2917.79</v>
      </c>
      <c r="I129" s="4">
        <v>2922.35</v>
      </c>
      <c r="J129" s="7">
        <v>50</v>
      </c>
      <c r="K129" s="7">
        <v>260.60000000000002</v>
      </c>
      <c r="L129" s="4">
        <v>166</v>
      </c>
      <c r="M129" s="4">
        <v>155.4</v>
      </c>
      <c r="N129" s="8"/>
      <c r="O129" s="4">
        <v>38.1</v>
      </c>
      <c r="P129" s="8"/>
      <c r="Q129" s="8"/>
      <c r="R129" s="4">
        <v>0.98</v>
      </c>
      <c r="S129" s="4">
        <v>4027.9</v>
      </c>
      <c r="T129" s="4">
        <v>9425.1</v>
      </c>
      <c r="U129" s="4">
        <v>5459.3</v>
      </c>
      <c r="V129" s="4">
        <v>55.3</v>
      </c>
      <c r="W129" s="4">
        <v>0.43</v>
      </c>
      <c r="X129" s="4">
        <v>1.26</v>
      </c>
      <c r="Y129" s="4">
        <v>3.31</v>
      </c>
      <c r="Z129" s="4">
        <v>2218</v>
      </c>
      <c r="AA129" s="4">
        <v>43.49</v>
      </c>
      <c r="AB129" s="8"/>
      <c r="AC129" s="4">
        <v>1872.3</v>
      </c>
      <c r="AD129" s="4">
        <v>198.9</v>
      </c>
      <c r="AE129" s="8">
        <v>0</v>
      </c>
      <c r="AF129" s="8">
        <v>4600</v>
      </c>
      <c r="AG129" s="8">
        <v>0.92110095268315273</v>
      </c>
      <c r="AH129" s="9">
        <v>0.11613050847457623</v>
      </c>
      <c r="AI129" s="9">
        <v>4.6754237288135596E-2</v>
      </c>
      <c r="AJ129" s="10">
        <v>8.9916000000007443</v>
      </c>
      <c r="AK129" s="10">
        <v>1959.6482999999998</v>
      </c>
      <c r="AL129" s="10">
        <v>7169.0005898305108</v>
      </c>
      <c r="AM129" s="10">
        <v>6690.8657000000003</v>
      </c>
      <c r="AN129" s="10">
        <v>7781.5293000000001</v>
      </c>
      <c r="AO129" s="10">
        <v>3.559027118644067</v>
      </c>
      <c r="AP129" s="10">
        <v>1.1555</v>
      </c>
      <c r="AQ129" s="10">
        <v>7.8586</v>
      </c>
      <c r="AR129" s="11">
        <v>0.17996440677966102</v>
      </c>
      <c r="AS129" s="11">
        <f t="shared" si="46"/>
        <v>1.592762723028132</v>
      </c>
      <c r="AT129" s="8"/>
      <c r="AU129" s="30">
        <v>0.24596000000000001</v>
      </c>
      <c r="AV129" s="78">
        <v>4.7300000000000004</v>
      </c>
      <c r="AW129" s="78" t="s">
        <v>119</v>
      </c>
      <c r="AX129" s="78" t="s">
        <v>98</v>
      </c>
      <c r="AY129" s="78">
        <v>4615.6000000000004</v>
      </c>
      <c r="AZ129" s="78">
        <v>5091.96</v>
      </c>
      <c r="BA129" s="78">
        <v>0</v>
      </c>
      <c r="BB129" s="78">
        <v>198.67327231505595</v>
      </c>
      <c r="BC129" s="78" t="str">
        <f t="shared" si="29"/>
        <v>R30S5C1</v>
      </c>
      <c r="BD129" s="78">
        <f t="shared" si="31"/>
        <v>198.67327231505595</v>
      </c>
      <c r="BE129" s="78">
        <v>94.639999999999986</v>
      </c>
      <c r="BF129" s="78"/>
      <c r="BG129" s="99">
        <v>25.8</v>
      </c>
      <c r="BH129" s="142">
        <v>4.2372881355928698</v>
      </c>
      <c r="BI129" s="99">
        <v>1</v>
      </c>
      <c r="BJ129" s="99">
        <f t="shared" si="32"/>
        <v>8.9916000000007443</v>
      </c>
      <c r="BK129" s="99">
        <v>208.22767916720551</v>
      </c>
      <c r="BL129" s="142">
        <v>4.0787401574803148</v>
      </c>
      <c r="BM129" s="76" t="str">
        <f t="shared" si="33"/>
        <v>R30S5</v>
      </c>
      <c r="BN129" s="76">
        <f t="shared" si="34"/>
        <v>124.7350088262625</v>
      </c>
      <c r="BO129" s="135"/>
      <c r="BP129" s="110">
        <f t="shared" si="35"/>
        <v>3.1225622537974109</v>
      </c>
      <c r="BQ129" s="144">
        <f t="shared" si="36"/>
        <v>0.98</v>
      </c>
      <c r="BR129" s="110">
        <f t="shared" si="37"/>
        <v>3.1225622537974109</v>
      </c>
      <c r="BS129" s="99">
        <v>4</v>
      </c>
      <c r="BT129" s="99">
        <f t="shared" si="38"/>
        <v>8815.2596078323531</v>
      </c>
      <c r="BU129" s="122">
        <v>4</v>
      </c>
      <c r="BV129" s="122">
        <f t="shared" si="39"/>
        <v>4787.3596078323535</v>
      </c>
      <c r="BW129" s="122">
        <f t="shared" si="40"/>
        <v>2.5721784776902887E-2</v>
      </c>
      <c r="BX129" s="122" t="s">
        <v>1376</v>
      </c>
      <c r="BY129" s="122">
        <f t="shared" si="41"/>
        <v>9.2669704451215945E-2</v>
      </c>
      <c r="BZ129" s="78">
        <v>-6.2331938497951755</v>
      </c>
      <c r="CA129" s="122">
        <f t="shared" si="42"/>
        <v>-6.2331938497951755</v>
      </c>
      <c r="CB129" s="122">
        <f t="shared" si="43"/>
        <v>-9.92799880936197</v>
      </c>
    </row>
    <row r="130" spans="1:80" x14ac:dyDescent="0.35">
      <c r="A130" s="4" t="s">
        <v>53</v>
      </c>
      <c r="B130" s="4">
        <v>6</v>
      </c>
      <c r="C130" s="4" t="s">
        <v>45</v>
      </c>
      <c r="D130" s="5">
        <v>1</v>
      </c>
      <c r="E130" s="6">
        <v>42474</v>
      </c>
      <c r="F130" s="4">
        <v>2982</v>
      </c>
      <c r="G130" s="4">
        <v>2982.6</v>
      </c>
      <c r="H130" s="4">
        <v>2810.95</v>
      </c>
      <c r="I130" s="4">
        <v>2811.5</v>
      </c>
      <c r="J130" s="7">
        <v>6</v>
      </c>
      <c r="K130" s="7">
        <v>253.4</v>
      </c>
      <c r="L130" s="4">
        <v>227.3</v>
      </c>
      <c r="M130" s="4">
        <v>228.6</v>
      </c>
      <c r="N130" s="8"/>
      <c r="O130" s="4">
        <v>10.7</v>
      </c>
      <c r="P130" s="8"/>
      <c r="Q130" s="8"/>
      <c r="R130" s="4">
        <v>0.3</v>
      </c>
      <c r="S130" s="4">
        <v>2067.3000000000002</v>
      </c>
      <c r="T130" s="4">
        <v>9355.7999999999993</v>
      </c>
      <c r="U130" s="4">
        <v>7666</v>
      </c>
      <c r="V130" s="4">
        <v>90.5</v>
      </c>
      <c r="W130" s="4">
        <v>0.28999999999999998</v>
      </c>
      <c r="X130" s="4">
        <v>3.4</v>
      </c>
      <c r="Y130" s="4">
        <v>1.31</v>
      </c>
      <c r="Z130" s="4">
        <v>797.8</v>
      </c>
      <c r="AA130" s="4">
        <v>10.64</v>
      </c>
      <c r="AB130" s="8"/>
      <c r="AC130" s="4">
        <v>2712.4</v>
      </c>
      <c r="AD130" s="4">
        <v>344.2</v>
      </c>
      <c r="AE130" s="8">
        <v>0</v>
      </c>
      <c r="AF130" s="8">
        <v>6200</v>
      </c>
      <c r="AG130" s="8">
        <v>1.1083569711846191</v>
      </c>
      <c r="AH130" s="9">
        <v>0.11723749999999998</v>
      </c>
      <c r="AI130" s="9">
        <v>7.7135714285714321E-2</v>
      </c>
      <c r="AJ130" s="10">
        <v>34.137599999999566</v>
      </c>
      <c r="AK130" s="10">
        <v>1439.1562553571428</v>
      </c>
      <c r="AL130" s="10">
        <v>7141.8974111607104</v>
      </c>
      <c r="AM130" s="10">
        <v>6087.8125</v>
      </c>
      <c r="AN130" s="10">
        <v>8098.0127000000002</v>
      </c>
      <c r="AO130" s="10">
        <v>2.8572254464285725</v>
      </c>
      <c r="AP130" s="10">
        <v>1.2584</v>
      </c>
      <c r="AQ130" s="10">
        <v>8.6171000000000006</v>
      </c>
      <c r="AR130" s="11">
        <v>0.18699598214285723</v>
      </c>
      <c r="AS130" s="11">
        <f t="shared" si="46"/>
        <v>6.2833716135719229</v>
      </c>
      <c r="AT130" s="8"/>
      <c r="AU130" s="30">
        <v>0.34995999999999999</v>
      </c>
      <c r="AV130" s="78">
        <v>6.7299999999999995</v>
      </c>
      <c r="AW130" s="78" t="s">
        <v>119</v>
      </c>
      <c r="AX130" s="78" t="s">
        <v>98</v>
      </c>
      <c r="AY130" s="78">
        <v>4562.3999999999996</v>
      </c>
      <c r="AZ130" s="78">
        <v>5049.24</v>
      </c>
      <c r="BA130" s="78">
        <v>0</v>
      </c>
      <c r="BB130" s="78">
        <v>329.3895324952756</v>
      </c>
      <c r="BC130" s="78" t="str">
        <f t="shared" ref="BC130:BC193" si="47">CONCATENATE("R",RIGHT(A130,2),"S",B130,"C",D130)</f>
        <v>R30S6C1</v>
      </c>
      <c r="BD130" s="78">
        <f t="shared" si="31"/>
        <v>766.08208863011873</v>
      </c>
      <c r="BE130" s="78">
        <v>160.36000000000004</v>
      </c>
      <c r="BF130" s="78"/>
      <c r="BG130" s="99">
        <v>29.8</v>
      </c>
      <c r="BH130" s="142">
        <v>1.7517341582302437</v>
      </c>
      <c r="BI130" s="99">
        <v>5</v>
      </c>
      <c r="BJ130" s="99">
        <f t="shared" si="32"/>
        <v>6.8275199999999128</v>
      </c>
      <c r="BK130" s="99">
        <v>79.454911886015267</v>
      </c>
      <c r="BL130" s="142">
        <v>21.364485981308412</v>
      </c>
      <c r="BM130" s="76" t="str">
        <f t="shared" si="33"/>
        <v>R30S6</v>
      </c>
      <c r="BN130" s="76">
        <f t="shared" si="34"/>
        <v>121.92213603527776</v>
      </c>
      <c r="BO130" s="135"/>
      <c r="BP130" s="110">
        <f t="shared" si="35"/>
        <v>13.079862387480718</v>
      </c>
      <c r="BQ130" s="144">
        <f t="shared" si="36"/>
        <v>0.36599999999999999</v>
      </c>
      <c r="BR130" s="110">
        <f t="shared" si="37"/>
        <v>14.238494216212493</v>
      </c>
      <c r="BS130" s="99">
        <v>4</v>
      </c>
      <c r="BT130" s="99">
        <f t="shared" si="38"/>
        <v>10218.958172336608</v>
      </c>
      <c r="BU130" s="122">
        <v>4</v>
      </c>
      <c r="BV130" s="122">
        <f t="shared" si="39"/>
        <v>8151.658172336608</v>
      </c>
      <c r="BW130" s="122">
        <f t="shared" si="40"/>
        <v>2.8037383177570093E-2</v>
      </c>
      <c r="BX130" s="122" t="s">
        <v>1376</v>
      </c>
      <c r="BY130" s="122">
        <f t="shared" si="41"/>
        <v>0.36340029776731408</v>
      </c>
      <c r="BZ130" s="78">
        <v>-6.5790378812794996</v>
      </c>
      <c r="CA130" s="122">
        <f t="shared" si="42"/>
        <v>-6.4622715108071107</v>
      </c>
      <c r="CB130" s="122">
        <f t="shared" si="43"/>
        <v>-40.60485337019994</v>
      </c>
    </row>
    <row r="131" spans="1:80" x14ac:dyDescent="0.35">
      <c r="A131" s="4" t="s">
        <v>53</v>
      </c>
      <c r="B131" s="4">
        <v>6</v>
      </c>
      <c r="C131" s="4" t="s">
        <v>45</v>
      </c>
      <c r="D131" s="5">
        <v>2</v>
      </c>
      <c r="E131" s="6">
        <v>42474</v>
      </c>
      <c r="F131" s="4">
        <v>2991.4</v>
      </c>
      <c r="G131" s="4">
        <v>2992</v>
      </c>
      <c r="H131" s="4">
        <v>2819.7</v>
      </c>
      <c r="I131" s="4">
        <v>2820.26</v>
      </c>
      <c r="J131" s="7">
        <v>6</v>
      </c>
      <c r="K131" s="7">
        <v>253.4</v>
      </c>
      <c r="L131" s="4">
        <v>351.6</v>
      </c>
      <c r="M131" s="4">
        <v>347.5</v>
      </c>
      <c r="N131" s="8"/>
      <c r="O131" s="4">
        <v>10.7</v>
      </c>
      <c r="P131" s="8"/>
      <c r="Q131" s="8"/>
      <c r="R131" s="4">
        <v>0.45</v>
      </c>
      <c r="S131" s="4">
        <v>2080.5</v>
      </c>
      <c r="T131" s="4">
        <v>9355.7999999999993</v>
      </c>
      <c r="U131" s="4">
        <v>7666</v>
      </c>
      <c r="V131" s="4">
        <v>90.5</v>
      </c>
      <c r="W131" s="4">
        <v>0.73</v>
      </c>
      <c r="X131" s="4">
        <v>3.4</v>
      </c>
      <c r="Y131" s="4">
        <v>2.31</v>
      </c>
      <c r="Z131" s="4">
        <v>1644.1</v>
      </c>
      <c r="AA131" s="4">
        <v>14.42</v>
      </c>
      <c r="AB131" s="8"/>
      <c r="AC131" s="4">
        <v>2712.4</v>
      </c>
      <c r="AD131" s="4">
        <v>344.2</v>
      </c>
      <c r="AE131" s="8">
        <v>0</v>
      </c>
      <c r="AF131" s="8">
        <v>6200</v>
      </c>
      <c r="AG131" s="8">
        <v>1.1083569711846191</v>
      </c>
      <c r="AH131" s="9">
        <v>0.11723749999999998</v>
      </c>
      <c r="AI131" s="9">
        <v>7.7135714285714321E-2</v>
      </c>
      <c r="AJ131" s="10">
        <v>34.137599999999566</v>
      </c>
      <c r="AK131" s="10">
        <v>1439.1562553571428</v>
      </c>
      <c r="AL131" s="10">
        <v>7141.8974111607104</v>
      </c>
      <c r="AM131" s="10">
        <v>6087.8125</v>
      </c>
      <c r="AN131" s="10">
        <v>8098.0127000000002</v>
      </c>
      <c r="AO131" s="10">
        <v>2.8572254464285725</v>
      </c>
      <c r="AP131" s="10">
        <v>1.2584</v>
      </c>
      <c r="AQ131" s="10">
        <v>8.6171000000000006</v>
      </c>
      <c r="AR131" s="11">
        <v>0.18699598214285723</v>
      </c>
      <c r="AS131" s="11">
        <f t="shared" si="46"/>
        <v>6.2833716135719229</v>
      </c>
      <c r="AT131" s="8">
        <v>0</v>
      </c>
      <c r="AU131" s="30">
        <v>0.41964000000000007</v>
      </c>
      <c r="AV131" s="78">
        <v>8.07</v>
      </c>
      <c r="AW131" s="78" t="s">
        <v>119</v>
      </c>
      <c r="AX131" s="78" t="s">
        <v>98</v>
      </c>
      <c r="AY131" s="78">
        <v>4566.3999999999996</v>
      </c>
      <c r="AZ131" s="78">
        <v>5052.72</v>
      </c>
      <c r="BA131" s="78">
        <v>0</v>
      </c>
      <c r="BB131" s="78">
        <v>821.64007238032468</v>
      </c>
      <c r="BC131" s="78" t="str">
        <f t="shared" si="47"/>
        <v>R30S6C2</v>
      </c>
      <c r="BD131" s="78">
        <f t="shared" ref="BD131:BD194" si="48">AVERAGEIF($BM$2:$BM$944, BM131, $BB$2:$BB$944)</f>
        <v>766.08208863011873</v>
      </c>
      <c r="BE131" s="78">
        <v>399.58</v>
      </c>
      <c r="BF131" s="78"/>
      <c r="BG131" s="99">
        <v>29.8</v>
      </c>
      <c r="BH131" s="142">
        <v>1.7517341582302437</v>
      </c>
      <c r="BI131" s="99">
        <v>5</v>
      </c>
      <c r="BJ131" s="99">
        <f t="shared" ref="BJ131:BJ194" si="49">AJ131/BI131</f>
        <v>6.8275199999999128</v>
      </c>
      <c r="BK131" s="99">
        <v>79.454911886015267</v>
      </c>
      <c r="BL131" s="142">
        <v>32.476635514018696</v>
      </c>
      <c r="BM131" s="76" t="str">
        <f t="shared" ref="BM131:BM194" si="50">LEFT(BC131,5)</f>
        <v>R30S6</v>
      </c>
      <c r="BN131" s="76">
        <f t="shared" ref="BN131:BN194" si="51">BD131/AS131</f>
        <v>121.92213603527776</v>
      </c>
      <c r="BO131" s="135"/>
      <c r="BP131" s="110">
        <f t="shared" ref="BP131:BP194" si="52">AD131*1000/(O131*3.28*3.28*M131)</f>
        <v>8.6044792569153739</v>
      </c>
      <c r="BQ131" s="144">
        <f t="shared" ref="BQ131:BQ194" si="53">AVERAGEIF($BM$2:$BM$942,BM131,$R$2:$R$942)</f>
        <v>0.36599999999999999</v>
      </c>
      <c r="BR131" s="110">
        <f t="shared" ref="BR131:BR194" si="54">AVERAGEIF($BM$2:$BM$942,BM131,$BP$2:$BP$942)</f>
        <v>14.238494216212493</v>
      </c>
      <c r="BS131" s="99">
        <v>4</v>
      </c>
      <c r="BT131" s="99">
        <f t="shared" ref="BT131:BT194" si="55">AG131*H131*3.28</f>
        <v>10250.768017409606</v>
      </c>
      <c r="BU131" s="122">
        <v>4</v>
      </c>
      <c r="BV131" s="122">
        <f t="shared" ref="BV131:BV194" si="56">BT131-S131</f>
        <v>8170.2680174096058</v>
      </c>
      <c r="BW131" s="122">
        <f t="shared" ref="BW131:BW194" si="57">R131/O131</f>
        <v>4.2056074766355145E-2</v>
      </c>
      <c r="BX131" s="122" t="s">
        <v>1376</v>
      </c>
      <c r="BY131" s="122">
        <f t="shared" ref="BY131:BY194" si="58">(M131)^0.25/O131</f>
        <v>0.40351057831704834</v>
      </c>
      <c r="BZ131" s="78">
        <v>-6.9978287949236355</v>
      </c>
      <c r="CA131" s="122">
        <f t="shared" ref="CA131:CA194" si="59">AVERAGEIF($BM$2:$BM$943,BM131,$BZ$2:$BZ$943)</f>
        <v>-6.4622715108071107</v>
      </c>
      <c r="CB131" s="122">
        <f t="shared" ref="CB131:CB194" si="60">CA131*AS131</f>
        <v>-40.60485337019994</v>
      </c>
    </row>
    <row r="132" spans="1:80" x14ac:dyDescent="0.35">
      <c r="A132" s="4" t="s">
        <v>53</v>
      </c>
      <c r="B132" s="4">
        <v>6</v>
      </c>
      <c r="C132" s="4" t="s">
        <v>45</v>
      </c>
      <c r="D132" s="5">
        <v>3</v>
      </c>
      <c r="E132" s="6">
        <v>42474</v>
      </c>
      <c r="F132" s="4">
        <v>3002</v>
      </c>
      <c r="G132" s="4">
        <v>3002.5</v>
      </c>
      <c r="H132" s="4">
        <v>2829.58</v>
      </c>
      <c r="I132" s="4">
        <v>2830.04</v>
      </c>
      <c r="J132" s="7">
        <v>5</v>
      </c>
      <c r="K132" s="7">
        <v>253.4</v>
      </c>
      <c r="L132" s="4">
        <v>158</v>
      </c>
      <c r="M132" s="4">
        <v>164.6</v>
      </c>
      <c r="N132" s="8"/>
      <c r="O132" s="4">
        <v>9.1</v>
      </c>
      <c r="P132" s="8"/>
      <c r="Q132" s="8"/>
      <c r="R132" s="4">
        <v>0.43</v>
      </c>
      <c r="S132" s="4">
        <v>2102.9</v>
      </c>
      <c r="T132" s="4">
        <v>9355.7999999999993</v>
      </c>
      <c r="U132" s="4">
        <v>7666</v>
      </c>
      <c r="V132" s="4">
        <v>90.5</v>
      </c>
      <c r="W132" s="4">
        <v>0.31</v>
      </c>
      <c r="X132" s="4">
        <v>3.4</v>
      </c>
      <c r="Y132" s="4">
        <v>1.42</v>
      </c>
      <c r="Z132" s="4">
        <v>804.1</v>
      </c>
      <c r="AA132" s="4">
        <v>14.89</v>
      </c>
      <c r="AB132" s="8"/>
      <c r="AC132" s="4">
        <v>2712.4</v>
      </c>
      <c r="AD132" s="4">
        <v>344.2</v>
      </c>
      <c r="AE132" s="8">
        <v>0</v>
      </c>
      <c r="AF132" s="8">
        <v>6200</v>
      </c>
      <c r="AG132" s="8">
        <v>1.1083569711846191</v>
      </c>
      <c r="AH132" s="9">
        <v>0.11723749999999998</v>
      </c>
      <c r="AI132" s="9">
        <v>7.7135714285714321E-2</v>
      </c>
      <c r="AJ132" s="10">
        <v>34.137599999999566</v>
      </c>
      <c r="AK132" s="10">
        <v>1439.1562553571428</v>
      </c>
      <c r="AL132" s="10">
        <v>7141.8974111607104</v>
      </c>
      <c r="AM132" s="10">
        <v>6087.8125</v>
      </c>
      <c r="AN132" s="10">
        <v>8098.0127000000002</v>
      </c>
      <c r="AO132" s="10">
        <v>2.8572254464285725</v>
      </c>
      <c r="AP132" s="10">
        <v>1.2584</v>
      </c>
      <c r="AQ132" s="10">
        <v>8.6171000000000006</v>
      </c>
      <c r="AR132" s="11">
        <v>0.18699598214285723</v>
      </c>
      <c r="AS132" s="11">
        <f t="shared" si="46"/>
        <v>6.2833716135719229</v>
      </c>
      <c r="AT132" s="8">
        <v>0</v>
      </c>
      <c r="AU132" s="30">
        <v>0.76232000000000011</v>
      </c>
      <c r="AV132" s="78">
        <v>14.66</v>
      </c>
      <c r="AW132" s="78" t="s">
        <v>119</v>
      </c>
      <c r="AX132" s="78" t="s">
        <v>98</v>
      </c>
      <c r="AY132" s="78">
        <v>4570</v>
      </c>
      <c r="AZ132" s="78">
        <v>5056.68</v>
      </c>
      <c r="BA132" s="78">
        <v>0</v>
      </c>
      <c r="BB132" s="78">
        <v>1215.5831347086375</v>
      </c>
      <c r="BC132" s="78" t="str">
        <f t="shared" si="47"/>
        <v>R30S6C3</v>
      </c>
      <c r="BD132" s="78">
        <f t="shared" si="48"/>
        <v>766.08208863011873</v>
      </c>
      <c r="BE132" s="78">
        <v>591.60000000000014</v>
      </c>
      <c r="BF132" s="78"/>
      <c r="BG132" s="99">
        <v>29.8</v>
      </c>
      <c r="BH132" s="142">
        <v>1.7517341582302437</v>
      </c>
      <c r="BI132" s="99">
        <v>5</v>
      </c>
      <c r="BJ132" s="99">
        <f t="shared" si="49"/>
        <v>6.8275199999999128</v>
      </c>
      <c r="BK132" s="99">
        <v>79.454911886015267</v>
      </c>
      <c r="BL132" s="142">
        <v>18.087912087912088</v>
      </c>
      <c r="BM132" s="76" t="str">
        <f t="shared" si="50"/>
        <v>R30S6</v>
      </c>
      <c r="BN132" s="76">
        <f t="shared" si="51"/>
        <v>121.92213603527776</v>
      </c>
      <c r="BO132" s="135"/>
      <c r="BP132" s="110">
        <f t="shared" si="52"/>
        <v>21.359542945953283</v>
      </c>
      <c r="BQ132" s="144">
        <f t="shared" si="53"/>
        <v>0.36599999999999999</v>
      </c>
      <c r="BR132" s="110">
        <f t="shared" si="54"/>
        <v>14.238494216212493</v>
      </c>
      <c r="BS132" s="99">
        <v>4</v>
      </c>
      <c r="BT132" s="99">
        <f t="shared" si="55"/>
        <v>10286.685876760603</v>
      </c>
      <c r="BU132" s="122">
        <v>4</v>
      </c>
      <c r="BV132" s="122">
        <f t="shared" si="56"/>
        <v>8183.7858767606031</v>
      </c>
      <c r="BW132" s="122">
        <f t="shared" si="57"/>
        <v>4.7252747252747251E-2</v>
      </c>
      <c r="BX132" s="122" t="s">
        <v>1376</v>
      </c>
      <c r="BY132" s="122">
        <f t="shared" si="58"/>
        <v>0.3936099473194975</v>
      </c>
      <c r="BZ132" s="78">
        <v>-6.2907097001045971</v>
      </c>
      <c r="CA132" s="122">
        <f t="shared" si="59"/>
        <v>-6.4622715108071107</v>
      </c>
      <c r="CB132" s="122">
        <f t="shared" si="60"/>
        <v>-40.60485337019994</v>
      </c>
    </row>
    <row r="133" spans="1:80" x14ac:dyDescent="0.35">
      <c r="A133" s="4" t="s">
        <v>53</v>
      </c>
      <c r="B133" s="4">
        <v>6</v>
      </c>
      <c r="C133" s="4" t="s">
        <v>45</v>
      </c>
      <c r="D133" s="5">
        <v>4</v>
      </c>
      <c r="E133" s="6">
        <v>42474</v>
      </c>
      <c r="F133" s="4">
        <v>3011.5</v>
      </c>
      <c r="G133" s="4">
        <v>3012</v>
      </c>
      <c r="H133" s="4">
        <v>2838.41</v>
      </c>
      <c r="I133" s="4">
        <v>2838.87</v>
      </c>
      <c r="J133" s="7">
        <v>5</v>
      </c>
      <c r="K133" s="7">
        <v>255.2</v>
      </c>
      <c r="L133" s="4">
        <v>193.1</v>
      </c>
      <c r="M133" s="4">
        <v>192</v>
      </c>
      <c r="N133" s="8"/>
      <c r="O133" s="4">
        <v>13.2</v>
      </c>
      <c r="P133" s="8"/>
      <c r="Q133" s="8"/>
      <c r="R133" s="4">
        <v>0.35</v>
      </c>
      <c r="S133" s="4">
        <v>2121.1999999999998</v>
      </c>
      <c r="T133" s="4">
        <v>9355.7999999999993</v>
      </c>
      <c r="U133" s="4">
        <v>7666</v>
      </c>
      <c r="V133" s="4">
        <v>90.5</v>
      </c>
      <c r="W133" s="4">
        <v>0.34</v>
      </c>
      <c r="X133" s="4">
        <v>3.4</v>
      </c>
      <c r="Y133" s="4">
        <v>1.17</v>
      </c>
      <c r="Z133" s="4">
        <v>623.5</v>
      </c>
      <c r="AA133" s="4">
        <v>9.9</v>
      </c>
      <c r="AB133" s="8"/>
      <c r="AC133" s="4">
        <v>2712.4</v>
      </c>
      <c r="AD133" s="4">
        <v>344.2</v>
      </c>
      <c r="AE133" s="8">
        <v>0</v>
      </c>
      <c r="AF133" s="8">
        <v>6200</v>
      </c>
      <c r="AG133" s="8">
        <v>1.1083569711846191</v>
      </c>
      <c r="AH133" s="9">
        <v>0.11723749999999998</v>
      </c>
      <c r="AI133" s="9">
        <v>7.7135714285714321E-2</v>
      </c>
      <c r="AJ133" s="10">
        <v>34.137599999999566</v>
      </c>
      <c r="AK133" s="10">
        <v>1439.1562553571428</v>
      </c>
      <c r="AL133" s="10">
        <v>7141.8974111607104</v>
      </c>
      <c r="AM133" s="10">
        <v>6087.8125</v>
      </c>
      <c r="AN133" s="10">
        <v>8098.0127000000002</v>
      </c>
      <c r="AO133" s="10">
        <v>2.8572254464285725</v>
      </c>
      <c r="AP133" s="10">
        <v>1.2584</v>
      </c>
      <c r="AQ133" s="10">
        <v>8.6171000000000006</v>
      </c>
      <c r="AR133" s="11">
        <v>0.18699598214285723</v>
      </c>
      <c r="AS133" s="11">
        <f t="shared" si="46"/>
        <v>6.2833716135719229</v>
      </c>
      <c r="AT133" s="8">
        <v>0</v>
      </c>
      <c r="AU133" s="30">
        <v>0.31356000000000001</v>
      </c>
      <c r="AV133" s="78">
        <v>6.03</v>
      </c>
      <c r="AW133" s="78" t="s">
        <v>119</v>
      </c>
      <c r="AX133" s="78" t="s">
        <v>98</v>
      </c>
      <c r="AY133" s="78">
        <v>4574</v>
      </c>
      <c r="AZ133" s="78">
        <v>5060.2</v>
      </c>
      <c r="BA133" s="78">
        <v>0</v>
      </c>
      <c r="BB133" s="78">
        <v>636.89839572192545</v>
      </c>
      <c r="BC133" s="78" t="str">
        <f t="shared" si="47"/>
        <v>R30S6C4</v>
      </c>
      <c r="BD133" s="78">
        <f t="shared" si="48"/>
        <v>766.08208863011873</v>
      </c>
      <c r="BE133" s="78">
        <v>309.66000000000008</v>
      </c>
      <c r="BF133" s="78"/>
      <c r="BG133" s="99">
        <v>29.8</v>
      </c>
      <c r="BH133" s="142">
        <v>1.7517341582302437</v>
      </c>
      <c r="BI133" s="99">
        <v>5</v>
      </c>
      <c r="BJ133" s="99">
        <f t="shared" si="49"/>
        <v>6.8275199999999128</v>
      </c>
      <c r="BK133" s="99">
        <v>79.454911886015267</v>
      </c>
      <c r="BL133" s="142">
        <v>14.545454545454547</v>
      </c>
      <c r="BM133" s="76" t="str">
        <f t="shared" si="50"/>
        <v>R30S6</v>
      </c>
      <c r="BN133" s="76">
        <f t="shared" si="51"/>
        <v>121.92213603527776</v>
      </c>
      <c r="BO133" s="135"/>
      <c r="BP133" s="110">
        <f t="shared" si="52"/>
        <v>12.623739345417293</v>
      </c>
      <c r="BQ133" s="144">
        <f t="shared" si="53"/>
        <v>0.36599999999999999</v>
      </c>
      <c r="BR133" s="110">
        <f t="shared" si="54"/>
        <v>14.238494216212493</v>
      </c>
      <c r="BS133" s="99">
        <v>4</v>
      </c>
      <c r="BT133" s="99">
        <f t="shared" si="55"/>
        <v>10318.78655470284</v>
      </c>
      <c r="BU133" s="122">
        <v>4</v>
      </c>
      <c r="BV133" s="122">
        <f t="shared" si="56"/>
        <v>8197.5865547028407</v>
      </c>
      <c r="BW133" s="122">
        <f t="shared" si="57"/>
        <v>2.6515151515151516E-2</v>
      </c>
      <c r="BX133" s="122" t="s">
        <v>1376</v>
      </c>
      <c r="BY133" s="122">
        <f t="shared" si="58"/>
        <v>0.2820014724551817</v>
      </c>
      <c r="BZ133" s="78">
        <v>-6.4045595019465704</v>
      </c>
      <c r="CA133" s="122">
        <f t="shared" si="59"/>
        <v>-6.4622715108071107</v>
      </c>
      <c r="CB133" s="122">
        <f t="shared" si="60"/>
        <v>-40.60485337019994</v>
      </c>
    </row>
    <row r="134" spans="1:80" x14ac:dyDescent="0.35">
      <c r="A134" s="4" t="s">
        <v>53</v>
      </c>
      <c r="B134" s="4">
        <v>6</v>
      </c>
      <c r="C134" s="4" t="s">
        <v>45</v>
      </c>
      <c r="D134" s="5">
        <v>5</v>
      </c>
      <c r="E134" s="6">
        <v>42474</v>
      </c>
      <c r="F134" s="4">
        <v>3028.4</v>
      </c>
      <c r="G134" s="4">
        <v>3029</v>
      </c>
      <c r="H134" s="4">
        <v>2854.02</v>
      </c>
      <c r="I134" s="4">
        <v>2854.57</v>
      </c>
      <c r="J134" s="7">
        <v>6</v>
      </c>
      <c r="K134" s="7">
        <v>255.2</v>
      </c>
      <c r="L134" s="4">
        <v>130.9</v>
      </c>
      <c r="M134" s="4">
        <v>128</v>
      </c>
      <c r="N134" s="8"/>
      <c r="O134" s="4">
        <v>16.100000000000001</v>
      </c>
      <c r="P134" s="8"/>
      <c r="Q134" s="8"/>
      <c r="R134" s="4">
        <v>0.3</v>
      </c>
      <c r="S134" s="4">
        <v>2152.9</v>
      </c>
      <c r="T134" s="4">
        <v>9355.7999999999993</v>
      </c>
      <c r="U134" s="4">
        <v>7666</v>
      </c>
      <c r="V134" s="4">
        <v>90.5</v>
      </c>
      <c r="W134" s="4">
        <v>0.28999999999999998</v>
      </c>
      <c r="X134" s="4">
        <v>3.4</v>
      </c>
      <c r="Y134" s="4">
        <v>1.27</v>
      </c>
      <c r="Z134" s="4">
        <v>693.4</v>
      </c>
      <c r="AA134" s="4">
        <v>16.510000000000002</v>
      </c>
      <c r="AB134" s="8"/>
      <c r="AC134" s="4">
        <v>2712.4</v>
      </c>
      <c r="AD134" s="4">
        <v>344.2</v>
      </c>
      <c r="AE134" s="8">
        <v>0</v>
      </c>
      <c r="AF134" s="8">
        <v>6200</v>
      </c>
      <c r="AG134" s="8">
        <v>1.1083569711846191</v>
      </c>
      <c r="AH134" s="9">
        <v>0.11723749999999998</v>
      </c>
      <c r="AI134" s="9">
        <v>7.7135714285714321E-2</v>
      </c>
      <c r="AJ134" s="10">
        <v>34.137599999999566</v>
      </c>
      <c r="AK134" s="10">
        <v>1439.1562553571428</v>
      </c>
      <c r="AL134" s="10">
        <v>7141.8974111607104</v>
      </c>
      <c r="AM134" s="10">
        <v>6087.8125</v>
      </c>
      <c r="AN134" s="10">
        <v>8098.0127000000002</v>
      </c>
      <c r="AO134" s="10">
        <v>2.8572254464285725</v>
      </c>
      <c r="AP134" s="10">
        <v>1.2584</v>
      </c>
      <c r="AQ134" s="10">
        <v>8.6171000000000006</v>
      </c>
      <c r="AR134" s="11">
        <v>0.18699598214285723</v>
      </c>
      <c r="AS134" s="11">
        <f t="shared" si="46"/>
        <v>6.2833716135719229</v>
      </c>
      <c r="AT134" s="8">
        <v>0</v>
      </c>
      <c r="AU134" s="30">
        <v>0.40560000000000002</v>
      </c>
      <c r="AV134" s="78">
        <v>7.8</v>
      </c>
      <c r="AW134" s="78" t="s">
        <v>119</v>
      </c>
      <c r="AX134" s="78" t="s">
        <v>98</v>
      </c>
      <c r="AY134" s="78">
        <v>4581</v>
      </c>
      <c r="AZ134" s="78">
        <v>5066.4399999999996</v>
      </c>
      <c r="BA134" s="78">
        <v>0</v>
      </c>
      <c r="BB134" s="78">
        <v>826.89930784443061</v>
      </c>
      <c r="BC134" s="78" t="str">
        <f t="shared" si="47"/>
        <v>R30S6C5</v>
      </c>
      <c r="BD134" s="78">
        <f t="shared" si="48"/>
        <v>766.08208863011873</v>
      </c>
      <c r="BE134" s="78">
        <v>401.41000000000008</v>
      </c>
      <c r="BF134" s="78"/>
      <c r="BG134" s="99">
        <v>29.8</v>
      </c>
      <c r="BH134" s="142">
        <v>1.7517341582302437</v>
      </c>
      <c r="BI134" s="99">
        <v>5</v>
      </c>
      <c r="BJ134" s="99">
        <f t="shared" si="49"/>
        <v>6.8275199999999128</v>
      </c>
      <c r="BK134" s="99">
        <v>79.454911886015267</v>
      </c>
      <c r="BL134" s="142">
        <v>7.9503105590062102</v>
      </c>
      <c r="BM134" s="76" t="str">
        <f t="shared" si="50"/>
        <v>R30S6</v>
      </c>
      <c r="BN134" s="76">
        <f t="shared" si="51"/>
        <v>121.92213603527776</v>
      </c>
      <c r="BO134" s="135"/>
      <c r="BP134" s="110">
        <f t="shared" si="52"/>
        <v>15.524847145295798</v>
      </c>
      <c r="BQ134" s="144">
        <f t="shared" si="53"/>
        <v>0.36599999999999999</v>
      </c>
      <c r="BR134" s="110">
        <f t="shared" si="54"/>
        <v>14.238494216212493</v>
      </c>
      <c r="BS134" s="99">
        <v>4</v>
      </c>
      <c r="BT134" s="99">
        <f t="shared" si="55"/>
        <v>10375.53531831307</v>
      </c>
      <c r="BU134" s="122">
        <v>4</v>
      </c>
      <c r="BV134" s="122">
        <f t="shared" si="56"/>
        <v>8222.6353183130705</v>
      </c>
      <c r="BW134" s="122">
        <f t="shared" si="57"/>
        <v>1.8633540372670804E-2</v>
      </c>
      <c r="BX134" s="122" t="s">
        <v>1376</v>
      </c>
      <c r="BY134" s="122">
        <f t="shared" si="58"/>
        <v>0.20891836403818992</v>
      </c>
      <c r="BZ134" s="78">
        <v>-6.0392216757812456</v>
      </c>
      <c r="CA134" s="122">
        <f t="shared" si="59"/>
        <v>-6.4622715108071107</v>
      </c>
      <c r="CB134" s="122">
        <f t="shared" si="60"/>
        <v>-40.60485337019994</v>
      </c>
    </row>
    <row r="135" spans="1:80" x14ac:dyDescent="0.35">
      <c r="A135" s="4" t="s">
        <v>53</v>
      </c>
      <c r="B135" s="4">
        <v>7</v>
      </c>
      <c r="C135" s="4" t="s">
        <v>45</v>
      </c>
      <c r="D135" s="5">
        <v>1</v>
      </c>
      <c r="E135" s="6">
        <v>42484</v>
      </c>
      <c r="F135" s="4">
        <v>2877.5</v>
      </c>
      <c r="G135" s="4">
        <v>2878.1</v>
      </c>
      <c r="H135" s="4">
        <v>2713.22</v>
      </c>
      <c r="I135" s="4">
        <v>2713.78</v>
      </c>
      <c r="J135" s="7">
        <v>6</v>
      </c>
      <c r="K135" s="7">
        <v>248</v>
      </c>
      <c r="L135" s="4">
        <v>79.599999999999994</v>
      </c>
      <c r="M135" s="4">
        <v>73.2</v>
      </c>
      <c r="N135" s="8"/>
      <c r="O135" s="4">
        <v>21.9</v>
      </c>
      <c r="P135" s="8"/>
      <c r="Q135" s="8"/>
      <c r="R135" s="4">
        <v>0.71</v>
      </c>
      <c r="S135" s="4">
        <v>2439.5</v>
      </c>
      <c r="T135" s="4">
        <v>9177.1</v>
      </c>
      <c r="U135" s="4">
        <v>6415</v>
      </c>
      <c r="V135" s="4">
        <v>71.400000000000006</v>
      </c>
      <c r="W135" s="4">
        <v>0.41</v>
      </c>
      <c r="X135" s="4">
        <v>0.18</v>
      </c>
      <c r="Y135" s="4">
        <v>2.0699999999999998</v>
      </c>
      <c r="Z135" s="4">
        <v>1288.4000000000001</v>
      </c>
      <c r="AA135" s="4">
        <v>53.68</v>
      </c>
      <c r="AB135" s="8"/>
      <c r="AC135" s="4">
        <v>2789.8</v>
      </c>
      <c r="AD135" s="4">
        <v>365.7</v>
      </c>
      <c r="AE135" s="8">
        <v>0</v>
      </c>
      <c r="AF135" s="8">
        <v>5550</v>
      </c>
      <c r="AG135" s="8">
        <v>1.0572041052847898</v>
      </c>
      <c r="AH135" s="9">
        <v>0.11306747967479679</v>
      </c>
      <c r="AI135" s="9">
        <v>6.5244308943089413E-2</v>
      </c>
      <c r="AJ135" s="10">
        <v>37.490399999998317</v>
      </c>
      <c r="AK135" s="10">
        <v>1593.4881845528469</v>
      </c>
      <c r="AL135" s="10">
        <v>6854.3457829268291</v>
      </c>
      <c r="AM135" s="10">
        <v>6020.3130000000001</v>
      </c>
      <c r="AN135" s="10">
        <v>8069.4018999999998</v>
      </c>
      <c r="AO135" s="10">
        <v>3.302049593495934</v>
      </c>
      <c r="AP135" s="10">
        <v>1.4305000000000001</v>
      </c>
      <c r="AQ135" s="10">
        <v>10.1203</v>
      </c>
      <c r="AR135" s="11">
        <v>0.1765605691056911</v>
      </c>
      <c r="AS135" s="11">
        <f t="shared" si="46"/>
        <v>6.5154029361477095</v>
      </c>
      <c r="AT135" s="8"/>
      <c r="AU135" s="40">
        <v>0.61307999999999996</v>
      </c>
      <c r="AV135" s="78">
        <v>11.79</v>
      </c>
      <c r="AW135" s="78" t="s">
        <v>119</v>
      </c>
      <c r="AX135" s="78" t="s">
        <v>98</v>
      </c>
      <c r="AY135" s="78">
        <v>4523.3</v>
      </c>
      <c r="AZ135" s="78">
        <v>5010.12</v>
      </c>
      <c r="BA135" s="78">
        <v>0</v>
      </c>
      <c r="BB135" s="78">
        <v>1428.2075510455618</v>
      </c>
      <c r="BC135" s="78" t="str">
        <f t="shared" si="47"/>
        <v>R30S7C1</v>
      </c>
      <c r="BD135" s="78">
        <f t="shared" si="48"/>
        <v>575.1389692118031</v>
      </c>
      <c r="BE135" s="78">
        <v>695.28</v>
      </c>
      <c r="BF135" s="78"/>
      <c r="BG135" s="99">
        <v>29.4</v>
      </c>
      <c r="BH135" s="142">
        <v>2.7740434884665057</v>
      </c>
      <c r="BI135" s="99">
        <v>6</v>
      </c>
      <c r="BJ135" s="99">
        <f t="shared" si="49"/>
        <v>6.2483999999997195</v>
      </c>
      <c r="BK135" s="99">
        <v>74.413716578114006</v>
      </c>
      <c r="BL135" s="142">
        <v>3.342465753424658</v>
      </c>
      <c r="BM135" s="76" t="str">
        <f t="shared" si="50"/>
        <v>R30S7</v>
      </c>
      <c r="BN135" s="76">
        <f t="shared" si="51"/>
        <v>88.273737610441515</v>
      </c>
      <c r="BO135" s="135"/>
      <c r="BP135" s="110">
        <f t="shared" si="52"/>
        <v>21.204209039181968</v>
      </c>
      <c r="BQ135" s="144">
        <f t="shared" si="53"/>
        <v>0.46</v>
      </c>
      <c r="BR135" s="110">
        <f t="shared" si="54"/>
        <v>22.774527773527172</v>
      </c>
      <c r="BS135" s="99">
        <v>4</v>
      </c>
      <c r="BT135" s="99">
        <f t="shared" si="55"/>
        <v>9408.441617933815</v>
      </c>
      <c r="BU135" s="122">
        <v>4</v>
      </c>
      <c r="BV135" s="122">
        <f t="shared" si="56"/>
        <v>6968.941617933815</v>
      </c>
      <c r="BW135" s="122">
        <f t="shared" si="57"/>
        <v>3.2420091324200914E-2</v>
      </c>
      <c r="BX135" s="122" t="s">
        <v>1376</v>
      </c>
      <c r="BY135" s="122">
        <f t="shared" si="58"/>
        <v>0.13356222811005153</v>
      </c>
      <c r="BZ135" s="78">
        <v>-5.4803868328288941</v>
      </c>
      <c r="CA135" s="122">
        <f t="shared" si="59"/>
        <v>-5.8066832358603753</v>
      </c>
      <c r="CB135" s="122">
        <f t="shared" si="60"/>
        <v>-37.832881004204374</v>
      </c>
    </row>
    <row r="136" spans="1:80" x14ac:dyDescent="0.35">
      <c r="A136" s="4" t="s">
        <v>53</v>
      </c>
      <c r="B136" s="4">
        <v>7</v>
      </c>
      <c r="C136" s="4" t="s">
        <v>45</v>
      </c>
      <c r="D136" s="5">
        <v>2</v>
      </c>
      <c r="E136" s="6">
        <v>42484</v>
      </c>
      <c r="F136" s="4">
        <v>2900.9</v>
      </c>
      <c r="G136" s="4">
        <v>2901.5</v>
      </c>
      <c r="H136" s="4">
        <v>2735.19</v>
      </c>
      <c r="I136" s="4">
        <v>2735.75</v>
      </c>
      <c r="J136" s="7">
        <v>6</v>
      </c>
      <c r="K136" s="7">
        <v>249.8</v>
      </c>
      <c r="L136" s="4">
        <v>119</v>
      </c>
      <c r="M136" s="4">
        <v>109.7</v>
      </c>
      <c r="N136" s="8"/>
      <c r="O136" s="4">
        <v>28.8</v>
      </c>
      <c r="P136" s="8"/>
      <c r="Q136" s="8"/>
      <c r="R136" s="4">
        <v>0.83</v>
      </c>
      <c r="S136" s="4">
        <v>2487.1999999999998</v>
      </c>
      <c r="T136" s="4">
        <v>9177.1</v>
      </c>
      <c r="U136" s="4">
        <v>6415</v>
      </c>
      <c r="V136" s="4">
        <v>71.400000000000006</v>
      </c>
      <c r="W136" s="4">
        <v>0.75</v>
      </c>
      <c r="X136" s="4">
        <v>0.18</v>
      </c>
      <c r="Y136" s="4">
        <v>2.99</v>
      </c>
      <c r="Z136" s="4">
        <v>1978.3</v>
      </c>
      <c r="AA136" s="4">
        <v>54.95</v>
      </c>
      <c r="AB136" s="8"/>
      <c r="AC136" s="4">
        <v>2789.8</v>
      </c>
      <c r="AD136" s="4">
        <v>365.7</v>
      </c>
      <c r="AE136" s="8">
        <v>0</v>
      </c>
      <c r="AF136" s="8">
        <v>5550</v>
      </c>
      <c r="AG136" s="8">
        <v>1.0572041052847898</v>
      </c>
      <c r="AH136" s="9">
        <v>0.11306747967479679</v>
      </c>
      <c r="AI136" s="9">
        <v>6.5244308943089413E-2</v>
      </c>
      <c r="AJ136" s="10">
        <v>37.490399999998317</v>
      </c>
      <c r="AK136" s="10">
        <v>1593.4881845528469</v>
      </c>
      <c r="AL136" s="10">
        <v>6854.3457829268291</v>
      </c>
      <c r="AM136" s="10">
        <v>6020.3130000000001</v>
      </c>
      <c r="AN136" s="10">
        <v>8069.4018999999998</v>
      </c>
      <c r="AO136" s="10">
        <v>3.302049593495934</v>
      </c>
      <c r="AP136" s="10">
        <v>1.4305000000000001</v>
      </c>
      <c r="AQ136" s="10">
        <v>10.1203</v>
      </c>
      <c r="AR136" s="11">
        <v>0.1765605691056911</v>
      </c>
      <c r="AS136" s="11">
        <f t="shared" si="46"/>
        <v>6.5154029361477095</v>
      </c>
      <c r="AT136" s="8">
        <v>0</v>
      </c>
      <c r="AU136" s="40">
        <v>0.53976000000000002</v>
      </c>
      <c r="AV136" s="78">
        <v>10.38</v>
      </c>
      <c r="AW136" s="78" t="s">
        <v>119</v>
      </c>
      <c r="AX136" s="78" t="s">
        <v>98</v>
      </c>
      <c r="AY136" s="78">
        <v>4533.3</v>
      </c>
      <c r="AZ136" s="78">
        <v>5018.88</v>
      </c>
      <c r="BA136" s="78">
        <v>0</v>
      </c>
      <c r="BB136" s="78">
        <v>1097.7593805346185</v>
      </c>
      <c r="BC136" s="78" t="str">
        <f t="shared" si="47"/>
        <v>R30S7C2</v>
      </c>
      <c r="BD136" s="78">
        <f t="shared" si="48"/>
        <v>575.1389692118031</v>
      </c>
      <c r="BE136" s="78">
        <v>533.04999999999995</v>
      </c>
      <c r="BF136" s="78"/>
      <c r="BG136" s="99">
        <v>29.4</v>
      </c>
      <c r="BH136" s="142">
        <v>2.7740434884665057</v>
      </c>
      <c r="BI136" s="99">
        <v>6</v>
      </c>
      <c r="BJ136" s="99">
        <f t="shared" si="49"/>
        <v>6.2483999999997195</v>
      </c>
      <c r="BK136" s="99">
        <v>74.413716578114006</v>
      </c>
      <c r="BL136" s="142">
        <v>3.8090277777777777</v>
      </c>
      <c r="BM136" s="76" t="str">
        <f t="shared" si="50"/>
        <v>R30S7</v>
      </c>
      <c r="BN136" s="76">
        <f t="shared" si="51"/>
        <v>88.273737610441515</v>
      </c>
      <c r="BO136" s="135"/>
      <c r="BP136" s="110">
        <f t="shared" si="52"/>
        <v>10.759154837223941</v>
      </c>
      <c r="BQ136" s="144">
        <f t="shared" si="53"/>
        <v>0.46</v>
      </c>
      <c r="BR136" s="110">
        <f t="shared" si="54"/>
        <v>22.774527773527172</v>
      </c>
      <c r="BS136" s="99">
        <v>4</v>
      </c>
      <c r="BT136" s="99">
        <f t="shared" si="55"/>
        <v>9484.6254372872045</v>
      </c>
      <c r="BU136" s="122">
        <v>4</v>
      </c>
      <c r="BV136" s="122">
        <f t="shared" si="56"/>
        <v>6997.4254372872047</v>
      </c>
      <c r="BW136" s="122">
        <f t="shared" si="57"/>
        <v>2.8819444444444443E-2</v>
      </c>
      <c r="BX136" s="122" t="s">
        <v>1376</v>
      </c>
      <c r="BY136" s="122">
        <f t="shared" si="58"/>
        <v>0.11237227391319202</v>
      </c>
      <c r="BZ136" s="78">
        <v>-5.8849407791428128</v>
      </c>
      <c r="CA136" s="122">
        <f t="shared" si="59"/>
        <v>-5.8066832358603753</v>
      </c>
      <c r="CB136" s="122">
        <f t="shared" si="60"/>
        <v>-37.832881004204374</v>
      </c>
    </row>
    <row r="137" spans="1:80" x14ac:dyDescent="0.35">
      <c r="A137" s="4" t="s">
        <v>53</v>
      </c>
      <c r="B137" s="4">
        <v>7</v>
      </c>
      <c r="C137" s="4" t="s">
        <v>45</v>
      </c>
      <c r="D137" s="5">
        <v>3</v>
      </c>
      <c r="E137" s="6">
        <v>42484</v>
      </c>
      <c r="F137" s="4">
        <v>2923.9</v>
      </c>
      <c r="G137" s="4">
        <v>2924.5</v>
      </c>
      <c r="H137" s="4">
        <v>2756.77</v>
      </c>
      <c r="I137" s="4">
        <v>2757.34</v>
      </c>
      <c r="J137" s="7">
        <v>6</v>
      </c>
      <c r="K137" s="7">
        <v>249.8</v>
      </c>
      <c r="L137" s="4">
        <v>165.8</v>
      </c>
      <c r="M137" s="4">
        <v>155.4</v>
      </c>
      <c r="N137" s="8"/>
      <c r="O137" s="4">
        <v>14.8</v>
      </c>
      <c r="P137" s="8"/>
      <c r="Q137" s="8"/>
      <c r="R137" s="4">
        <v>0.5</v>
      </c>
      <c r="S137" s="4">
        <v>2531.1</v>
      </c>
      <c r="T137" s="4">
        <v>9177.1</v>
      </c>
      <c r="U137" s="4">
        <v>6415</v>
      </c>
      <c r="V137" s="4">
        <v>71.400000000000006</v>
      </c>
      <c r="W137" s="4">
        <v>0.43</v>
      </c>
      <c r="X137" s="4">
        <v>0.18</v>
      </c>
      <c r="Y137" s="4">
        <v>2.61</v>
      </c>
      <c r="Z137" s="4">
        <v>1701.3</v>
      </c>
      <c r="AA137" s="4">
        <v>33.36</v>
      </c>
      <c r="AB137" s="8"/>
      <c r="AC137" s="4">
        <v>2789.8</v>
      </c>
      <c r="AD137" s="4">
        <v>365.7</v>
      </c>
      <c r="AE137" s="8">
        <v>0</v>
      </c>
      <c r="AF137" s="8">
        <v>5550</v>
      </c>
      <c r="AG137" s="8">
        <v>1.0572041052847898</v>
      </c>
      <c r="AH137" s="9">
        <v>0.11306747967479679</v>
      </c>
      <c r="AI137" s="9">
        <v>6.5244308943089413E-2</v>
      </c>
      <c r="AJ137" s="10">
        <v>37.490399999998317</v>
      </c>
      <c r="AK137" s="10">
        <v>1593.4881845528469</v>
      </c>
      <c r="AL137" s="10">
        <v>6854.3457829268291</v>
      </c>
      <c r="AM137" s="10">
        <v>6020.3130000000001</v>
      </c>
      <c r="AN137" s="10">
        <v>8069.4018999999998</v>
      </c>
      <c r="AO137" s="10">
        <v>3.302049593495934</v>
      </c>
      <c r="AP137" s="10">
        <v>1.4305000000000001</v>
      </c>
      <c r="AQ137" s="10">
        <v>10.1203</v>
      </c>
      <c r="AR137" s="11">
        <v>0.1765605691056911</v>
      </c>
      <c r="AS137" s="11">
        <f t="shared" si="46"/>
        <v>6.5154029361477095</v>
      </c>
      <c r="AT137" s="8">
        <v>0</v>
      </c>
      <c r="AU137" s="40">
        <v>2.496E-2</v>
      </c>
      <c r="AV137" s="78">
        <v>0.48</v>
      </c>
      <c r="AW137" s="78" t="s">
        <v>119</v>
      </c>
      <c r="AX137" s="78" t="s">
        <v>98</v>
      </c>
      <c r="AY137" s="78">
        <v>4541.3999999999996</v>
      </c>
      <c r="AZ137" s="78">
        <v>5027.5199999999995</v>
      </c>
      <c r="BA137" s="78">
        <v>0</v>
      </c>
      <c r="BB137" s="78">
        <v>192.99761375791988</v>
      </c>
      <c r="BC137" s="78" t="str">
        <f t="shared" si="47"/>
        <v>R30S7C3</v>
      </c>
      <c r="BD137" s="78">
        <f t="shared" si="48"/>
        <v>575.1389692118031</v>
      </c>
      <c r="BE137" s="78">
        <v>93.819999999999979</v>
      </c>
      <c r="BF137" s="78"/>
      <c r="BG137" s="99">
        <v>29.4</v>
      </c>
      <c r="BH137" s="142">
        <v>2.7740434884665057</v>
      </c>
      <c r="BI137" s="99">
        <v>6</v>
      </c>
      <c r="BJ137" s="99">
        <f t="shared" si="49"/>
        <v>6.2483999999997195</v>
      </c>
      <c r="BK137" s="99">
        <v>74.413716578114006</v>
      </c>
      <c r="BL137" s="142">
        <v>10.5</v>
      </c>
      <c r="BM137" s="76" t="str">
        <f t="shared" si="50"/>
        <v>R30S7</v>
      </c>
      <c r="BN137" s="76">
        <f t="shared" si="51"/>
        <v>88.273737610441515</v>
      </c>
      <c r="BO137" s="135"/>
      <c r="BP137" s="110">
        <f t="shared" si="52"/>
        <v>14.779663391131791</v>
      </c>
      <c r="BQ137" s="144">
        <f t="shared" si="53"/>
        <v>0.46</v>
      </c>
      <c r="BR137" s="110">
        <f t="shared" si="54"/>
        <v>22.774527773527172</v>
      </c>
      <c r="BS137" s="99">
        <v>4</v>
      </c>
      <c r="BT137" s="99">
        <f t="shared" si="55"/>
        <v>9559.4568811491154</v>
      </c>
      <c r="BU137" s="122">
        <v>4</v>
      </c>
      <c r="BV137" s="122">
        <f t="shared" si="56"/>
        <v>7028.356881149115</v>
      </c>
      <c r="BW137" s="122">
        <f t="shared" si="57"/>
        <v>3.3783783783783779E-2</v>
      </c>
      <c r="BX137" s="122" t="s">
        <v>1376</v>
      </c>
      <c r="BY137" s="122">
        <f t="shared" si="58"/>
        <v>0.2385618742967113</v>
      </c>
      <c r="BZ137" s="78">
        <v>-6.2331938497951755</v>
      </c>
      <c r="CA137" s="122">
        <f t="shared" si="59"/>
        <v>-5.8066832358603753</v>
      </c>
      <c r="CB137" s="122">
        <f t="shared" si="60"/>
        <v>-37.832881004204374</v>
      </c>
    </row>
    <row r="138" spans="1:80" x14ac:dyDescent="0.35">
      <c r="A138" s="4" t="s">
        <v>53</v>
      </c>
      <c r="B138" s="4">
        <v>7</v>
      </c>
      <c r="C138" s="4" t="s">
        <v>45</v>
      </c>
      <c r="D138" s="5">
        <v>4</v>
      </c>
      <c r="E138" s="6">
        <v>42484</v>
      </c>
      <c r="F138" s="4">
        <v>2934.9</v>
      </c>
      <c r="G138" s="4">
        <v>2935.5</v>
      </c>
      <c r="H138" s="4">
        <v>2767.05</v>
      </c>
      <c r="I138" s="4">
        <v>2767.61</v>
      </c>
      <c r="J138" s="7">
        <v>6</v>
      </c>
      <c r="K138" s="7">
        <v>251.6</v>
      </c>
      <c r="L138" s="4">
        <v>167</v>
      </c>
      <c r="M138" s="4">
        <v>155.4</v>
      </c>
      <c r="N138" s="8"/>
      <c r="O138" s="4">
        <v>8.9</v>
      </c>
      <c r="P138" s="8"/>
      <c r="Q138" s="8"/>
      <c r="R138" s="4">
        <v>0.45</v>
      </c>
      <c r="S138" s="4">
        <v>2554.5</v>
      </c>
      <c r="T138" s="4">
        <v>9177.1</v>
      </c>
      <c r="U138" s="4">
        <v>6415</v>
      </c>
      <c r="V138" s="4">
        <v>71.400000000000006</v>
      </c>
      <c r="W138" s="4">
        <v>0.28000000000000003</v>
      </c>
      <c r="X138" s="4">
        <v>0.18</v>
      </c>
      <c r="Y138" s="4">
        <v>2.93</v>
      </c>
      <c r="Z138" s="4">
        <v>2357.8000000000002</v>
      </c>
      <c r="AA138" s="4">
        <v>46.23</v>
      </c>
      <c r="AB138" s="8"/>
      <c r="AC138" s="4">
        <v>2789.8</v>
      </c>
      <c r="AD138" s="4">
        <v>365.7</v>
      </c>
      <c r="AE138" s="8">
        <v>0</v>
      </c>
      <c r="AF138" s="8">
        <v>5550</v>
      </c>
      <c r="AG138" s="8">
        <v>1.05720410528479</v>
      </c>
      <c r="AH138" s="9">
        <v>0.11306747967479679</v>
      </c>
      <c r="AI138" s="9">
        <v>6.5244308943089413E-2</v>
      </c>
      <c r="AJ138" s="10">
        <v>37.490399999998317</v>
      </c>
      <c r="AK138" s="10">
        <v>1593.4881845528469</v>
      </c>
      <c r="AL138" s="10">
        <v>6854.3457829268291</v>
      </c>
      <c r="AM138" s="10">
        <v>6020.3130000000001</v>
      </c>
      <c r="AN138" s="10">
        <v>8069.4018999999998</v>
      </c>
      <c r="AO138" s="10">
        <v>3.302049593495934</v>
      </c>
      <c r="AP138" s="10">
        <v>1.4305000000000001</v>
      </c>
      <c r="AQ138" s="10">
        <v>10.1203</v>
      </c>
      <c r="AR138" s="11">
        <v>0.1765605691056911</v>
      </c>
      <c r="AS138" s="11">
        <f t="shared" si="46"/>
        <v>6.5154029361477095</v>
      </c>
      <c r="AT138" s="8">
        <v>0</v>
      </c>
      <c r="AU138" s="40">
        <v>9.7759999999999986E-2</v>
      </c>
      <c r="AV138" s="78">
        <v>1.8799999999999997</v>
      </c>
      <c r="AW138" s="78" t="s">
        <v>119</v>
      </c>
      <c r="AX138" s="78" t="s">
        <v>98</v>
      </c>
      <c r="AY138" s="78">
        <v>4545.2</v>
      </c>
      <c r="AZ138" s="78">
        <v>5031.6400000000003</v>
      </c>
      <c r="BA138" s="78">
        <v>0</v>
      </c>
      <c r="BB138" s="78">
        <v>236.41147931913468</v>
      </c>
      <c r="BC138" s="78" t="str">
        <f t="shared" si="47"/>
        <v>R30S7C4</v>
      </c>
      <c r="BD138" s="78">
        <f t="shared" si="48"/>
        <v>575.1389692118031</v>
      </c>
      <c r="BE138" s="78">
        <v>115</v>
      </c>
      <c r="BF138" s="78"/>
      <c r="BG138" s="99">
        <v>29.4</v>
      </c>
      <c r="BH138" s="142">
        <v>2.7740434884665057</v>
      </c>
      <c r="BI138" s="99">
        <v>6</v>
      </c>
      <c r="BJ138" s="99">
        <f t="shared" si="49"/>
        <v>6.2483999999997195</v>
      </c>
      <c r="BK138" s="99">
        <v>74.413716578114006</v>
      </c>
      <c r="BL138" s="142">
        <v>17.460674157303369</v>
      </c>
      <c r="BM138" s="76" t="str">
        <f t="shared" si="50"/>
        <v>R30S7</v>
      </c>
      <c r="BN138" s="76">
        <f t="shared" si="51"/>
        <v>88.273737610441515</v>
      </c>
      <c r="BO138" s="135"/>
      <c r="BP138" s="110">
        <f t="shared" si="52"/>
        <v>24.577417774016912</v>
      </c>
      <c r="BQ138" s="144">
        <f t="shared" si="53"/>
        <v>0.46</v>
      </c>
      <c r="BR138" s="110">
        <f t="shared" si="54"/>
        <v>22.774527773527172</v>
      </c>
      <c r="BS138" s="99">
        <v>4</v>
      </c>
      <c r="BT138" s="99">
        <f t="shared" si="55"/>
        <v>9595.1041120527516</v>
      </c>
      <c r="BU138" s="122">
        <v>4</v>
      </c>
      <c r="BV138" s="122">
        <f t="shared" si="56"/>
        <v>7040.6041120527516</v>
      </c>
      <c r="BW138" s="122">
        <f t="shared" si="57"/>
        <v>5.0561797752808987E-2</v>
      </c>
      <c r="BX138" s="122" t="s">
        <v>1376</v>
      </c>
      <c r="BY138" s="122">
        <f t="shared" si="58"/>
        <v>0.39670963366194689</v>
      </c>
      <c r="BZ138" s="78">
        <v>-6.2331938497951755</v>
      </c>
      <c r="CA138" s="122">
        <f t="shared" si="59"/>
        <v>-5.8066832358603753</v>
      </c>
      <c r="CB138" s="122">
        <f t="shared" si="60"/>
        <v>-37.832881004204374</v>
      </c>
    </row>
    <row r="139" spans="1:80" x14ac:dyDescent="0.35">
      <c r="A139" s="4" t="s">
        <v>53</v>
      </c>
      <c r="B139" s="4">
        <v>7</v>
      </c>
      <c r="C139" s="4" t="s">
        <v>45</v>
      </c>
      <c r="D139" s="5">
        <v>5</v>
      </c>
      <c r="E139" s="6">
        <v>42484</v>
      </c>
      <c r="F139" s="4">
        <v>2949</v>
      </c>
      <c r="G139" s="4">
        <v>2949.6</v>
      </c>
      <c r="H139" s="4">
        <v>2780.2</v>
      </c>
      <c r="I139" s="4">
        <v>2780.76</v>
      </c>
      <c r="J139" s="7">
        <v>6</v>
      </c>
      <c r="K139" s="7">
        <v>251.6</v>
      </c>
      <c r="L139" s="4">
        <v>75.599999999999994</v>
      </c>
      <c r="M139" s="4">
        <v>45.7</v>
      </c>
      <c r="N139" s="8"/>
      <c r="O139" s="4">
        <v>20.399999999999999</v>
      </c>
      <c r="P139" s="8"/>
      <c r="Q139" s="8"/>
      <c r="R139" s="4">
        <v>0.15</v>
      </c>
      <c r="S139" s="4">
        <v>2783.4</v>
      </c>
      <c r="T139" s="4">
        <v>9177.1</v>
      </c>
      <c r="U139" s="4">
        <v>6415</v>
      </c>
      <c r="V139" s="4">
        <v>71.400000000000006</v>
      </c>
      <c r="W139" s="4">
        <v>0.17</v>
      </c>
      <c r="X139" s="4">
        <v>0.18</v>
      </c>
      <c r="Y139" s="4">
        <v>0.86</v>
      </c>
      <c r="Z139" s="4">
        <v>430.5</v>
      </c>
      <c r="AA139" s="4">
        <v>28.7</v>
      </c>
      <c r="AB139" s="8"/>
      <c r="AC139" s="4">
        <v>2789.8</v>
      </c>
      <c r="AD139" s="4">
        <v>365.7</v>
      </c>
      <c r="AE139" s="8">
        <v>0</v>
      </c>
      <c r="AF139" s="8">
        <v>5550</v>
      </c>
      <c r="AG139" s="8">
        <v>1.05720410528479</v>
      </c>
      <c r="AH139" s="9">
        <v>0.11306747967479679</v>
      </c>
      <c r="AI139" s="9">
        <v>6.5244308943089413E-2</v>
      </c>
      <c r="AJ139" s="10">
        <v>37.490399999998317</v>
      </c>
      <c r="AK139" s="10">
        <v>1593.4881845528469</v>
      </c>
      <c r="AL139" s="10">
        <v>6854.3457829268291</v>
      </c>
      <c r="AM139" s="10">
        <v>6020.3130000000001</v>
      </c>
      <c r="AN139" s="10">
        <v>8069.4018999999998</v>
      </c>
      <c r="AO139" s="10">
        <v>3.302049593495934</v>
      </c>
      <c r="AP139" s="10">
        <v>1.4305000000000001</v>
      </c>
      <c r="AQ139" s="10">
        <v>10.1203</v>
      </c>
      <c r="AR139" s="11">
        <v>0.1765605691056911</v>
      </c>
      <c r="AS139" s="11">
        <f t="shared" si="46"/>
        <v>6.5154029361477095</v>
      </c>
      <c r="AT139" s="8">
        <v>0</v>
      </c>
      <c r="AU139" s="40">
        <v>0.1326</v>
      </c>
      <c r="AV139" s="78">
        <v>2.5499999999999998</v>
      </c>
      <c r="AW139" s="78" t="s">
        <v>119</v>
      </c>
      <c r="AX139" s="78" t="s">
        <v>98</v>
      </c>
      <c r="AY139" s="78">
        <v>4550.2</v>
      </c>
      <c r="AZ139" s="78">
        <v>5036.92</v>
      </c>
      <c r="BA139" s="78">
        <v>0</v>
      </c>
      <c r="BB139" s="78">
        <v>5.2596975673898729</v>
      </c>
      <c r="BC139" s="78" t="str">
        <f t="shared" si="47"/>
        <v>R30S7C5</v>
      </c>
      <c r="BD139" s="78">
        <f t="shared" si="48"/>
        <v>575.1389692118031</v>
      </c>
      <c r="BE139" s="78">
        <v>2.5600000000000005</v>
      </c>
      <c r="BF139" s="78"/>
      <c r="BG139" s="99">
        <v>29.4</v>
      </c>
      <c r="BH139" s="142">
        <v>2.7740434884665057</v>
      </c>
      <c r="BI139" s="99">
        <v>6</v>
      </c>
      <c r="BJ139" s="99">
        <f t="shared" si="49"/>
        <v>6.2483999999997195</v>
      </c>
      <c r="BK139" s="99">
        <v>74.413716578114006</v>
      </c>
      <c r="BL139" s="142">
        <v>2.240196078431373</v>
      </c>
      <c r="BM139" s="76" t="str">
        <f t="shared" si="50"/>
        <v>R30S7</v>
      </c>
      <c r="BN139" s="76">
        <f t="shared" si="51"/>
        <v>88.273737610441515</v>
      </c>
      <c r="BO139" s="135"/>
      <c r="BP139" s="110">
        <f t="shared" si="52"/>
        <v>36.461195592023671</v>
      </c>
      <c r="BQ139" s="144">
        <f t="shared" si="53"/>
        <v>0.46</v>
      </c>
      <c r="BR139" s="110">
        <f t="shared" si="54"/>
        <v>22.774527773527172</v>
      </c>
      <c r="BS139" s="99">
        <v>4</v>
      </c>
      <c r="BT139" s="99">
        <f t="shared" si="55"/>
        <v>9640.7034395218943</v>
      </c>
      <c r="BU139" s="122">
        <v>4</v>
      </c>
      <c r="BV139" s="122">
        <f t="shared" si="56"/>
        <v>6857.3034395218947</v>
      </c>
      <c r="BW139" s="122">
        <f t="shared" si="57"/>
        <v>7.3529411764705881E-3</v>
      </c>
      <c r="BX139" s="122" t="s">
        <v>1376</v>
      </c>
      <c r="BY139" s="122">
        <f t="shared" si="58"/>
        <v>0.12745265376411113</v>
      </c>
      <c r="BZ139" s="78">
        <v>-5.009289709761787</v>
      </c>
      <c r="CA139" s="122">
        <f t="shared" si="59"/>
        <v>-5.8066832358603753</v>
      </c>
      <c r="CB139" s="122">
        <f t="shared" si="60"/>
        <v>-37.832881004204374</v>
      </c>
    </row>
    <row r="140" spans="1:80" x14ac:dyDescent="0.35">
      <c r="A140" s="4" t="s">
        <v>53</v>
      </c>
      <c r="B140" s="4">
        <v>7</v>
      </c>
      <c r="C140" s="4" t="s">
        <v>45</v>
      </c>
      <c r="D140" s="5">
        <v>6</v>
      </c>
      <c r="E140" s="6">
        <v>42484</v>
      </c>
      <c r="F140" s="4">
        <v>2967</v>
      </c>
      <c r="G140" s="4">
        <v>2967.6</v>
      </c>
      <c r="H140" s="4">
        <v>2796.97</v>
      </c>
      <c r="I140" s="4">
        <v>2797.53</v>
      </c>
      <c r="J140" s="7">
        <v>6</v>
      </c>
      <c r="K140" s="7">
        <v>253.4</v>
      </c>
      <c r="L140" s="4">
        <v>153.4</v>
      </c>
      <c r="M140" s="4">
        <v>128</v>
      </c>
      <c r="N140" s="8"/>
      <c r="O140" s="4">
        <v>9.1999999999999993</v>
      </c>
      <c r="P140" s="8"/>
      <c r="Q140" s="8"/>
      <c r="R140" s="4">
        <v>0.12</v>
      </c>
      <c r="S140" s="4">
        <v>2708.8</v>
      </c>
      <c r="T140" s="4">
        <v>9177.1</v>
      </c>
      <c r="U140" s="4">
        <v>6415</v>
      </c>
      <c r="V140" s="4">
        <v>71.400000000000006</v>
      </c>
      <c r="W140" s="4">
        <v>0.09</v>
      </c>
      <c r="X140" s="4">
        <v>0.18</v>
      </c>
      <c r="Y140" s="4">
        <v>1</v>
      </c>
      <c r="Z140" s="4">
        <v>554.5</v>
      </c>
      <c r="AA140" s="4">
        <v>13.2</v>
      </c>
      <c r="AB140" s="8"/>
      <c r="AC140" s="4">
        <v>2789.8</v>
      </c>
      <c r="AD140" s="4">
        <v>365.7</v>
      </c>
      <c r="AE140" s="8">
        <v>0</v>
      </c>
      <c r="AF140" s="8">
        <v>5550</v>
      </c>
      <c r="AG140" s="8">
        <v>1.05720410528479</v>
      </c>
      <c r="AH140" s="9">
        <v>0.11306747967479679</v>
      </c>
      <c r="AI140" s="9">
        <v>6.5244308943089413E-2</v>
      </c>
      <c r="AJ140" s="10">
        <v>37.490399999998317</v>
      </c>
      <c r="AK140" s="10">
        <v>1593.4881845528469</v>
      </c>
      <c r="AL140" s="10">
        <v>6854.3457829268291</v>
      </c>
      <c r="AM140" s="10">
        <v>6020.3130000000001</v>
      </c>
      <c r="AN140" s="10">
        <v>8069.4018999999998</v>
      </c>
      <c r="AO140" s="10">
        <v>3.302049593495934</v>
      </c>
      <c r="AP140" s="10">
        <v>1.4305000000000001</v>
      </c>
      <c r="AQ140" s="10">
        <v>10.1203</v>
      </c>
      <c r="AR140" s="11">
        <v>0.1765605691056911</v>
      </c>
      <c r="AS140" s="11">
        <f t="shared" si="46"/>
        <v>6.5154029361477095</v>
      </c>
      <c r="AT140" s="8">
        <v>0</v>
      </c>
      <c r="AU140" s="14">
        <v>0.14196</v>
      </c>
      <c r="AV140" s="78">
        <v>2.73</v>
      </c>
      <c r="AW140" s="78" t="s">
        <v>119</v>
      </c>
      <c r="AX140" s="78" t="s">
        <v>98</v>
      </c>
      <c r="AY140" s="78">
        <v>4557</v>
      </c>
      <c r="AZ140" s="78">
        <v>5043.6400000000003</v>
      </c>
      <c r="BA140" s="78">
        <v>0</v>
      </c>
      <c r="BB140" s="78">
        <v>490.198093046194</v>
      </c>
      <c r="BC140" s="78" t="str">
        <f t="shared" si="47"/>
        <v>R30S7C6</v>
      </c>
      <c r="BD140" s="78">
        <f t="shared" si="48"/>
        <v>575.1389692118031</v>
      </c>
      <c r="BE140" s="78">
        <v>238.55</v>
      </c>
      <c r="BF140" s="78"/>
      <c r="BG140" s="99">
        <v>29.4</v>
      </c>
      <c r="BH140" s="142">
        <v>2.7740434884665057</v>
      </c>
      <c r="BI140" s="99">
        <v>6</v>
      </c>
      <c r="BJ140" s="99">
        <f t="shared" si="49"/>
        <v>6.2483999999997195</v>
      </c>
      <c r="BK140" s="99">
        <v>74.413716578114006</v>
      </c>
      <c r="BL140" s="142">
        <v>13.913043478260871</v>
      </c>
      <c r="BM140" s="76" t="str">
        <f t="shared" si="50"/>
        <v>R30S7</v>
      </c>
      <c r="BN140" s="76">
        <f t="shared" si="51"/>
        <v>88.273737610441515</v>
      </c>
      <c r="BO140" s="135"/>
      <c r="BP140" s="110">
        <f t="shared" si="52"/>
        <v>28.865526007584776</v>
      </c>
      <c r="BQ140" s="144">
        <f t="shared" si="53"/>
        <v>0.46</v>
      </c>
      <c r="BR140" s="110">
        <f t="shared" si="54"/>
        <v>22.774527773527172</v>
      </c>
      <c r="BS140" s="99">
        <v>4</v>
      </c>
      <c r="BT140" s="99">
        <f t="shared" si="55"/>
        <v>9698.8555856555467</v>
      </c>
      <c r="BU140" s="122">
        <v>4</v>
      </c>
      <c r="BV140" s="122">
        <f t="shared" si="56"/>
        <v>6990.0555856555466</v>
      </c>
      <c r="BW140" s="122">
        <f t="shared" si="57"/>
        <v>1.3043478260869566E-2</v>
      </c>
      <c r="BX140" s="122" t="s">
        <v>1376</v>
      </c>
      <c r="BY140" s="122">
        <f t="shared" si="58"/>
        <v>0.3656071370668324</v>
      </c>
      <c r="BZ140" s="78">
        <v>-5.9990943938384058</v>
      </c>
      <c r="CA140" s="122">
        <f t="shared" si="59"/>
        <v>-5.8066832358603753</v>
      </c>
      <c r="CB140" s="122">
        <f t="shared" si="60"/>
        <v>-37.832881004204374</v>
      </c>
    </row>
    <row r="141" spans="1:80" x14ac:dyDescent="0.35">
      <c r="A141" s="4" t="s">
        <v>54</v>
      </c>
      <c r="B141" s="4">
        <v>1</v>
      </c>
      <c r="C141" s="4" t="s">
        <v>45</v>
      </c>
      <c r="D141" s="5">
        <v>1</v>
      </c>
      <c r="E141" s="6">
        <v>42511</v>
      </c>
      <c r="F141" s="4">
        <v>3522</v>
      </c>
      <c r="G141" s="4">
        <v>3527</v>
      </c>
      <c r="H141" s="4">
        <v>3475.63</v>
      </c>
      <c r="I141" s="4">
        <v>3480.58</v>
      </c>
      <c r="J141" s="7">
        <v>100</v>
      </c>
      <c r="K141" s="7">
        <v>294.8</v>
      </c>
      <c r="L141" s="4">
        <v>174.1</v>
      </c>
      <c r="M141" s="4">
        <v>174.1</v>
      </c>
      <c r="N141" s="8"/>
      <c r="O141" s="4">
        <v>54</v>
      </c>
      <c r="P141" s="8"/>
      <c r="Q141" s="8"/>
      <c r="R141" s="4">
        <v>0.24</v>
      </c>
      <c r="S141" s="4">
        <v>904.2</v>
      </c>
      <c r="T141" s="4">
        <v>7621.9</v>
      </c>
      <c r="U141" s="4">
        <v>4631.8999999999996</v>
      </c>
      <c r="V141" s="4">
        <v>52.6</v>
      </c>
      <c r="W141" s="4">
        <v>0.48</v>
      </c>
      <c r="X141" s="4">
        <v>11.56</v>
      </c>
      <c r="Y141" s="4">
        <v>0.56999999999999995</v>
      </c>
      <c r="Z141" s="4">
        <v>242.6</v>
      </c>
      <c r="AA141" s="4">
        <v>4.25</v>
      </c>
      <c r="AB141" s="8"/>
      <c r="AC141" s="4">
        <v>1260.9000000000001</v>
      </c>
      <c r="AD141" s="4">
        <v>100.8</v>
      </c>
      <c r="AE141" s="8">
        <v>0</v>
      </c>
      <c r="AF141" s="8">
        <v>4000</v>
      </c>
      <c r="AG141" s="8">
        <v>1.1848148348806065</v>
      </c>
      <c r="AH141" s="41">
        <v>7.7025503355704655E-2</v>
      </c>
      <c r="AI141" s="41">
        <v>4.7199328859060405E-2</v>
      </c>
      <c r="AJ141" s="42">
        <v>22.707600000000184</v>
      </c>
      <c r="AK141" s="42">
        <v>1886.0329825503347</v>
      </c>
      <c r="AL141" s="42">
        <v>8064.3044355704724</v>
      </c>
      <c r="AM141" s="42">
        <v>7782.7870999999996</v>
      </c>
      <c r="AN141" s="42">
        <v>8413.6270000000004</v>
      </c>
      <c r="AO141" s="42">
        <v>4.9884852348993265</v>
      </c>
      <c r="AP141" s="42">
        <v>2.9445999999999999</v>
      </c>
      <c r="AQ141" s="42">
        <v>8.5953999999999997</v>
      </c>
      <c r="AR141" s="43">
        <v>9.8477852348993297E-2</v>
      </c>
      <c r="AS141" s="43">
        <f t="shared" si="46"/>
        <v>2.2010874078240179</v>
      </c>
      <c r="AT141" s="8"/>
      <c r="AU141" s="14" t="e">
        <v>#N/A</v>
      </c>
      <c r="AV141" s="78" t="e">
        <v>#N/A</v>
      </c>
      <c r="AW141" s="78" t="s">
        <v>119</v>
      </c>
      <c r="AX141" s="78" t="s">
        <v>98</v>
      </c>
      <c r="AY141" s="78" t="e">
        <v>#N/A</v>
      </c>
      <c r="AZ141" s="78" t="e">
        <v>#N/A</v>
      </c>
      <c r="BA141" s="78" t="e">
        <v>#N/A</v>
      </c>
      <c r="BB141" s="78" t="e">
        <v>#N/A</v>
      </c>
      <c r="BC141" s="78" t="str">
        <f t="shared" si="47"/>
        <v>R31S1C1</v>
      </c>
      <c r="BD141" s="78" t="e">
        <f t="shared" si="48"/>
        <v>#N/A</v>
      </c>
      <c r="BE141" s="78" t="e">
        <v>#N/A</v>
      </c>
      <c r="BF141" s="78"/>
      <c r="BG141" s="99">
        <v>28.3</v>
      </c>
      <c r="BH141" s="142">
        <v>2.3780584473920432</v>
      </c>
      <c r="BI141" s="99">
        <v>1</v>
      </c>
      <c r="BJ141" s="99">
        <f t="shared" si="49"/>
        <v>22.707600000000184</v>
      </c>
      <c r="BK141" s="99">
        <v>55.527664746604216</v>
      </c>
      <c r="BL141" s="142">
        <v>3.2240740740740739</v>
      </c>
      <c r="BM141" s="76" t="str">
        <f t="shared" si="50"/>
        <v>R31S1</v>
      </c>
      <c r="BN141" s="76" t="e">
        <f t="shared" si="51"/>
        <v>#N/A</v>
      </c>
      <c r="BO141" s="135" t="s">
        <v>1366</v>
      </c>
      <c r="BP141" s="110">
        <f t="shared" si="52"/>
        <v>0.9965986940798508</v>
      </c>
      <c r="BQ141" s="144">
        <f t="shared" si="53"/>
        <v>0.24</v>
      </c>
      <c r="BR141" s="110">
        <f t="shared" si="54"/>
        <v>0.9965986940798508</v>
      </c>
      <c r="BS141" s="99">
        <v>1</v>
      </c>
      <c r="BT141" s="99">
        <f t="shared" si="55"/>
        <v>13506.967789343949</v>
      </c>
      <c r="BU141">
        <v>6</v>
      </c>
      <c r="BV141" s="122">
        <f t="shared" si="56"/>
        <v>12602.767789343949</v>
      </c>
      <c r="BW141" s="122">
        <f t="shared" si="57"/>
        <v>4.4444444444444444E-3</v>
      </c>
      <c r="BX141" s="122" t="s">
        <v>1377</v>
      </c>
      <c r="BY141" s="122">
        <f t="shared" si="58"/>
        <v>6.7267599988724142E-2</v>
      </c>
      <c r="BZ141" s="78">
        <v>-6.1246255624117643</v>
      </c>
      <c r="CA141" s="122">
        <f t="shared" si="59"/>
        <v>-6.1246255624117643</v>
      </c>
      <c r="CB141" s="122">
        <f t="shared" si="60"/>
        <v>-13.480836203061628</v>
      </c>
    </row>
    <row r="142" spans="1:80" x14ac:dyDescent="0.35">
      <c r="A142" s="4" t="s">
        <v>54</v>
      </c>
      <c r="B142" s="4">
        <v>2</v>
      </c>
      <c r="C142" s="4" t="s">
        <v>45</v>
      </c>
      <c r="D142" s="5">
        <v>1</v>
      </c>
      <c r="E142" s="6">
        <v>42512</v>
      </c>
      <c r="F142" s="4">
        <v>3399.9</v>
      </c>
      <c r="G142" s="4">
        <v>3400.7</v>
      </c>
      <c r="H142" s="4">
        <v>3354.56</v>
      </c>
      <c r="I142" s="4">
        <v>3355.35</v>
      </c>
      <c r="J142" s="7">
        <v>8</v>
      </c>
      <c r="K142" s="7">
        <v>285.8</v>
      </c>
      <c r="L142" s="4">
        <v>172.1</v>
      </c>
      <c r="M142" s="4">
        <v>118.9</v>
      </c>
      <c r="N142" s="8"/>
      <c r="O142" s="4">
        <v>7.2</v>
      </c>
      <c r="P142" s="8"/>
      <c r="Q142" s="8"/>
      <c r="R142" s="4">
        <v>0.08</v>
      </c>
      <c r="S142" s="4">
        <v>2024.4</v>
      </c>
      <c r="T142" s="4">
        <v>11665.8</v>
      </c>
      <c r="U142" s="4">
        <v>5711.6</v>
      </c>
      <c r="V142" s="4">
        <v>101.8</v>
      </c>
      <c r="W142" s="4">
        <v>0.11</v>
      </c>
      <c r="X142" s="4">
        <v>9.76</v>
      </c>
      <c r="Y142" s="4">
        <v>0.42</v>
      </c>
      <c r="Z142" s="4">
        <v>126.2</v>
      </c>
      <c r="AA142" s="4">
        <v>3.24</v>
      </c>
      <c r="AB142" s="8"/>
      <c r="AC142" s="4">
        <v>2020.1</v>
      </c>
      <c r="AD142" s="4">
        <v>132.9</v>
      </c>
      <c r="AE142" s="8">
        <v>0</v>
      </c>
      <c r="AF142" s="8">
        <v>8250</v>
      </c>
      <c r="AG142" s="8">
        <v>1.1848148348806065</v>
      </c>
      <c r="AH142" s="44">
        <v>0.12651357142857136</v>
      </c>
      <c r="AI142" s="44">
        <v>6.6007142857142861E-2</v>
      </c>
      <c r="AJ142" s="45">
        <v>21.335999999998876</v>
      </c>
      <c r="AK142" s="45">
        <v>1582.3972771428571</v>
      </c>
      <c r="AL142" s="45">
        <v>7818.2985778571392</v>
      </c>
      <c r="AM142" s="45">
        <v>7302.4228999999996</v>
      </c>
      <c r="AN142" s="45">
        <v>8270.3456999999999</v>
      </c>
      <c r="AO142" s="45">
        <v>2.7750992857142847</v>
      </c>
      <c r="AP142" s="45">
        <v>1.0709</v>
      </c>
      <c r="AQ142" s="45">
        <v>11.5916</v>
      </c>
      <c r="AR142" s="46">
        <v>0.20311999999999997</v>
      </c>
      <c r="AS142" s="46">
        <f t="shared" si="46"/>
        <v>4.2657281573757748</v>
      </c>
      <c r="AT142" s="8"/>
      <c r="AU142" s="14">
        <v>0</v>
      </c>
      <c r="AV142" s="78">
        <v>0</v>
      </c>
      <c r="AW142" s="78" t="s">
        <v>119</v>
      </c>
      <c r="AX142" s="78" t="s">
        <v>98</v>
      </c>
      <c r="AY142" s="78">
        <v>2916</v>
      </c>
      <c r="AZ142" s="78">
        <v>5267.94</v>
      </c>
      <c r="BA142" s="78">
        <v>0</v>
      </c>
      <c r="BB142" s="78">
        <v>1.2117656062654663</v>
      </c>
      <c r="BC142" s="78" t="str">
        <f t="shared" si="47"/>
        <v>R31S2C1</v>
      </c>
      <c r="BD142" s="78" t="e">
        <f t="shared" si="48"/>
        <v>#VALUE!</v>
      </c>
      <c r="BE142" s="78">
        <v>2.85</v>
      </c>
      <c r="BF142" s="78"/>
      <c r="BG142" s="99">
        <v>26.9</v>
      </c>
      <c r="BH142" s="142">
        <v>1.5466816647919825</v>
      </c>
      <c r="BI142" s="99">
        <v>3</v>
      </c>
      <c r="BJ142" s="99">
        <f t="shared" si="49"/>
        <v>7.1119999999996253</v>
      </c>
      <c r="BK142" s="99">
        <v>94.680352455947997</v>
      </c>
      <c r="BL142" s="142">
        <v>16.513888888888889</v>
      </c>
      <c r="BM142" s="76" t="str">
        <f t="shared" si="50"/>
        <v>R31S2</v>
      </c>
      <c r="BN142" s="76" t="e">
        <f t="shared" si="51"/>
        <v>#VALUE!</v>
      </c>
      <c r="BO142" s="135"/>
      <c r="BP142" s="110">
        <f t="shared" si="52"/>
        <v>14.429887408989172</v>
      </c>
      <c r="BQ142" s="144">
        <f t="shared" si="53"/>
        <v>0.23666666666666666</v>
      </c>
      <c r="BR142" s="110">
        <f t="shared" si="54"/>
        <v>6.6911872986945964</v>
      </c>
      <c r="BS142" s="99">
        <v>1</v>
      </c>
      <c r="BT142" s="99">
        <f t="shared" si="55"/>
        <v>13036.466444190444</v>
      </c>
      <c r="BU142" s="122">
        <v>6</v>
      </c>
      <c r="BV142" s="122">
        <f t="shared" si="56"/>
        <v>11012.066444190445</v>
      </c>
      <c r="BW142" s="122">
        <f t="shared" si="57"/>
        <v>1.1111111111111112E-2</v>
      </c>
      <c r="BX142" s="122" t="s">
        <v>1377</v>
      </c>
      <c r="BY142" s="122">
        <f t="shared" si="58"/>
        <v>0.45863053619158012</v>
      </c>
      <c r="BZ142" s="78">
        <v>-5.4556162644019643</v>
      </c>
      <c r="CA142" s="122">
        <f t="shared" si="59"/>
        <v>-6.1736050977295465</v>
      </c>
      <c r="CB142" s="122">
        <f t="shared" si="60"/>
        <v>-26.33492109790355</v>
      </c>
    </row>
    <row r="143" spans="1:80" x14ac:dyDescent="0.35">
      <c r="A143" s="4" t="s">
        <v>54</v>
      </c>
      <c r="B143" s="4">
        <v>2</v>
      </c>
      <c r="C143" s="4" t="s">
        <v>45</v>
      </c>
      <c r="D143" s="5">
        <v>2</v>
      </c>
      <c r="E143" s="6">
        <v>42512</v>
      </c>
      <c r="F143" s="4">
        <v>3422</v>
      </c>
      <c r="G143" s="4">
        <v>3422.8</v>
      </c>
      <c r="H143" s="4">
        <v>3376.41</v>
      </c>
      <c r="I143" s="4">
        <v>3377.21</v>
      </c>
      <c r="J143" s="7">
        <v>8</v>
      </c>
      <c r="K143" s="7">
        <v>287.60000000000002</v>
      </c>
      <c r="L143" s="4">
        <v>284.3</v>
      </c>
      <c r="M143" s="4">
        <v>283.5</v>
      </c>
      <c r="N143" s="8"/>
      <c r="O143" s="4">
        <v>15.9</v>
      </c>
      <c r="P143" s="8"/>
      <c r="Q143" s="8"/>
      <c r="R143" s="4">
        <v>0.3</v>
      </c>
      <c r="S143" s="4">
        <v>1650.8</v>
      </c>
      <c r="T143" s="4">
        <v>11665.8</v>
      </c>
      <c r="U143" s="4">
        <v>5711.6</v>
      </c>
      <c r="V143" s="4">
        <v>101.8</v>
      </c>
      <c r="W143" s="4">
        <v>0.38</v>
      </c>
      <c r="X143" s="4">
        <v>9.76</v>
      </c>
      <c r="Y143" s="4">
        <v>0.8</v>
      </c>
      <c r="Z143" s="4">
        <v>251.1</v>
      </c>
      <c r="AA143" s="4">
        <v>2.7</v>
      </c>
      <c r="AB143" s="8"/>
      <c r="AC143" s="4">
        <v>2020.1</v>
      </c>
      <c r="AD143" s="4">
        <v>132.9</v>
      </c>
      <c r="AE143" s="8">
        <v>0</v>
      </c>
      <c r="AF143" s="8">
        <v>8250</v>
      </c>
      <c r="AG143" s="8">
        <v>1.1848148348806065</v>
      </c>
      <c r="AH143" s="44">
        <v>0.12651357142857136</v>
      </c>
      <c r="AI143" s="44">
        <v>6.6007142857142861E-2</v>
      </c>
      <c r="AJ143" s="45">
        <v>21.335999999998876</v>
      </c>
      <c r="AK143" s="45">
        <v>1582.3972771428571</v>
      </c>
      <c r="AL143" s="45">
        <v>7818.2985778571392</v>
      </c>
      <c r="AM143" s="45">
        <v>7302.4228999999996</v>
      </c>
      <c r="AN143" s="45">
        <v>8270.3456999999999</v>
      </c>
      <c r="AO143" s="45">
        <v>2.7750992857142847</v>
      </c>
      <c r="AP143" s="45">
        <v>1.0709</v>
      </c>
      <c r="AQ143" s="45">
        <v>11.5916</v>
      </c>
      <c r="AR143" s="46">
        <v>0.20311999999999997</v>
      </c>
      <c r="AS143" s="46">
        <f t="shared" si="46"/>
        <v>4.2657281573757748</v>
      </c>
      <c r="AT143" s="8">
        <v>0</v>
      </c>
      <c r="AU143" s="14">
        <v>1.7999999999999999E-2</v>
      </c>
      <c r="AV143" s="78">
        <v>0.36</v>
      </c>
      <c r="AW143" s="78" t="s">
        <v>119</v>
      </c>
      <c r="AX143" s="78" t="s">
        <v>98</v>
      </c>
      <c r="AY143" s="78">
        <v>2942.7</v>
      </c>
      <c r="AZ143" s="78">
        <v>5276.7520000000004</v>
      </c>
      <c r="BA143" s="78">
        <v>9.3699999999999992</v>
      </c>
      <c r="BB143" s="78">
        <v>33.863855646746508</v>
      </c>
      <c r="BC143" s="78" t="str">
        <f t="shared" si="47"/>
        <v>R31S2C2</v>
      </c>
      <c r="BD143" s="78" t="e">
        <f t="shared" si="48"/>
        <v>#VALUE!</v>
      </c>
      <c r="BE143" s="78">
        <v>79.040000000000006</v>
      </c>
      <c r="BF143" s="78"/>
      <c r="BG143" s="99">
        <v>26.9</v>
      </c>
      <c r="BH143" s="142">
        <v>1.5466816647919825</v>
      </c>
      <c r="BI143" s="99">
        <v>3</v>
      </c>
      <c r="BJ143" s="99">
        <f t="shared" si="49"/>
        <v>7.1119999999996253</v>
      </c>
      <c r="BK143" s="99">
        <v>94.680352455947997</v>
      </c>
      <c r="BL143" s="142">
        <v>17.830188679245282</v>
      </c>
      <c r="BM143" s="76" t="str">
        <f t="shared" si="50"/>
        <v>R31S2</v>
      </c>
      <c r="BN143" s="76" t="e">
        <f t="shared" si="51"/>
        <v>#VALUE!</v>
      </c>
      <c r="BO143" s="135"/>
      <c r="BP143" s="110">
        <f t="shared" si="52"/>
        <v>2.7404829596546869</v>
      </c>
      <c r="BQ143" s="144">
        <f t="shared" si="53"/>
        <v>0.23666666666666666</v>
      </c>
      <c r="BR143" s="110">
        <f t="shared" si="54"/>
        <v>6.6911872986945964</v>
      </c>
      <c r="BS143" s="99">
        <v>1</v>
      </c>
      <c r="BT143" s="99">
        <f t="shared" si="55"/>
        <v>13121.379753776668</v>
      </c>
      <c r="BU143" s="122">
        <v>6</v>
      </c>
      <c r="BV143" s="122">
        <f t="shared" si="56"/>
        <v>11470.579753776668</v>
      </c>
      <c r="BW143" s="122">
        <f t="shared" si="57"/>
        <v>1.8867924528301886E-2</v>
      </c>
      <c r="BX143" s="122" t="s">
        <v>1377</v>
      </c>
      <c r="BY143" s="122">
        <f t="shared" si="58"/>
        <v>0.25807215091837371</v>
      </c>
      <c r="BZ143" s="78">
        <v>-6.3245455838730349</v>
      </c>
      <c r="CA143" s="122">
        <f t="shared" si="59"/>
        <v>-6.1736050977295465</v>
      </c>
      <c r="CB143" s="122">
        <f t="shared" si="60"/>
        <v>-26.33492109790355</v>
      </c>
    </row>
    <row r="144" spans="1:80" x14ac:dyDescent="0.35">
      <c r="A144" s="4" t="s">
        <v>54</v>
      </c>
      <c r="B144" s="4">
        <v>2</v>
      </c>
      <c r="C144" s="4" t="s">
        <v>45</v>
      </c>
      <c r="D144" s="5">
        <v>3</v>
      </c>
      <c r="E144" s="6">
        <v>42512</v>
      </c>
      <c r="F144" s="4">
        <v>3454.5</v>
      </c>
      <c r="G144" s="4">
        <v>3455.3</v>
      </c>
      <c r="H144" s="4">
        <v>3408.67</v>
      </c>
      <c r="I144" s="4">
        <v>3409.47</v>
      </c>
      <c r="J144" s="7">
        <v>8</v>
      </c>
      <c r="K144" s="7">
        <v>289.39999999999998</v>
      </c>
      <c r="L144" s="4">
        <v>439.7</v>
      </c>
      <c r="M144" s="4">
        <v>429.8</v>
      </c>
      <c r="N144" s="8"/>
      <c r="O144" s="4">
        <v>9.9</v>
      </c>
      <c r="P144" s="8"/>
      <c r="Q144" s="8"/>
      <c r="R144" s="4">
        <v>0.33</v>
      </c>
      <c r="S144" s="4">
        <v>1964.8</v>
      </c>
      <c r="T144" s="4">
        <v>11665.8</v>
      </c>
      <c r="U144" s="4">
        <v>5711.6</v>
      </c>
      <c r="V144" s="4">
        <v>101.8</v>
      </c>
      <c r="W144" s="4">
        <v>0.4</v>
      </c>
      <c r="X144" s="4">
        <v>9.76</v>
      </c>
      <c r="Y144" s="4">
        <v>0.78</v>
      </c>
      <c r="Z144" s="4">
        <v>260.89999999999998</v>
      </c>
      <c r="AA144" s="4">
        <v>1.85</v>
      </c>
      <c r="AB144" s="8"/>
      <c r="AC144" s="4">
        <v>2020.1</v>
      </c>
      <c r="AD144" s="4">
        <v>132.9</v>
      </c>
      <c r="AE144" s="8">
        <v>0</v>
      </c>
      <c r="AF144" s="8">
        <v>8250</v>
      </c>
      <c r="AG144" s="8">
        <v>1.18481483488061</v>
      </c>
      <c r="AH144" s="44">
        <v>0.12651357142857136</v>
      </c>
      <c r="AI144" s="44">
        <v>6.6007142857142861E-2</v>
      </c>
      <c r="AJ144" s="45">
        <v>21.335999999998876</v>
      </c>
      <c r="AK144" s="45">
        <v>1582.3972771428571</v>
      </c>
      <c r="AL144" s="45">
        <v>7818.2985778571392</v>
      </c>
      <c r="AM144" s="45">
        <v>7302.4228999999996</v>
      </c>
      <c r="AN144" s="45">
        <v>8270.3456999999999</v>
      </c>
      <c r="AO144" s="45">
        <v>2.7750992857142847</v>
      </c>
      <c r="AP144" s="45">
        <v>1.0709</v>
      </c>
      <c r="AQ144" s="45">
        <v>11.5916</v>
      </c>
      <c r="AR144" s="46">
        <v>0.20311999999999997</v>
      </c>
      <c r="AS144" s="46">
        <f t="shared" si="46"/>
        <v>4.2657281573757748</v>
      </c>
      <c r="AT144" s="8">
        <v>0</v>
      </c>
      <c r="AU144" s="14">
        <v>0</v>
      </c>
      <c r="AV144" s="78">
        <v>0</v>
      </c>
      <c r="AW144" s="78" t="s">
        <v>119</v>
      </c>
      <c r="AX144" s="78" t="s">
        <v>98</v>
      </c>
      <c r="AY144" s="78">
        <v>2983.1</v>
      </c>
      <c r="AZ144" s="78">
        <v>5289.5839999999998</v>
      </c>
      <c r="BA144" s="78" t="s">
        <v>106</v>
      </c>
      <c r="BB144" s="78" t="e">
        <v>#VALUE!</v>
      </c>
      <c r="BC144" s="78" t="str">
        <f t="shared" si="47"/>
        <v>R31S2C3</v>
      </c>
      <c r="BD144" s="78" t="e">
        <f t="shared" si="48"/>
        <v>#VALUE!</v>
      </c>
      <c r="BE144" s="78" t="e">
        <v>#VALUE!</v>
      </c>
      <c r="BF144" s="78"/>
      <c r="BG144" s="99">
        <v>26.9</v>
      </c>
      <c r="BH144" s="142">
        <v>1.5466816647919825</v>
      </c>
      <c r="BI144" s="99">
        <v>3</v>
      </c>
      <c r="BJ144" s="99">
        <f t="shared" si="49"/>
        <v>7.1119999999996253</v>
      </c>
      <c r="BK144" s="99">
        <v>94.680352455947997</v>
      </c>
      <c r="BL144" s="142">
        <v>43.414141414141412</v>
      </c>
      <c r="BM144" s="76" t="str">
        <f t="shared" si="50"/>
        <v>R31S2</v>
      </c>
      <c r="BN144" s="76" t="e">
        <f t="shared" si="51"/>
        <v>#VALUE!</v>
      </c>
      <c r="BO144" s="135"/>
      <c r="BP144" s="110">
        <f t="shared" si="52"/>
        <v>2.9031915274399291</v>
      </c>
      <c r="BQ144" s="144">
        <f t="shared" si="53"/>
        <v>0.23666666666666666</v>
      </c>
      <c r="BR144" s="110">
        <f t="shared" si="54"/>
        <v>6.6911872986945964</v>
      </c>
      <c r="BS144" s="99">
        <v>1</v>
      </c>
      <c r="BT144" s="99">
        <f t="shared" si="55"/>
        <v>13246.748328936963</v>
      </c>
      <c r="BU144" s="122">
        <v>6</v>
      </c>
      <c r="BV144" s="122">
        <f t="shared" si="56"/>
        <v>11281.948328936964</v>
      </c>
      <c r="BW144" s="122">
        <f t="shared" si="57"/>
        <v>3.3333333333333333E-2</v>
      </c>
      <c r="BX144" s="122" t="s">
        <v>1377</v>
      </c>
      <c r="BY144" s="122">
        <f t="shared" si="58"/>
        <v>0.4599190601906174</v>
      </c>
      <c r="BZ144" s="78">
        <v>-6.7406534449136384</v>
      </c>
      <c r="CA144" s="122">
        <f t="shared" si="59"/>
        <v>-6.1736050977295465</v>
      </c>
      <c r="CB144" s="122">
        <f t="shared" si="60"/>
        <v>-26.33492109790355</v>
      </c>
    </row>
    <row r="145" spans="1:80" x14ac:dyDescent="0.35">
      <c r="A145" s="4" t="s">
        <v>54</v>
      </c>
      <c r="B145" s="4">
        <v>3</v>
      </c>
      <c r="C145" s="4" t="s">
        <v>45</v>
      </c>
      <c r="D145" s="5">
        <v>1</v>
      </c>
      <c r="E145" s="6">
        <v>42515</v>
      </c>
      <c r="F145" s="4">
        <v>3269.3</v>
      </c>
      <c r="G145" s="4">
        <v>3270.1</v>
      </c>
      <c r="H145" s="4">
        <v>3225.01</v>
      </c>
      <c r="I145" s="4">
        <v>3225.81</v>
      </c>
      <c r="J145" s="7">
        <v>8</v>
      </c>
      <c r="K145" s="7">
        <v>277.7</v>
      </c>
      <c r="L145" s="4">
        <v>63.4</v>
      </c>
      <c r="M145" s="4">
        <v>63.4</v>
      </c>
      <c r="N145" s="8"/>
      <c r="O145" s="4">
        <v>14.6</v>
      </c>
      <c r="P145" s="8"/>
      <c r="Q145" s="8"/>
      <c r="R145" s="4">
        <v>0.12</v>
      </c>
      <c r="S145" s="4">
        <v>1030.3</v>
      </c>
      <c r="T145" s="4">
        <v>8974.4</v>
      </c>
      <c r="U145" s="4">
        <v>6351.1</v>
      </c>
      <c r="V145" s="4">
        <v>72.400000000000006</v>
      </c>
      <c r="W145" s="4">
        <v>0.03</v>
      </c>
      <c r="X145" s="4">
        <v>31.27</v>
      </c>
      <c r="Y145" s="4">
        <v>0.82</v>
      </c>
      <c r="Z145" s="4">
        <v>619.9</v>
      </c>
      <c r="AA145" s="4">
        <v>29.81</v>
      </c>
      <c r="AB145" s="8"/>
      <c r="AC145" s="4">
        <v>3046.4</v>
      </c>
      <c r="AD145" s="4">
        <v>400.4</v>
      </c>
      <c r="AE145" s="8">
        <v>0</v>
      </c>
      <c r="AF145" s="8">
        <v>4150</v>
      </c>
      <c r="AG145" s="8">
        <v>0.82791473037588803</v>
      </c>
      <c r="AH145" s="44">
        <v>9.8888080808080758E-2</v>
      </c>
      <c r="AI145" s="44">
        <v>4.9895151515151524E-2</v>
      </c>
      <c r="AJ145" s="45">
        <v>75.438000000001466</v>
      </c>
      <c r="AK145" s="45">
        <v>1845.1406232323234</v>
      </c>
      <c r="AL145" s="45">
        <v>7663.5292492929302</v>
      </c>
      <c r="AM145" s="45">
        <v>7393.0043999999998</v>
      </c>
      <c r="AN145" s="45">
        <v>8039.1709000000001</v>
      </c>
      <c r="AO145" s="45">
        <v>3.928119595959592</v>
      </c>
      <c r="AP145" s="45">
        <v>2.3715999999999999</v>
      </c>
      <c r="AQ145" s="45">
        <v>7.4246999999999996</v>
      </c>
      <c r="AR145" s="46">
        <v>0.14248464646464662</v>
      </c>
      <c r="AS145" s="46">
        <f t="shared" si="46"/>
        <v>10.580001278868217</v>
      </c>
      <c r="AT145" s="8"/>
      <c r="AU145" s="30">
        <v>0</v>
      </c>
      <c r="AV145" s="78">
        <v>0</v>
      </c>
      <c r="AW145" s="78" t="s">
        <v>119</v>
      </c>
      <c r="AX145" s="78" t="s">
        <v>98</v>
      </c>
      <c r="AY145" s="78">
        <v>2763</v>
      </c>
      <c r="AZ145" s="78">
        <v>5216.116</v>
      </c>
      <c r="BA145" s="78">
        <v>0</v>
      </c>
      <c r="BB145" s="78">
        <v>34.498980072691218</v>
      </c>
      <c r="BC145" s="78" t="str">
        <f t="shared" si="47"/>
        <v>R31S3C1</v>
      </c>
      <c r="BD145" s="78">
        <f t="shared" si="48"/>
        <v>20.4884159607399</v>
      </c>
      <c r="BE145" s="78">
        <v>84.629999999999981</v>
      </c>
      <c r="BF145" s="78"/>
      <c r="BG145" s="99">
        <v>30.2</v>
      </c>
      <c r="BH145" s="142">
        <v>1.308359182374905</v>
      </c>
      <c r="BI145" s="99">
        <v>4</v>
      </c>
      <c r="BJ145" s="99">
        <f t="shared" si="49"/>
        <v>18.859500000000367</v>
      </c>
      <c r="BK145" s="99">
        <v>40.382830934011253</v>
      </c>
      <c r="BL145" s="142">
        <v>4.3424657534246576</v>
      </c>
      <c r="BM145" s="76" t="str">
        <f t="shared" si="50"/>
        <v>R31S3</v>
      </c>
      <c r="BN145" s="76">
        <f t="shared" si="51"/>
        <v>1.936523013627804</v>
      </c>
      <c r="BO145" s="135"/>
      <c r="BP145" s="110">
        <f t="shared" si="52"/>
        <v>40.207240505088677</v>
      </c>
      <c r="BQ145" s="144">
        <f t="shared" si="53"/>
        <v>0.54749999999999999</v>
      </c>
      <c r="BR145" s="110">
        <f t="shared" si="54"/>
        <v>23.313324901299534</v>
      </c>
      <c r="BS145" s="99">
        <v>1</v>
      </c>
      <c r="BT145" s="99">
        <f t="shared" si="55"/>
        <v>8757.7091735193007</v>
      </c>
      <c r="BU145" s="122">
        <v>6</v>
      </c>
      <c r="BV145" s="122">
        <f t="shared" si="56"/>
        <v>7727.4091735193006</v>
      </c>
      <c r="BW145" s="122">
        <f t="shared" si="57"/>
        <v>8.21917808219178E-3</v>
      </c>
      <c r="BX145" s="122" t="s">
        <v>1377</v>
      </c>
      <c r="BY145" s="122">
        <f t="shared" si="58"/>
        <v>0.19327223047067507</v>
      </c>
      <c r="BZ145" s="78">
        <v>-5.3366552733048085</v>
      </c>
      <c r="CA145" s="122">
        <f t="shared" si="59"/>
        <v>-5.5950215936006655</v>
      </c>
      <c r="CB145" s="122">
        <f t="shared" si="60"/>
        <v>-59.195335615590331</v>
      </c>
    </row>
    <row r="146" spans="1:80" x14ac:dyDescent="0.35">
      <c r="A146" s="4" t="s">
        <v>54</v>
      </c>
      <c r="B146" s="4">
        <v>3</v>
      </c>
      <c r="C146" s="4" t="s">
        <v>45</v>
      </c>
      <c r="D146" s="5">
        <v>2</v>
      </c>
      <c r="E146" s="6">
        <v>42515</v>
      </c>
      <c r="F146" s="4">
        <v>3295.2</v>
      </c>
      <c r="G146" s="4">
        <v>3296</v>
      </c>
      <c r="H146" s="4">
        <v>3250.74</v>
      </c>
      <c r="I146" s="4">
        <v>3251.53</v>
      </c>
      <c r="J146" s="7">
        <v>8</v>
      </c>
      <c r="K146" s="7">
        <v>280.39999999999998</v>
      </c>
      <c r="L146" s="4">
        <v>92</v>
      </c>
      <c r="M146" s="4">
        <v>91.4</v>
      </c>
      <c r="N146" s="8"/>
      <c r="O146" s="4">
        <v>31.3</v>
      </c>
      <c r="P146" s="8"/>
      <c r="Q146" s="8"/>
      <c r="R146" s="4">
        <v>0.66</v>
      </c>
      <c r="S146" s="4">
        <v>1082.0999999999999</v>
      </c>
      <c r="T146" s="4">
        <v>8974.4</v>
      </c>
      <c r="U146" s="4">
        <v>6351.1</v>
      </c>
      <c r="V146" s="4">
        <v>72.400000000000006</v>
      </c>
      <c r="W146" s="4">
        <v>0.52</v>
      </c>
      <c r="X146" s="4">
        <v>31.27</v>
      </c>
      <c r="Y146" s="4">
        <v>2.0699999999999998</v>
      </c>
      <c r="Z146" s="4">
        <v>1452</v>
      </c>
      <c r="AA146" s="4">
        <v>48.4</v>
      </c>
      <c r="AB146" s="8"/>
      <c r="AC146" s="4">
        <v>3046.4</v>
      </c>
      <c r="AD146" s="4">
        <v>400.4</v>
      </c>
      <c r="AE146" s="8">
        <v>0</v>
      </c>
      <c r="AF146" s="8">
        <v>4150</v>
      </c>
      <c r="AG146" s="8">
        <v>0.82791473037588803</v>
      </c>
      <c r="AH146" s="44">
        <v>9.8888080808080758E-2</v>
      </c>
      <c r="AI146" s="44">
        <v>4.9895151515151524E-2</v>
      </c>
      <c r="AJ146" s="45">
        <v>75.438000000001466</v>
      </c>
      <c r="AK146" s="45">
        <v>1845.1406232323234</v>
      </c>
      <c r="AL146" s="45">
        <v>7663.5292492929302</v>
      </c>
      <c r="AM146" s="45">
        <v>7393.0043999999998</v>
      </c>
      <c r="AN146" s="45">
        <v>8039.1709000000001</v>
      </c>
      <c r="AO146" s="45">
        <v>3.928119595959592</v>
      </c>
      <c r="AP146" s="45">
        <v>2.3715999999999999</v>
      </c>
      <c r="AQ146" s="45">
        <v>7.4246999999999996</v>
      </c>
      <c r="AR146" s="46">
        <v>0.14248464646464662</v>
      </c>
      <c r="AS146" s="46">
        <f t="shared" si="46"/>
        <v>10.580001278868217</v>
      </c>
      <c r="AT146" s="8">
        <v>0</v>
      </c>
      <c r="AU146" s="30">
        <v>9.0500000000000011E-2</v>
      </c>
      <c r="AV146" s="78">
        <v>1.81</v>
      </c>
      <c r="AW146" s="78" t="s">
        <v>119</v>
      </c>
      <c r="AX146" s="78" t="s">
        <v>98</v>
      </c>
      <c r="AY146" s="78">
        <v>2789.1</v>
      </c>
      <c r="AZ146" s="78">
        <v>5226.5159999999996</v>
      </c>
      <c r="BA146" s="78">
        <v>0</v>
      </c>
      <c r="BB146" s="78">
        <v>34.983769697089052</v>
      </c>
      <c r="BC146" s="78" t="str">
        <f t="shared" si="47"/>
        <v>R31S3C2</v>
      </c>
      <c r="BD146" s="78">
        <f t="shared" si="48"/>
        <v>20.4884159607399</v>
      </c>
      <c r="BE146" s="78">
        <v>85.27</v>
      </c>
      <c r="BF146" s="78"/>
      <c r="BG146" s="99">
        <v>30.2</v>
      </c>
      <c r="BH146" s="142">
        <v>1.308359182374905</v>
      </c>
      <c r="BI146" s="99">
        <v>4</v>
      </c>
      <c r="BJ146" s="99">
        <f t="shared" si="49"/>
        <v>18.859500000000367</v>
      </c>
      <c r="BK146" s="99">
        <v>40.382830934011253</v>
      </c>
      <c r="BL146" s="142">
        <v>2.9201277955271565</v>
      </c>
      <c r="BM146" s="76" t="str">
        <f t="shared" si="50"/>
        <v>R31S3</v>
      </c>
      <c r="BN146" s="76">
        <f t="shared" si="51"/>
        <v>1.936523013627804</v>
      </c>
      <c r="BO146" s="135"/>
      <c r="BP146" s="110">
        <f t="shared" si="52"/>
        <v>13.009357492303003</v>
      </c>
      <c r="BQ146" s="144">
        <f t="shared" si="53"/>
        <v>0.54749999999999999</v>
      </c>
      <c r="BR146" s="110">
        <f t="shared" si="54"/>
        <v>23.313324901299534</v>
      </c>
      <c r="BS146" s="99">
        <v>1</v>
      </c>
      <c r="BT146" s="99">
        <f t="shared" si="55"/>
        <v>8827.5805404405346</v>
      </c>
      <c r="BU146" s="122">
        <v>6</v>
      </c>
      <c r="BV146" s="122">
        <f t="shared" si="56"/>
        <v>7745.4805404405342</v>
      </c>
      <c r="BW146" s="122">
        <f t="shared" si="57"/>
        <v>2.1086261980830672E-2</v>
      </c>
      <c r="BX146" s="122" t="s">
        <v>1377</v>
      </c>
      <c r="BY146" s="122">
        <f t="shared" si="58"/>
        <v>9.8785274591632249E-2</v>
      </c>
      <c r="BZ146" s="78">
        <v>-5.7024368903217333</v>
      </c>
      <c r="CA146" s="122">
        <f t="shared" si="59"/>
        <v>-5.5950215936006655</v>
      </c>
      <c r="CB146" s="122">
        <f t="shared" si="60"/>
        <v>-59.195335615590331</v>
      </c>
    </row>
    <row r="147" spans="1:80" x14ac:dyDescent="0.35">
      <c r="A147" s="4" t="s">
        <v>54</v>
      </c>
      <c r="B147" s="4">
        <v>3</v>
      </c>
      <c r="C147" s="4" t="s">
        <v>45</v>
      </c>
      <c r="D147" s="5">
        <v>3</v>
      </c>
      <c r="E147" s="6">
        <v>42515</v>
      </c>
      <c r="F147" s="4">
        <v>3331</v>
      </c>
      <c r="G147" s="4">
        <v>3331.6</v>
      </c>
      <c r="H147" s="4">
        <v>3286.28</v>
      </c>
      <c r="I147" s="4">
        <v>3286.87</v>
      </c>
      <c r="J147" s="7">
        <v>6</v>
      </c>
      <c r="K147" s="7">
        <v>282.2</v>
      </c>
      <c r="L147" s="4">
        <v>92.2</v>
      </c>
      <c r="M147" s="4">
        <v>92.2</v>
      </c>
      <c r="N147" s="8"/>
      <c r="O147" s="4">
        <v>37.9</v>
      </c>
      <c r="P147" s="8"/>
      <c r="Q147" s="8"/>
      <c r="R147" s="4">
        <v>0.89</v>
      </c>
      <c r="S147" s="4">
        <v>1158.2</v>
      </c>
      <c r="T147" s="4">
        <v>8974.4</v>
      </c>
      <c r="U147" s="4">
        <v>6351.1</v>
      </c>
      <c r="V147" s="4">
        <v>72.400000000000006</v>
      </c>
      <c r="W147" s="4">
        <v>1</v>
      </c>
      <c r="X147" s="4">
        <v>31.27</v>
      </c>
      <c r="Y147" s="4">
        <v>2.99</v>
      </c>
      <c r="Z147" s="4">
        <v>2679.3</v>
      </c>
      <c r="AA147" s="4">
        <v>88.54</v>
      </c>
      <c r="AB147" s="8"/>
      <c r="AC147" s="4">
        <v>3046.4</v>
      </c>
      <c r="AD147" s="4">
        <v>400.4</v>
      </c>
      <c r="AE147" s="8">
        <v>0</v>
      </c>
      <c r="AF147" s="8">
        <v>4150</v>
      </c>
      <c r="AG147" s="8">
        <v>0.82791473037588803</v>
      </c>
      <c r="AH147" s="44">
        <v>9.8888080808080758E-2</v>
      </c>
      <c r="AI147" s="44">
        <v>4.9895151515151524E-2</v>
      </c>
      <c r="AJ147" s="45">
        <v>75.438000000001466</v>
      </c>
      <c r="AK147" s="45">
        <v>1845.1406232323234</v>
      </c>
      <c r="AL147" s="45">
        <v>7663.5292492929302</v>
      </c>
      <c r="AM147" s="45">
        <v>7393.0043999999998</v>
      </c>
      <c r="AN147" s="45">
        <v>8039.1709000000001</v>
      </c>
      <c r="AO147" s="45">
        <v>3.928119595959592</v>
      </c>
      <c r="AP147" s="45">
        <v>2.3715999999999999</v>
      </c>
      <c r="AQ147" s="45">
        <v>7.4246999999999996</v>
      </c>
      <c r="AR147" s="46">
        <v>0.14248464646464662</v>
      </c>
      <c r="AS147" s="46">
        <f t="shared" si="46"/>
        <v>10.580001278868217</v>
      </c>
      <c r="AT147" s="8">
        <v>0</v>
      </c>
      <c r="AU147" s="30">
        <v>1.7999999999999999E-2</v>
      </c>
      <c r="AV147" s="78">
        <v>0.36</v>
      </c>
      <c r="AW147" s="78" t="s">
        <v>119</v>
      </c>
      <c r="AX147" s="78" t="s">
        <v>98</v>
      </c>
      <c r="AY147" s="78">
        <v>2830.5</v>
      </c>
      <c r="AZ147" s="78">
        <v>5240.7</v>
      </c>
      <c r="BA147" s="78">
        <v>0</v>
      </c>
      <c r="BB147" s="78">
        <v>5.4642768235001249</v>
      </c>
      <c r="BC147" s="78" t="str">
        <f t="shared" si="47"/>
        <v>R31S3C3</v>
      </c>
      <c r="BD147" s="78">
        <f t="shared" si="48"/>
        <v>20.4884159607399</v>
      </c>
      <c r="BE147" s="78">
        <v>13.17</v>
      </c>
      <c r="BF147" s="78"/>
      <c r="BG147" s="99">
        <v>30.2</v>
      </c>
      <c r="BH147" s="142">
        <v>1.308359182374905</v>
      </c>
      <c r="BI147" s="99">
        <v>4</v>
      </c>
      <c r="BJ147" s="99">
        <f t="shared" si="49"/>
        <v>18.859500000000367</v>
      </c>
      <c r="BK147" s="99">
        <v>40.382830934011253</v>
      </c>
      <c r="BL147" s="142">
        <v>2.4327176781002642</v>
      </c>
      <c r="BM147" s="76" t="str">
        <f t="shared" si="50"/>
        <v>R31S3</v>
      </c>
      <c r="BN147" s="76">
        <f t="shared" si="51"/>
        <v>1.936523013627804</v>
      </c>
      <c r="BO147" s="135"/>
      <c r="BP147" s="110">
        <f t="shared" si="52"/>
        <v>10.650653363724118</v>
      </c>
      <c r="BQ147" s="144">
        <f t="shared" si="53"/>
        <v>0.54749999999999999</v>
      </c>
      <c r="BR147" s="110">
        <f t="shared" si="54"/>
        <v>23.313324901299534</v>
      </c>
      <c r="BS147" s="99">
        <v>1</v>
      </c>
      <c r="BT147" s="99">
        <f t="shared" si="55"/>
        <v>8924.0915540581282</v>
      </c>
      <c r="BU147" s="122">
        <v>6</v>
      </c>
      <c r="BV147" s="122">
        <f t="shared" si="56"/>
        <v>7765.8915540581283</v>
      </c>
      <c r="BW147" s="122">
        <f t="shared" si="57"/>
        <v>2.3482849604221638E-2</v>
      </c>
      <c r="BX147" s="122" t="s">
        <v>1377</v>
      </c>
      <c r="BY147" s="122">
        <f t="shared" si="58"/>
        <v>8.1760496536446722E-2</v>
      </c>
      <c r="BZ147" s="78">
        <v>-5.7111515424241768</v>
      </c>
      <c r="CA147" s="122">
        <f t="shared" si="59"/>
        <v>-5.5950215936006655</v>
      </c>
      <c r="CB147" s="122">
        <f t="shared" si="60"/>
        <v>-59.195335615590331</v>
      </c>
    </row>
    <row r="148" spans="1:80" x14ac:dyDescent="0.35">
      <c r="A148" s="4" t="s">
        <v>54</v>
      </c>
      <c r="B148" s="4">
        <v>3</v>
      </c>
      <c r="C148" s="4" t="s">
        <v>45</v>
      </c>
      <c r="D148" s="5">
        <v>4</v>
      </c>
      <c r="E148" s="6">
        <v>42515</v>
      </c>
      <c r="F148" s="4">
        <v>3358.4</v>
      </c>
      <c r="G148" s="4">
        <v>3359</v>
      </c>
      <c r="H148" s="4">
        <v>3313.48</v>
      </c>
      <c r="I148" s="4">
        <v>3314.07</v>
      </c>
      <c r="J148" s="7">
        <v>6</v>
      </c>
      <c r="K148" s="7">
        <v>284</v>
      </c>
      <c r="L148" s="4">
        <v>85</v>
      </c>
      <c r="M148" s="4">
        <v>85</v>
      </c>
      <c r="N148" s="8"/>
      <c r="O148" s="4">
        <v>14.9</v>
      </c>
      <c r="P148" s="8"/>
      <c r="Q148" s="8"/>
      <c r="R148" s="4">
        <v>0.52</v>
      </c>
      <c r="S148" s="4">
        <v>1211.9000000000001</v>
      </c>
      <c r="T148" s="4">
        <v>8974.4</v>
      </c>
      <c r="U148" s="4">
        <v>6351.1</v>
      </c>
      <c r="V148" s="4">
        <v>72.400000000000006</v>
      </c>
      <c r="W148" s="4">
        <v>0.25</v>
      </c>
      <c r="X148" s="4">
        <v>31.27</v>
      </c>
      <c r="Y148" s="4">
        <v>3.03</v>
      </c>
      <c r="Z148" s="4">
        <v>2398.1999999999998</v>
      </c>
      <c r="AA148" s="4">
        <v>86.04</v>
      </c>
      <c r="AB148" s="8"/>
      <c r="AC148" s="4">
        <v>3046.4</v>
      </c>
      <c r="AD148" s="4">
        <v>400.4</v>
      </c>
      <c r="AE148" s="8">
        <v>0</v>
      </c>
      <c r="AF148" s="8">
        <v>4150</v>
      </c>
      <c r="AG148" s="8">
        <v>0.82791473037588803</v>
      </c>
      <c r="AH148" s="44">
        <v>9.8888080808080758E-2</v>
      </c>
      <c r="AI148" s="44">
        <v>4.9895151515151524E-2</v>
      </c>
      <c r="AJ148" s="45">
        <v>75.438000000001466</v>
      </c>
      <c r="AK148" s="45">
        <v>1845.1406232323234</v>
      </c>
      <c r="AL148" s="45">
        <v>7663.5292492929302</v>
      </c>
      <c r="AM148" s="45">
        <v>7393.0043999999998</v>
      </c>
      <c r="AN148" s="45">
        <v>8039.1709000000001</v>
      </c>
      <c r="AO148" s="45">
        <v>3.928119595959592</v>
      </c>
      <c r="AP148" s="45">
        <v>2.3715999999999999</v>
      </c>
      <c r="AQ148" s="45">
        <v>7.4246999999999996</v>
      </c>
      <c r="AR148" s="46">
        <v>0.14248464646464662</v>
      </c>
      <c r="AS148" s="46">
        <f t="shared" si="46"/>
        <v>10.580001278868217</v>
      </c>
      <c r="AT148" s="8">
        <v>0</v>
      </c>
      <c r="AU148" s="30">
        <v>1.7999999999999999E-2</v>
      </c>
      <c r="AV148" s="78">
        <v>0.36</v>
      </c>
      <c r="AW148" s="78" t="s">
        <v>119</v>
      </c>
      <c r="AX148" s="78" t="s">
        <v>98</v>
      </c>
      <c r="AY148" s="78">
        <v>2863.8</v>
      </c>
      <c r="AZ148" s="78">
        <v>5251.5360000000001</v>
      </c>
      <c r="BA148" s="78">
        <v>0</v>
      </c>
      <c r="BB148" s="78">
        <v>7.0066372496791942</v>
      </c>
      <c r="BC148" s="78" t="str">
        <f t="shared" si="47"/>
        <v>R31S3C4</v>
      </c>
      <c r="BD148" s="78">
        <f t="shared" si="48"/>
        <v>20.4884159607399</v>
      </c>
      <c r="BE148" s="78">
        <v>16.73</v>
      </c>
      <c r="BF148" s="78"/>
      <c r="BG148" s="99">
        <v>30.2</v>
      </c>
      <c r="BH148" s="142">
        <v>1.308359182374905</v>
      </c>
      <c r="BI148" s="99">
        <v>4</v>
      </c>
      <c r="BJ148" s="99">
        <f t="shared" si="49"/>
        <v>18.859500000000367</v>
      </c>
      <c r="BK148" s="99">
        <v>40.382830934011253</v>
      </c>
      <c r="BL148" s="142">
        <v>5.7046979865771812</v>
      </c>
      <c r="BM148" s="76" t="str">
        <f t="shared" si="50"/>
        <v>R31S3</v>
      </c>
      <c r="BN148" s="76">
        <f t="shared" si="51"/>
        <v>1.936523013627804</v>
      </c>
      <c r="BO148" s="135"/>
      <c r="BP148" s="110">
        <f t="shared" si="52"/>
        <v>29.386048244082339</v>
      </c>
      <c r="BQ148" s="144">
        <f t="shared" si="53"/>
        <v>0.54749999999999999</v>
      </c>
      <c r="BR148" s="110">
        <f t="shared" si="54"/>
        <v>23.313324901299534</v>
      </c>
      <c r="BS148" s="99">
        <v>1</v>
      </c>
      <c r="BT148" s="99">
        <f t="shared" si="55"/>
        <v>8997.9547946433431</v>
      </c>
      <c r="BU148" s="122">
        <v>6</v>
      </c>
      <c r="BV148" s="122">
        <f t="shared" si="56"/>
        <v>7786.0547946433435</v>
      </c>
      <c r="BW148" s="122">
        <f t="shared" si="57"/>
        <v>3.4899328859060406E-2</v>
      </c>
      <c r="BX148" s="122" t="s">
        <v>1377</v>
      </c>
      <c r="BY148" s="122">
        <f t="shared" si="58"/>
        <v>0.20378324004770546</v>
      </c>
      <c r="BZ148" s="78">
        <v>-5.6298426683519454</v>
      </c>
      <c r="CA148" s="122">
        <f t="shared" si="59"/>
        <v>-5.5950215936006655</v>
      </c>
      <c r="CB148" s="122">
        <f t="shared" si="60"/>
        <v>-59.195335615590331</v>
      </c>
    </row>
    <row r="149" spans="1:80" x14ac:dyDescent="0.35">
      <c r="A149" s="4" t="s">
        <v>54</v>
      </c>
      <c r="B149" s="4">
        <v>4</v>
      </c>
      <c r="C149" s="4" t="s">
        <v>45</v>
      </c>
      <c r="D149" s="5">
        <v>1</v>
      </c>
      <c r="E149" s="6">
        <v>42516</v>
      </c>
      <c r="F149" s="4">
        <v>3168.5</v>
      </c>
      <c r="G149" s="4">
        <v>3169.1</v>
      </c>
      <c r="H149" s="4">
        <v>3124.78</v>
      </c>
      <c r="I149" s="4">
        <v>3125.38</v>
      </c>
      <c r="J149" s="7">
        <v>6</v>
      </c>
      <c r="K149" s="7">
        <v>271.39999999999998</v>
      </c>
      <c r="L149" s="4">
        <v>181.4</v>
      </c>
      <c r="M149" s="4">
        <v>181.4</v>
      </c>
      <c r="N149" s="8"/>
      <c r="O149" s="4">
        <v>14.9</v>
      </c>
      <c r="P149" s="8"/>
      <c r="Q149" s="8"/>
      <c r="R149" s="4">
        <v>0.19</v>
      </c>
      <c r="S149" s="4">
        <v>2159.5</v>
      </c>
      <c r="T149" s="4">
        <v>9252.2000000000007</v>
      </c>
      <c r="U149" s="4">
        <v>6327.9</v>
      </c>
      <c r="V149" s="4">
        <v>77.099999999999994</v>
      </c>
      <c r="W149" s="4">
        <v>0.16</v>
      </c>
      <c r="X149" s="4">
        <v>17.559999999999999</v>
      </c>
      <c r="Y149" s="4">
        <v>1.03</v>
      </c>
      <c r="Z149" s="4">
        <v>577.4</v>
      </c>
      <c r="AA149" s="4">
        <v>9.6999999999999993</v>
      </c>
      <c r="AB149" s="8"/>
      <c r="AC149" s="4">
        <v>2316.6</v>
      </c>
      <c r="AD149" s="4">
        <v>237.8</v>
      </c>
      <c r="AE149" s="8">
        <v>0</v>
      </c>
      <c r="AF149" s="8">
        <v>6000</v>
      </c>
      <c r="AG149" s="8">
        <v>1.0215491765743201</v>
      </c>
      <c r="AH149" s="44">
        <v>0.12822727272727283</v>
      </c>
      <c r="AI149" s="44">
        <v>7.5807575757575754E-2</v>
      </c>
      <c r="AJ149" s="45">
        <v>30.175199999999677</v>
      </c>
      <c r="AK149" s="45">
        <v>1479.1729343434342</v>
      </c>
      <c r="AL149" s="45">
        <v>7478.3181808080781</v>
      </c>
      <c r="AM149" s="45">
        <v>7073.0796</v>
      </c>
      <c r="AN149" s="45">
        <v>7894.8193000000001</v>
      </c>
      <c r="AO149" s="45">
        <v>4.1845813131313125</v>
      </c>
      <c r="AP149" s="45">
        <v>1.6594</v>
      </c>
      <c r="AQ149" s="45">
        <v>10.827299999999999</v>
      </c>
      <c r="AR149" s="46">
        <v>0.21389393939393925</v>
      </c>
      <c r="AS149" s="46">
        <f t="shared" ref="AS149:AS185" si="61">AR149*0.3*AJ149*3.281</f>
        <v>6.3529600093199283</v>
      </c>
      <c r="AT149" s="8"/>
      <c r="AU149" s="30">
        <v>0</v>
      </c>
      <c r="AV149" s="78">
        <v>0</v>
      </c>
      <c r="AW149" s="78" t="s">
        <v>119</v>
      </c>
      <c r="AX149" s="78" t="s">
        <v>98</v>
      </c>
      <c r="AY149" s="78">
        <v>2679.1</v>
      </c>
      <c r="AZ149" s="78">
        <v>5175.9440000000004</v>
      </c>
      <c r="BA149" s="78">
        <v>0</v>
      </c>
      <c r="BB149" s="78">
        <v>32.657226482711771</v>
      </c>
      <c r="BC149" s="78" t="str">
        <f t="shared" si="47"/>
        <v>R31S4C1</v>
      </c>
      <c r="BD149" s="78">
        <f t="shared" si="48"/>
        <v>73.381136450609972</v>
      </c>
      <c r="BE149" s="78">
        <v>81.540000000000006</v>
      </c>
      <c r="BF149" s="78"/>
      <c r="BG149" s="99">
        <v>30.2</v>
      </c>
      <c r="BH149" s="142">
        <v>2.3297277234285358</v>
      </c>
      <c r="BI149" s="99">
        <v>4</v>
      </c>
      <c r="BJ149" s="99">
        <f t="shared" si="49"/>
        <v>7.5437999999999192</v>
      </c>
      <c r="BK149" s="99">
        <v>76.771653543307906</v>
      </c>
      <c r="BL149" s="142">
        <v>12.174496644295303</v>
      </c>
      <c r="BM149" s="76" t="str">
        <f t="shared" si="50"/>
        <v>R31S4</v>
      </c>
      <c r="BN149" s="76">
        <f t="shared" si="51"/>
        <v>11.550700200057655</v>
      </c>
      <c r="BO149" s="135"/>
      <c r="BP149" s="110">
        <f t="shared" si="52"/>
        <v>8.1778777060540939</v>
      </c>
      <c r="BQ149" s="144">
        <f t="shared" si="53"/>
        <v>0.245</v>
      </c>
      <c r="BR149" s="110">
        <f t="shared" si="54"/>
        <v>6.3147882839390093</v>
      </c>
      <c r="BS149" s="99">
        <v>1</v>
      </c>
      <c r="BT149" s="99">
        <f t="shared" si="55"/>
        <v>10470.141910000964</v>
      </c>
      <c r="BU149" s="122">
        <v>6</v>
      </c>
      <c r="BV149" s="122">
        <f t="shared" si="56"/>
        <v>8310.6419100009643</v>
      </c>
      <c r="BW149" s="122">
        <f t="shared" si="57"/>
        <v>1.2751677852348993E-2</v>
      </c>
      <c r="BX149" s="122" t="s">
        <v>1377</v>
      </c>
      <c r="BY149" s="122">
        <f t="shared" si="58"/>
        <v>0.24630490026716806</v>
      </c>
      <c r="BZ149" s="78">
        <v>-6.3477686675998255</v>
      </c>
      <c r="CA149" s="122">
        <f t="shared" si="59"/>
        <v>-6.4758385299896482</v>
      </c>
      <c r="CB149" s="122">
        <f t="shared" si="60"/>
        <v>-41.140743207837389</v>
      </c>
    </row>
    <row r="150" spans="1:80" x14ac:dyDescent="0.35">
      <c r="A150" s="4" t="s">
        <v>54</v>
      </c>
      <c r="B150" s="4">
        <v>4</v>
      </c>
      <c r="C150" s="4" t="s">
        <v>45</v>
      </c>
      <c r="D150" s="5">
        <v>2</v>
      </c>
      <c r="E150" s="6">
        <v>42516</v>
      </c>
      <c r="F150" s="4">
        <v>3185</v>
      </c>
      <c r="G150" s="4">
        <v>3185.6</v>
      </c>
      <c r="H150" s="4">
        <v>3141.22</v>
      </c>
      <c r="I150" s="4">
        <v>3141.82</v>
      </c>
      <c r="J150" s="7">
        <v>6</v>
      </c>
      <c r="K150" s="7">
        <v>273.2</v>
      </c>
      <c r="L150" s="4">
        <v>273.2</v>
      </c>
      <c r="M150" s="4">
        <v>265.2</v>
      </c>
      <c r="N150" s="8"/>
      <c r="O150" s="4">
        <v>14.6</v>
      </c>
      <c r="P150" s="8"/>
      <c r="Q150" s="8"/>
      <c r="R150" s="4">
        <v>0.33</v>
      </c>
      <c r="S150" s="4">
        <v>2176.6</v>
      </c>
      <c r="T150" s="4">
        <v>9252.2000000000007</v>
      </c>
      <c r="U150" s="4">
        <v>6327.9</v>
      </c>
      <c r="V150" s="4">
        <v>77.099999999999994</v>
      </c>
      <c r="W150" s="4">
        <v>0.57999999999999996</v>
      </c>
      <c r="X150" s="4">
        <v>17.559999999999999</v>
      </c>
      <c r="Y150" s="4">
        <v>1.2</v>
      </c>
      <c r="Z150" s="4">
        <v>715.7</v>
      </c>
      <c r="AA150" s="4">
        <v>8.23</v>
      </c>
      <c r="AB150" s="8"/>
      <c r="AC150" s="4">
        <v>2316.6</v>
      </c>
      <c r="AD150" s="4">
        <v>237.8</v>
      </c>
      <c r="AE150" s="8">
        <v>0</v>
      </c>
      <c r="AF150" s="8">
        <v>6000</v>
      </c>
      <c r="AG150" s="8">
        <v>1.0215491765743201</v>
      </c>
      <c r="AH150" s="44">
        <v>0.12822727272727283</v>
      </c>
      <c r="AI150" s="44">
        <v>7.5807575757575754E-2</v>
      </c>
      <c r="AJ150" s="45">
        <v>30.175199999999677</v>
      </c>
      <c r="AK150" s="45">
        <v>1479.1729343434342</v>
      </c>
      <c r="AL150" s="45">
        <v>7478.3181808080781</v>
      </c>
      <c r="AM150" s="45">
        <v>7073.0796</v>
      </c>
      <c r="AN150" s="45">
        <v>7894.8193000000001</v>
      </c>
      <c r="AO150" s="45">
        <v>4.1845813131313125</v>
      </c>
      <c r="AP150" s="45">
        <v>1.6594</v>
      </c>
      <c r="AQ150" s="45">
        <v>10.827299999999999</v>
      </c>
      <c r="AR150" s="46">
        <v>0.21389393939393925</v>
      </c>
      <c r="AS150" s="46">
        <f t="shared" si="61"/>
        <v>6.3529600093199283</v>
      </c>
      <c r="AT150" s="8">
        <v>0</v>
      </c>
      <c r="AU150" s="30">
        <v>0</v>
      </c>
      <c r="AV150" s="78">
        <v>0</v>
      </c>
      <c r="AW150" s="78" t="s">
        <v>119</v>
      </c>
      <c r="AX150" s="78" t="s">
        <v>98</v>
      </c>
      <c r="AY150" s="78">
        <v>2686.8</v>
      </c>
      <c r="AZ150" s="78">
        <v>5183.2879999999996</v>
      </c>
      <c r="BA150" s="78">
        <v>0</v>
      </c>
      <c r="BB150" s="78">
        <v>3.3767436494787889E-2</v>
      </c>
      <c r="BC150" s="78" t="str">
        <f t="shared" si="47"/>
        <v>R31S4C2</v>
      </c>
      <c r="BD150" s="78">
        <f t="shared" si="48"/>
        <v>73.381136450609972</v>
      </c>
      <c r="BE150" s="78">
        <v>8.4300000000000014E-2</v>
      </c>
      <c r="BF150" s="78"/>
      <c r="BG150" s="99">
        <v>30.2</v>
      </c>
      <c r="BH150" s="142">
        <v>2.3297277234285358</v>
      </c>
      <c r="BI150" s="99">
        <v>4</v>
      </c>
      <c r="BJ150" s="99">
        <f t="shared" si="49"/>
        <v>7.5437999999999192</v>
      </c>
      <c r="BK150" s="99">
        <v>76.771653543307906</v>
      </c>
      <c r="BL150" s="142">
        <v>18.164383561643834</v>
      </c>
      <c r="BM150" s="76" t="str">
        <f t="shared" si="50"/>
        <v>R31S4</v>
      </c>
      <c r="BN150" s="76">
        <f t="shared" si="51"/>
        <v>11.550700200057655</v>
      </c>
      <c r="BO150" s="135"/>
      <c r="BP150" s="110">
        <f t="shared" si="52"/>
        <v>5.7087074465860272</v>
      </c>
      <c r="BQ150" s="144">
        <f t="shared" si="53"/>
        <v>0.245</v>
      </c>
      <c r="BR150" s="110">
        <f t="shared" si="54"/>
        <v>6.3147882839390093</v>
      </c>
      <c r="BS150" s="99">
        <v>1</v>
      </c>
      <c r="BT150" s="99">
        <f t="shared" si="55"/>
        <v>10525.227110559215</v>
      </c>
      <c r="BU150" s="122">
        <v>6</v>
      </c>
      <c r="BV150" s="122">
        <f t="shared" si="56"/>
        <v>8348.627110559215</v>
      </c>
      <c r="BW150" s="122">
        <f t="shared" si="57"/>
        <v>2.2602739726027398E-2</v>
      </c>
      <c r="BX150" s="122" t="s">
        <v>1377</v>
      </c>
      <c r="BY150" s="122">
        <f t="shared" si="58"/>
        <v>0.27640158182853053</v>
      </c>
      <c r="BZ150" s="78">
        <v>-6.7275483882304963</v>
      </c>
      <c r="CA150" s="122">
        <f t="shared" si="59"/>
        <v>-6.4758385299896482</v>
      </c>
      <c r="CB150" s="122">
        <f t="shared" si="60"/>
        <v>-41.140743207837389</v>
      </c>
    </row>
    <row r="151" spans="1:80" x14ac:dyDescent="0.35">
      <c r="A151" s="4" t="s">
        <v>54</v>
      </c>
      <c r="B151" s="4">
        <v>4</v>
      </c>
      <c r="C151" s="4" t="s">
        <v>45</v>
      </c>
      <c r="D151" s="5">
        <v>3</v>
      </c>
      <c r="E151" s="6">
        <v>42516</v>
      </c>
      <c r="F151" s="4">
        <v>3197</v>
      </c>
      <c r="G151" s="4">
        <v>3197.6</v>
      </c>
      <c r="H151" s="4">
        <v>3153.15</v>
      </c>
      <c r="I151" s="4">
        <v>3153.75</v>
      </c>
      <c r="J151" s="7">
        <v>6</v>
      </c>
      <c r="K151" s="7">
        <v>273.2</v>
      </c>
      <c r="L151" s="4">
        <v>219.9</v>
      </c>
      <c r="M151" s="4">
        <v>210.3</v>
      </c>
      <c r="N151" s="8"/>
      <c r="O151" s="4">
        <v>13.4</v>
      </c>
      <c r="P151" s="8"/>
      <c r="Q151" s="8"/>
      <c r="R151" s="4">
        <v>0.28000000000000003</v>
      </c>
      <c r="S151" s="4">
        <v>2202.9</v>
      </c>
      <c r="T151" s="4">
        <v>9252.2000000000007</v>
      </c>
      <c r="U151" s="4">
        <v>6327.9</v>
      </c>
      <c r="V151" s="4">
        <v>77.099999999999994</v>
      </c>
      <c r="W151" s="4">
        <v>0.37</v>
      </c>
      <c r="X151" s="4">
        <v>17.559999999999999</v>
      </c>
      <c r="Y151" s="4">
        <v>0.91</v>
      </c>
      <c r="Z151" s="4">
        <v>547.5</v>
      </c>
      <c r="AA151" s="4">
        <v>7.94</v>
      </c>
      <c r="AB151" s="8"/>
      <c r="AC151" s="4">
        <v>2316.6</v>
      </c>
      <c r="AD151" s="4">
        <v>237.8</v>
      </c>
      <c r="AE151" s="8">
        <v>0</v>
      </c>
      <c r="AF151" s="8">
        <v>6000</v>
      </c>
      <c r="AG151" s="8">
        <v>1.0215491765743201</v>
      </c>
      <c r="AH151" s="44">
        <v>0.12822727272727283</v>
      </c>
      <c r="AI151" s="44">
        <v>7.5807575757575754E-2</v>
      </c>
      <c r="AJ151" s="45">
        <v>30.175199999999677</v>
      </c>
      <c r="AK151" s="45">
        <v>1479.1729343434342</v>
      </c>
      <c r="AL151" s="45">
        <v>7478.3181808080781</v>
      </c>
      <c r="AM151" s="45">
        <v>7073.0796</v>
      </c>
      <c r="AN151" s="45">
        <v>7894.8193000000001</v>
      </c>
      <c r="AO151" s="45">
        <v>4.1845813131313125</v>
      </c>
      <c r="AP151" s="45">
        <v>1.6594</v>
      </c>
      <c r="AQ151" s="45">
        <v>10.827299999999999</v>
      </c>
      <c r="AR151" s="46">
        <v>0.21389393939393925</v>
      </c>
      <c r="AS151" s="46">
        <f t="shared" si="61"/>
        <v>6.3529600093199283</v>
      </c>
      <c r="AT151" s="8">
        <v>0</v>
      </c>
      <c r="AU151" s="30">
        <v>0.72199999999999998</v>
      </c>
      <c r="AV151" s="78">
        <v>14.44</v>
      </c>
      <c r="AW151" s="78" t="s">
        <v>119</v>
      </c>
      <c r="AX151" s="78" t="s">
        <v>98</v>
      </c>
      <c r="AY151" s="78">
        <v>2692.6</v>
      </c>
      <c r="AZ151" s="78">
        <v>5187.6880000000001</v>
      </c>
      <c r="BA151" s="78">
        <v>0</v>
      </c>
      <c r="BB151" s="78">
        <v>180.74312409021246</v>
      </c>
      <c r="BC151" s="78" t="str">
        <f t="shared" si="47"/>
        <v>R31S4C3</v>
      </c>
      <c r="BD151" s="78">
        <f t="shared" si="48"/>
        <v>73.381136450609972</v>
      </c>
      <c r="BE151" s="78">
        <v>450.97000000000008</v>
      </c>
      <c r="BF151" s="78"/>
      <c r="BG151" s="99">
        <v>30.2</v>
      </c>
      <c r="BH151" s="142">
        <v>2.3297277234285358</v>
      </c>
      <c r="BI151" s="99">
        <v>4</v>
      </c>
      <c r="BJ151" s="99">
        <f t="shared" si="49"/>
        <v>7.5437999999999192</v>
      </c>
      <c r="BK151" s="99">
        <v>76.771653543307906</v>
      </c>
      <c r="BL151" s="142">
        <v>15.694029850746269</v>
      </c>
      <c r="BM151" s="76" t="str">
        <f t="shared" si="50"/>
        <v>R31S4</v>
      </c>
      <c r="BN151" s="76">
        <f t="shared" si="51"/>
        <v>11.550700200057655</v>
      </c>
      <c r="BO151" s="135"/>
      <c r="BP151" s="110">
        <f t="shared" si="52"/>
        <v>7.84368405355014</v>
      </c>
      <c r="BQ151" s="144">
        <f t="shared" si="53"/>
        <v>0.245</v>
      </c>
      <c r="BR151" s="110">
        <f t="shared" si="54"/>
        <v>6.3147882839390093</v>
      </c>
      <c r="BS151" s="99">
        <v>1</v>
      </c>
      <c r="BT151" s="99">
        <f t="shared" si="55"/>
        <v>10565.200738458241</v>
      </c>
      <c r="BU151" s="122">
        <v>6</v>
      </c>
      <c r="BV151" s="122">
        <f t="shared" si="56"/>
        <v>8362.3007384582415</v>
      </c>
      <c r="BW151" s="122">
        <f t="shared" si="57"/>
        <v>2.0895522388059702E-2</v>
      </c>
      <c r="BX151" s="122" t="s">
        <v>1377</v>
      </c>
      <c r="BY151" s="122">
        <f t="shared" si="58"/>
        <v>0.2841875315781226</v>
      </c>
      <c r="BZ151" s="78">
        <v>-6.4310675971299389</v>
      </c>
      <c r="CA151" s="122">
        <f t="shared" si="59"/>
        <v>-6.4758385299896482</v>
      </c>
      <c r="CB151" s="122">
        <f t="shared" si="60"/>
        <v>-41.140743207837389</v>
      </c>
    </row>
    <row r="152" spans="1:80" x14ac:dyDescent="0.35">
      <c r="A152" s="4" t="s">
        <v>54</v>
      </c>
      <c r="B152" s="4">
        <v>4</v>
      </c>
      <c r="C152" s="4" t="s">
        <v>45</v>
      </c>
      <c r="D152" s="5">
        <v>4</v>
      </c>
      <c r="E152" s="6">
        <v>42516</v>
      </c>
      <c r="F152" s="4">
        <v>3223</v>
      </c>
      <c r="G152" s="4">
        <v>3223.6</v>
      </c>
      <c r="H152" s="4">
        <v>3178.97</v>
      </c>
      <c r="I152" s="4">
        <v>3179.57</v>
      </c>
      <c r="J152" s="7">
        <v>6</v>
      </c>
      <c r="K152" s="7">
        <v>275</v>
      </c>
      <c r="L152" s="4">
        <v>244.7</v>
      </c>
      <c r="M152" s="4">
        <v>228.6</v>
      </c>
      <c r="N152" s="8"/>
      <c r="O152" s="4">
        <v>27.4</v>
      </c>
      <c r="P152" s="8"/>
      <c r="Q152" s="8"/>
      <c r="R152" s="4">
        <v>0.18</v>
      </c>
      <c r="S152" s="4">
        <v>2536.5</v>
      </c>
      <c r="T152" s="4">
        <v>9252.2000000000007</v>
      </c>
      <c r="U152" s="4">
        <v>6327.9</v>
      </c>
      <c r="V152" s="4">
        <v>77.099999999999994</v>
      </c>
      <c r="W152" s="4">
        <v>0.44</v>
      </c>
      <c r="X152" s="4">
        <v>17.559999999999999</v>
      </c>
      <c r="Y152" s="4">
        <v>0.59</v>
      </c>
      <c r="Z152" s="4">
        <v>309.39999999999998</v>
      </c>
      <c r="AA152" s="4">
        <v>4.13</v>
      </c>
      <c r="AB152" s="8"/>
      <c r="AC152" s="4">
        <v>2316.6</v>
      </c>
      <c r="AD152" s="4">
        <v>237.8</v>
      </c>
      <c r="AE152" s="8">
        <v>0</v>
      </c>
      <c r="AF152" s="8">
        <v>6000</v>
      </c>
      <c r="AG152" s="8">
        <v>1.0215491765743201</v>
      </c>
      <c r="AH152" s="44">
        <v>0.12822727272727283</v>
      </c>
      <c r="AI152" s="44">
        <v>7.5807575757575754E-2</v>
      </c>
      <c r="AJ152" s="45">
        <v>30.175199999999677</v>
      </c>
      <c r="AK152" s="45">
        <v>1479.1729343434342</v>
      </c>
      <c r="AL152" s="45">
        <v>7478.3181808080781</v>
      </c>
      <c r="AM152" s="45">
        <v>7073.0796</v>
      </c>
      <c r="AN152" s="45">
        <v>7894.8193000000001</v>
      </c>
      <c r="AO152" s="45">
        <v>4.1845813131313125</v>
      </c>
      <c r="AP152" s="45">
        <v>1.6594</v>
      </c>
      <c r="AQ152" s="45">
        <v>10.827299999999999</v>
      </c>
      <c r="AR152" s="46">
        <v>0.21389393939393925</v>
      </c>
      <c r="AS152" s="46">
        <f t="shared" si="61"/>
        <v>6.3529600093199283</v>
      </c>
      <c r="AT152" s="8">
        <v>0</v>
      </c>
      <c r="AU152" s="30">
        <v>7.1999999999999995E-2</v>
      </c>
      <c r="AV152" s="78">
        <v>1.44</v>
      </c>
      <c r="AW152" s="78" t="s">
        <v>119</v>
      </c>
      <c r="AX152" s="78" t="s">
        <v>98</v>
      </c>
      <c r="AY152" s="78">
        <v>2713.8</v>
      </c>
      <c r="AZ152" s="78">
        <v>5197.9920000000002</v>
      </c>
      <c r="BA152" s="78">
        <v>0</v>
      </c>
      <c r="BB152" s="78">
        <v>80.090427793020837</v>
      </c>
      <c r="BC152" s="78" t="str">
        <f t="shared" si="47"/>
        <v>R31S4C4</v>
      </c>
      <c r="BD152" s="78">
        <f t="shared" si="48"/>
        <v>73.381136450609972</v>
      </c>
      <c r="BE152" s="78">
        <v>198.96000000000004</v>
      </c>
      <c r="BF152" s="78"/>
      <c r="BG152" s="99">
        <v>30.2</v>
      </c>
      <c r="BH152" s="142">
        <v>2.3297277234285358</v>
      </c>
      <c r="BI152" s="99">
        <v>4</v>
      </c>
      <c r="BJ152" s="99">
        <f t="shared" si="49"/>
        <v>7.5437999999999192</v>
      </c>
      <c r="BK152" s="99">
        <v>76.771653543307906</v>
      </c>
      <c r="BL152" s="142">
        <v>8.343065693430658</v>
      </c>
      <c r="BM152" s="76" t="str">
        <f t="shared" si="50"/>
        <v>R31S4</v>
      </c>
      <c r="BN152" s="76">
        <f t="shared" si="51"/>
        <v>11.550700200057655</v>
      </c>
      <c r="BO152" s="135"/>
      <c r="BP152" s="110">
        <f t="shared" si="52"/>
        <v>3.528883929565775</v>
      </c>
      <c r="BQ152" s="144">
        <f t="shared" si="53"/>
        <v>0.245</v>
      </c>
      <c r="BR152" s="110">
        <f t="shared" si="54"/>
        <v>6.3147882839390093</v>
      </c>
      <c r="BS152" s="99">
        <v>1</v>
      </c>
      <c r="BT152" s="99">
        <f t="shared" si="55"/>
        <v>10651.715329602648</v>
      </c>
      <c r="BU152" s="122">
        <v>6</v>
      </c>
      <c r="BV152" s="122">
        <f t="shared" si="56"/>
        <v>8115.2153296026481</v>
      </c>
      <c r="BW152" s="122">
        <f t="shared" si="57"/>
        <v>6.5693430656934308E-3</v>
      </c>
      <c r="BX152" s="122" t="s">
        <v>1377</v>
      </c>
      <c r="BY152" s="122">
        <f t="shared" si="58"/>
        <v>0.14191179511351315</v>
      </c>
      <c r="BZ152" s="78">
        <v>-6.396969466998331</v>
      </c>
      <c r="CA152" s="122">
        <f t="shared" si="59"/>
        <v>-6.4758385299896482</v>
      </c>
      <c r="CB152" s="122">
        <f t="shared" si="60"/>
        <v>-41.140743207837389</v>
      </c>
    </row>
    <row r="153" spans="1:80" x14ac:dyDescent="0.35">
      <c r="A153" s="4" t="s">
        <v>54</v>
      </c>
      <c r="B153" s="4">
        <v>5</v>
      </c>
      <c r="C153" s="4" t="s">
        <v>45</v>
      </c>
      <c r="D153" s="5">
        <v>1</v>
      </c>
      <c r="E153" s="6">
        <v>42517</v>
      </c>
      <c r="F153" s="4">
        <v>3097.4</v>
      </c>
      <c r="G153" s="4">
        <v>3098.8</v>
      </c>
      <c r="H153" s="4">
        <v>3054.38</v>
      </c>
      <c r="I153" s="4">
        <v>3055.77</v>
      </c>
      <c r="J153" s="7">
        <v>14</v>
      </c>
      <c r="K153" s="7">
        <v>267.8</v>
      </c>
      <c r="L153" s="4">
        <v>201.2</v>
      </c>
      <c r="M153" s="4">
        <v>201.2</v>
      </c>
      <c r="N153" s="8"/>
      <c r="O153" s="4">
        <v>16.2</v>
      </c>
      <c r="P153" s="8"/>
      <c r="Q153" s="8"/>
      <c r="R153" s="4">
        <v>0.77</v>
      </c>
      <c r="S153" s="4">
        <v>3337.8</v>
      </c>
      <c r="T153" s="4">
        <v>9002.7000000000007</v>
      </c>
      <c r="U153" s="4">
        <v>4268.7</v>
      </c>
      <c r="V153" s="4">
        <v>78.599999999999994</v>
      </c>
      <c r="W153" s="4">
        <v>0.44</v>
      </c>
      <c r="X153" s="4">
        <v>18.45</v>
      </c>
      <c r="Y153" s="4">
        <v>2.38</v>
      </c>
      <c r="Z153" s="4">
        <v>1022.6</v>
      </c>
      <c r="AA153" s="4">
        <v>15.49</v>
      </c>
      <c r="AB153" s="8"/>
      <c r="AC153" s="4">
        <v>1959.6</v>
      </c>
      <c r="AD153" s="4">
        <v>178.2</v>
      </c>
      <c r="AE153" s="8">
        <v>0</v>
      </c>
      <c r="AF153" s="8">
        <v>6759</v>
      </c>
      <c r="AG153" s="8">
        <v>11195.580799040001</v>
      </c>
      <c r="AH153" s="9">
        <v>0.13811250000000003</v>
      </c>
      <c r="AI153" s="9">
        <v>4.3238333333333344E-2</v>
      </c>
      <c r="AJ153" s="10">
        <v>18.288000000000011</v>
      </c>
      <c r="AK153" s="10">
        <v>1989.8529508333334</v>
      </c>
      <c r="AL153" s="10">
        <v>7454.5234983333376</v>
      </c>
      <c r="AM153" s="10">
        <v>7034.3852999999999</v>
      </c>
      <c r="AN153" s="10">
        <v>7761.6787000000004</v>
      </c>
      <c r="AO153" s="10">
        <v>3.6044691666666666</v>
      </c>
      <c r="AP153" s="10">
        <v>1.8975</v>
      </c>
      <c r="AQ153" s="10">
        <v>13.0037</v>
      </c>
      <c r="AR153" s="11">
        <v>0.22816416666666672</v>
      </c>
      <c r="AS153" s="11">
        <f t="shared" si="61"/>
        <v>4.1071554194040036</v>
      </c>
      <c r="AT153" s="8"/>
      <c r="AU153" s="30">
        <v>9.0500000000000011E-2</v>
      </c>
      <c r="AV153" s="78">
        <v>1.81</v>
      </c>
      <c r="AW153" s="78" t="s">
        <v>119</v>
      </c>
      <c r="AX153" s="78" t="s">
        <v>98</v>
      </c>
      <c r="AY153" s="78">
        <v>2644.2</v>
      </c>
      <c r="AZ153" s="78">
        <v>5147.7560000000003</v>
      </c>
      <c r="BA153" s="78">
        <v>0</v>
      </c>
      <c r="BB153" s="78">
        <v>32.290070603573476</v>
      </c>
      <c r="BC153" s="78" t="str">
        <f t="shared" si="47"/>
        <v>R31S5C1</v>
      </c>
      <c r="BD153" s="78">
        <f t="shared" si="48"/>
        <v>16.224966369234171</v>
      </c>
      <c r="BE153" s="78">
        <v>80.840000000000018</v>
      </c>
      <c r="BF153" s="78"/>
      <c r="BG153" s="99">
        <v>20</v>
      </c>
      <c r="BH153" s="142">
        <v>2.2309711286089224</v>
      </c>
      <c r="BI153" s="99">
        <v>2</v>
      </c>
      <c r="BJ153" s="99">
        <f t="shared" si="49"/>
        <v>9.1440000000000055</v>
      </c>
      <c r="BK153" s="99">
        <v>107.15223097112855</v>
      </c>
      <c r="BL153" s="142">
        <v>12.419753086419753</v>
      </c>
      <c r="BM153" s="76" t="str">
        <f t="shared" si="50"/>
        <v>R31S5</v>
      </c>
      <c r="BN153" s="76">
        <f t="shared" si="51"/>
        <v>3.9504145113623683</v>
      </c>
      <c r="BO153" s="135"/>
      <c r="BP153" s="110">
        <f t="shared" si="52"/>
        <v>5.0817935929929057</v>
      </c>
      <c r="BQ153" s="144">
        <f t="shared" si="53"/>
        <v>0.61</v>
      </c>
      <c r="BR153" s="110">
        <f t="shared" si="54"/>
        <v>5.3723739052140331</v>
      </c>
      <c r="BS153" s="99">
        <v>1</v>
      </c>
      <c r="BT153" s="99">
        <f t="shared" si="55"/>
        <v>112161430.5055875</v>
      </c>
      <c r="BU153" s="122">
        <v>6</v>
      </c>
      <c r="BV153" s="122">
        <f t="shared" si="56"/>
        <v>112158092.70558751</v>
      </c>
      <c r="BW153" s="122">
        <f t="shared" si="57"/>
        <v>4.7530864197530866E-2</v>
      </c>
      <c r="BX153" s="122" t="s">
        <v>1377</v>
      </c>
      <c r="BY153" s="122">
        <f t="shared" si="58"/>
        <v>0.23248341666236341</v>
      </c>
      <c r="BZ153" s="78">
        <v>-6.4914908500872119</v>
      </c>
      <c r="CA153" s="122">
        <f t="shared" si="59"/>
        <v>-6.2084188918513687</v>
      </c>
      <c r="CB153" s="122">
        <f t="shared" si="60"/>
        <v>-25.498941297597547</v>
      </c>
    </row>
    <row r="154" spans="1:80" x14ac:dyDescent="0.35">
      <c r="A154" s="4" t="s">
        <v>54</v>
      </c>
      <c r="B154" s="4">
        <v>5</v>
      </c>
      <c r="C154" s="4" t="s">
        <v>45</v>
      </c>
      <c r="D154" s="5">
        <v>2</v>
      </c>
      <c r="E154" s="6">
        <v>42517</v>
      </c>
      <c r="F154" s="4">
        <v>3120.1</v>
      </c>
      <c r="G154" s="4">
        <v>3121.5</v>
      </c>
      <c r="H154" s="4">
        <v>3076.87</v>
      </c>
      <c r="I154" s="4">
        <v>3078.26</v>
      </c>
      <c r="J154" s="7">
        <v>14</v>
      </c>
      <c r="K154" s="7">
        <v>266.89999999999998</v>
      </c>
      <c r="L154" s="4">
        <v>123.1</v>
      </c>
      <c r="M154" s="4">
        <v>118.9</v>
      </c>
      <c r="N154" s="8"/>
      <c r="O154" s="4">
        <v>24.6</v>
      </c>
      <c r="P154" s="8"/>
      <c r="Q154" s="8"/>
      <c r="R154" s="4">
        <v>0.45</v>
      </c>
      <c r="S154" s="4">
        <v>4405.5</v>
      </c>
      <c r="T154" s="4">
        <v>9002.7000000000007</v>
      </c>
      <c r="U154" s="4">
        <v>4268.7</v>
      </c>
      <c r="V154" s="4">
        <v>78.599999999999994</v>
      </c>
      <c r="W154" s="4">
        <v>0.4</v>
      </c>
      <c r="X154" s="4">
        <v>18.45</v>
      </c>
      <c r="Y154" s="4">
        <v>1.05</v>
      </c>
      <c r="Z154" s="4">
        <v>413.3</v>
      </c>
      <c r="AA154" s="4">
        <v>10.6</v>
      </c>
      <c r="AB154" s="8"/>
      <c r="AC154" s="4">
        <v>1959.6</v>
      </c>
      <c r="AD154" s="4">
        <v>178.2</v>
      </c>
      <c r="AE154" s="8">
        <v>0</v>
      </c>
      <c r="AF154" s="8">
        <v>6759</v>
      </c>
      <c r="AG154" s="8">
        <v>1.1127495548402766</v>
      </c>
      <c r="AH154" s="9">
        <v>0.13811250000000003</v>
      </c>
      <c r="AI154" s="9">
        <v>4.3238333333333344E-2</v>
      </c>
      <c r="AJ154" s="10">
        <v>18.288000000000011</v>
      </c>
      <c r="AK154" s="10">
        <v>1989.8529508333334</v>
      </c>
      <c r="AL154" s="10">
        <v>7454.5234983333376</v>
      </c>
      <c r="AM154" s="10">
        <v>7034.3852999999999</v>
      </c>
      <c r="AN154" s="10">
        <v>7761.6787000000004</v>
      </c>
      <c r="AO154" s="10">
        <v>3.6044691666666666</v>
      </c>
      <c r="AP154" s="10">
        <v>1.8975</v>
      </c>
      <c r="AQ154" s="10">
        <v>13.0037</v>
      </c>
      <c r="AR154" s="11">
        <v>0.22816416666666672</v>
      </c>
      <c r="AS154" s="11">
        <f t="shared" si="61"/>
        <v>4.1071554194040036</v>
      </c>
      <c r="AT154" s="8">
        <v>0</v>
      </c>
      <c r="AU154" s="30">
        <v>0</v>
      </c>
      <c r="AV154" s="78">
        <v>0</v>
      </c>
      <c r="AW154" s="78" t="s">
        <v>119</v>
      </c>
      <c r="AX154" s="78" t="s">
        <v>98</v>
      </c>
      <c r="AY154" s="78">
        <v>2654.8</v>
      </c>
      <c r="AZ154" s="78">
        <v>5156.9560000000001</v>
      </c>
      <c r="BA154" s="78">
        <v>0</v>
      </c>
      <c r="BB154" s="78">
        <v>0.1598621348948667</v>
      </c>
      <c r="BC154" s="78" t="str">
        <f t="shared" si="47"/>
        <v>R31S5C2</v>
      </c>
      <c r="BD154" s="78">
        <f t="shared" si="48"/>
        <v>16.224966369234171</v>
      </c>
      <c r="BE154" s="78">
        <v>0.40000000000000008</v>
      </c>
      <c r="BF154" s="78"/>
      <c r="BG154" s="99">
        <v>20</v>
      </c>
      <c r="BH154" s="142">
        <v>2.2309711286089224</v>
      </c>
      <c r="BI154" s="99">
        <v>2</v>
      </c>
      <c r="BJ154" s="99">
        <f t="shared" si="49"/>
        <v>9.1440000000000055</v>
      </c>
      <c r="BK154" s="99">
        <v>107.15223097112855</v>
      </c>
      <c r="BL154" s="142">
        <v>4.833333333333333</v>
      </c>
      <c r="BM154" s="76" t="str">
        <f t="shared" si="50"/>
        <v>R31S5</v>
      </c>
      <c r="BN154" s="76">
        <f t="shared" si="51"/>
        <v>3.9504145113623683</v>
      </c>
      <c r="BO154" s="135"/>
      <c r="BP154" s="110">
        <f t="shared" si="52"/>
        <v>5.6629542174351597</v>
      </c>
      <c r="BQ154" s="144">
        <f t="shared" si="53"/>
        <v>0.61</v>
      </c>
      <c r="BR154" s="110">
        <f t="shared" si="54"/>
        <v>5.3723739052140331</v>
      </c>
      <c r="BS154" s="99">
        <v>1</v>
      </c>
      <c r="BT154" s="99">
        <f t="shared" si="55"/>
        <v>11230.017170788597</v>
      </c>
      <c r="BU154" s="122">
        <v>6</v>
      </c>
      <c r="BV154" s="122">
        <f t="shared" si="56"/>
        <v>6824.5171707885966</v>
      </c>
      <c r="BW154" s="122">
        <f t="shared" si="57"/>
        <v>1.8292682926829267E-2</v>
      </c>
      <c r="BX154" s="122" t="s">
        <v>1377</v>
      </c>
      <c r="BY154" s="122">
        <f t="shared" si="58"/>
        <v>0.13423332766582832</v>
      </c>
      <c r="BZ154" s="78">
        <v>-5.9253469336155256</v>
      </c>
      <c r="CA154" s="122">
        <f t="shared" si="59"/>
        <v>-6.2084188918513687</v>
      </c>
      <c r="CB154" s="122">
        <f t="shared" si="60"/>
        <v>-25.498941297597547</v>
      </c>
    </row>
    <row r="155" spans="1:80" x14ac:dyDescent="0.35">
      <c r="A155" s="4" t="s">
        <v>54</v>
      </c>
      <c r="B155" s="4">
        <v>6</v>
      </c>
      <c r="C155" s="4" t="s">
        <v>45</v>
      </c>
      <c r="D155" s="5">
        <v>1</v>
      </c>
      <c r="E155" s="6">
        <v>42518</v>
      </c>
      <c r="F155" s="4">
        <v>3000.4</v>
      </c>
      <c r="G155" s="4">
        <v>3001</v>
      </c>
      <c r="H155" s="4">
        <v>2958.67</v>
      </c>
      <c r="I155" s="4">
        <v>2959.27</v>
      </c>
      <c r="J155" s="7">
        <v>6</v>
      </c>
      <c r="K155" s="7">
        <v>261.5</v>
      </c>
      <c r="L155" s="4">
        <v>132.30000000000001</v>
      </c>
      <c r="M155" s="4">
        <v>128</v>
      </c>
      <c r="N155" s="8"/>
      <c r="O155" s="4">
        <v>16.600000000000001</v>
      </c>
      <c r="P155" s="8"/>
      <c r="Q155" s="8"/>
      <c r="R155" s="4">
        <v>0.25</v>
      </c>
      <c r="S155" s="4">
        <v>3000.8</v>
      </c>
      <c r="T155" s="4">
        <v>8963.7000000000007</v>
      </c>
      <c r="U155" s="4">
        <v>6707.9</v>
      </c>
      <c r="V155" s="4">
        <v>87</v>
      </c>
      <c r="W155" s="4">
        <v>0.27</v>
      </c>
      <c r="X155" s="4">
        <v>16.420000000000002</v>
      </c>
      <c r="Y155" s="4">
        <v>0.62</v>
      </c>
      <c r="Z155" s="4">
        <v>544.79999999999995</v>
      </c>
      <c r="AA155" s="4">
        <v>12.97</v>
      </c>
      <c r="AB155" s="8"/>
      <c r="AC155" s="4">
        <v>2707</v>
      </c>
      <c r="AD155" s="4">
        <v>349.2</v>
      </c>
      <c r="AE155" s="8">
        <v>0</v>
      </c>
      <c r="AF155" s="8">
        <v>5667</v>
      </c>
      <c r="AG155" s="8">
        <v>1.0176217627521316</v>
      </c>
      <c r="AH155" s="9">
        <v>0.13111769911504415</v>
      </c>
      <c r="AI155" s="9">
        <v>7.4661356932153394E-2</v>
      </c>
      <c r="AJ155" s="10">
        <v>51.663600000001225</v>
      </c>
      <c r="AK155" s="10">
        <v>1447.3097368731565</v>
      </c>
      <c r="AL155" s="10">
        <v>7065.6963466076695</v>
      </c>
      <c r="AM155" s="10">
        <v>6669.8486000000003</v>
      </c>
      <c r="AN155" s="10">
        <v>7612.2183000000005</v>
      </c>
      <c r="AO155" s="10">
        <v>3.4192510324483796</v>
      </c>
      <c r="AP155" s="10">
        <v>1.6747000000000001</v>
      </c>
      <c r="AQ155" s="10">
        <v>10.893000000000001</v>
      </c>
      <c r="AR155" s="11">
        <v>0.21625132743362832</v>
      </c>
      <c r="AS155" s="11">
        <f t="shared" si="61"/>
        <v>10.99691662334426</v>
      </c>
      <c r="AT155" s="8"/>
      <c r="AU155" s="30">
        <v>0.90249999999999997</v>
      </c>
      <c r="AV155" s="78">
        <v>18.05</v>
      </c>
      <c r="AW155" s="78" t="s">
        <v>119</v>
      </c>
      <c r="AX155" s="78" t="s">
        <v>98</v>
      </c>
      <c r="AY155" s="78">
        <v>2600.8000000000002</v>
      </c>
      <c r="AZ155" s="78">
        <v>5109.616</v>
      </c>
      <c r="BA155" s="78">
        <v>0</v>
      </c>
      <c r="BB155" s="78">
        <v>348.37548867673041</v>
      </c>
      <c r="BC155" s="78" t="str">
        <f t="shared" si="47"/>
        <v>R31S6C1</v>
      </c>
      <c r="BD155" s="78">
        <f t="shared" si="48"/>
        <v>249.94658668569053</v>
      </c>
      <c r="BE155" s="78">
        <v>874.01</v>
      </c>
      <c r="BF155" s="78"/>
      <c r="BG155" s="99">
        <v>29.8</v>
      </c>
      <c r="BH155" s="142">
        <v>1.631709753094984</v>
      </c>
      <c r="BI155" s="99">
        <v>5</v>
      </c>
      <c r="BJ155" s="99">
        <f t="shared" si="49"/>
        <v>10.332720000000245</v>
      </c>
      <c r="BK155" s="99">
        <v>52.396658382302739</v>
      </c>
      <c r="BL155" s="142">
        <v>7.710843373493975</v>
      </c>
      <c r="BM155" s="76" t="str">
        <f t="shared" si="50"/>
        <v>R31S6</v>
      </c>
      <c r="BN155" s="76">
        <f t="shared" si="51"/>
        <v>22.728788009095549</v>
      </c>
      <c r="BO155" s="135"/>
      <c r="BP155" s="110">
        <f t="shared" si="52"/>
        <v>15.275959205650681</v>
      </c>
      <c r="BQ155" s="144">
        <f t="shared" si="53"/>
        <v>0.29799999999999999</v>
      </c>
      <c r="BR155" s="110">
        <f t="shared" si="54"/>
        <v>16.074871157623058</v>
      </c>
      <c r="BS155" s="99">
        <v>1</v>
      </c>
      <c r="BT155" s="99">
        <f t="shared" si="55"/>
        <v>9875.4468970300641</v>
      </c>
      <c r="BU155" s="122">
        <v>6</v>
      </c>
      <c r="BV155" s="122">
        <f t="shared" si="56"/>
        <v>6874.6468970300639</v>
      </c>
      <c r="BW155" s="122">
        <f t="shared" si="57"/>
        <v>1.506024096385542E-2</v>
      </c>
      <c r="BX155" s="122" t="s">
        <v>1376</v>
      </c>
      <c r="BY155" s="122">
        <f t="shared" si="58"/>
        <v>0.20262564222981069</v>
      </c>
      <c r="BZ155" s="78">
        <v>-5.9990943938384058</v>
      </c>
      <c r="CA155" s="122">
        <f t="shared" si="59"/>
        <v>-6.1071349505873469</v>
      </c>
      <c r="CB155" s="122">
        <f t="shared" si="60"/>
        <v>-67.159653859120723</v>
      </c>
    </row>
    <row r="156" spans="1:80" x14ac:dyDescent="0.35">
      <c r="A156" s="4" t="s">
        <v>54</v>
      </c>
      <c r="B156" s="4">
        <v>6</v>
      </c>
      <c r="C156" s="4" t="s">
        <v>45</v>
      </c>
      <c r="D156" s="5">
        <v>2</v>
      </c>
      <c r="E156" s="6">
        <v>42518</v>
      </c>
      <c r="F156" s="4">
        <v>3018.7</v>
      </c>
      <c r="G156" s="4">
        <v>3019.3</v>
      </c>
      <c r="H156" s="4">
        <v>2976.71</v>
      </c>
      <c r="I156" s="4">
        <v>2977.3</v>
      </c>
      <c r="J156" s="7">
        <v>6</v>
      </c>
      <c r="K156" s="7">
        <v>262.39999999999998</v>
      </c>
      <c r="L156" s="4">
        <v>171.5</v>
      </c>
      <c r="M156" s="4">
        <v>171.5</v>
      </c>
      <c r="N156" s="8"/>
      <c r="O156" s="4">
        <v>13.8</v>
      </c>
      <c r="P156" s="8"/>
      <c r="Q156" s="8"/>
      <c r="R156" s="4">
        <v>0.32</v>
      </c>
      <c r="S156" s="4">
        <v>3042.8</v>
      </c>
      <c r="T156" s="4">
        <v>8963.7000000000007</v>
      </c>
      <c r="U156" s="4">
        <v>6707.9</v>
      </c>
      <c r="V156" s="4">
        <v>87</v>
      </c>
      <c r="W156" s="4">
        <v>0.25</v>
      </c>
      <c r="X156" s="4">
        <v>16.420000000000002</v>
      </c>
      <c r="Y156" s="4">
        <v>1.99</v>
      </c>
      <c r="Z156" s="4">
        <v>1896.4</v>
      </c>
      <c r="AA156" s="4">
        <v>33.700000000000003</v>
      </c>
      <c r="AB156" s="8"/>
      <c r="AC156" s="4">
        <v>2707</v>
      </c>
      <c r="AD156" s="4">
        <v>349.2</v>
      </c>
      <c r="AE156" s="8">
        <v>0</v>
      </c>
      <c r="AF156" s="8">
        <v>5667</v>
      </c>
      <c r="AG156" s="8">
        <v>1.0176217627521316</v>
      </c>
      <c r="AH156" s="9">
        <v>0.13111769911504415</v>
      </c>
      <c r="AI156" s="9">
        <v>7.4661356932153394E-2</v>
      </c>
      <c r="AJ156" s="10">
        <v>51.663600000001225</v>
      </c>
      <c r="AK156" s="10">
        <v>1447.3097368731565</v>
      </c>
      <c r="AL156" s="10">
        <v>7065.6963466076695</v>
      </c>
      <c r="AM156" s="10">
        <v>6669.8486000000003</v>
      </c>
      <c r="AN156" s="10">
        <v>7612.2183000000005</v>
      </c>
      <c r="AO156" s="10">
        <v>3.4192510324483796</v>
      </c>
      <c r="AP156" s="10">
        <v>1.6747000000000001</v>
      </c>
      <c r="AQ156" s="10">
        <v>10.893000000000001</v>
      </c>
      <c r="AR156" s="11">
        <v>0.21625132743362832</v>
      </c>
      <c r="AS156" s="11">
        <f>AR156*0.3*AJ156*3.281</f>
        <v>10.99691662334426</v>
      </c>
      <c r="AT156" s="8">
        <v>0</v>
      </c>
      <c r="AU156" s="30">
        <v>0.36099999999999999</v>
      </c>
      <c r="AV156" s="78">
        <v>7.22</v>
      </c>
      <c r="AW156" s="78" t="s">
        <v>119</v>
      </c>
      <c r="AX156" s="78" t="s">
        <v>98</v>
      </c>
      <c r="AY156" s="78">
        <v>2608.5</v>
      </c>
      <c r="AZ156" s="78">
        <v>5117.2640000000001</v>
      </c>
      <c r="BA156" s="78">
        <v>0</v>
      </c>
      <c r="BB156" s="78">
        <v>242.0873386257137</v>
      </c>
      <c r="BC156" s="78" t="str">
        <f t="shared" si="47"/>
        <v>R31S6C2</v>
      </c>
      <c r="BD156" s="78">
        <f t="shared" si="48"/>
        <v>249.94658668569053</v>
      </c>
      <c r="BE156" s="78">
        <v>607.34</v>
      </c>
      <c r="BF156" s="78"/>
      <c r="BG156" s="99">
        <v>29.8</v>
      </c>
      <c r="BH156" s="142">
        <v>1.631709753094984</v>
      </c>
      <c r="BI156" s="99">
        <v>5</v>
      </c>
      <c r="BJ156" s="99">
        <f t="shared" si="49"/>
        <v>10.332720000000245</v>
      </c>
      <c r="BK156" s="99">
        <v>52.396658382302739</v>
      </c>
      <c r="BL156" s="142">
        <v>12.427536231884057</v>
      </c>
      <c r="BM156" s="76" t="str">
        <f t="shared" si="50"/>
        <v>R31S6</v>
      </c>
      <c r="BN156" s="76">
        <f t="shared" si="51"/>
        <v>22.728788009095549</v>
      </c>
      <c r="BO156" s="135"/>
      <c r="BP156" s="110">
        <f t="shared" si="52"/>
        <v>13.714606042238799</v>
      </c>
      <c r="BQ156" s="144">
        <f t="shared" si="53"/>
        <v>0.29799999999999999</v>
      </c>
      <c r="BR156" s="110">
        <f t="shared" si="54"/>
        <v>16.074871157623058</v>
      </c>
      <c r="BS156" s="99">
        <v>1</v>
      </c>
      <c r="BT156" s="99">
        <f t="shared" si="55"/>
        <v>9935.6607978782231</v>
      </c>
      <c r="BU156" s="122">
        <v>6</v>
      </c>
      <c r="BV156" s="122">
        <f t="shared" si="56"/>
        <v>6892.8607978782229</v>
      </c>
      <c r="BW156" s="122">
        <f t="shared" si="57"/>
        <v>2.318840579710145E-2</v>
      </c>
      <c r="BX156" s="122" t="s">
        <v>1376</v>
      </c>
      <c r="BY156" s="122">
        <f t="shared" si="58"/>
        <v>0.26223275925363726</v>
      </c>
      <c r="BZ156" s="78">
        <v>-6.3317746784676228</v>
      </c>
      <c r="CA156" s="122">
        <f t="shared" si="59"/>
        <v>-6.1071349505873469</v>
      </c>
      <c r="CB156" s="122">
        <f t="shared" si="60"/>
        <v>-67.159653859120723</v>
      </c>
    </row>
    <row r="157" spans="1:80" x14ac:dyDescent="0.35">
      <c r="A157" s="4" t="s">
        <v>54</v>
      </c>
      <c r="B157" s="4">
        <v>6</v>
      </c>
      <c r="C157" s="4" t="s">
        <v>45</v>
      </c>
      <c r="D157" s="5">
        <v>3</v>
      </c>
      <c r="E157" s="6">
        <v>42518</v>
      </c>
      <c r="F157" s="4">
        <v>3034</v>
      </c>
      <c r="G157" s="4">
        <v>3034.6</v>
      </c>
      <c r="H157" s="4">
        <v>2991.78</v>
      </c>
      <c r="I157" s="4">
        <v>2992.38</v>
      </c>
      <c r="J157" s="7">
        <v>6</v>
      </c>
      <c r="K157" s="7">
        <v>264.2</v>
      </c>
      <c r="L157" s="4">
        <v>83.3</v>
      </c>
      <c r="M157" s="4">
        <v>73.3</v>
      </c>
      <c r="N157" s="8"/>
      <c r="O157" s="4">
        <v>13.3</v>
      </c>
      <c r="P157" s="8"/>
      <c r="Q157" s="8"/>
      <c r="R157" s="4">
        <v>0.25</v>
      </c>
      <c r="S157" s="4">
        <v>1263</v>
      </c>
      <c r="T157" s="4">
        <v>8963.7000000000007</v>
      </c>
      <c r="U157" s="4">
        <v>6707.9</v>
      </c>
      <c r="V157" s="4">
        <v>87</v>
      </c>
      <c r="W157" s="4">
        <v>0.08</v>
      </c>
      <c r="X157" s="4">
        <v>16.420000000000002</v>
      </c>
      <c r="Y157" s="4">
        <v>0.89</v>
      </c>
      <c r="Z157" s="4">
        <v>797.8</v>
      </c>
      <c r="AA157" s="4">
        <v>33.19</v>
      </c>
      <c r="AB157" s="8"/>
      <c r="AC157" s="4">
        <v>2707</v>
      </c>
      <c r="AD157" s="4">
        <v>349.2</v>
      </c>
      <c r="AE157" s="8">
        <v>0</v>
      </c>
      <c r="AF157" s="8">
        <v>5667</v>
      </c>
      <c r="AG157" s="8">
        <v>1.01762176275213</v>
      </c>
      <c r="AH157" s="9">
        <v>0.13111769911504415</v>
      </c>
      <c r="AI157" s="9">
        <v>7.4661356932153394E-2</v>
      </c>
      <c r="AJ157" s="10">
        <v>51.663600000001225</v>
      </c>
      <c r="AK157" s="10">
        <v>1447.3097368731565</v>
      </c>
      <c r="AL157" s="10">
        <v>7065.6963466076695</v>
      </c>
      <c r="AM157" s="10">
        <v>6669.8486000000003</v>
      </c>
      <c r="AN157" s="10">
        <v>7612.2183000000005</v>
      </c>
      <c r="AO157" s="10">
        <v>3.4192510324483796</v>
      </c>
      <c r="AP157" s="10">
        <v>1.6747000000000001</v>
      </c>
      <c r="AQ157" s="10">
        <v>10.893000000000001</v>
      </c>
      <c r="AR157" s="11">
        <v>0.21625132743362832</v>
      </c>
      <c r="AS157" s="11">
        <f t="shared" si="61"/>
        <v>10.99691662334426</v>
      </c>
      <c r="AT157" s="8">
        <v>0</v>
      </c>
      <c r="AU157" s="40">
        <v>0.90249999999999997</v>
      </c>
      <c r="AV157" s="78">
        <v>18.05</v>
      </c>
      <c r="AW157" s="78" t="s">
        <v>119</v>
      </c>
      <c r="AX157" s="78" t="s">
        <v>98</v>
      </c>
      <c r="AY157" s="78">
        <v>2614.5</v>
      </c>
      <c r="AZ157" s="78">
        <v>5122.8639999999996</v>
      </c>
      <c r="BA157" s="78">
        <v>0</v>
      </c>
      <c r="BB157" s="78">
        <v>554.26166218300068</v>
      </c>
      <c r="BC157" s="78" t="str">
        <f t="shared" si="47"/>
        <v>R31S6C3</v>
      </c>
      <c r="BD157" s="78">
        <f t="shared" si="48"/>
        <v>249.94658668569053</v>
      </c>
      <c r="BE157" s="78">
        <v>1390.29</v>
      </c>
      <c r="BF157" s="78"/>
      <c r="BG157" s="99">
        <v>29.8</v>
      </c>
      <c r="BH157" s="142">
        <v>1.631709753094984</v>
      </c>
      <c r="BI157" s="99">
        <v>5</v>
      </c>
      <c r="BJ157" s="99">
        <f t="shared" si="49"/>
        <v>10.332720000000245</v>
      </c>
      <c r="BK157" s="99">
        <v>52.396658382302739</v>
      </c>
      <c r="BL157" s="142">
        <v>5.5112781954887211</v>
      </c>
      <c r="BM157" s="76" t="str">
        <f t="shared" si="50"/>
        <v>R31S6</v>
      </c>
      <c r="BN157" s="76">
        <f t="shared" si="51"/>
        <v>22.728788009095549</v>
      </c>
      <c r="BO157" s="135"/>
      <c r="BP157" s="110">
        <f t="shared" si="52"/>
        <v>33.294380002017228</v>
      </c>
      <c r="BQ157" s="144">
        <f t="shared" si="53"/>
        <v>0.29799999999999999</v>
      </c>
      <c r="BR157" s="110">
        <f t="shared" si="54"/>
        <v>16.074871157623058</v>
      </c>
      <c r="BS157" s="99">
        <v>1</v>
      </c>
      <c r="BT157" s="99">
        <f t="shared" si="55"/>
        <v>9985.9614345623413</v>
      </c>
      <c r="BU157" s="122">
        <v>6</v>
      </c>
      <c r="BV157" s="122">
        <f t="shared" si="56"/>
        <v>8722.9614345623413</v>
      </c>
      <c r="BW157" s="122">
        <f t="shared" si="57"/>
        <v>1.8796992481203006E-2</v>
      </c>
      <c r="BX157" s="122" t="s">
        <v>1376</v>
      </c>
      <c r="BY157" s="122">
        <f t="shared" si="58"/>
        <v>0.22000084691917826</v>
      </c>
      <c r="BZ157" s="78">
        <v>-5.4817520207542341</v>
      </c>
      <c r="CA157" s="122">
        <f t="shared" si="59"/>
        <v>-6.1071349505873469</v>
      </c>
      <c r="CB157" s="122">
        <f t="shared" si="60"/>
        <v>-67.159653859120723</v>
      </c>
    </row>
    <row r="158" spans="1:80" x14ac:dyDescent="0.35">
      <c r="A158" s="4" t="s">
        <v>54</v>
      </c>
      <c r="B158" s="4">
        <v>6</v>
      </c>
      <c r="C158" s="4" t="s">
        <v>45</v>
      </c>
      <c r="D158" s="5">
        <v>4</v>
      </c>
      <c r="E158" s="6">
        <v>42518</v>
      </c>
      <c r="F158" s="4">
        <v>3058.4</v>
      </c>
      <c r="G158" s="4">
        <v>3059</v>
      </c>
      <c r="H158" s="4">
        <v>3015.83</v>
      </c>
      <c r="I158" s="4">
        <v>3016.42</v>
      </c>
      <c r="J158" s="7">
        <v>6</v>
      </c>
      <c r="K158" s="7">
        <v>265.10000000000002</v>
      </c>
      <c r="L158" s="4">
        <v>136.69999999999999</v>
      </c>
      <c r="M158" s="4">
        <v>136.69999999999999</v>
      </c>
      <c r="N158" s="8"/>
      <c r="O158" s="4">
        <v>23.5</v>
      </c>
      <c r="P158" s="8"/>
      <c r="Q158" s="8"/>
      <c r="R158" s="4">
        <v>0.35</v>
      </c>
      <c r="S158" s="4">
        <v>1320.9</v>
      </c>
      <c r="T158" s="4">
        <v>8963.7000000000007</v>
      </c>
      <c r="U158" s="4">
        <v>6707.9</v>
      </c>
      <c r="V158" s="4">
        <v>87</v>
      </c>
      <c r="W158" s="4">
        <v>0.34</v>
      </c>
      <c r="X158" s="4">
        <v>16.420000000000002</v>
      </c>
      <c r="Y158" s="4">
        <v>1.58</v>
      </c>
      <c r="Z158" s="4">
        <v>1357.4</v>
      </c>
      <c r="AA158" s="4">
        <v>30.27</v>
      </c>
      <c r="AB158" s="8"/>
      <c r="AC158" s="4">
        <v>2707</v>
      </c>
      <c r="AD158" s="4">
        <v>349.2</v>
      </c>
      <c r="AE158" s="8">
        <v>0</v>
      </c>
      <c r="AF158" s="8">
        <v>5667</v>
      </c>
      <c r="AG158" s="8">
        <v>1.01762176275213</v>
      </c>
      <c r="AH158" s="9">
        <v>0.13111769911504415</v>
      </c>
      <c r="AI158" s="9">
        <v>7.4661356932153394E-2</v>
      </c>
      <c r="AJ158" s="10">
        <v>51.663600000001225</v>
      </c>
      <c r="AK158" s="10">
        <v>1447.3097368731565</v>
      </c>
      <c r="AL158" s="10">
        <v>7065.6963466076695</v>
      </c>
      <c r="AM158" s="10">
        <v>6669.8486000000003</v>
      </c>
      <c r="AN158" s="10">
        <v>7612.2183000000005</v>
      </c>
      <c r="AO158" s="10">
        <v>3.4192510324483796</v>
      </c>
      <c r="AP158" s="10">
        <v>1.6747000000000001</v>
      </c>
      <c r="AQ158" s="10">
        <v>10.893000000000001</v>
      </c>
      <c r="AR158" s="11">
        <v>0.21625132743362832</v>
      </c>
      <c r="AS158" s="11">
        <f t="shared" si="61"/>
        <v>10.99691662334426</v>
      </c>
      <c r="AT158" s="8">
        <v>0</v>
      </c>
      <c r="AU158" s="40">
        <v>0.36099999999999999</v>
      </c>
      <c r="AV158" s="78">
        <v>7.22</v>
      </c>
      <c r="AW158" s="78" t="s">
        <v>119</v>
      </c>
      <c r="AX158" s="78" t="s">
        <v>98</v>
      </c>
      <c r="AY158" s="78">
        <v>2625.9</v>
      </c>
      <c r="AZ158" s="78">
        <v>5132.4160000000002</v>
      </c>
      <c r="BA158" s="78">
        <v>0</v>
      </c>
      <c r="BB158" s="78">
        <v>97.258505431443481</v>
      </c>
      <c r="BC158" s="78" t="str">
        <f t="shared" si="47"/>
        <v>R31S6C4</v>
      </c>
      <c r="BD158" s="78">
        <f t="shared" si="48"/>
        <v>249.94658668569053</v>
      </c>
      <c r="BE158" s="78">
        <v>243.78</v>
      </c>
      <c r="BF158" s="78"/>
      <c r="BG158" s="99">
        <v>29.8</v>
      </c>
      <c r="BH158" s="142">
        <v>1.631709753094984</v>
      </c>
      <c r="BI158" s="99">
        <v>5</v>
      </c>
      <c r="BJ158" s="99">
        <f t="shared" si="49"/>
        <v>10.332720000000245</v>
      </c>
      <c r="BK158" s="99">
        <v>52.396658382302739</v>
      </c>
      <c r="BL158" s="142">
        <v>5.8170212765957441</v>
      </c>
      <c r="BM158" s="76" t="str">
        <f t="shared" si="50"/>
        <v>R31S6</v>
      </c>
      <c r="BN158" s="76">
        <f t="shared" si="51"/>
        <v>22.728788009095549</v>
      </c>
      <c r="BO158" s="136"/>
      <c r="BP158" s="110">
        <f t="shared" si="52"/>
        <v>10.103926324196975</v>
      </c>
      <c r="BQ158" s="144">
        <f t="shared" si="53"/>
        <v>0.29799999999999999</v>
      </c>
      <c r="BR158" s="110">
        <f t="shared" si="54"/>
        <v>16.074871157623058</v>
      </c>
      <c r="BS158" s="99">
        <v>1</v>
      </c>
      <c r="BT158" s="99">
        <f t="shared" si="55"/>
        <v>10066.23550969528</v>
      </c>
      <c r="BU158" s="122">
        <v>6</v>
      </c>
      <c r="BV158" s="122">
        <f t="shared" si="56"/>
        <v>8745.3355096952801</v>
      </c>
      <c r="BW158" s="122">
        <f t="shared" si="57"/>
        <v>1.4893617021276595E-2</v>
      </c>
      <c r="BX158" s="122" t="s">
        <v>1377</v>
      </c>
      <c r="BY158" s="122">
        <f t="shared" si="58"/>
        <v>0.14550377681477208</v>
      </c>
      <c r="BZ158" s="78">
        <v>-6.104980155591532</v>
      </c>
      <c r="CA158" s="122">
        <f t="shared" si="59"/>
        <v>-6.1071349505873469</v>
      </c>
      <c r="CB158" s="122">
        <f t="shared" si="60"/>
        <v>-67.159653859120723</v>
      </c>
    </row>
    <row r="159" spans="1:80" x14ac:dyDescent="0.35">
      <c r="A159" s="4" t="s">
        <v>54</v>
      </c>
      <c r="B159" s="4">
        <v>6</v>
      </c>
      <c r="C159" s="4" t="s">
        <v>45</v>
      </c>
      <c r="D159" s="5">
        <v>5</v>
      </c>
      <c r="E159" s="6">
        <v>42518</v>
      </c>
      <c r="F159" s="4">
        <v>3074.7</v>
      </c>
      <c r="G159" s="4">
        <v>3075.3</v>
      </c>
      <c r="H159" s="4">
        <v>3031.89</v>
      </c>
      <c r="I159" s="4">
        <v>3032.48</v>
      </c>
      <c r="J159" s="7">
        <v>6</v>
      </c>
      <c r="K159" s="7">
        <v>266</v>
      </c>
      <c r="L159" s="4">
        <v>249.8</v>
      </c>
      <c r="M159" s="4">
        <v>237.7</v>
      </c>
      <c r="N159" s="8"/>
      <c r="O159" s="4">
        <v>17.100000000000001</v>
      </c>
      <c r="P159" s="8"/>
      <c r="Q159" s="8"/>
      <c r="R159" s="4">
        <v>0.32</v>
      </c>
      <c r="S159" s="4">
        <v>2566.6999999999998</v>
      </c>
      <c r="T159" s="4">
        <v>8963.7000000000007</v>
      </c>
      <c r="U159" s="4">
        <v>6707.9</v>
      </c>
      <c r="V159" s="4">
        <v>87</v>
      </c>
      <c r="W159" s="4">
        <v>0.45</v>
      </c>
      <c r="X159" s="4">
        <v>16.420000000000002</v>
      </c>
      <c r="Y159" s="4">
        <v>1.24</v>
      </c>
      <c r="Z159" s="4">
        <v>1053.9000000000001</v>
      </c>
      <c r="AA159" s="4">
        <v>13.51</v>
      </c>
      <c r="AB159" s="8"/>
      <c r="AC159" s="4">
        <v>2707</v>
      </c>
      <c r="AD159" s="4">
        <v>349.2</v>
      </c>
      <c r="AE159" s="8">
        <v>0</v>
      </c>
      <c r="AF159" s="8">
        <v>5667</v>
      </c>
      <c r="AG159" s="8">
        <v>1.01762176275213</v>
      </c>
      <c r="AH159" s="9">
        <v>0.13111769911504415</v>
      </c>
      <c r="AI159" s="9">
        <v>7.4661356932153394E-2</v>
      </c>
      <c r="AJ159" s="10">
        <v>51.663600000001225</v>
      </c>
      <c r="AK159" s="10">
        <v>1447.3097368731565</v>
      </c>
      <c r="AL159" s="10">
        <v>7065.6963466076695</v>
      </c>
      <c r="AM159" s="10">
        <v>6669.8486000000003</v>
      </c>
      <c r="AN159" s="10">
        <v>7612.2183000000005</v>
      </c>
      <c r="AO159" s="10">
        <v>3.4192510324483796</v>
      </c>
      <c r="AP159" s="10">
        <v>1.6747000000000001</v>
      </c>
      <c r="AQ159" s="10">
        <v>10.893000000000001</v>
      </c>
      <c r="AR159" s="11">
        <v>0.21625132743362832</v>
      </c>
      <c r="AS159" s="11">
        <f t="shared" si="61"/>
        <v>10.99691662334426</v>
      </c>
      <c r="AT159" s="8">
        <v>0</v>
      </c>
      <c r="AU159" s="40">
        <v>9.0500000000000011E-2</v>
      </c>
      <c r="AV159" s="78">
        <v>1.81</v>
      </c>
      <c r="AW159" s="78" t="s">
        <v>119</v>
      </c>
      <c r="AX159" s="78" t="s">
        <v>98</v>
      </c>
      <c r="AY159" s="78">
        <v>2634.3</v>
      </c>
      <c r="AZ159" s="78">
        <v>5138.8360000000002</v>
      </c>
      <c r="BA159" s="78">
        <v>0</v>
      </c>
      <c r="BB159" s="78">
        <v>7.7499385115646167</v>
      </c>
      <c r="BC159" s="78" t="str">
        <f t="shared" si="47"/>
        <v>R31S6C5</v>
      </c>
      <c r="BD159" s="78">
        <f t="shared" si="48"/>
        <v>249.94658668569053</v>
      </c>
      <c r="BE159" s="78">
        <v>19.41</v>
      </c>
      <c r="BF159" s="78"/>
      <c r="BG159" s="99">
        <v>29.8</v>
      </c>
      <c r="BH159" s="142">
        <v>1.631709753094984</v>
      </c>
      <c r="BI159" s="99">
        <v>5</v>
      </c>
      <c r="BJ159" s="99">
        <f t="shared" si="49"/>
        <v>10.332720000000245</v>
      </c>
      <c r="BK159" s="99">
        <v>52.396658382302739</v>
      </c>
      <c r="BL159" s="142">
        <v>13.900584795321636</v>
      </c>
      <c r="BM159" s="76" t="str">
        <f t="shared" si="50"/>
        <v>R31S6</v>
      </c>
      <c r="BN159" s="76">
        <f t="shared" si="51"/>
        <v>22.728788009095549</v>
      </c>
      <c r="BO159" s="135"/>
      <c r="BP159" s="110">
        <f t="shared" si="52"/>
        <v>7.9854842140116107</v>
      </c>
      <c r="BQ159" s="144">
        <f t="shared" si="53"/>
        <v>0.29799999999999999</v>
      </c>
      <c r="BR159" s="110">
        <f t="shared" si="54"/>
        <v>16.074871157623058</v>
      </c>
      <c r="BS159" s="99">
        <v>1</v>
      </c>
      <c r="BT159" s="99">
        <f t="shared" si="55"/>
        <v>10119.84056776742</v>
      </c>
      <c r="BU159" s="122">
        <v>6</v>
      </c>
      <c r="BV159" s="122">
        <f t="shared" si="56"/>
        <v>7553.1405677674202</v>
      </c>
      <c r="BW159" s="122">
        <f t="shared" si="57"/>
        <v>1.8713450292397661E-2</v>
      </c>
      <c r="BX159" s="122" t="s">
        <v>1377</v>
      </c>
      <c r="BY159" s="122">
        <f t="shared" si="58"/>
        <v>0.22962077850482857</v>
      </c>
      <c r="BZ159" s="78">
        <v>-6.6180735042849372</v>
      </c>
      <c r="CA159" s="122">
        <f t="shared" si="59"/>
        <v>-6.1071349505873469</v>
      </c>
      <c r="CB159" s="122">
        <f t="shared" si="60"/>
        <v>-67.159653859120723</v>
      </c>
    </row>
    <row r="160" spans="1:80" x14ac:dyDescent="0.35">
      <c r="A160" s="4" t="s">
        <v>54</v>
      </c>
      <c r="B160" s="4">
        <v>7</v>
      </c>
      <c r="C160" s="4" t="s">
        <v>45</v>
      </c>
      <c r="D160" s="5">
        <v>1</v>
      </c>
      <c r="E160" s="6">
        <v>42523</v>
      </c>
      <c r="F160" s="4">
        <v>2877</v>
      </c>
      <c r="G160" s="4">
        <v>2877.6</v>
      </c>
      <c r="H160" s="4">
        <v>2836.98</v>
      </c>
      <c r="I160" s="4">
        <v>2837.57</v>
      </c>
      <c r="J160" s="7">
        <v>6</v>
      </c>
      <c r="K160" s="7">
        <v>253.4</v>
      </c>
      <c r="L160" s="4">
        <v>173.8</v>
      </c>
      <c r="M160" s="4">
        <v>173.7</v>
      </c>
      <c r="N160" s="8"/>
      <c r="O160" s="4">
        <v>14.3</v>
      </c>
      <c r="P160" s="8"/>
      <c r="Q160" s="8"/>
      <c r="R160" s="4">
        <v>0.76</v>
      </c>
      <c r="S160" s="4">
        <v>1479.6</v>
      </c>
      <c r="T160" s="4">
        <v>9079.2000000000007</v>
      </c>
      <c r="U160" s="4">
        <v>6410.3</v>
      </c>
      <c r="V160" s="4">
        <v>62.7</v>
      </c>
      <c r="W160" s="4">
        <v>0.61</v>
      </c>
      <c r="X160" s="4">
        <v>23.41</v>
      </c>
      <c r="Y160" s="4">
        <v>3</v>
      </c>
      <c r="Z160" s="4">
        <v>1353.3</v>
      </c>
      <c r="AA160" s="4">
        <v>23.74</v>
      </c>
      <c r="AB160" s="8"/>
      <c r="AC160" s="4">
        <v>2601.6999999999998</v>
      </c>
      <c r="AD160" s="4">
        <v>325.10000000000002</v>
      </c>
      <c r="AE160" s="8">
        <v>0</v>
      </c>
      <c r="AF160" s="8">
        <v>5150</v>
      </c>
      <c r="AG160" s="8">
        <v>0.98844636253994123</v>
      </c>
      <c r="AH160" s="9">
        <v>0.13843566176470584</v>
      </c>
      <c r="AI160" s="9">
        <v>7.5109926470588187E-2</v>
      </c>
      <c r="AJ160" s="10">
        <v>41.300400000000081</v>
      </c>
      <c r="AK160" s="10">
        <v>1453.5982165441173</v>
      </c>
      <c r="AL160" s="10">
        <v>6855.8040143382404</v>
      </c>
      <c r="AM160" s="10">
        <v>6608.0312999999996</v>
      </c>
      <c r="AN160" s="10">
        <v>7187.2367999999997</v>
      </c>
      <c r="AO160" s="10">
        <v>2.7342062499999997</v>
      </c>
      <c r="AP160" s="10">
        <v>1.0661</v>
      </c>
      <c r="AQ160" s="10">
        <v>11.086</v>
      </c>
      <c r="AR160" s="11">
        <v>0.31477573529411768</v>
      </c>
      <c r="AS160" s="11">
        <f t="shared" si="61"/>
        <v>12.796258066627528</v>
      </c>
      <c r="AT160" s="8"/>
      <c r="AU160" s="40">
        <v>0</v>
      </c>
      <c r="AV160" s="78">
        <v>0</v>
      </c>
      <c r="AW160" s="78" t="s">
        <v>119</v>
      </c>
      <c r="AX160" s="78" t="s">
        <v>98</v>
      </c>
      <c r="AY160" s="78">
        <v>2560.1999999999998</v>
      </c>
      <c r="AZ160" s="78">
        <v>5061.0200000000004</v>
      </c>
      <c r="BA160" s="78">
        <v>0</v>
      </c>
      <c r="BB160" s="78">
        <v>228.00121560128275</v>
      </c>
      <c r="BC160" s="78" t="str">
        <f t="shared" si="47"/>
        <v>R31S7C1</v>
      </c>
      <c r="BD160" s="78">
        <f t="shared" si="48"/>
        <v>138.3059186803734</v>
      </c>
      <c r="BE160" s="78">
        <v>570.19000000000017</v>
      </c>
      <c r="BF160" s="78"/>
      <c r="BG160" s="99">
        <v>29.8</v>
      </c>
      <c r="BH160" s="142">
        <v>1.3171785261159674</v>
      </c>
      <c r="BI160" s="99">
        <v>5</v>
      </c>
      <c r="BJ160" s="99">
        <f t="shared" si="49"/>
        <v>8.2600800000000163</v>
      </c>
      <c r="BK160" s="99">
        <v>62.994547268307201</v>
      </c>
      <c r="BL160" s="142">
        <v>12.146853146853145</v>
      </c>
      <c r="BM160" s="76" t="str">
        <f t="shared" si="50"/>
        <v>R31S7</v>
      </c>
      <c r="BN160" s="76">
        <f t="shared" si="51"/>
        <v>10.808309582398421</v>
      </c>
      <c r="BO160" s="135"/>
      <c r="BP160" s="110">
        <f t="shared" si="52"/>
        <v>12.165597009000734</v>
      </c>
      <c r="BQ160" s="144">
        <f t="shared" si="53"/>
        <v>0.48600000000000004</v>
      </c>
      <c r="BR160" s="110">
        <f t="shared" si="54"/>
        <v>22.85335028596371</v>
      </c>
      <c r="BS160" s="99">
        <v>1</v>
      </c>
      <c r="BT160" s="99">
        <f t="shared" si="55"/>
        <v>9197.784402043284</v>
      </c>
      <c r="BU160" s="122">
        <v>6</v>
      </c>
      <c r="BV160" s="122">
        <f t="shared" si="56"/>
        <v>7718.1844020432836</v>
      </c>
      <c r="BW160" s="122">
        <f t="shared" si="57"/>
        <v>5.3146853146853142E-2</v>
      </c>
      <c r="BX160" s="122" t="s">
        <v>1376</v>
      </c>
      <c r="BY160" s="122">
        <f t="shared" si="58"/>
        <v>0.25387148134925097</v>
      </c>
      <c r="BZ160" s="78">
        <v>-6.3445210851086875</v>
      </c>
      <c r="CA160" s="122">
        <f t="shared" si="59"/>
        <v>-6.0636286721066259</v>
      </c>
      <c r="CB160" s="122">
        <f t="shared" si="60"/>
        <v>-77.591757308478378</v>
      </c>
    </row>
    <row r="161" spans="1:80" x14ac:dyDescent="0.35">
      <c r="A161" s="4" t="s">
        <v>54</v>
      </c>
      <c r="B161" s="4">
        <v>7</v>
      </c>
      <c r="C161" s="4" t="s">
        <v>45</v>
      </c>
      <c r="D161" s="5">
        <v>2</v>
      </c>
      <c r="E161" s="6">
        <v>42523</v>
      </c>
      <c r="F161" s="4">
        <v>2888.5</v>
      </c>
      <c r="G161" s="4">
        <v>2889.1</v>
      </c>
      <c r="H161" s="4">
        <v>2848.32</v>
      </c>
      <c r="I161" s="4">
        <v>2848.91</v>
      </c>
      <c r="J161" s="7">
        <v>6</v>
      </c>
      <c r="K161" s="7">
        <v>254.3</v>
      </c>
      <c r="L161" s="4">
        <v>167</v>
      </c>
      <c r="M161" s="4">
        <v>167</v>
      </c>
      <c r="N161" s="8"/>
      <c r="O161" s="4">
        <v>6.8</v>
      </c>
      <c r="P161" s="8"/>
      <c r="Q161" s="8"/>
      <c r="R161" s="4">
        <v>0.65</v>
      </c>
      <c r="S161" s="4">
        <v>1504.4</v>
      </c>
      <c r="T161" s="4">
        <v>9079.2000000000007</v>
      </c>
      <c r="U161" s="4">
        <v>6410.3</v>
      </c>
      <c r="V161" s="4">
        <v>62.7</v>
      </c>
      <c r="W161" s="4">
        <v>0.27</v>
      </c>
      <c r="X161" s="4">
        <v>23.41</v>
      </c>
      <c r="Y161" s="4">
        <v>3.2</v>
      </c>
      <c r="Z161" s="4">
        <v>1432.4</v>
      </c>
      <c r="AA161" s="4">
        <v>26.15</v>
      </c>
      <c r="AB161" s="8"/>
      <c r="AC161" s="4">
        <v>2601.6999999999998</v>
      </c>
      <c r="AD161" s="4">
        <v>325.10000000000002</v>
      </c>
      <c r="AE161" s="8">
        <v>0</v>
      </c>
      <c r="AF161" s="8">
        <v>5150</v>
      </c>
      <c r="AG161" s="8">
        <v>0.98844636253994123</v>
      </c>
      <c r="AH161" s="9">
        <v>0.13843566176470584</v>
      </c>
      <c r="AI161" s="9">
        <v>7.5109926470588187E-2</v>
      </c>
      <c r="AJ161" s="10">
        <v>41.300400000000081</v>
      </c>
      <c r="AK161" s="10">
        <v>1453.5982165441173</v>
      </c>
      <c r="AL161" s="10">
        <v>6855.8040143382404</v>
      </c>
      <c r="AM161" s="10">
        <v>6608.0312999999996</v>
      </c>
      <c r="AN161" s="10">
        <v>7187.2367999999997</v>
      </c>
      <c r="AO161" s="10">
        <v>2.7342062499999997</v>
      </c>
      <c r="AP161" s="10">
        <v>1.0661</v>
      </c>
      <c r="AQ161" s="10">
        <v>11.086</v>
      </c>
      <c r="AR161" s="11">
        <v>0.31477573529411768</v>
      </c>
      <c r="AS161" s="11">
        <f t="shared" si="61"/>
        <v>12.796258066627528</v>
      </c>
      <c r="AT161" s="8">
        <v>0</v>
      </c>
      <c r="AU161" s="40">
        <v>9.0500000000000011E-2</v>
      </c>
      <c r="AV161" s="78">
        <v>1.81</v>
      </c>
      <c r="AW161" s="78" t="s">
        <v>119</v>
      </c>
      <c r="AX161" s="78" t="s">
        <v>98</v>
      </c>
      <c r="AY161" s="78">
        <v>2564</v>
      </c>
      <c r="AZ161" s="78">
        <v>5065.42</v>
      </c>
      <c r="BA161" s="78">
        <v>0</v>
      </c>
      <c r="BB161" s="78">
        <v>114.0672098248195</v>
      </c>
      <c r="BC161" s="78" t="str">
        <f t="shared" si="47"/>
        <v>R31S7C2</v>
      </c>
      <c r="BD161" s="78">
        <f t="shared" si="48"/>
        <v>138.3059186803734</v>
      </c>
      <c r="BE161" s="78">
        <v>285.33</v>
      </c>
      <c r="BF161" s="78"/>
      <c r="BG161" s="99">
        <v>29.8</v>
      </c>
      <c r="BH161" s="142">
        <v>1.3171785261159674</v>
      </c>
      <c r="BI161" s="99">
        <v>5</v>
      </c>
      <c r="BJ161" s="99">
        <f t="shared" si="49"/>
        <v>8.2600800000000163</v>
      </c>
      <c r="BK161" s="99">
        <v>62.994547268307201</v>
      </c>
      <c r="BL161" s="142">
        <v>24.558823529411764</v>
      </c>
      <c r="BM161" s="76" t="str">
        <f t="shared" si="50"/>
        <v>R31S7</v>
      </c>
      <c r="BN161" s="76">
        <f t="shared" si="51"/>
        <v>10.808309582398421</v>
      </c>
      <c r="BO161" s="135"/>
      <c r="BP161" s="110">
        <f t="shared" si="52"/>
        <v>26.609940178431675</v>
      </c>
      <c r="BQ161" s="144">
        <f t="shared" si="53"/>
        <v>0.48600000000000004</v>
      </c>
      <c r="BR161" s="110">
        <f t="shared" si="54"/>
        <v>22.85335028596371</v>
      </c>
      <c r="BS161" s="99">
        <v>1</v>
      </c>
      <c r="BT161" s="99">
        <f t="shared" si="55"/>
        <v>9234.5498621872302</v>
      </c>
      <c r="BU161" s="122">
        <v>6</v>
      </c>
      <c r="BV161" s="122">
        <f t="shared" si="56"/>
        <v>7730.1498621872306</v>
      </c>
      <c r="BW161" s="122">
        <f t="shared" si="57"/>
        <v>9.5588235294117654E-2</v>
      </c>
      <c r="BX161" s="122" t="s">
        <v>1376</v>
      </c>
      <c r="BY161" s="122">
        <f t="shared" si="58"/>
        <v>0.52865239623088756</v>
      </c>
      <c r="BZ161" s="78">
        <v>-6.3051852242783832</v>
      </c>
      <c r="CA161" s="122">
        <f t="shared" si="59"/>
        <v>-6.0636286721066259</v>
      </c>
      <c r="CB161" s="122">
        <f t="shared" si="60"/>
        <v>-77.591757308478378</v>
      </c>
    </row>
    <row r="162" spans="1:80" x14ac:dyDescent="0.35">
      <c r="A162" s="4" t="s">
        <v>54</v>
      </c>
      <c r="B162" s="4">
        <v>7</v>
      </c>
      <c r="C162" s="4" t="s">
        <v>45</v>
      </c>
      <c r="D162" s="5">
        <v>3</v>
      </c>
      <c r="E162" s="6">
        <v>42523</v>
      </c>
      <c r="F162" s="4">
        <v>2899</v>
      </c>
      <c r="G162" s="4">
        <v>2899.6</v>
      </c>
      <c r="H162" s="4">
        <v>2858.66</v>
      </c>
      <c r="I162" s="4">
        <v>2859.25</v>
      </c>
      <c r="J162" s="7">
        <v>6</v>
      </c>
      <c r="K162" s="7">
        <v>255.2</v>
      </c>
      <c r="L162" s="4">
        <v>106.8</v>
      </c>
      <c r="M162" s="4">
        <v>106.8</v>
      </c>
      <c r="N162" s="8"/>
      <c r="O162" s="4">
        <v>12.5</v>
      </c>
      <c r="P162" s="8"/>
      <c r="Q162" s="8"/>
      <c r="R162" s="4">
        <v>0.46</v>
      </c>
      <c r="S162" s="4">
        <v>2509.4</v>
      </c>
      <c r="T162" s="4">
        <v>9079.2000000000007</v>
      </c>
      <c r="U162" s="4">
        <v>6410.3</v>
      </c>
      <c r="V162" s="4">
        <v>62.7</v>
      </c>
      <c r="W162" s="4">
        <v>0.24</v>
      </c>
      <c r="X162" s="4">
        <v>23.41</v>
      </c>
      <c r="Y162" s="4">
        <v>2.72</v>
      </c>
      <c r="Z162" s="4">
        <v>1226.5</v>
      </c>
      <c r="AA162" s="4">
        <v>35</v>
      </c>
      <c r="AB162" s="8"/>
      <c r="AC162" s="4">
        <v>2601.6999999999998</v>
      </c>
      <c r="AD162" s="4">
        <v>325.10000000000002</v>
      </c>
      <c r="AE162" s="8">
        <v>0</v>
      </c>
      <c r="AF162" s="8">
        <v>5150</v>
      </c>
      <c r="AG162" s="8">
        <v>0.988446362539941</v>
      </c>
      <c r="AH162" s="9">
        <v>0.13843566176470584</v>
      </c>
      <c r="AI162" s="9">
        <v>7.5109926470588187E-2</v>
      </c>
      <c r="AJ162" s="10">
        <v>41.300400000000081</v>
      </c>
      <c r="AK162" s="10">
        <v>1453.5982165441173</v>
      </c>
      <c r="AL162" s="10">
        <v>6855.8040143382404</v>
      </c>
      <c r="AM162" s="10">
        <v>6608.0312999999996</v>
      </c>
      <c r="AN162" s="10">
        <v>7187.2367999999997</v>
      </c>
      <c r="AO162" s="10">
        <v>2.7342062499999997</v>
      </c>
      <c r="AP162" s="10">
        <v>1.0661</v>
      </c>
      <c r="AQ162" s="10">
        <v>11.086</v>
      </c>
      <c r="AR162" s="11">
        <v>0.31477573529411768</v>
      </c>
      <c r="AS162" s="11">
        <f t="shared" si="61"/>
        <v>12.796258066627528</v>
      </c>
      <c r="AT162" s="8">
        <v>0</v>
      </c>
      <c r="AU162" s="40">
        <v>1.2634999999999998</v>
      </c>
      <c r="AV162" s="78">
        <v>25.27</v>
      </c>
      <c r="AW162" s="78" t="s">
        <v>119</v>
      </c>
      <c r="AX162" s="78" t="s">
        <v>98</v>
      </c>
      <c r="AY162" s="78">
        <v>2567.1</v>
      </c>
      <c r="AZ162" s="78">
        <v>5069.82</v>
      </c>
      <c r="BA162" s="78">
        <v>0</v>
      </c>
      <c r="BB162" s="78">
        <v>324.57486254954614</v>
      </c>
      <c r="BC162" s="78" t="str">
        <f t="shared" si="47"/>
        <v>R31S7C3</v>
      </c>
      <c r="BD162" s="78">
        <f t="shared" si="48"/>
        <v>138.3059186803734</v>
      </c>
      <c r="BE162" s="78">
        <v>812.32</v>
      </c>
      <c r="BF162" s="78"/>
      <c r="BG162" s="99">
        <v>29.8</v>
      </c>
      <c r="BH162" s="142">
        <v>1.3171785261159674</v>
      </c>
      <c r="BI162" s="99">
        <v>5</v>
      </c>
      <c r="BJ162" s="99">
        <f t="shared" si="49"/>
        <v>8.2600800000000163</v>
      </c>
      <c r="BK162" s="99">
        <v>62.994547268307201</v>
      </c>
      <c r="BL162" s="142">
        <v>8.5440000000000005</v>
      </c>
      <c r="BM162" s="76" t="str">
        <f t="shared" si="50"/>
        <v>R31S7</v>
      </c>
      <c r="BN162" s="76">
        <f t="shared" si="51"/>
        <v>10.808309582398421</v>
      </c>
      <c r="BO162" s="135"/>
      <c r="BP162" s="110">
        <f t="shared" si="52"/>
        <v>22.635391810207498</v>
      </c>
      <c r="BQ162" s="144">
        <f t="shared" si="53"/>
        <v>0.48600000000000004</v>
      </c>
      <c r="BR162" s="110">
        <f t="shared" si="54"/>
        <v>22.85335028596371</v>
      </c>
      <c r="BS162" s="99">
        <v>1</v>
      </c>
      <c r="BT162" s="99">
        <f t="shared" si="55"/>
        <v>9268.0732182620413</v>
      </c>
      <c r="BU162" s="122">
        <v>6</v>
      </c>
      <c r="BV162" s="122">
        <f t="shared" si="56"/>
        <v>6758.6732182620417</v>
      </c>
      <c r="BW162" s="122">
        <f t="shared" si="57"/>
        <v>3.6799999999999999E-2</v>
      </c>
      <c r="BX162" s="122" t="s">
        <v>1376</v>
      </c>
      <c r="BY162" s="122">
        <f t="shared" si="58"/>
        <v>0.25717739927091321</v>
      </c>
      <c r="BZ162" s="78">
        <v>-5.8581493383877223</v>
      </c>
      <c r="CA162" s="122">
        <f t="shared" si="59"/>
        <v>-6.0636286721066259</v>
      </c>
      <c r="CB162" s="122">
        <f t="shared" si="60"/>
        <v>-77.591757308478378</v>
      </c>
    </row>
    <row r="163" spans="1:80" x14ac:dyDescent="0.35">
      <c r="A163" s="4" t="s">
        <v>54</v>
      </c>
      <c r="B163" s="4">
        <v>7</v>
      </c>
      <c r="C163" s="4" t="s">
        <v>45</v>
      </c>
      <c r="D163" s="5">
        <v>4</v>
      </c>
      <c r="E163" s="6">
        <v>42523</v>
      </c>
      <c r="F163" s="4">
        <v>2919.7</v>
      </c>
      <c r="G163" s="4">
        <v>2920.3</v>
      </c>
      <c r="H163" s="4">
        <v>2879.07</v>
      </c>
      <c r="I163" s="4">
        <v>2879.66</v>
      </c>
      <c r="J163" s="7">
        <v>6</v>
      </c>
      <c r="K163" s="7">
        <v>256.10000000000002</v>
      </c>
      <c r="L163" s="4">
        <v>141.4</v>
      </c>
      <c r="M163" s="4">
        <v>109.7</v>
      </c>
      <c r="N163" s="8"/>
      <c r="O163" s="4">
        <v>12.6</v>
      </c>
      <c r="P163" s="8"/>
      <c r="Q163" s="8"/>
      <c r="R163" s="4">
        <v>0.14000000000000001</v>
      </c>
      <c r="S163" s="4">
        <v>2577.6999999999998</v>
      </c>
      <c r="T163" s="4">
        <v>9079.2000000000007</v>
      </c>
      <c r="U163" s="4">
        <v>6410.3</v>
      </c>
      <c r="V163" s="4">
        <v>62.7</v>
      </c>
      <c r="W163" s="4">
        <v>0.21</v>
      </c>
      <c r="X163" s="4">
        <v>23.41</v>
      </c>
      <c r="Y163" s="4">
        <v>0.8</v>
      </c>
      <c r="Z163" s="4">
        <v>330</v>
      </c>
      <c r="AA163" s="4">
        <v>9.17</v>
      </c>
      <c r="AB163" s="8"/>
      <c r="AC163" s="4">
        <v>2601.6999999999998</v>
      </c>
      <c r="AD163" s="4">
        <v>325.10000000000002</v>
      </c>
      <c r="AE163" s="8">
        <v>0</v>
      </c>
      <c r="AF163" s="8">
        <v>5150</v>
      </c>
      <c r="AG163" s="8">
        <v>0.988446362539941</v>
      </c>
      <c r="AH163" s="9">
        <v>0.13843566176470584</v>
      </c>
      <c r="AI163" s="9">
        <v>7.5109926470588187E-2</v>
      </c>
      <c r="AJ163" s="10">
        <v>41.300400000000081</v>
      </c>
      <c r="AK163" s="10">
        <v>1453.5982165441173</v>
      </c>
      <c r="AL163" s="10">
        <v>6855.8040143382404</v>
      </c>
      <c r="AM163" s="10">
        <v>6608.0312999999996</v>
      </c>
      <c r="AN163" s="10">
        <v>7187.2367999999997</v>
      </c>
      <c r="AO163" s="10">
        <v>2.7342062499999997</v>
      </c>
      <c r="AP163" s="10">
        <v>1.0661</v>
      </c>
      <c r="AQ163" s="10">
        <v>11.086</v>
      </c>
      <c r="AR163" s="11">
        <v>0.31477573529411768</v>
      </c>
      <c r="AS163" s="11">
        <f t="shared" si="61"/>
        <v>12.796258066627528</v>
      </c>
      <c r="AT163" s="8">
        <v>0</v>
      </c>
      <c r="AU163" s="40">
        <v>0</v>
      </c>
      <c r="AV163" s="78">
        <v>0</v>
      </c>
      <c r="AW163" s="78" t="s">
        <v>119</v>
      </c>
      <c r="AX163" s="78" t="s">
        <v>98</v>
      </c>
      <c r="AY163" s="78">
        <v>2572</v>
      </c>
      <c r="AZ163" s="78">
        <v>5077.7920000000004</v>
      </c>
      <c r="BA163" s="78">
        <v>0</v>
      </c>
      <c r="BB163" s="78">
        <v>24.750657676295557</v>
      </c>
      <c r="BC163" s="78" t="str">
        <f t="shared" si="47"/>
        <v>R31S7C4</v>
      </c>
      <c r="BD163" s="78">
        <f t="shared" si="48"/>
        <v>138.3059186803734</v>
      </c>
      <c r="BE163" s="78">
        <v>62.02000000000001</v>
      </c>
      <c r="BF163" s="78"/>
      <c r="BG163" s="99">
        <v>29.8</v>
      </c>
      <c r="BH163" s="142">
        <v>1.3171785261159674</v>
      </c>
      <c r="BI163" s="99">
        <v>5</v>
      </c>
      <c r="BJ163" s="99">
        <f t="shared" si="49"/>
        <v>8.2600800000000163</v>
      </c>
      <c r="BK163" s="99">
        <v>62.994547268307201</v>
      </c>
      <c r="BL163" s="142">
        <v>8.7063492063492074</v>
      </c>
      <c r="BM163" s="76" t="str">
        <f t="shared" si="50"/>
        <v>R31S7</v>
      </c>
      <c r="BN163" s="76">
        <f t="shared" si="51"/>
        <v>10.808309582398421</v>
      </c>
      <c r="BO163" s="135"/>
      <c r="BP163" s="110">
        <f t="shared" si="52"/>
        <v>21.862111723623599</v>
      </c>
      <c r="BQ163" s="144">
        <f t="shared" si="53"/>
        <v>0.48600000000000004</v>
      </c>
      <c r="BR163" s="110">
        <f t="shared" si="54"/>
        <v>22.85335028596371</v>
      </c>
      <c r="BS163" s="99">
        <v>1</v>
      </c>
      <c r="BT163" s="99">
        <f t="shared" si="55"/>
        <v>9334.2445623130079</v>
      </c>
      <c r="BU163" s="122">
        <v>6</v>
      </c>
      <c r="BV163" s="122">
        <f t="shared" si="56"/>
        <v>6756.5445623130081</v>
      </c>
      <c r="BW163" s="122">
        <f t="shared" si="57"/>
        <v>1.1111111111111113E-2</v>
      </c>
      <c r="BX163" s="122" t="s">
        <v>1376</v>
      </c>
      <c r="BY163" s="122">
        <f t="shared" si="58"/>
        <v>0.25685091180158176</v>
      </c>
      <c r="BZ163" s="78">
        <v>-5.844813497199973</v>
      </c>
      <c r="CA163" s="122">
        <f t="shared" si="59"/>
        <v>-6.0636286721066259</v>
      </c>
      <c r="CB163" s="122">
        <f t="shared" si="60"/>
        <v>-77.591757308478378</v>
      </c>
    </row>
    <row r="164" spans="1:80" x14ac:dyDescent="0.35">
      <c r="A164" s="4" t="s">
        <v>54</v>
      </c>
      <c r="B164" s="4">
        <v>7</v>
      </c>
      <c r="C164" s="4" t="s">
        <v>45</v>
      </c>
      <c r="D164" s="5">
        <v>5</v>
      </c>
      <c r="E164" s="6">
        <v>42523</v>
      </c>
      <c r="F164" s="4">
        <v>2952.4</v>
      </c>
      <c r="G164" s="4">
        <v>2953</v>
      </c>
      <c r="H164" s="4">
        <v>2911.38</v>
      </c>
      <c r="I164" s="4">
        <v>2911.97</v>
      </c>
      <c r="J164" s="7">
        <v>6</v>
      </c>
      <c r="K164" s="7">
        <v>258.8</v>
      </c>
      <c r="L164" s="4">
        <v>120.6</v>
      </c>
      <c r="M164" s="4">
        <v>118.9</v>
      </c>
      <c r="N164" s="8"/>
      <c r="O164" s="4">
        <v>8.1999999999999993</v>
      </c>
      <c r="P164" s="8"/>
      <c r="Q164" s="8"/>
      <c r="R164" s="4">
        <v>0.42</v>
      </c>
      <c r="S164" s="4">
        <v>2724.8</v>
      </c>
      <c r="T164" s="4">
        <v>9079.2000000000007</v>
      </c>
      <c r="U164" s="4">
        <v>6410.3</v>
      </c>
      <c r="V164" s="4">
        <v>62.7</v>
      </c>
      <c r="W164" s="4">
        <v>0.26</v>
      </c>
      <c r="X164" s="4">
        <v>23.41</v>
      </c>
      <c r="Y164" s="4">
        <v>1.85</v>
      </c>
      <c r="Z164" s="4">
        <v>812.2</v>
      </c>
      <c r="AA164" s="4">
        <v>20.82</v>
      </c>
      <c r="AB164" s="8"/>
      <c r="AC164" s="4">
        <v>2601.6999999999998</v>
      </c>
      <c r="AD164" s="4">
        <v>325.10000000000002</v>
      </c>
      <c r="AE164" s="8">
        <v>0</v>
      </c>
      <c r="AF164" s="8">
        <v>5150</v>
      </c>
      <c r="AG164" s="8">
        <v>0.988446362539941</v>
      </c>
      <c r="AH164" s="9">
        <v>0.13843566176470584</v>
      </c>
      <c r="AI164" s="9">
        <v>7.5109926470588187E-2</v>
      </c>
      <c r="AJ164" s="10">
        <v>41.300400000000081</v>
      </c>
      <c r="AK164" s="10">
        <v>1453.5982165441173</v>
      </c>
      <c r="AL164" s="10">
        <v>6855.8040143382404</v>
      </c>
      <c r="AM164" s="10">
        <v>6608.0312999999996</v>
      </c>
      <c r="AN164" s="10">
        <v>7187.2367999999997</v>
      </c>
      <c r="AO164" s="10">
        <v>2.7342062499999997</v>
      </c>
      <c r="AP164" s="10">
        <v>1.0661</v>
      </c>
      <c r="AQ164" s="10">
        <v>11.086</v>
      </c>
      <c r="AR164" s="11">
        <v>0.31477573529411768</v>
      </c>
      <c r="AS164" s="11">
        <f t="shared" si="61"/>
        <v>12.796258066627528</v>
      </c>
      <c r="AT164" s="8">
        <v>0</v>
      </c>
      <c r="AU164" s="40">
        <v>0</v>
      </c>
      <c r="AV164" s="78">
        <v>0</v>
      </c>
      <c r="AW164" s="78" t="s">
        <v>119</v>
      </c>
      <c r="AX164" s="78" t="s">
        <v>98</v>
      </c>
      <c r="AY164" s="78">
        <v>2584.1999999999998</v>
      </c>
      <c r="AZ164" s="78">
        <v>5090.692</v>
      </c>
      <c r="BA164" s="78">
        <v>0</v>
      </c>
      <c r="BB164" s="78">
        <v>0.13564774992299994</v>
      </c>
      <c r="BC164" s="78" t="str">
        <f t="shared" si="47"/>
        <v>R31S7C5</v>
      </c>
      <c r="BD164" s="78">
        <f t="shared" si="48"/>
        <v>138.3059186803734</v>
      </c>
      <c r="BE164" s="78">
        <v>0.34</v>
      </c>
      <c r="BF164" s="78"/>
      <c r="BG164" s="99">
        <v>29.8</v>
      </c>
      <c r="BH164" s="142">
        <v>1.3171785261159674</v>
      </c>
      <c r="BI164" s="99">
        <v>5</v>
      </c>
      <c r="BJ164" s="99">
        <f t="shared" si="49"/>
        <v>8.2600800000000163</v>
      </c>
      <c r="BK164" s="99">
        <v>62.994547268307201</v>
      </c>
      <c r="BL164" s="142">
        <v>14.500000000000002</v>
      </c>
      <c r="BM164" s="76" t="str">
        <f t="shared" si="50"/>
        <v>R31S7</v>
      </c>
      <c r="BN164" s="76">
        <f t="shared" si="51"/>
        <v>10.808309582398421</v>
      </c>
      <c r="BO164" s="135"/>
      <c r="BP164" s="110">
        <f t="shared" si="52"/>
        <v>30.99371070855506</v>
      </c>
      <c r="BQ164" s="144">
        <f t="shared" si="53"/>
        <v>0.48600000000000004</v>
      </c>
      <c r="BR164" s="110">
        <f t="shared" si="54"/>
        <v>22.85335028596371</v>
      </c>
      <c r="BS164" s="99">
        <v>1</v>
      </c>
      <c r="BT164" s="99">
        <f t="shared" si="55"/>
        <v>9438.9969447866297</v>
      </c>
      <c r="BU164" s="122">
        <v>6</v>
      </c>
      <c r="BV164" s="122">
        <f t="shared" si="56"/>
        <v>6714.1969447866295</v>
      </c>
      <c r="BW164" s="122">
        <f t="shared" si="57"/>
        <v>5.1219512195121955E-2</v>
      </c>
      <c r="BX164" s="122" t="s">
        <v>1376</v>
      </c>
      <c r="BY164" s="122">
        <f t="shared" si="58"/>
        <v>0.40269998299748505</v>
      </c>
      <c r="BZ164" s="78">
        <v>-5.9654742155583644</v>
      </c>
      <c r="CA164" s="122">
        <f t="shared" si="59"/>
        <v>-6.0636286721066259</v>
      </c>
      <c r="CB164" s="122">
        <f t="shared" si="60"/>
        <v>-77.591757308478378</v>
      </c>
    </row>
    <row r="165" spans="1:80" x14ac:dyDescent="0.35">
      <c r="A165" s="4" t="s">
        <v>55</v>
      </c>
      <c r="B165" s="4">
        <v>1</v>
      </c>
      <c r="C165" s="4" t="s">
        <v>45</v>
      </c>
      <c r="D165" s="5">
        <v>1</v>
      </c>
      <c r="E165" s="6">
        <v>42520</v>
      </c>
      <c r="F165" s="4">
        <v>3540.6</v>
      </c>
      <c r="G165" s="4">
        <v>3545.6</v>
      </c>
      <c r="H165" s="4">
        <v>3311.27</v>
      </c>
      <c r="I165" s="4">
        <v>3315.73</v>
      </c>
      <c r="J165" s="7">
        <v>100</v>
      </c>
      <c r="K165" s="7">
        <v>284</v>
      </c>
      <c r="L165" s="4">
        <v>448.5</v>
      </c>
      <c r="M165" s="4">
        <v>448.1</v>
      </c>
      <c r="N165" s="8"/>
      <c r="O165" s="4">
        <v>12.1</v>
      </c>
      <c r="P165" s="8"/>
      <c r="Q165" s="8"/>
      <c r="R165" s="4">
        <v>0.4</v>
      </c>
      <c r="S165" s="4">
        <v>3564.5</v>
      </c>
      <c r="T165" s="4">
        <v>9422.2000000000007</v>
      </c>
      <c r="U165" s="4">
        <v>4908.1000000000004</v>
      </c>
      <c r="V165" s="4">
        <v>66.900000000000006</v>
      </c>
      <c r="W165" s="4">
        <v>0.26</v>
      </c>
      <c r="X165" s="4">
        <v>14.03</v>
      </c>
      <c r="Y165" s="4">
        <v>0.62</v>
      </c>
      <c r="Z165" s="4">
        <v>122.9</v>
      </c>
      <c r="AA165" s="4">
        <v>0.84</v>
      </c>
      <c r="AB165" s="8"/>
      <c r="AC165" s="4">
        <v>2035.7</v>
      </c>
      <c r="AD165" s="4">
        <v>56.1</v>
      </c>
      <c r="AE165" s="8">
        <v>0</v>
      </c>
      <c r="AF165" s="8">
        <v>8000</v>
      </c>
      <c r="AG165" s="8">
        <v>1.1769337434007303</v>
      </c>
      <c r="AH165" s="47">
        <v>0.10556911764705885</v>
      </c>
      <c r="AI165" s="47">
        <v>6.2226470588235293E-2</v>
      </c>
      <c r="AJ165" s="48">
        <v>10.363199999999324</v>
      </c>
      <c r="AK165" s="48">
        <v>1635.7042691176475</v>
      </c>
      <c r="AL165" s="48">
        <v>7854.6308279411751</v>
      </c>
      <c r="AM165" s="48">
        <v>7333.3344999999999</v>
      </c>
      <c r="AN165" s="48">
        <v>8533.8359</v>
      </c>
      <c r="AO165" s="48">
        <v>4.6689897058823497</v>
      </c>
      <c r="AP165" s="48">
        <v>2.4670999999999998</v>
      </c>
      <c r="AQ165" s="48">
        <v>7.0795000000000003</v>
      </c>
      <c r="AR165" s="49">
        <v>0.1453132352941176</v>
      </c>
      <c r="AS165" s="49">
        <f t="shared" si="61"/>
        <v>1.4822673311159031</v>
      </c>
      <c r="AT165" s="8"/>
      <c r="AU165" s="40" t="e">
        <v>#N/A</v>
      </c>
      <c r="AV165" s="78" t="e">
        <v>#N/A</v>
      </c>
      <c r="AW165" s="78" t="s">
        <v>119</v>
      </c>
      <c r="AX165" s="78" t="s">
        <v>98</v>
      </c>
      <c r="AY165" s="78" t="e">
        <v>#N/A</v>
      </c>
      <c r="AZ165" s="78" t="e">
        <v>#N/A</v>
      </c>
      <c r="BA165" s="78" t="e">
        <v>#N/A</v>
      </c>
      <c r="BB165" s="78" t="e">
        <v>#N/A</v>
      </c>
      <c r="BC165" s="78" t="str">
        <f t="shared" si="47"/>
        <v>R32S1C1</v>
      </c>
      <c r="BD165" s="78" t="e">
        <f t="shared" si="48"/>
        <v>#N/A</v>
      </c>
      <c r="BE165" s="78" t="e">
        <v>#N/A</v>
      </c>
      <c r="BF165" s="78"/>
      <c r="BG165" s="99">
        <v>23.4</v>
      </c>
      <c r="BH165" s="142">
        <v>1.1675930214606289</v>
      </c>
      <c r="BI165" s="99">
        <v>1</v>
      </c>
      <c r="BJ165" s="99">
        <f t="shared" si="49"/>
        <v>10.363199999999324</v>
      </c>
      <c r="BK165" s="99">
        <v>196.43546394937209</v>
      </c>
      <c r="BL165" s="142">
        <v>37.033057851239676</v>
      </c>
      <c r="BM165" s="76" t="str">
        <f t="shared" si="50"/>
        <v>R32S1</v>
      </c>
      <c r="BN165" s="76" t="e">
        <f t="shared" si="51"/>
        <v>#N/A</v>
      </c>
      <c r="BO165" s="135" t="s">
        <v>1366</v>
      </c>
      <c r="BP165" s="110">
        <f t="shared" si="52"/>
        <v>0.96173375586579168</v>
      </c>
      <c r="BQ165" s="144">
        <f t="shared" si="53"/>
        <v>0.4</v>
      </c>
      <c r="BR165" s="110">
        <f t="shared" si="54"/>
        <v>0.96173375586579168</v>
      </c>
      <c r="BS165" s="99">
        <v>1</v>
      </c>
      <c r="BT165" s="99">
        <f t="shared" si="55"/>
        <v>12782.636900554558</v>
      </c>
      <c r="BU165" s="122">
        <v>4</v>
      </c>
      <c r="BV165" s="122">
        <f t="shared" si="56"/>
        <v>9218.1369005545585</v>
      </c>
      <c r="BW165" s="122">
        <f t="shared" si="57"/>
        <v>3.3057851239669422E-2</v>
      </c>
      <c r="BX165" s="122" t="s">
        <v>1377</v>
      </c>
      <c r="BY165" s="122">
        <f t="shared" si="58"/>
        <v>0.3802404941304568</v>
      </c>
      <c r="BZ165" s="78">
        <v>-6.1907174700131877</v>
      </c>
      <c r="CA165" s="122">
        <f t="shared" si="59"/>
        <v>-6.1907174700131877</v>
      </c>
      <c r="CB165" s="122">
        <f t="shared" si="60"/>
        <v>-9.1762982619690447</v>
      </c>
    </row>
    <row r="166" spans="1:80" x14ac:dyDescent="0.35">
      <c r="A166" s="4" t="s">
        <v>55</v>
      </c>
      <c r="B166" s="4">
        <v>2</v>
      </c>
      <c r="C166" s="4" t="s">
        <v>45</v>
      </c>
      <c r="D166" s="5">
        <v>1</v>
      </c>
      <c r="E166" s="6">
        <v>42522</v>
      </c>
      <c r="F166" s="4">
        <v>3380.9</v>
      </c>
      <c r="G166" s="4">
        <v>3381.5</v>
      </c>
      <c r="H166" s="4">
        <v>3168.6</v>
      </c>
      <c r="I166" s="4">
        <v>3169.14</v>
      </c>
      <c r="J166" s="7">
        <v>6</v>
      </c>
      <c r="K166" s="7">
        <v>275</v>
      </c>
      <c r="L166" s="4">
        <v>155.5</v>
      </c>
      <c r="M166" s="4">
        <v>156.80000000000001</v>
      </c>
      <c r="N166" s="8"/>
      <c r="O166" s="4">
        <v>11.3</v>
      </c>
      <c r="P166" s="8"/>
      <c r="Q166" s="8"/>
      <c r="R166" s="4">
        <v>0.13</v>
      </c>
      <c r="S166" s="4">
        <v>1389.8</v>
      </c>
      <c r="T166" s="4">
        <v>9207.5</v>
      </c>
      <c r="U166" s="4">
        <v>6419</v>
      </c>
      <c r="V166" s="4">
        <v>63.4</v>
      </c>
      <c r="W166" s="4">
        <v>0.08</v>
      </c>
      <c r="X166" s="4">
        <v>11.73</v>
      </c>
      <c r="Y166" s="4">
        <v>0.78</v>
      </c>
      <c r="Z166" s="4">
        <v>353.9</v>
      </c>
      <c r="AA166" s="4">
        <v>6.88</v>
      </c>
      <c r="AB166" s="8"/>
      <c r="AC166" s="4">
        <v>2299.1</v>
      </c>
      <c r="AD166" s="4">
        <v>242.2</v>
      </c>
      <c r="AE166" s="8">
        <v>0</v>
      </c>
      <c r="AF166" s="8">
        <v>5100</v>
      </c>
      <c r="AG166" s="8">
        <v>9707.4828394399992</v>
      </c>
      <c r="AH166" s="9">
        <v>9.8818823529411806E-2</v>
      </c>
      <c r="AI166" s="9">
        <v>4.6040588235294153E-2</v>
      </c>
      <c r="AJ166" s="10">
        <v>25.908000000001266</v>
      </c>
      <c r="AK166" s="10">
        <v>1916.1625335294127</v>
      </c>
      <c r="AL166" s="10">
        <v>7963.3958435294135</v>
      </c>
      <c r="AM166" s="10">
        <v>7296.2313999999997</v>
      </c>
      <c r="AN166" s="10">
        <v>8485.0625</v>
      </c>
      <c r="AO166" s="10">
        <v>3.9390694117647072</v>
      </c>
      <c r="AP166" s="10">
        <v>2.7181000000000002</v>
      </c>
      <c r="AQ166" s="10">
        <v>7.851</v>
      </c>
      <c r="AR166" s="11">
        <v>0.14189470588235295</v>
      </c>
      <c r="AS166" s="11">
        <f t="shared" si="61"/>
        <v>3.618491573772177</v>
      </c>
      <c r="AT166" s="8"/>
      <c r="AU166" s="21">
        <v>0.15839999999999999</v>
      </c>
      <c r="AV166" s="78">
        <v>2.64</v>
      </c>
      <c r="AW166" s="78" t="s">
        <v>119</v>
      </c>
      <c r="AX166" s="78" t="s">
        <v>98</v>
      </c>
      <c r="AY166" s="78">
        <v>3609.2</v>
      </c>
      <c r="AZ166" s="78">
        <v>5193.4560000000001</v>
      </c>
      <c r="BA166" s="78">
        <v>0</v>
      </c>
      <c r="BB166" s="78">
        <v>103.30401147289325</v>
      </c>
      <c r="BC166" s="78" t="str">
        <f t="shared" si="47"/>
        <v>R32S2C1</v>
      </c>
      <c r="BD166" s="78">
        <f t="shared" si="48"/>
        <v>38.024694179469805</v>
      </c>
      <c r="BE166" s="78">
        <v>163.66</v>
      </c>
      <c r="BF166" s="78"/>
      <c r="BG166" s="99">
        <v>28.7</v>
      </c>
      <c r="BH166" s="142">
        <v>2.2695692450207323</v>
      </c>
      <c r="BI166" s="99">
        <v>4</v>
      </c>
      <c r="BJ166" s="99">
        <f t="shared" si="49"/>
        <v>6.4770000000003165</v>
      </c>
      <c r="BK166" s="99">
        <v>88.740929442638858</v>
      </c>
      <c r="BL166" s="142">
        <v>13.876106194690266</v>
      </c>
      <c r="BM166" s="76" t="str">
        <f t="shared" si="50"/>
        <v>R32S2</v>
      </c>
      <c r="BN166" s="76">
        <f t="shared" si="51"/>
        <v>10.508437951074214</v>
      </c>
      <c r="BO166" s="135" t="s">
        <v>1366</v>
      </c>
      <c r="BP166" s="110">
        <f t="shared" si="52"/>
        <v>12.705798088399309</v>
      </c>
      <c r="BQ166" s="144">
        <f t="shared" si="53"/>
        <v>0.26</v>
      </c>
      <c r="BR166" s="110">
        <f t="shared" si="54"/>
        <v>7.9814524508371463</v>
      </c>
      <c r="BS166" s="99">
        <v>1</v>
      </c>
      <c r="BT166" s="99">
        <f t="shared" si="55"/>
        <v>100889946.81016262</v>
      </c>
      <c r="BU166" s="122">
        <v>4</v>
      </c>
      <c r="BV166" s="122">
        <f t="shared" si="56"/>
        <v>100888557.01016262</v>
      </c>
      <c r="BW166" s="122">
        <f t="shared" si="57"/>
        <v>1.1504424778761062E-2</v>
      </c>
      <c r="BX166" s="122" t="s">
        <v>1377</v>
      </c>
      <c r="BY166" s="122">
        <f t="shared" si="58"/>
        <v>0.31315407763771724</v>
      </c>
      <c r="BZ166" s="78">
        <v>-6.1375036223375927</v>
      </c>
      <c r="CA166" s="122">
        <f t="shared" si="59"/>
        <v>-6.4518033475844749</v>
      </c>
      <c r="CB166" s="122">
        <f t="shared" si="60"/>
        <v>-23.345796048869548</v>
      </c>
    </row>
    <row r="167" spans="1:80" x14ac:dyDescent="0.35">
      <c r="A167" s="4" t="s">
        <v>55</v>
      </c>
      <c r="B167" s="4">
        <v>2</v>
      </c>
      <c r="C167" s="4" t="s">
        <v>45</v>
      </c>
      <c r="D167" s="5">
        <v>2</v>
      </c>
      <c r="E167" s="6">
        <v>42522</v>
      </c>
      <c r="F167" s="4">
        <v>3389.4</v>
      </c>
      <c r="G167" s="4">
        <v>3390</v>
      </c>
      <c r="H167" s="4">
        <v>3176.28</v>
      </c>
      <c r="I167" s="4">
        <v>3176.82</v>
      </c>
      <c r="J167" s="7">
        <v>6</v>
      </c>
      <c r="K167" s="7">
        <v>275</v>
      </c>
      <c r="L167" s="4">
        <v>173.8</v>
      </c>
      <c r="M167" s="4">
        <v>175</v>
      </c>
      <c r="N167" s="8"/>
      <c r="O167" s="4">
        <v>12</v>
      </c>
      <c r="P167" s="8"/>
      <c r="Q167" s="8"/>
      <c r="R167" s="4">
        <v>0.28999999999999998</v>
      </c>
      <c r="S167" s="4">
        <v>1402.9</v>
      </c>
      <c r="T167" s="4">
        <v>9207.5</v>
      </c>
      <c r="U167" s="4">
        <v>6419</v>
      </c>
      <c r="V167" s="4">
        <v>63.4</v>
      </c>
      <c r="W167" s="4">
        <v>0.3</v>
      </c>
      <c r="X167" s="4">
        <v>11.73</v>
      </c>
      <c r="Y167" s="4">
        <v>0.78</v>
      </c>
      <c r="Z167" s="4">
        <v>384.3</v>
      </c>
      <c r="AA167" s="4">
        <v>6.69</v>
      </c>
      <c r="AB167" s="8"/>
      <c r="AC167" s="4">
        <v>2299.1</v>
      </c>
      <c r="AD167" s="4">
        <v>242.2</v>
      </c>
      <c r="AE167" s="8">
        <v>0</v>
      </c>
      <c r="AF167" s="8">
        <v>5100</v>
      </c>
      <c r="AG167" s="8">
        <v>0.92905644623078687</v>
      </c>
      <c r="AH167" s="9">
        <v>9.8818823529411806E-2</v>
      </c>
      <c r="AI167" s="9">
        <v>4.6040588235294153E-2</v>
      </c>
      <c r="AJ167" s="10">
        <v>25.908000000001266</v>
      </c>
      <c r="AK167" s="10">
        <v>1916.1625335294127</v>
      </c>
      <c r="AL167" s="10">
        <v>7963.3958435294135</v>
      </c>
      <c r="AM167" s="10">
        <v>7296.2313999999997</v>
      </c>
      <c r="AN167" s="10">
        <v>8485.0625</v>
      </c>
      <c r="AO167" s="10">
        <v>3.9390694117647072</v>
      </c>
      <c r="AP167" s="10">
        <v>2.7181000000000002</v>
      </c>
      <c r="AQ167" s="10">
        <v>7.851</v>
      </c>
      <c r="AR167" s="11">
        <v>0.14189470588235295</v>
      </c>
      <c r="AS167" s="11">
        <f t="shared" si="61"/>
        <v>3.618491573772177</v>
      </c>
      <c r="AT167" s="8">
        <v>0</v>
      </c>
      <c r="AU167" s="21">
        <v>5.28E-2</v>
      </c>
      <c r="AV167" s="78">
        <v>0.88</v>
      </c>
      <c r="AW167" s="78" t="s">
        <v>119</v>
      </c>
      <c r="AX167" s="78" t="s">
        <v>98</v>
      </c>
      <c r="AY167" s="78">
        <v>3621.3</v>
      </c>
      <c r="AZ167" s="78">
        <v>5196.3159999999998</v>
      </c>
      <c r="BA167" s="78">
        <v>0</v>
      </c>
      <c r="BB167" s="78">
        <v>34.710758493881976</v>
      </c>
      <c r="BC167" s="78" t="str">
        <f t="shared" si="47"/>
        <v>R32S2C2</v>
      </c>
      <c r="BD167" s="78">
        <f t="shared" si="48"/>
        <v>38.024694179469805</v>
      </c>
      <c r="BE167" s="78">
        <v>54.67</v>
      </c>
      <c r="BF167" s="78"/>
      <c r="BG167" s="99">
        <v>28.7</v>
      </c>
      <c r="BH167" s="142">
        <v>2.2695692450207323</v>
      </c>
      <c r="BI167" s="99">
        <v>4</v>
      </c>
      <c r="BJ167" s="99">
        <f t="shared" si="49"/>
        <v>6.4770000000003165</v>
      </c>
      <c r="BK167" s="99">
        <v>88.740929442638858</v>
      </c>
      <c r="BL167" s="142">
        <v>14.583333333333334</v>
      </c>
      <c r="BM167" s="76" t="str">
        <f t="shared" si="50"/>
        <v>R32S2</v>
      </c>
      <c r="BN167" s="76">
        <f t="shared" si="51"/>
        <v>10.508437951074214</v>
      </c>
      <c r="BO167" s="135" t="s">
        <v>1366</v>
      </c>
      <c r="BP167" s="110">
        <f t="shared" si="52"/>
        <v>10.720305373785445</v>
      </c>
      <c r="BQ167" s="144">
        <f t="shared" si="53"/>
        <v>0.26</v>
      </c>
      <c r="BR167" s="110">
        <f t="shared" si="54"/>
        <v>7.9814524508371463</v>
      </c>
      <c r="BS167" s="99">
        <v>1</v>
      </c>
      <c r="BT167" s="99">
        <f t="shared" si="55"/>
        <v>9679.0943816312702</v>
      </c>
      <c r="BU167" s="122">
        <v>4</v>
      </c>
      <c r="BV167" s="122">
        <f t="shared" si="56"/>
        <v>8276.1943816312705</v>
      </c>
      <c r="BW167" s="122">
        <f t="shared" si="57"/>
        <v>2.4166666666666666E-2</v>
      </c>
      <c r="BX167" s="122" t="s">
        <v>1377</v>
      </c>
      <c r="BY167" s="122">
        <f t="shared" si="58"/>
        <v>0.30309464688034415</v>
      </c>
      <c r="BZ167" s="78">
        <v>-6.2473184883447992</v>
      </c>
      <c r="CA167" s="122">
        <f t="shared" si="59"/>
        <v>-6.4518033475844749</v>
      </c>
      <c r="CB167" s="122">
        <f t="shared" si="60"/>
        <v>-23.345796048869548</v>
      </c>
    </row>
    <row r="168" spans="1:80" x14ac:dyDescent="0.35">
      <c r="A168" s="4" t="s">
        <v>55</v>
      </c>
      <c r="B168" s="4">
        <v>2</v>
      </c>
      <c r="C168" s="4" t="s">
        <v>45</v>
      </c>
      <c r="D168" s="5">
        <v>3</v>
      </c>
      <c r="E168" s="6">
        <v>42522</v>
      </c>
      <c r="F168" s="4">
        <v>3406.5</v>
      </c>
      <c r="G168" s="4">
        <v>3407.1</v>
      </c>
      <c r="H168" s="4">
        <v>3191.67</v>
      </c>
      <c r="I168" s="4">
        <v>3192.2</v>
      </c>
      <c r="J168" s="7">
        <v>6</v>
      </c>
      <c r="K168" s="7">
        <v>276.08</v>
      </c>
      <c r="L168" s="4">
        <v>314.5</v>
      </c>
      <c r="M168" s="4">
        <v>313.8</v>
      </c>
      <c r="N168" s="8"/>
      <c r="O168" s="4">
        <v>13.9</v>
      </c>
      <c r="P168" s="8"/>
      <c r="Q168" s="8"/>
      <c r="R168" s="4">
        <v>0.33</v>
      </c>
      <c r="S168" s="4">
        <v>1426.7</v>
      </c>
      <c r="T168" s="4">
        <v>9207.5</v>
      </c>
      <c r="U168" s="4">
        <v>6419</v>
      </c>
      <c r="V168" s="4">
        <v>63.4</v>
      </c>
      <c r="W168" s="4">
        <v>0.64</v>
      </c>
      <c r="X168" s="4">
        <v>11.73</v>
      </c>
      <c r="Y168" s="4">
        <v>1</v>
      </c>
      <c r="Z168" s="4">
        <v>551</v>
      </c>
      <c r="AA168" s="4">
        <v>5.35</v>
      </c>
      <c r="AB168" s="8"/>
      <c r="AC168" s="4">
        <v>2299.1</v>
      </c>
      <c r="AD168" s="4">
        <v>242.2</v>
      </c>
      <c r="AE168" s="8">
        <v>0</v>
      </c>
      <c r="AF168" s="8">
        <v>5100</v>
      </c>
      <c r="AG168" s="8">
        <v>0.92905644623078687</v>
      </c>
      <c r="AH168" s="9">
        <v>9.8818823529411806E-2</v>
      </c>
      <c r="AI168" s="9">
        <v>4.6040588235294153E-2</v>
      </c>
      <c r="AJ168" s="10">
        <v>25.908000000001266</v>
      </c>
      <c r="AK168" s="10">
        <v>1916.1625335294127</v>
      </c>
      <c r="AL168" s="10">
        <v>7963.3958435294135</v>
      </c>
      <c r="AM168" s="10">
        <v>7296.2313999999997</v>
      </c>
      <c r="AN168" s="10">
        <v>8485.0625</v>
      </c>
      <c r="AO168" s="10">
        <v>3.9390694117647072</v>
      </c>
      <c r="AP168" s="10">
        <v>2.7181000000000002</v>
      </c>
      <c r="AQ168" s="10">
        <v>7.851</v>
      </c>
      <c r="AR168" s="11">
        <v>0.14189470588235295</v>
      </c>
      <c r="AS168" s="11">
        <f t="shared" si="61"/>
        <v>3.618491573772177</v>
      </c>
      <c r="AT168" s="8">
        <v>0</v>
      </c>
      <c r="AU168" s="21">
        <v>1.0800000000000001E-2</v>
      </c>
      <c r="AV168" s="78">
        <v>0.18</v>
      </c>
      <c r="AW168" s="78" t="s">
        <v>119</v>
      </c>
      <c r="AX168" s="78" t="s">
        <v>98</v>
      </c>
      <c r="AY168" s="78">
        <v>3639.2</v>
      </c>
      <c r="AZ168" s="78">
        <v>5202.4719999999998</v>
      </c>
      <c r="BA168" s="78">
        <v>0</v>
      </c>
      <c r="BB168" s="78">
        <v>7.0173328761725413</v>
      </c>
      <c r="BC168" s="78" t="str">
        <f t="shared" si="47"/>
        <v>R32S2C3</v>
      </c>
      <c r="BD168" s="78">
        <f t="shared" si="48"/>
        <v>38.024694179469805</v>
      </c>
      <c r="BE168" s="78">
        <v>10.97</v>
      </c>
      <c r="BF168" s="78"/>
      <c r="BG168" s="99">
        <v>28.7</v>
      </c>
      <c r="BH168" s="142">
        <v>2.2695692450207323</v>
      </c>
      <c r="BI168" s="99">
        <v>4</v>
      </c>
      <c r="BJ168" s="99">
        <f t="shared" si="49"/>
        <v>6.4770000000003165</v>
      </c>
      <c r="BK168" s="99">
        <v>88.740929442638858</v>
      </c>
      <c r="BL168" s="142">
        <v>22.575539568345324</v>
      </c>
      <c r="BM168" s="76" t="str">
        <f t="shared" si="50"/>
        <v>R32S2</v>
      </c>
      <c r="BN168" s="76">
        <f t="shared" si="51"/>
        <v>10.508437951074214</v>
      </c>
      <c r="BO168" s="135" t="s">
        <v>1366</v>
      </c>
      <c r="BP168" s="110">
        <f t="shared" si="52"/>
        <v>5.1612953503238188</v>
      </c>
      <c r="BQ168" s="144">
        <f t="shared" si="53"/>
        <v>0.26</v>
      </c>
      <c r="BR168" s="110">
        <f t="shared" si="54"/>
        <v>7.9814524508371463</v>
      </c>
      <c r="BS168" s="99">
        <v>1</v>
      </c>
      <c r="BT168" s="99">
        <f t="shared" si="55"/>
        <v>9725.9924077918422</v>
      </c>
      <c r="BU168" s="122">
        <v>4</v>
      </c>
      <c r="BV168" s="122">
        <f t="shared" si="56"/>
        <v>8299.2924077918415</v>
      </c>
      <c r="BW168" s="122">
        <f t="shared" si="57"/>
        <v>2.3741007194244605E-2</v>
      </c>
      <c r="BX168" s="122" t="s">
        <v>1377</v>
      </c>
      <c r="BY168" s="122">
        <f t="shared" si="58"/>
        <v>0.3027948153080664</v>
      </c>
      <c r="BZ168" s="78">
        <v>-6.7137515559365539</v>
      </c>
      <c r="CA168" s="122">
        <f t="shared" si="59"/>
        <v>-6.4518033475844749</v>
      </c>
      <c r="CB168" s="122">
        <f t="shared" si="60"/>
        <v>-23.345796048869548</v>
      </c>
    </row>
    <row r="169" spans="1:80" x14ac:dyDescent="0.35">
      <c r="A169" s="4" t="s">
        <v>55</v>
      </c>
      <c r="B169" s="4">
        <v>2</v>
      </c>
      <c r="C169" s="4" t="s">
        <v>45</v>
      </c>
      <c r="D169" s="5">
        <v>4</v>
      </c>
      <c r="E169" s="6">
        <v>42522</v>
      </c>
      <c r="F169" s="4">
        <v>3418.5</v>
      </c>
      <c r="G169" s="4">
        <v>3419.1</v>
      </c>
      <c r="H169" s="4">
        <v>3202.42</v>
      </c>
      <c r="I169" s="4">
        <v>3202.97</v>
      </c>
      <c r="J169" s="7">
        <v>6</v>
      </c>
      <c r="K169" s="7">
        <v>276.8</v>
      </c>
      <c r="L169" s="4">
        <v>315</v>
      </c>
      <c r="M169" s="4">
        <v>312.2</v>
      </c>
      <c r="N169" s="8"/>
      <c r="O169" s="4">
        <v>21.6</v>
      </c>
      <c r="P169" s="8"/>
      <c r="Q169" s="8"/>
      <c r="R169" s="4">
        <v>0.28999999999999998</v>
      </c>
      <c r="S169" s="4">
        <v>1451.5</v>
      </c>
      <c r="T169" s="4">
        <v>9207.5</v>
      </c>
      <c r="U169" s="4">
        <v>6419</v>
      </c>
      <c r="V169" s="4">
        <v>63.4</v>
      </c>
      <c r="W169" s="4">
        <v>0.7</v>
      </c>
      <c r="X169" s="4">
        <v>11.73</v>
      </c>
      <c r="Y169" s="4">
        <v>0.99</v>
      </c>
      <c r="Z169" s="4">
        <v>534.70000000000005</v>
      </c>
      <c r="AA169" s="4">
        <v>5.22</v>
      </c>
      <c r="AB169" s="8"/>
      <c r="AC169" s="4">
        <v>2299.1</v>
      </c>
      <c r="AD169" s="4">
        <v>242.2</v>
      </c>
      <c r="AE169" s="8">
        <v>0</v>
      </c>
      <c r="AF169" s="8">
        <v>5100</v>
      </c>
      <c r="AG169" s="8">
        <v>0.92905644623078698</v>
      </c>
      <c r="AH169" s="9">
        <v>9.8818823529411806E-2</v>
      </c>
      <c r="AI169" s="9">
        <v>4.6040588235294153E-2</v>
      </c>
      <c r="AJ169" s="10">
        <v>25.908000000001266</v>
      </c>
      <c r="AK169" s="10">
        <v>1916.1625335294127</v>
      </c>
      <c r="AL169" s="10">
        <v>7963.3958435294135</v>
      </c>
      <c r="AM169" s="10">
        <v>7296.2313999999997</v>
      </c>
      <c r="AN169" s="10">
        <v>8485.0625</v>
      </c>
      <c r="AO169" s="10">
        <v>3.9390694117647072</v>
      </c>
      <c r="AP169" s="10">
        <v>2.7181000000000002</v>
      </c>
      <c r="AQ169" s="10">
        <v>7.851</v>
      </c>
      <c r="AR169" s="11">
        <v>0.14189470588235295</v>
      </c>
      <c r="AS169" s="11">
        <f t="shared" si="61"/>
        <v>3.618491573772177</v>
      </c>
      <c r="AT169" s="8">
        <v>0</v>
      </c>
      <c r="AU169" s="21">
        <v>1.0800000000000001E-2</v>
      </c>
      <c r="AV169" s="78">
        <v>0.18</v>
      </c>
      <c r="AW169" s="78" t="s">
        <v>119</v>
      </c>
      <c r="AX169" s="78" t="s">
        <v>98</v>
      </c>
      <c r="AY169" s="78">
        <v>3653.1</v>
      </c>
      <c r="AZ169" s="78">
        <v>5206.8720000000003</v>
      </c>
      <c r="BA169" s="78">
        <v>0</v>
      </c>
      <c r="BB169" s="78">
        <v>7.066673874931455</v>
      </c>
      <c r="BC169" s="78" t="str">
        <f t="shared" si="47"/>
        <v>R32S2C4</v>
      </c>
      <c r="BD169" s="78">
        <f t="shared" si="48"/>
        <v>38.024694179469805</v>
      </c>
      <c r="BE169" s="78">
        <v>10.98</v>
      </c>
      <c r="BF169" s="78"/>
      <c r="BG169" s="99">
        <v>28.7</v>
      </c>
      <c r="BH169" s="142">
        <v>2.2695692450207323</v>
      </c>
      <c r="BI169" s="99">
        <v>4</v>
      </c>
      <c r="BJ169" s="99">
        <f t="shared" si="49"/>
        <v>6.4770000000003165</v>
      </c>
      <c r="BK169" s="99">
        <v>88.740929442638858</v>
      </c>
      <c r="BL169" s="142">
        <v>14.453703703703702</v>
      </c>
      <c r="BM169" s="76" t="str">
        <f t="shared" si="50"/>
        <v>R32S2</v>
      </c>
      <c r="BN169" s="76">
        <f t="shared" si="51"/>
        <v>10.508437951074214</v>
      </c>
      <c r="BO169" s="135" t="s">
        <v>1366</v>
      </c>
      <c r="BP169" s="110">
        <f t="shared" si="52"/>
        <v>3.3384109908400119</v>
      </c>
      <c r="BQ169" s="144">
        <f t="shared" si="53"/>
        <v>0.26</v>
      </c>
      <c r="BR169" s="110">
        <f t="shared" si="54"/>
        <v>7.9814524508371463</v>
      </c>
      <c r="BS169" s="99">
        <v>1</v>
      </c>
      <c r="BT169" s="99">
        <f t="shared" si="55"/>
        <v>9758.750938085941</v>
      </c>
      <c r="BU169" s="122">
        <v>4</v>
      </c>
      <c r="BV169" s="122">
        <f t="shared" si="56"/>
        <v>8307.250938085941</v>
      </c>
      <c r="BW169" s="122">
        <f t="shared" si="57"/>
        <v>1.3425925925925924E-2</v>
      </c>
      <c r="BX169" s="122" t="s">
        <v>1377</v>
      </c>
      <c r="BY169" s="122">
        <f t="shared" si="58"/>
        <v>0.19460521468053021</v>
      </c>
      <c r="BZ169" s="78">
        <v>-6.7086397237189521</v>
      </c>
      <c r="CA169" s="122">
        <f t="shared" si="59"/>
        <v>-6.4518033475844749</v>
      </c>
      <c r="CB169" s="122">
        <f t="shared" si="60"/>
        <v>-23.345796048869548</v>
      </c>
    </row>
    <row r="170" spans="1:80" x14ac:dyDescent="0.35">
      <c r="A170" s="4" t="s">
        <v>55</v>
      </c>
      <c r="B170" s="4">
        <v>3</v>
      </c>
      <c r="C170" s="4" t="s">
        <v>45</v>
      </c>
      <c r="D170" s="5">
        <v>1</v>
      </c>
      <c r="E170" s="6">
        <v>42524</v>
      </c>
      <c r="F170" s="4">
        <v>3318</v>
      </c>
      <c r="G170" s="4">
        <v>3318.8</v>
      </c>
      <c r="H170" s="4">
        <v>3111.99</v>
      </c>
      <c r="I170" s="4">
        <v>3112.71</v>
      </c>
      <c r="J170" s="7">
        <v>8</v>
      </c>
      <c r="K170" s="7">
        <v>271.39999999999998</v>
      </c>
      <c r="L170" s="4">
        <v>137.19999999999999</v>
      </c>
      <c r="M170" s="4">
        <v>128</v>
      </c>
      <c r="N170" s="8"/>
      <c r="O170" s="4">
        <v>25.9</v>
      </c>
      <c r="P170" s="8"/>
      <c r="Q170" s="8"/>
      <c r="R170" s="4">
        <v>0.3</v>
      </c>
      <c r="S170" s="4">
        <v>2596.9</v>
      </c>
      <c r="T170" s="4">
        <v>10063</v>
      </c>
      <c r="U170" s="4">
        <v>4132.8</v>
      </c>
      <c r="V170" s="4">
        <v>48.6</v>
      </c>
      <c r="W170" s="4">
        <v>0.49</v>
      </c>
      <c r="X170" s="4">
        <v>10.9</v>
      </c>
      <c r="Y170" s="4">
        <v>0.56999999999999995</v>
      </c>
      <c r="Z170" s="4">
        <v>117.2</v>
      </c>
      <c r="AA170" s="4">
        <v>2.79</v>
      </c>
      <c r="AB170" s="8"/>
      <c r="AC170" s="4">
        <v>1361.4</v>
      </c>
      <c r="AD170" s="4">
        <v>50.4</v>
      </c>
      <c r="AE170" s="8">
        <v>0</v>
      </c>
      <c r="AF170" s="8">
        <v>8150</v>
      </c>
      <c r="AG170" s="8">
        <v>1.2366883868209804</v>
      </c>
      <c r="AH170" s="9">
        <v>0.13074453125000005</v>
      </c>
      <c r="AI170" s="9">
        <v>7.3146093749999974E-2</v>
      </c>
      <c r="AJ170" s="10">
        <v>19.507200000000012</v>
      </c>
      <c r="AK170" s="10">
        <v>1483.1086531249994</v>
      </c>
      <c r="AL170" s="10">
        <v>8034.7018210937504</v>
      </c>
      <c r="AM170" s="10">
        <v>7224.9008999999996</v>
      </c>
      <c r="AN170" s="10">
        <v>9021.1952999999994</v>
      </c>
      <c r="AO170" s="10">
        <v>2.9666648437499994</v>
      </c>
      <c r="AP170" s="10">
        <v>1.3063</v>
      </c>
      <c r="AQ170" s="10">
        <v>14.69</v>
      </c>
      <c r="AR170" s="11">
        <v>0.21272890625000007</v>
      </c>
      <c r="AS170" s="11">
        <f t="shared" si="61"/>
        <v>4.0845943184760038</v>
      </c>
      <c r="AT170" s="8"/>
      <c r="AU170" s="21">
        <v>0.73980000000000001</v>
      </c>
      <c r="AV170" s="78">
        <v>12.33</v>
      </c>
      <c r="AW170" s="78" t="s">
        <v>119</v>
      </c>
      <c r="AX170" s="78" t="s">
        <v>98</v>
      </c>
      <c r="AY170" s="78">
        <v>3544.9</v>
      </c>
      <c r="AZ170" s="78">
        <v>5171.2960000000003</v>
      </c>
      <c r="BA170" s="78">
        <v>9.4600000000000009</v>
      </c>
      <c r="BB170" s="78">
        <v>487.45815902154203</v>
      </c>
      <c r="BC170" s="78" t="str">
        <f t="shared" si="47"/>
        <v>R32S3C1</v>
      </c>
      <c r="BD170" s="78" t="e">
        <f t="shared" si="48"/>
        <v>#N/A</v>
      </c>
      <c r="BE170" s="78">
        <v>792.8</v>
      </c>
      <c r="BF170" s="78"/>
      <c r="BG170" s="99">
        <v>22.4</v>
      </c>
      <c r="BH170" s="142">
        <v>2.4452509842519667</v>
      </c>
      <c r="BI170" s="99">
        <v>3</v>
      </c>
      <c r="BJ170" s="99">
        <f t="shared" si="49"/>
        <v>6.5024000000000042</v>
      </c>
      <c r="BK170" s="99">
        <v>69.789616141732253</v>
      </c>
      <c r="BL170" s="142">
        <v>4.942084942084942</v>
      </c>
      <c r="BM170" s="76" t="str">
        <f t="shared" si="50"/>
        <v>R32S3</v>
      </c>
      <c r="BN170" s="76" t="e">
        <f t="shared" si="51"/>
        <v>#N/A</v>
      </c>
      <c r="BO170" s="135"/>
      <c r="BP170" s="110">
        <f t="shared" si="52"/>
        <v>1.4131007122530028</v>
      </c>
      <c r="BQ170" s="144">
        <f t="shared" si="53"/>
        <v>0.28666666666666668</v>
      </c>
      <c r="BR170" s="110">
        <f t="shared" si="54"/>
        <v>3.9059733071772378</v>
      </c>
      <c r="BS170" s="99">
        <v>1</v>
      </c>
      <c r="BT170" s="99">
        <f t="shared" si="55"/>
        <v>12623.283008721914</v>
      </c>
      <c r="BU170" s="122">
        <v>4</v>
      </c>
      <c r="BV170" s="122">
        <f t="shared" si="56"/>
        <v>10026.383008721914</v>
      </c>
      <c r="BW170" s="122">
        <f t="shared" si="57"/>
        <v>1.1583011583011582E-2</v>
      </c>
      <c r="BX170" s="122" t="s">
        <v>1377</v>
      </c>
      <c r="BY170" s="122">
        <f t="shared" si="58"/>
        <v>0.12986817223995592</v>
      </c>
      <c r="BZ170" s="78">
        <v>-5.5293637246248455</v>
      </c>
      <c r="CA170" s="122">
        <f t="shared" si="59"/>
        <v>-5.4218009830740641</v>
      </c>
      <c r="CB170" s="122">
        <f t="shared" si="60"/>
        <v>-22.145857491371935</v>
      </c>
    </row>
    <row r="171" spans="1:80" x14ac:dyDescent="0.35">
      <c r="A171" s="4" t="s">
        <v>55</v>
      </c>
      <c r="B171" s="4">
        <v>3</v>
      </c>
      <c r="C171" s="4" t="s">
        <v>45</v>
      </c>
      <c r="D171" s="5">
        <v>2</v>
      </c>
      <c r="E171" s="6">
        <v>42524</v>
      </c>
      <c r="F171" s="4">
        <v>3328</v>
      </c>
      <c r="G171" s="4">
        <v>3328.8</v>
      </c>
      <c r="H171" s="4">
        <v>3121.02</v>
      </c>
      <c r="I171" s="4">
        <v>3121.74</v>
      </c>
      <c r="J171" s="7">
        <v>8</v>
      </c>
      <c r="K171" s="7">
        <v>271.39999999999998</v>
      </c>
      <c r="L171" s="4">
        <v>102.2</v>
      </c>
      <c r="M171" s="4">
        <v>100.6</v>
      </c>
      <c r="N171" s="8"/>
      <c r="O171" s="4">
        <v>7.3</v>
      </c>
      <c r="P171" s="8"/>
      <c r="Q171" s="8"/>
      <c r="R171" s="4">
        <v>0.34</v>
      </c>
      <c r="S171" s="4">
        <v>2613.9</v>
      </c>
      <c r="T171" s="4">
        <v>10063</v>
      </c>
      <c r="U171" s="4">
        <v>4132.8</v>
      </c>
      <c r="V171" s="4">
        <v>48.6</v>
      </c>
      <c r="W171" s="4">
        <v>0.17</v>
      </c>
      <c r="X171" s="4">
        <v>10.9</v>
      </c>
      <c r="Y171" s="4">
        <v>0.5</v>
      </c>
      <c r="Z171" s="4">
        <v>93.3</v>
      </c>
      <c r="AA171" s="4">
        <v>2.83</v>
      </c>
      <c r="AB171" s="8"/>
      <c r="AC171" s="4">
        <v>1361.4</v>
      </c>
      <c r="AD171" s="4">
        <v>50.4</v>
      </c>
      <c r="AE171" s="8">
        <v>0</v>
      </c>
      <c r="AF171" s="8">
        <v>8150</v>
      </c>
      <c r="AG171" s="8">
        <v>1.2366883868209804</v>
      </c>
      <c r="AH171" s="9">
        <v>0.13074453125000005</v>
      </c>
      <c r="AI171" s="9">
        <v>7.3146093749999974E-2</v>
      </c>
      <c r="AJ171" s="10">
        <v>19.507200000000012</v>
      </c>
      <c r="AK171" s="10">
        <v>1483.1086531249994</v>
      </c>
      <c r="AL171" s="10">
        <v>8034.7018210937504</v>
      </c>
      <c r="AM171" s="10">
        <v>7224.9008999999996</v>
      </c>
      <c r="AN171" s="10">
        <v>9021.1952999999994</v>
      </c>
      <c r="AO171" s="10">
        <v>2.9666648437499994</v>
      </c>
      <c r="AP171" s="10">
        <v>1.3063</v>
      </c>
      <c r="AQ171" s="10">
        <v>14.69</v>
      </c>
      <c r="AR171" s="11">
        <v>0.21272890625000007</v>
      </c>
      <c r="AS171" s="11">
        <f t="shared" si="61"/>
        <v>4.0845943184760038</v>
      </c>
      <c r="AT171" s="8">
        <v>0</v>
      </c>
      <c r="AU171" s="21">
        <v>0</v>
      </c>
      <c r="AV171" s="78">
        <v>0</v>
      </c>
      <c r="AW171" s="78" t="s">
        <v>119</v>
      </c>
      <c r="AX171" s="78" t="s">
        <v>98</v>
      </c>
      <c r="AY171" s="78">
        <v>3553.4</v>
      </c>
      <c r="AZ171" s="78">
        <v>5174.5680000000002</v>
      </c>
      <c r="BA171" s="78">
        <v>4.72</v>
      </c>
      <c r="BB171" s="78">
        <v>0.1603781964608233</v>
      </c>
      <c r="BC171" s="78" t="str">
        <f t="shared" si="47"/>
        <v>R32S3C2</v>
      </c>
      <c r="BD171" s="78" t="e">
        <f t="shared" si="48"/>
        <v>#N/A</v>
      </c>
      <c r="BE171" s="78">
        <v>0.26</v>
      </c>
      <c r="BF171" s="78"/>
      <c r="BG171" s="99">
        <v>22.4</v>
      </c>
      <c r="BH171" s="142">
        <v>2.4452509842519667</v>
      </c>
      <c r="BI171" s="99">
        <v>3</v>
      </c>
      <c r="BJ171" s="99">
        <f t="shared" si="49"/>
        <v>6.5024000000000042</v>
      </c>
      <c r="BK171" s="99">
        <v>69.789616141732253</v>
      </c>
      <c r="BL171" s="142">
        <v>13.780821917808218</v>
      </c>
      <c r="BM171" s="76" t="str">
        <f t="shared" si="50"/>
        <v>R32S3</v>
      </c>
      <c r="BN171" s="76" t="e">
        <f t="shared" si="51"/>
        <v>#N/A</v>
      </c>
      <c r="BO171" s="135"/>
      <c r="BP171" s="110">
        <f t="shared" si="52"/>
        <v>6.3791381590745324</v>
      </c>
      <c r="BQ171" s="144">
        <f t="shared" si="53"/>
        <v>0.28666666666666668</v>
      </c>
      <c r="BR171" s="110">
        <f t="shared" si="54"/>
        <v>3.9059733071772378</v>
      </c>
      <c r="BS171" s="99">
        <v>1</v>
      </c>
      <c r="BT171" s="99">
        <f t="shared" si="55"/>
        <v>12659.911740038133</v>
      </c>
      <c r="BU171" s="122">
        <v>4</v>
      </c>
      <c r="BV171" s="122">
        <f t="shared" si="56"/>
        <v>10046.011740038133</v>
      </c>
      <c r="BW171" s="122">
        <f t="shared" si="57"/>
        <v>4.6575342465753428E-2</v>
      </c>
      <c r="BX171" s="122" t="s">
        <v>1377</v>
      </c>
      <c r="BY171" s="122">
        <f t="shared" si="58"/>
        <v>0.4338370467359639</v>
      </c>
      <c r="BZ171" s="78">
        <v>-5.2884857183708673</v>
      </c>
      <c r="CA171" s="122">
        <f t="shared" si="59"/>
        <v>-5.4218009830740641</v>
      </c>
      <c r="CB171" s="122">
        <f t="shared" si="60"/>
        <v>-22.145857491371935</v>
      </c>
    </row>
    <row r="172" spans="1:80" x14ac:dyDescent="0.35">
      <c r="A172" s="4" t="s">
        <v>55</v>
      </c>
      <c r="B172" s="4">
        <v>3</v>
      </c>
      <c r="C172" s="4" t="s">
        <v>45</v>
      </c>
      <c r="D172" s="5">
        <v>3</v>
      </c>
      <c r="E172" s="6">
        <v>42524</v>
      </c>
      <c r="F172" s="4">
        <v>3340.3</v>
      </c>
      <c r="G172" s="4">
        <v>3341.3</v>
      </c>
      <c r="H172" s="4">
        <v>3132.07</v>
      </c>
      <c r="I172" s="4">
        <v>3132.97</v>
      </c>
      <c r="J172" s="7">
        <v>10</v>
      </c>
      <c r="K172" s="7">
        <v>272.3</v>
      </c>
      <c r="L172" s="4">
        <v>82.3</v>
      </c>
      <c r="M172" s="4">
        <v>82.3</v>
      </c>
      <c r="N172" s="8"/>
      <c r="O172" s="4">
        <v>14.5</v>
      </c>
      <c r="P172" s="8"/>
      <c r="Q172" s="8"/>
      <c r="R172" s="4">
        <v>0.22</v>
      </c>
      <c r="S172" s="4">
        <v>2636.3</v>
      </c>
      <c r="T172" s="4">
        <v>10063</v>
      </c>
      <c r="U172" s="4">
        <v>4132.8</v>
      </c>
      <c r="V172" s="4">
        <v>48.6</v>
      </c>
      <c r="W172" s="4">
        <v>0.12</v>
      </c>
      <c r="X172" s="4">
        <v>10.9</v>
      </c>
      <c r="Y172" s="4">
        <v>0.72</v>
      </c>
      <c r="Z172" s="4">
        <v>153.9</v>
      </c>
      <c r="AA172" s="4">
        <v>5.7</v>
      </c>
      <c r="AB172" s="8"/>
      <c r="AC172" s="4">
        <v>1361.4</v>
      </c>
      <c r="AD172" s="4">
        <v>50.4</v>
      </c>
      <c r="AE172" s="8">
        <v>0</v>
      </c>
      <c r="AF172" s="8">
        <v>8150</v>
      </c>
      <c r="AG172" s="8">
        <v>1.2366883868209799</v>
      </c>
      <c r="AH172" s="9">
        <v>0.13074453125000005</v>
      </c>
      <c r="AI172" s="9">
        <v>7.3146093749999974E-2</v>
      </c>
      <c r="AJ172" s="10">
        <v>19.507200000000012</v>
      </c>
      <c r="AK172" s="10">
        <v>1483.1086531249994</v>
      </c>
      <c r="AL172" s="10">
        <v>8034.7018210937504</v>
      </c>
      <c r="AM172" s="10">
        <v>7224.9008999999996</v>
      </c>
      <c r="AN172" s="10">
        <v>9021.1952999999994</v>
      </c>
      <c r="AO172" s="10">
        <v>2.9666648437499994</v>
      </c>
      <c r="AP172" s="10">
        <v>1.3063</v>
      </c>
      <c r="AQ172" s="10">
        <v>14.69</v>
      </c>
      <c r="AR172" s="11">
        <v>0.21272890625000007</v>
      </c>
      <c r="AS172" s="11">
        <f t="shared" si="61"/>
        <v>4.0845943184760038</v>
      </c>
      <c r="AT172" s="8">
        <v>0</v>
      </c>
      <c r="AU172" s="21" t="e">
        <v>#N/A</v>
      </c>
      <c r="AV172" s="78" t="e">
        <v>#N/A</v>
      </c>
      <c r="AW172" s="78" t="s">
        <v>119</v>
      </c>
      <c r="AX172" s="78" t="s">
        <v>98</v>
      </c>
      <c r="AY172" s="78" t="e">
        <v>#N/A</v>
      </c>
      <c r="AZ172" s="78" t="e">
        <v>#N/A</v>
      </c>
      <c r="BA172" s="78" t="e">
        <v>#N/A</v>
      </c>
      <c r="BB172" s="78" t="e">
        <v>#N/A</v>
      </c>
      <c r="BC172" s="78" t="str">
        <f t="shared" si="47"/>
        <v>R32S3C3</v>
      </c>
      <c r="BD172" s="78" t="e">
        <f t="shared" si="48"/>
        <v>#N/A</v>
      </c>
      <c r="BE172" s="78" t="e">
        <v>#N/A</v>
      </c>
      <c r="BF172" s="78"/>
      <c r="BG172" s="99">
        <v>22.4</v>
      </c>
      <c r="BH172" s="142">
        <v>2.4452509842519667</v>
      </c>
      <c r="BI172" s="99">
        <v>3</v>
      </c>
      <c r="BJ172" s="99">
        <f t="shared" si="49"/>
        <v>6.5024000000000042</v>
      </c>
      <c r="BK172" s="99">
        <v>69.789616141732253</v>
      </c>
      <c r="BL172" s="142">
        <v>5.6758620689655173</v>
      </c>
      <c r="BM172" s="76" t="str">
        <f t="shared" si="50"/>
        <v>R32S3</v>
      </c>
      <c r="BN172" s="76" t="e">
        <f t="shared" si="51"/>
        <v>#N/A</v>
      </c>
      <c r="BO172" s="135"/>
      <c r="BP172" s="110">
        <f t="shared" si="52"/>
        <v>3.9256810502041772</v>
      </c>
      <c r="BQ172" s="144">
        <f t="shared" si="53"/>
        <v>0.28666666666666668</v>
      </c>
      <c r="BR172" s="110">
        <f t="shared" si="54"/>
        <v>3.9059733071772378</v>
      </c>
      <c r="BS172" s="99">
        <v>1</v>
      </c>
      <c r="BT172" s="99">
        <f t="shared" si="55"/>
        <v>12704.734273930069</v>
      </c>
      <c r="BU172" s="122">
        <v>4</v>
      </c>
      <c r="BV172" s="122">
        <f t="shared" si="56"/>
        <v>10068.43427393007</v>
      </c>
      <c r="BW172" s="122">
        <f t="shared" si="57"/>
        <v>1.5172413793103448E-2</v>
      </c>
      <c r="BX172" s="122" t="s">
        <v>1377</v>
      </c>
      <c r="BY172" s="122">
        <f t="shared" si="58"/>
        <v>0.2077217422588577</v>
      </c>
      <c r="BZ172" s="78">
        <v>-5.4475535062264813</v>
      </c>
      <c r="CA172" s="122">
        <f t="shared" si="59"/>
        <v>-5.4218009830740641</v>
      </c>
      <c r="CB172" s="122">
        <f t="shared" si="60"/>
        <v>-22.145857491371935</v>
      </c>
    </row>
    <row r="173" spans="1:80" x14ac:dyDescent="0.35">
      <c r="A173" s="4" t="s">
        <v>55</v>
      </c>
      <c r="B173" s="4">
        <v>4</v>
      </c>
      <c r="C173" s="4" t="s">
        <v>45</v>
      </c>
      <c r="D173" s="5">
        <v>1</v>
      </c>
      <c r="E173" s="6">
        <v>42525</v>
      </c>
      <c r="F173" s="4">
        <v>3154.4</v>
      </c>
      <c r="G173" s="4">
        <v>3155</v>
      </c>
      <c r="H173" s="4">
        <v>2964.15</v>
      </c>
      <c r="I173" s="4">
        <v>2964.69</v>
      </c>
      <c r="J173" s="7">
        <v>6</v>
      </c>
      <c r="K173" s="7">
        <v>261.67999999999995</v>
      </c>
      <c r="L173" s="4">
        <v>110.8</v>
      </c>
      <c r="M173" s="4">
        <v>100.6</v>
      </c>
      <c r="N173" s="8"/>
      <c r="O173" s="4">
        <v>19.100000000000001</v>
      </c>
      <c r="P173" s="8"/>
      <c r="Q173" s="8"/>
      <c r="R173" s="4">
        <v>0.38</v>
      </c>
      <c r="S173" s="4">
        <v>2539</v>
      </c>
      <c r="T173" s="4">
        <v>9306.6</v>
      </c>
      <c r="U173" s="4">
        <v>6684.2</v>
      </c>
      <c r="V173" s="4">
        <v>57.6</v>
      </c>
      <c r="W173" s="4">
        <v>0.28999999999999998</v>
      </c>
      <c r="X173" s="4">
        <v>21.28</v>
      </c>
      <c r="Y173" s="4">
        <v>2.61</v>
      </c>
      <c r="Z173" s="4">
        <v>1334.8</v>
      </c>
      <c r="AA173" s="4">
        <v>40.450000000000003</v>
      </c>
      <c r="AB173" s="8"/>
      <c r="AC173" s="4">
        <v>2147.3000000000002</v>
      </c>
      <c r="AD173" s="4">
        <v>272.5</v>
      </c>
      <c r="AE173" s="8">
        <v>0</v>
      </c>
      <c r="AF173" s="8">
        <v>6850</v>
      </c>
      <c r="AG173" s="8">
        <v>1.1407348002104638</v>
      </c>
      <c r="AH173" s="9">
        <v>0.10654571428571426</v>
      </c>
      <c r="AI173" s="9">
        <v>6.6652857142857153E-2</v>
      </c>
      <c r="AJ173" s="10">
        <v>32.004000000001724</v>
      </c>
      <c r="AK173" s="10">
        <v>1599.0973147619056</v>
      </c>
      <c r="AL173" s="10">
        <v>7660.1524714285697</v>
      </c>
      <c r="AM173" s="10">
        <v>7141.7191999999995</v>
      </c>
      <c r="AN173" s="10">
        <v>8516.0175999999992</v>
      </c>
      <c r="AO173" s="10">
        <v>3.4497957142857154</v>
      </c>
      <c r="AP173" s="10">
        <v>1.7410000000000001</v>
      </c>
      <c r="AQ173" s="10">
        <v>9.3480000000000008</v>
      </c>
      <c r="AR173" s="11">
        <v>0.1640966666666667</v>
      </c>
      <c r="AS173" s="11">
        <f t="shared" si="61"/>
        <v>5.1692972493962799</v>
      </c>
      <c r="AT173" s="8"/>
      <c r="AU173" s="21">
        <v>0.47819999999999996</v>
      </c>
      <c r="AV173" s="78">
        <v>7.9699999999999989</v>
      </c>
      <c r="AW173" s="78" t="s">
        <v>119</v>
      </c>
      <c r="AX173" s="78" t="s">
        <v>98</v>
      </c>
      <c r="AY173" s="78">
        <v>3443.4</v>
      </c>
      <c r="AZ173" s="78">
        <v>5111.9719999999998</v>
      </c>
      <c r="BA173" s="78">
        <v>0</v>
      </c>
      <c r="BB173" s="78">
        <v>290.33209235202321</v>
      </c>
      <c r="BC173" s="78" t="str">
        <f t="shared" si="47"/>
        <v>R32S4C1</v>
      </c>
      <c r="BD173" s="78">
        <f t="shared" si="48"/>
        <v>280.26118144409315</v>
      </c>
      <c r="BE173" s="78">
        <v>484.44</v>
      </c>
      <c r="BF173" s="78"/>
      <c r="BG173" s="99">
        <v>29.9</v>
      </c>
      <c r="BH173" s="142">
        <v>1.9935008123983426</v>
      </c>
      <c r="BI173" s="99">
        <v>4</v>
      </c>
      <c r="BJ173" s="99">
        <f t="shared" si="49"/>
        <v>8.0010000000004311</v>
      </c>
      <c r="BK173" s="99">
        <v>67.094738157726681</v>
      </c>
      <c r="BL173" s="142">
        <v>5.2670157068062817</v>
      </c>
      <c r="BM173" s="76" t="str">
        <f t="shared" si="50"/>
        <v>R32S4</v>
      </c>
      <c r="BN173" s="76">
        <f t="shared" si="51"/>
        <v>54.21649557429199</v>
      </c>
      <c r="BO173" s="135"/>
      <c r="BP173" s="110">
        <f t="shared" si="52"/>
        <v>13.182187092723147</v>
      </c>
      <c r="BQ173" s="144">
        <f t="shared" si="53"/>
        <v>0.49249999999999999</v>
      </c>
      <c r="BR173" s="110">
        <f t="shared" si="54"/>
        <v>15.653180945124028</v>
      </c>
      <c r="BS173" s="99">
        <v>1</v>
      </c>
      <c r="BT173" s="99">
        <f t="shared" si="55"/>
        <v>11090.693710383815</v>
      </c>
      <c r="BU173" s="122">
        <v>4</v>
      </c>
      <c r="BV173" s="122">
        <f t="shared" si="56"/>
        <v>8551.6937103838154</v>
      </c>
      <c r="BW173" s="122">
        <f t="shared" si="57"/>
        <v>1.9895287958115182E-2</v>
      </c>
      <c r="BX173" s="122" t="s">
        <v>1376</v>
      </c>
      <c r="BY173" s="122">
        <f t="shared" si="58"/>
        <v>0.16581206498285531</v>
      </c>
      <c r="BZ173" s="78">
        <v>-5.7983436695272665</v>
      </c>
      <c r="CA173" s="122">
        <f t="shared" si="59"/>
        <v>-5.8819089425428155</v>
      </c>
      <c r="CB173" s="122">
        <f t="shared" si="60"/>
        <v>-30.405335717885958</v>
      </c>
    </row>
    <row r="174" spans="1:80" x14ac:dyDescent="0.35">
      <c r="A174" s="4" t="s">
        <v>55</v>
      </c>
      <c r="B174" s="4">
        <v>4</v>
      </c>
      <c r="C174" s="4" t="s">
        <v>45</v>
      </c>
      <c r="D174" s="5">
        <v>2</v>
      </c>
      <c r="E174" s="6">
        <v>42525</v>
      </c>
      <c r="F174" s="4">
        <v>3162.7</v>
      </c>
      <c r="G174" s="4">
        <v>3163.5</v>
      </c>
      <c r="H174" s="4">
        <v>2971.67</v>
      </c>
      <c r="I174" s="4">
        <v>2972.4</v>
      </c>
      <c r="J174" s="7">
        <v>8</v>
      </c>
      <c r="K174" s="7">
        <v>262.39999999999998</v>
      </c>
      <c r="L174" s="4">
        <v>125.9</v>
      </c>
      <c r="M174" s="4">
        <v>118.9</v>
      </c>
      <c r="N174" s="8"/>
      <c r="O174" s="4">
        <v>12.1</v>
      </c>
      <c r="P174" s="8"/>
      <c r="Q174" s="8"/>
      <c r="R174" s="4">
        <v>0.63</v>
      </c>
      <c r="S174" s="4">
        <v>2558</v>
      </c>
      <c r="T174" s="4">
        <v>9306.6</v>
      </c>
      <c r="U174" s="4">
        <v>6684.2</v>
      </c>
      <c r="V174" s="4">
        <v>57.6</v>
      </c>
      <c r="W174" s="4">
        <v>0.39</v>
      </c>
      <c r="X174" s="4">
        <v>21.28</v>
      </c>
      <c r="Y174" s="4">
        <v>2.5</v>
      </c>
      <c r="Z174" s="4">
        <v>1378</v>
      </c>
      <c r="AA174" s="4">
        <v>35.33</v>
      </c>
      <c r="AB174" s="8"/>
      <c r="AC174" s="4">
        <v>2147.3000000000002</v>
      </c>
      <c r="AD174" s="4">
        <v>272.5</v>
      </c>
      <c r="AE174" s="8">
        <v>0</v>
      </c>
      <c r="AF174" s="8">
        <v>6850</v>
      </c>
      <c r="AG174" s="8">
        <v>1.1407348002104638</v>
      </c>
      <c r="AH174" s="9">
        <v>0.10654571428571426</v>
      </c>
      <c r="AI174" s="9">
        <v>6.6652857142857153E-2</v>
      </c>
      <c r="AJ174" s="10">
        <v>32.004000000001724</v>
      </c>
      <c r="AK174" s="10">
        <v>1599.0973147619056</v>
      </c>
      <c r="AL174" s="10">
        <v>7660.1524714285697</v>
      </c>
      <c r="AM174" s="10">
        <v>7141.7191999999995</v>
      </c>
      <c r="AN174" s="10">
        <v>8516.0175999999992</v>
      </c>
      <c r="AO174" s="10">
        <v>3.4497957142857154</v>
      </c>
      <c r="AP174" s="10">
        <v>1.7410000000000001</v>
      </c>
      <c r="AQ174" s="10">
        <v>9.3480000000000008</v>
      </c>
      <c r="AR174" s="11">
        <v>0.1640966666666667</v>
      </c>
      <c r="AS174" s="11">
        <f t="shared" si="61"/>
        <v>5.1692972493962799</v>
      </c>
      <c r="AT174" s="8">
        <v>0</v>
      </c>
      <c r="AU174" s="21">
        <v>0.82019999999999993</v>
      </c>
      <c r="AV174" s="78">
        <v>13.669999999999998</v>
      </c>
      <c r="AW174" s="78" t="s">
        <v>119</v>
      </c>
      <c r="AX174" s="78" t="s">
        <v>98</v>
      </c>
      <c r="AY174" s="78">
        <v>3448.6</v>
      </c>
      <c r="AZ174" s="78">
        <v>5114.0479999999998</v>
      </c>
      <c r="BA174" s="78">
        <v>0</v>
      </c>
      <c r="BB174" s="78">
        <v>498.86276845629527</v>
      </c>
      <c r="BC174" s="78" t="str">
        <f t="shared" si="47"/>
        <v>R32S4C2</v>
      </c>
      <c r="BD174" s="78">
        <f t="shared" si="48"/>
        <v>280.26118144409315</v>
      </c>
      <c r="BE174" s="78">
        <v>830.83</v>
      </c>
      <c r="BF174" s="78"/>
      <c r="BG174" s="99">
        <v>29.9</v>
      </c>
      <c r="BH174" s="142">
        <v>1.9935008123983426</v>
      </c>
      <c r="BI174" s="99">
        <v>4</v>
      </c>
      <c r="BJ174" s="99">
        <f t="shared" si="49"/>
        <v>8.0010000000004311</v>
      </c>
      <c r="BK174" s="99">
        <v>67.094738157726681</v>
      </c>
      <c r="BL174" s="142">
        <v>9.8264462809917354</v>
      </c>
      <c r="BM174" s="76" t="str">
        <f t="shared" si="50"/>
        <v>R32S4</v>
      </c>
      <c r="BN174" s="76">
        <f t="shared" si="51"/>
        <v>54.21649557429199</v>
      </c>
      <c r="BO174" s="135"/>
      <c r="BP174" s="110">
        <f t="shared" si="52"/>
        <v>17.605630963712702</v>
      </c>
      <c r="BQ174" s="144">
        <f t="shared" si="53"/>
        <v>0.49249999999999999</v>
      </c>
      <c r="BR174" s="110">
        <f t="shared" si="54"/>
        <v>15.653180945124028</v>
      </c>
      <c r="BS174" s="99">
        <v>1</v>
      </c>
      <c r="BT174" s="99">
        <f t="shared" si="55"/>
        <v>11118.830618671886</v>
      </c>
      <c r="BU174" s="122">
        <v>4</v>
      </c>
      <c r="BV174" s="122">
        <f t="shared" si="56"/>
        <v>8560.8306186718855</v>
      </c>
      <c r="BW174" s="122">
        <f t="shared" si="57"/>
        <v>5.2066115702479342E-2</v>
      </c>
      <c r="BX174" s="122" t="s">
        <v>1376</v>
      </c>
      <c r="BY174" s="122">
        <f t="shared" si="58"/>
        <v>0.27290412070903941</v>
      </c>
      <c r="BZ174" s="78">
        <v>-5.9654742155583644</v>
      </c>
      <c r="CA174" s="122">
        <f t="shared" si="59"/>
        <v>-5.8819089425428155</v>
      </c>
      <c r="CB174" s="122">
        <f t="shared" si="60"/>
        <v>-30.405335717885958</v>
      </c>
    </row>
    <row r="175" spans="1:80" x14ac:dyDescent="0.35">
      <c r="A175" s="4" t="s">
        <v>55</v>
      </c>
      <c r="B175" s="4">
        <v>4</v>
      </c>
      <c r="C175" s="4" t="s">
        <v>45</v>
      </c>
      <c r="D175" s="5">
        <v>3</v>
      </c>
      <c r="E175" s="6">
        <v>42525</v>
      </c>
      <c r="F175" s="4">
        <v>3183.5</v>
      </c>
      <c r="G175" s="4">
        <v>3184.1</v>
      </c>
      <c r="H175" s="4">
        <v>2990.49</v>
      </c>
      <c r="I175" s="4">
        <v>2991.03</v>
      </c>
      <c r="J175" s="7">
        <v>6</v>
      </c>
      <c r="K175" s="7">
        <v>263.3</v>
      </c>
      <c r="L175" s="4">
        <v>123.3</v>
      </c>
      <c r="M175" s="4">
        <v>118.9</v>
      </c>
      <c r="N175" s="8"/>
      <c r="O175" s="4">
        <v>10.4</v>
      </c>
      <c r="P175" s="8"/>
      <c r="Q175" s="8"/>
      <c r="R175" s="4">
        <v>0.54</v>
      </c>
      <c r="S175" s="4">
        <v>2595.6</v>
      </c>
      <c r="T175" s="4">
        <v>9306.6</v>
      </c>
      <c r="U175" s="4">
        <v>6684.2</v>
      </c>
      <c r="V175" s="4">
        <v>57.6</v>
      </c>
      <c r="W175" s="4">
        <v>0.39</v>
      </c>
      <c r="X175" s="4">
        <v>21.28</v>
      </c>
      <c r="Y175" s="4">
        <v>2.27</v>
      </c>
      <c r="Z175" s="4">
        <v>1097.3</v>
      </c>
      <c r="AA175" s="4">
        <v>28.14</v>
      </c>
      <c r="AB175" s="8"/>
      <c r="AC175" s="4">
        <v>2147.3000000000002</v>
      </c>
      <c r="AD175" s="4">
        <v>272.5</v>
      </c>
      <c r="AE175" s="8">
        <v>0</v>
      </c>
      <c r="AF175" s="8">
        <v>6850</v>
      </c>
      <c r="AG175" s="8">
        <v>1.14073480021046</v>
      </c>
      <c r="AH175" s="9">
        <v>0.10654571428571426</v>
      </c>
      <c r="AI175" s="9">
        <v>6.6652857142857153E-2</v>
      </c>
      <c r="AJ175" s="10">
        <v>32.004000000001724</v>
      </c>
      <c r="AK175" s="10">
        <v>1599.0973147619056</v>
      </c>
      <c r="AL175" s="10">
        <v>7660.1524714285697</v>
      </c>
      <c r="AM175" s="10">
        <v>7141.7191999999995</v>
      </c>
      <c r="AN175" s="10">
        <v>8516.0175999999992</v>
      </c>
      <c r="AO175" s="10">
        <v>3.4497957142857154</v>
      </c>
      <c r="AP175" s="10">
        <v>1.7410000000000001</v>
      </c>
      <c r="AQ175" s="10">
        <v>9.3480000000000008</v>
      </c>
      <c r="AR175" s="11">
        <v>0.1640966666666667</v>
      </c>
      <c r="AS175" s="11">
        <f t="shared" si="61"/>
        <v>5.1692972493962799</v>
      </c>
      <c r="AT175" s="8">
        <v>0</v>
      </c>
      <c r="AU175" s="21">
        <v>0.22440000000000002</v>
      </c>
      <c r="AV175" s="78">
        <v>3.74</v>
      </c>
      <c r="AW175" s="78" t="s">
        <v>119</v>
      </c>
      <c r="AX175" s="78" t="s">
        <v>98</v>
      </c>
      <c r="AY175" s="78">
        <v>3459.9</v>
      </c>
      <c r="AZ175" s="78">
        <v>5124.848</v>
      </c>
      <c r="BA175" s="78">
        <v>0</v>
      </c>
      <c r="BB175" s="78">
        <v>136.59285455161364</v>
      </c>
      <c r="BC175" s="78" t="str">
        <f t="shared" si="47"/>
        <v>R32S4C3</v>
      </c>
      <c r="BD175" s="78">
        <f t="shared" si="48"/>
        <v>280.26118144409315</v>
      </c>
      <c r="BE175" s="78">
        <v>227.42</v>
      </c>
      <c r="BF175" s="78"/>
      <c r="BG175" s="99">
        <v>29.9</v>
      </c>
      <c r="BH175" s="142">
        <v>1.9935008123983426</v>
      </c>
      <c r="BI175" s="99">
        <v>4</v>
      </c>
      <c r="BJ175" s="99">
        <f t="shared" si="49"/>
        <v>8.0010000000004311</v>
      </c>
      <c r="BK175" s="99">
        <v>67.094738157726681</v>
      </c>
      <c r="BL175" s="142">
        <v>11.432692307692308</v>
      </c>
      <c r="BM175" s="76" t="str">
        <f t="shared" si="50"/>
        <v>R32S4</v>
      </c>
      <c r="BN175" s="76">
        <f t="shared" si="51"/>
        <v>54.21649557429199</v>
      </c>
      <c r="BO175" s="135"/>
      <c r="BP175" s="110">
        <f t="shared" si="52"/>
        <v>20.483474486627273</v>
      </c>
      <c r="BQ175" s="144">
        <f t="shared" si="53"/>
        <v>0.49249999999999999</v>
      </c>
      <c r="BR175" s="110">
        <f t="shared" si="54"/>
        <v>15.653180945124028</v>
      </c>
      <c r="BS175" s="99">
        <v>1</v>
      </c>
      <c r="BT175" s="99">
        <f t="shared" si="55"/>
        <v>11189.24772159492</v>
      </c>
      <c r="BU175" s="122">
        <v>4</v>
      </c>
      <c r="BV175" s="122">
        <f t="shared" si="56"/>
        <v>8593.6477215949199</v>
      </c>
      <c r="BW175" s="122">
        <f t="shared" si="57"/>
        <v>5.1923076923076926E-2</v>
      </c>
      <c r="BX175" s="122" t="s">
        <v>1376</v>
      </c>
      <c r="BY175" s="122">
        <f t="shared" si="58"/>
        <v>0.31751344813263238</v>
      </c>
      <c r="BZ175" s="78">
        <v>-5.9654742155583644</v>
      </c>
      <c r="CA175" s="122">
        <f t="shared" si="59"/>
        <v>-5.8819089425428155</v>
      </c>
      <c r="CB175" s="122">
        <f t="shared" si="60"/>
        <v>-30.405335717885958</v>
      </c>
    </row>
    <row r="176" spans="1:80" x14ac:dyDescent="0.35">
      <c r="A176" s="4" t="s">
        <v>55</v>
      </c>
      <c r="B176" s="4">
        <v>4</v>
      </c>
      <c r="C176" s="4" t="s">
        <v>45</v>
      </c>
      <c r="D176" s="5">
        <v>4</v>
      </c>
      <c r="E176" s="6">
        <v>42525</v>
      </c>
      <c r="F176" s="4">
        <v>3203</v>
      </c>
      <c r="G176" s="4">
        <v>3203.8</v>
      </c>
      <c r="H176" s="4">
        <v>3008.06</v>
      </c>
      <c r="I176" s="4">
        <v>3008.78</v>
      </c>
      <c r="J176" s="7">
        <v>8</v>
      </c>
      <c r="K176" s="7">
        <v>264.2</v>
      </c>
      <c r="L176" s="4">
        <v>106.2</v>
      </c>
      <c r="M176" s="4">
        <v>100.6</v>
      </c>
      <c r="N176" s="8"/>
      <c r="O176" s="4">
        <v>22.2</v>
      </c>
      <c r="P176" s="8"/>
      <c r="Q176" s="8"/>
      <c r="R176" s="4">
        <v>0.42</v>
      </c>
      <c r="S176" s="4">
        <v>2632.6</v>
      </c>
      <c r="T176" s="4">
        <v>9306.6</v>
      </c>
      <c r="U176" s="4">
        <v>6684.2</v>
      </c>
      <c r="V176" s="4">
        <v>57.6</v>
      </c>
      <c r="W176" s="4">
        <v>0.3</v>
      </c>
      <c r="X176" s="4">
        <v>21.28</v>
      </c>
      <c r="Y176" s="4">
        <v>2.27</v>
      </c>
      <c r="Z176" s="4">
        <v>1072.2</v>
      </c>
      <c r="AA176" s="4">
        <v>32.49</v>
      </c>
      <c r="AB176" s="8"/>
      <c r="AC176" s="4">
        <v>2147.3000000000002</v>
      </c>
      <c r="AD176" s="4">
        <v>272.5</v>
      </c>
      <c r="AE176" s="8">
        <v>0</v>
      </c>
      <c r="AF176" s="8">
        <v>6850</v>
      </c>
      <c r="AG176" s="8">
        <v>1.14073480021046</v>
      </c>
      <c r="AH176" s="9">
        <v>0.10654571428571426</v>
      </c>
      <c r="AI176" s="9">
        <v>6.6652857142857153E-2</v>
      </c>
      <c r="AJ176" s="10">
        <v>32.004000000001724</v>
      </c>
      <c r="AK176" s="10">
        <v>1599.0973147619056</v>
      </c>
      <c r="AL176" s="10">
        <v>7660.1524714285697</v>
      </c>
      <c r="AM176" s="10">
        <v>7141.7191999999995</v>
      </c>
      <c r="AN176" s="10">
        <v>8516.0175999999992</v>
      </c>
      <c r="AO176" s="10">
        <v>3.4497957142857154</v>
      </c>
      <c r="AP176" s="10">
        <v>1.7410000000000001</v>
      </c>
      <c r="AQ176" s="10">
        <v>9.3480000000000008</v>
      </c>
      <c r="AR176" s="11">
        <v>0.1640966666666667</v>
      </c>
      <c r="AS176" s="11">
        <f t="shared" si="61"/>
        <v>5.1692972493962799</v>
      </c>
      <c r="AT176" s="8">
        <v>0</v>
      </c>
      <c r="AU176" s="21">
        <v>0.31679999999999997</v>
      </c>
      <c r="AV176" s="78">
        <v>5.28</v>
      </c>
      <c r="AW176" s="78" t="s">
        <v>119</v>
      </c>
      <c r="AX176" s="78" t="s">
        <v>98</v>
      </c>
      <c r="AY176" s="78">
        <v>3471.2</v>
      </c>
      <c r="AZ176" s="78">
        <v>5129.732</v>
      </c>
      <c r="BA176" s="78">
        <v>4.7300000000000004</v>
      </c>
      <c r="BB176" s="78">
        <v>195.25701041644052</v>
      </c>
      <c r="BC176" s="78" t="str">
        <f t="shared" si="47"/>
        <v>R32S4C4</v>
      </c>
      <c r="BD176" s="78">
        <f t="shared" si="48"/>
        <v>280.26118144409315</v>
      </c>
      <c r="BE176" s="78">
        <v>323.83999999999992</v>
      </c>
      <c r="BF176" s="78"/>
      <c r="BG176" s="99">
        <v>29.9</v>
      </c>
      <c r="BH176" s="142">
        <v>1.9935008123983426</v>
      </c>
      <c r="BI176" s="99">
        <v>4</v>
      </c>
      <c r="BJ176" s="99">
        <f t="shared" si="49"/>
        <v>8.0010000000004311</v>
      </c>
      <c r="BK176" s="99">
        <v>67.094738157726681</v>
      </c>
      <c r="BL176" s="142">
        <v>4.531531531531531</v>
      </c>
      <c r="BM176" s="76" t="str">
        <f t="shared" si="50"/>
        <v>R32S4</v>
      </c>
      <c r="BN176" s="76">
        <f t="shared" si="51"/>
        <v>54.21649557429199</v>
      </c>
      <c r="BO176" s="135"/>
      <c r="BP176" s="110">
        <f t="shared" si="52"/>
        <v>11.341431237432982</v>
      </c>
      <c r="BQ176" s="144">
        <f t="shared" si="53"/>
        <v>0.49249999999999999</v>
      </c>
      <c r="BR176" s="110">
        <f t="shared" si="54"/>
        <v>15.653180945124028</v>
      </c>
      <c r="BS176" s="99">
        <v>1</v>
      </c>
      <c r="BT176" s="99">
        <f t="shared" si="55"/>
        <v>11254.987811837129</v>
      </c>
      <c r="BU176" s="122">
        <v>4</v>
      </c>
      <c r="BV176" s="122">
        <f t="shared" si="56"/>
        <v>8622.3878118371285</v>
      </c>
      <c r="BW176" s="122">
        <f t="shared" si="57"/>
        <v>1.891891891891892E-2</v>
      </c>
      <c r="BX176" s="122" t="s">
        <v>1377</v>
      </c>
      <c r="BY176" s="122">
        <f t="shared" si="58"/>
        <v>0.1426581279807449</v>
      </c>
      <c r="BZ176" s="78">
        <v>-5.7983436695272665</v>
      </c>
      <c r="CA176" s="122">
        <f t="shared" si="59"/>
        <v>-5.8819089425428155</v>
      </c>
      <c r="CB176" s="122">
        <f t="shared" si="60"/>
        <v>-30.405335717885958</v>
      </c>
    </row>
    <row r="177" spans="1:80" x14ac:dyDescent="0.35">
      <c r="A177" s="4" t="s">
        <v>55</v>
      </c>
      <c r="B177" s="4">
        <v>5</v>
      </c>
      <c r="C177" s="4" t="s">
        <v>45</v>
      </c>
      <c r="D177" s="5">
        <v>1</v>
      </c>
      <c r="E177" s="6">
        <v>42526</v>
      </c>
      <c r="F177" s="4">
        <v>3064.9</v>
      </c>
      <c r="G177" s="4">
        <v>3065.5</v>
      </c>
      <c r="H177" s="4">
        <v>2882.15</v>
      </c>
      <c r="I177" s="4">
        <v>2882.71</v>
      </c>
      <c r="J177" s="7">
        <v>6</v>
      </c>
      <c r="K177" s="7">
        <v>257</v>
      </c>
      <c r="L177" s="4">
        <v>103.9</v>
      </c>
      <c r="M177" s="4">
        <v>97.2</v>
      </c>
      <c r="N177" s="8"/>
      <c r="O177" s="4">
        <v>40.799999999999997</v>
      </c>
      <c r="P177" s="8"/>
      <c r="Q177" s="8"/>
      <c r="R177" s="4">
        <v>0.52</v>
      </c>
      <c r="S177" s="4">
        <v>3596.1</v>
      </c>
      <c r="T177" s="4">
        <v>9968.6</v>
      </c>
      <c r="U177" s="4">
        <v>7118.1</v>
      </c>
      <c r="V177" s="4">
        <v>85.4</v>
      </c>
      <c r="W177" s="4">
        <v>0.65</v>
      </c>
      <c r="X177" s="4">
        <v>20.260000000000002</v>
      </c>
      <c r="Y177" s="4">
        <v>2.5099999999999998</v>
      </c>
      <c r="Z177" s="4">
        <v>1652.8</v>
      </c>
      <c r="AA177" s="4">
        <v>51.81</v>
      </c>
      <c r="AB177" s="8"/>
      <c r="AC177" s="4">
        <v>2788.4</v>
      </c>
      <c r="AD177" s="4">
        <v>377.9</v>
      </c>
      <c r="AE177" s="8">
        <v>0</v>
      </c>
      <c r="AF177" s="8">
        <v>6788</v>
      </c>
      <c r="AG177" s="8">
        <v>1.1524965422245979</v>
      </c>
      <c r="AH177" s="9">
        <v>0.10682584269662922</v>
      </c>
      <c r="AI177" s="9">
        <v>6.06505617977528E-2</v>
      </c>
      <c r="AJ177" s="10">
        <v>27.127199999999448</v>
      </c>
      <c r="AK177" s="10">
        <v>1663.851550561797</v>
      </c>
      <c r="AL177" s="10">
        <v>7263.1119516853905</v>
      </c>
      <c r="AM177" s="10">
        <v>6648.0443999999998</v>
      </c>
      <c r="AN177" s="10">
        <v>7872.4224000000004</v>
      </c>
      <c r="AO177" s="10">
        <v>4.2849207865168513</v>
      </c>
      <c r="AP177" s="10">
        <v>2.0407999999999999</v>
      </c>
      <c r="AQ177" s="10">
        <v>11.8185</v>
      </c>
      <c r="AR177" s="11">
        <v>0.16196516853932591</v>
      </c>
      <c r="AS177" s="11">
        <f t="shared" si="61"/>
        <v>4.3246810341359136</v>
      </c>
      <c r="AT177" s="8"/>
      <c r="AU177" s="12">
        <v>0.73980000000000001</v>
      </c>
      <c r="AV177" s="78">
        <v>12.33</v>
      </c>
      <c r="AW177" s="78" t="s">
        <v>119</v>
      </c>
      <c r="AX177" s="78" t="s">
        <v>98</v>
      </c>
      <c r="AY177" s="78">
        <v>3406.4</v>
      </c>
      <c r="AZ177" s="78">
        <v>5078.9399999999996</v>
      </c>
      <c r="BA177" s="78">
        <v>0</v>
      </c>
      <c r="BB177" s="78">
        <v>447.20604589426875</v>
      </c>
      <c r="BC177" s="78" t="str">
        <f t="shared" si="47"/>
        <v>R32S5C1</v>
      </c>
      <c r="BD177" s="78">
        <f t="shared" si="48"/>
        <v>285.25836100353837</v>
      </c>
      <c r="BE177" s="78">
        <v>747.97</v>
      </c>
      <c r="BF177" s="78"/>
      <c r="BG177" s="99">
        <v>29.9</v>
      </c>
      <c r="BH177" s="142">
        <v>3.6273555693179542</v>
      </c>
      <c r="BI177" s="99">
        <v>4</v>
      </c>
      <c r="BJ177" s="99">
        <f t="shared" si="49"/>
        <v>6.7817999999998619</v>
      </c>
      <c r="BK177" s="99">
        <v>102.78981981185146</v>
      </c>
      <c r="BL177" s="142">
        <v>2.382352941176471</v>
      </c>
      <c r="BM177" s="76" t="str">
        <f t="shared" si="50"/>
        <v>R32S5</v>
      </c>
      <c r="BN177" s="76">
        <f t="shared" si="51"/>
        <v>65.960554952357072</v>
      </c>
      <c r="BO177" s="135"/>
      <c r="BP177" s="110">
        <f t="shared" si="52"/>
        <v>8.8573289979715977</v>
      </c>
      <c r="BQ177" s="144">
        <f t="shared" si="53"/>
        <v>0.46749999999999997</v>
      </c>
      <c r="BR177" s="110">
        <f t="shared" si="54"/>
        <v>19.192224773869071</v>
      </c>
      <c r="BS177" s="99">
        <v>1</v>
      </c>
      <c r="BT177" s="99">
        <f t="shared" si="55"/>
        <v>10895.070742086207</v>
      </c>
      <c r="BU177" s="122">
        <v>4</v>
      </c>
      <c r="BV177" s="122">
        <f t="shared" si="56"/>
        <v>7298.9707420862069</v>
      </c>
      <c r="BW177" s="122">
        <f t="shared" si="57"/>
        <v>1.2745098039215688E-2</v>
      </c>
      <c r="BX177" s="122" t="s">
        <v>1376</v>
      </c>
      <c r="BY177" s="122">
        <f t="shared" si="58"/>
        <v>7.6958466131772471E-2</v>
      </c>
      <c r="BZ177" s="78">
        <v>-5.7639621233280218</v>
      </c>
      <c r="CA177" s="122">
        <f t="shared" si="59"/>
        <v>-5.8233568422653388</v>
      </c>
      <c r="CB177" s="122">
        <f t="shared" si="60"/>
        <v>-25.184160890750515</v>
      </c>
    </row>
    <row r="178" spans="1:80" x14ac:dyDescent="0.35">
      <c r="A178" s="4" t="s">
        <v>55</v>
      </c>
      <c r="B178" s="4">
        <v>5</v>
      </c>
      <c r="C178" s="4" t="s">
        <v>45</v>
      </c>
      <c r="D178" s="5">
        <v>2</v>
      </c>
      <c r="E178" s="6">
        <v>42526</v>
      </c>
      <c r="F178" s="4">
        <v>3073.7</v>
      </c>
      <c r="G178" s="4">
        <v>3074.5</v>
      </c>
      <c r="H178" s="4">
        <v>2890.33</v>
      </c>
      <c r="I178" s="4">
        <v>2891.08</v>
      </c>
      <c r="J178" s="7">
        <v>8</v>
      </c>
      <c r="K178" s="7">
        <v>257</v>
      </c>
      <c r="L178" s="4">
        <v>83.4</v>
      </c>
      <c r="M178" s="4">
        <v>69.8</v>
      </c>
      <c r="N178" s="8"/>
      <c r="O178" s="4">
        <v>11.4</v>
      </c>
      <c r="P178" s="8"/>
      <c r="Q178" s="8"/>
      <c r="R178" s="4">
        <v>0.43</v>
      </c>
      <c r="S178" s="4">
        <v>3615.9</v>
      </c>
      <c r="T178" s="4">
        <v>9968.6</v>
      </c>
      <c r="U178" s="4">
        <v>7118.1</v>
      </c>
      <c r="V178" s="4">
        <v>85.4</v>
      </c>
      <c r="W178" s="4">
        <v>0.11</v>
      </c>
      <c r="X178" s="4">
        <v>20.260000000000002</v>
      </c>
      <c r="Y178" s="4">
        <v>2.76</v>
      </c>
      <c r="Z178" s="4">
        <v>1761.7</v>
      </c>
      <c r="AA178" s="4">
        <v>76.92</v>
      </c>
      <c r="AB178" s="8"/>
      <c r="AC178" s="4">
        <v>2788.4</v>
      </c>
      <c r="AD178" s="4">
        <v>377.9</v>
      </c>
      <c r="AE178" s="8">
        <v>0</v>
      </c>
      <c r="AF178" s="8">
        <v>6788</v>
      </c>
      <c r="AG178" s="8">
        <v>1.1524965422245979</v>
      </c>
      <c r="AH178" s="9">
        <v>0.10682584269662922</v>
      </c>
      <c r="AI178" s="9">
        <v>6.06505617977528E-2</v>
      </c>
      <c r="AJ178" s="10">
        <v>27.127199999999448</v>
      </c>
      <c r="AK178" s="10">
        <v>1663.851550561797</v>
      </c>
      <c r="AL178" s="10">
        <v>7263.1119516853905</v>
      </c>
      <c r="AM178" s="10">
        <v>6648.0443999999998</v>
      </c>
      <c r="AN178" s="10">
        <v>7872.4224000000004</v>
      </c>
      <c r="AO178" s="10">
        <v>4.2849207865168513</v>
      </c>
      <c r="AP178" s="10">
        <v>2.0407999999999999</v>
      </c>
      <c r="AQ178" s="10">
        <v>11.8185</v>
      </c>
      <c r="AR178" s="11">
        <v>0.16196516853932591</v>
      </c>
      <c r="AS178" s="11">
        <f t="shared" si="61"/>
        <v>4.3246810341359136</v>
      </c>
      <c r="AT178" s="8">
        <v>0</v>
      </c>
      <c r="AU178" s="12">
        <v>0.15839999999999999</v>
      </c>
      <c r="AV178" s="78">
        <v>2.64</v>
      </c>
      <c r="AW178" s="78" t="s">
        <v>119</v>
      </c>
      <c r="AX178" s="78" t="s">
        <v>98</v>
      </c>
      <c r="AY178" s="78">
        <v>3411</v>
      </c>
      <c r="AZ178" s="78">
        <v>5081.8</v>
      </c>
      <c r="BA178" s="78">
        <v>0</v>
      </c>
      <c r="BB178" s="78">
        <v>96.426861383768255</v>
      </c>
      <c r="BC178" s="78" t="str">
        <f t="shared" si="47"/>
        <v>R32S5C2</v>
      </c>
      <c r="BD178" s="78">
        <f t="shared" si="48"/>
        <v>285.25836100353837</v>
      </c>
      <c r="BE178" s="78">
        <v>161.11000000000004</v>
      </c>
      <c r="BF178" s="78"/>
      <c r="BG178" s="99">
        <v>29.9</v>
      </c>
      <c r="BH178" s="142">
        <v>3.6273555693179542</v>
      </c>
      <c r="BI178" s="99">
        <v>4</v>
      </c>
      <c r="BJ178" s="99">
        <f t="shared" si="49"/>
        <v>6.7817999999998619</v>
      </c>
      <c r="BK178" s="99">
        <v>102.78981981185146</v>
      </c>
      <c r="BL178" s="142">
        <v>6.1228070175438596</v>
      </c>
      <c r="BM178" s="76" t="str">
        <f t="shared" si="50"/>
        <v>R32S5</v>
      </c>
      <c r="BN178" s="76">
        <f t="shared" si="51"/>
        <v>65.960554952357072</v>
      </c>
      <c r="BO178" s="135"/>
      <c r="BP178" s="110">
        <f t="shared" si="52"/>
        <v>44.143720211878346</v>
      </c>
      <c r="BQ178" s="144">
        <f t="shared" si="53"/>
        <v>0.46749999999999997</v>
      </c>
      <c r="BR178" s="110">
        <f t="shared" si="54"/>
        <v>19.192224773869071</v>
      </c>
      <c r="BS178" s="99">
        <v>1</v>
      </c>
      <c r="BT178" s="99">
        <f t="shared" si="55"/>
        <v>10925.992685312711</v>
      </c>
      <c r="BU178" s="122">
        <v>4</v>
      </c>
      <c r="BV178" s="122">
        <f t="shared" si="56"/>
        <v>7310.0926853127112</v>
      </c>
      <c r="BW178" s="122">
        <f t="shared" si="57"/>
        <v>3.7719298245614034E-2</v>
      </c>
      <c r="BX178" s="122" t="s">
        <v>1376</v>
      </c>
      <c r="BY178" s="122">
        <f t="shared" si="58"/>
        <v>0.25354730827240196</v>
      </c>
      <c r="BZ178" s="78">
        <v>-5.4328254216299552</v>
      </c>
      <c r="CA178" s="122">
        <f t="shared" si="59"/>
        <v>-5.8233568422653388</v>
      </c>
      <c r="CB178" s="122">
        <f t="shared" si="60"/>
        <v>-25.184160890750515</v>
      </c>
    </row>
    <row r="179" spans="1:80" x14ac:dyDescent="0.35">
      <c r="A179" s="4" t="s">
        <v>55</v>
      </c>
      <c r="B179" s="4">
        <v>5</v>
      </c>
      <c r="C179" s="4" t="s">
        <v>45</v>
      </c>
      <c r="D179" s="5">
        <v>3</v>
      </c>
      <c r="E179" s="6">
        <v>42526</v>
      </c>
      <c r="F179" s="4">
        <v>3101.7</v>
      </c>
      <c r="G179" s="4">
        <v>3102.5</v>
      </c>
      <c r="H179" s="4">
        <v>2916.13</v>
      </c>
      <c r="I179" s="4">
        <v>2916.87</v>
      </c>
      <c r="J179" s="7">
        <v>8</v>
      </c>
      <c r="K179" s="7">
        <v>258.8</v>
      </c>
      <c r="L179" s="4">
        <v>122.7</v>
      </c>
      <c r="M179" s="4">
        <v>124.7</v>
      </c>
      <c r="N179" s="8"/>
      <c r="O179" s="4">
        <v>21.3</v>
      </c>
      <c r="P179" s="8"/>
      <c r="Q179" s="8"/>
      <c r="R179" s="4">
        <v>0.48</v>
      </c>
      <c r="S179" s="4">
        <v>3580.1</v>
      </c>
      <c r="T179" s="4">
        <v>9968.6</v>
      </c>
      <c r="U179" s="4">
        <v>7118.1</v>
      </c>
      <c r="V179" s="4">
        <v>85.4</v>
      </c>
      <c r="W179" s="4">
        <v>0.39</v>
      </c>
      <c r="X179" s="4">
        <v>20.260000000000002</v>
      </c>
      <c r="Y179" s="4">
        <v>2.61</v>
      </c>
      <c r="Z179" s="4">
        <v>1620.4</v>
      </c>
      <c r="AA179" s="4">
        <v>39.61</v>
      </c>
      <c r="AB179" s="8"/>
      <c r="AC179" s="4">
        <v>2788.4</v>
      </c>
      <c r="AD179" s="4">
        <v>377.9</v>
      </c>
      <c r="AE179" s="8">
        <v>0</v>
      </c>
      <c r="AF179" s="8">
        <v>6788</v>
      </c>
      <c r="AG179" s="8">
        <v>1.1524965422246001</v>
      </c>
      <c r="AH179" s="9">
        <v>0.10682584269662922</v>
      </c>
      <c r="AI179" s="9">
        <v>6.06505617977528E-2</v>
      </c>
      <c r="AJ179" s="10">
        <v>27.127199999999448</v>
      </c>
      <c r="AK179" s="10">
        <v>1663.851550561797</v>
      </c>
      <c r="AL179" s="10">
        <v>7263.1119516853905</v>
      </c>
      <c r="AM179" s="10">
        <v>6648.0443999999998</v>
      </c>
      <c r="AN179" s="10">
        <v>7872.4224000000004</v>
      </c>
      <c r="AO179" s="10">
        <v>4.2849207865168513</v>
      </c>
      <c r="AP179" s="10">
        <v>2.0407999999999999</v>
      </c>
      <c r="AQ179" s="10">
        <v>11.8185</v>
      </c>
      <c r="AR179" s="11">
        <v>0.16196516853932591</v>
      </c>
      <c r="AS179" s="11">
        <f t="shared" si="61"/>
        <v>4.3246810341359136</v>
      </c>
      <c r="AT179" s="8">
        <v>0</v>
      </c>
      <c r="AU179" s="12">
        <v>8.4599999999999995E-2</v>
      </c>
      <c r="AV179" s="78">
        <v>1.41</v>
      </c>
      <c r="AW179" s="78" t="s">
        <v>119</v>
      </c>
      <c r="AX179" s="78" t="s">
        <v>98</v>
      </c>
      <c r="AY179" s="78">
        <v>3421.7</v>
      </c>
      <c r="AZ179" s="78">
        <v>5092.28</v>
      </c>
      <c r="BA179" s="78">
        <v>0</v>
      </c>
      <c r="BB179" s="78">
        <v>52.011876114882263</v>
      </c>
      <c r="BC179" s="78" t="str">
        <f t="shared" si="47"/>
        <v>R32S5C3</v>
      </c>
      <c r="BD179" s="78">
        <f t="shared" si="48"/>
        <v>285.25836100353837</v>
      </c>
      <c r="BE179" s="78">
        <v>86.89</v>
      </c>
      <c r="BF179" s="78"/>
      <c r="BG179" s="99">
        <v>29.9</v>
      </c>
      <c r="BH179" s="142">
        <v>3.6273555693179542</v>
      </c>
      <c r="BI179" s="99">
        <v>4</v>
      </c>
      <c r="BJ179" s="99">
        <f t="shared" si="49"/>
        <v>6.7817999999998619</v>
      </c>
      <c r="BK179" s="99">
        <v>102.78981981185146</v>
      </c>
      <c r="BL179" s="142">
        <v>5.854460093896714</v>
      </c>
      <c r="BM179" s="76" t="str">
        <f t="shared" si="50"/>
        <v>R32S5</v>
      </c>
      <c r="BN179" s="76">
        <f t="shared" si="51"/>
        <v>65.960554952357072</v>
      </c>
      <c r="BO179" s="135"/>
      <c r="BP179" s="110">
        <f t="shared" si="52"/>
        <v>13.224618350518552</v>
      </c>
      <c r="BQ179" s="144">
        <f t="shared" si="53"/>
        <v>0.46749999999999997</v>
      </c>
      <c r="BR179" s="110">
        <f t="shared" si="54"/>
        <v>19.192224773869071</v>
      </c>
      <c r="BS179" s="99">
        <v>1</v>
      </c>
      <c r="BT179" s="99">
        <f t="shared" si="55"/>
        <v>11023.521552701946</v>
      </c>
      <c r="BU179" s="122">
        <v>4</v>
      </c>
      <c r="BV179" s="122">
        <f t="shared" si="56"/>
        <v>7443.421552701946</v>
      </c>
      <c r="BW179" s="122">
        <f t="shared" si="57"/>
        <v>2.2535211267605632E-2</v>
      </c>
      <c r="BX179" s="122" t="s">
        <v>1376</v>
      </c>
      <c r="BY179" s="122">
        <f t="shared" si="58"/>
        <v>0.15688701858386575</v>
      </c>
      <c r="BZ179" s="78">
        <v>-6.0131022645476193</v>
      </c>
      <c r="CA179" s="122">
        <f t="shared" si="59"/>
        <v>-5.8233568422653388</v>
      </c>
      <c r="CB179" s="122">
        <f t="shared" si="60"/>
        <v>-25.184160890750515</v>
      </c>
    </row>
    <row r="180" spans="1:80" x14ac:dyDescent="0.35">
      <c r="A180" s="4" t="s">
        <v>55</v>
      </c>
      <c r="B180" s="4">
        <v>5</v>
      </c>
      <c r="C180" s="4" t="s">
        <v>45</v>
      </c>
      <c r="D180" s="5">
        <v>4</v>
      </c>
      <c r="E180" s="6">
        <v>42526</v>
      </c>
      <c r="F180" s="4">
        <v>3130</v>
      </c>
      <c r="G180" s="4">
        <v>3130.8</v>
      </c>
      <c r="H180" s="4">
        <v>2942.04</v>
      </c>
      <c r="I180" s="4">
        <v>2942.76</v>
      </c>
      <c r="J180" s="7">
        <v>8</v>
      </c>
      <c r="K180" s="7">
        <v>260.60000000000002</v>
      </c>
      <c r="L180" s="4">
        <v>134.4</v>
      </c>
      <c r="M180" s="4">
        <v>133.80000000000001</v>
      </c>
      <c r="N180" s="8"/>
      <c r="O180" s="4">
        <v>24.9</v>
      </c>
      <c r="P180" s="8"/>
      <c r="Q180" s="8"/>
      <c r="R180" s="4">
        <v>0.44</v>
      </c>
      <c r="S180" s="4">
        <v>3640.6</v>
      </c>
      <c r="T180" s="4">
        <v>9968.6</v>
      </c>
      <c r="U180" s="4">
        <v>7118.1</v>
      </c>
      <c r="V180" s="4">
        <v>85.4</v>
      </c>
      <c r="W180" s="4">
        <v>0.3</v>
      </c>
      <c r="X180" s="4">
        <v>20.260000000000002</v>
      </c>
      <c r="Y180" s="4">
        <v>2.23</v>
      </c>
      <c r="Z180" s="4">
        <v>1294.5</v>
      </c>
      <c r="AA180" s="4">
        <v>29.49</v>
      </c>
      <c r="AB180" s="8"/>
      <c r="AC180" s="4">
        <v>2788.4</v>
      </c>
      <c r="AD180" s="4">
        <v>377.9</v>
      </c>
      <c r="AE180" s="8">
        <v>0</v>
      </c>
      <c r="AF180" s="8">
        <v>6788</v>
      </c>
      <c r="AG180" s="8">
        <v>1.1524965422246001</v>
      </c>
      <c r="AH180" s="9">
        <v>0.10682584269662922</v>
      </c>
      <c r="AI180" s="9">
        <v>6.06505617977528E-2</v>
      </c>
      <c r="AJ180" s="10">
        <v>27.127199999999448</v>
      </c>
      <c r="AK180" s="10">
        <v>1663.851550561797</v>
      </c>
      <c r="AL180" s="10">
        <v>7263.1119516853905</v>
      </c>
      <c r="AM180" s="10">
        <v>6648.0443999999998</v>
      </c>
      <c r="AN180" s="10">
        <v>7872.4224000000004</v>
      </c>
      <c r="AO180" s="10">
        <v>4.2849207865168513</v>
      </c>
      <c r="AP180" s="10">
        <v>2.0407999999999999</v>
      </c>
      <c r="AQ180" s="10">
        <v>11.8185</v>
      </c>
      <c r="AR180" s="11">
        <v>0.16196516853932591</v>
      </c>
      <c r="AS180" s="11">
        <f t="shared" si="61"/>
        <v>4.3246810341359136</v>
      </c>
      <c r="AT180" s="8">
        <v>0</v>
      </c>
      <c r="AU180" s="12">
        <v>0.8982</v>
      </c>
      <c r="AV180" s="78">
        <v>14.97</v>
      </c>
      <c r="AW180" s="78" t="s">
        <v>119</v>
      </c>
      <c r="AX180" s="78" t="s">
        <v>98</v>
      </c>
      <c r="AY180" s="78">
        <v>3433.5</v>
      </c>
      <c r="AZ180" s="78">
        <v>5103.08</v>
      </c>
      <c r="BA180" s="78">
        <v>0</v>
      </c>
      <c r="BB180" s="78">
        <v>545.38866062123418</v>
      </c>
      <c r="BC180" s="78" t="str">
        <f t="shared" si="47"/>
        <v>R32S5C4</v>
      </c>
      <c r="BD180" s="78">
        <f t="shared" si="48"/>
        <v>285.25836100353837</v>
      </c>
      <c r="BE180" s="78">
        <v>910.57000000000016</v>
      </c>
      <c r="BF180" s="78"/>
      <c r="BG180" s="99">
        <v>29.9</v>
      </c>
      <c r="BH180" s="142">
        <v>3.6273555693179542</v>
      </c>
      <c r="BI180" s="99">
        <v>4</v>
      </c>
      <c r="BJ180" s="99">
        <f t="shared" si="49"/>
        <v>6.7817999999998619</v>
      </c>
      <c r="BK180" s="99">
        <v>102.78981981185146</v>
      </c>
      <c r="BL180" s="142">
        <v>5.3734939759036155</v>
      </c>
      <c r="BM180" s="76" t="str">
        <f t="shared" si="50"/>
        <v>R32S5</v>
      </c>
      <c r="BN180" s="76">
        <f t="shared" si="51"/>
        <v>65.960554952357072</v>
      </c>
      <c r="BO180" s="135"/>
      <c r="BP180" s="110">
        <f t="shared" si="52"/>
        <v>10.543231535107797</v>
      </c>
      <c r="BQ180" s="144">
        <f t="shared" si="53"/>
        <v>0.46749999999999997</v>
      </c>
      <c r="BR180" s="110">
        <f t="shared" si="54"/>
        <v>19.192224773869071</v>
      </c>
      <c r="BS180" s="99">
        <v>1</v>
      </c>
      <c r="BT180" s="99">
        <f t="shared" si="55"/>
        <v>11121.466240843596</v>
      </c>
      <c r="BU180" s="122">
        <v>4</v>
      </c>
      <c r="BV180" s="122">
        <f t="shared" si="56"/>
        <v>7480.8662408435957</v>
      </c>
      <c r="BW180" s="122">
        <f t="shared" si="57"/>
        <v>1.7670682730923697E-2</v>
      </c>
      <c r="BX180" s="122" t="s">
        <v>1376</v>
      </c>
      <c r="BY180" s="122">
        <f t="shared" si="58"/>
        <v>0.13658867158951585</v>
      </c>
      <c r="BZ180" s="78">
        <v>-6.0835375595557561</v>
      </c>
      <c r="CA180" s="122">
        <f t="shared" si="59"/>
        <v>-5.8233568422653388</v>
      </c>
      <c r="CB180" s="122">
        <f t="shared" si="60"/>
        <v>-25.184160890750515</v>
      </c>
    </row>
    <row r="181" spans="1:80" x14ac:dyDescent="0.35">
      <c r="A181" s="4" t="s">
        <v>55</v>
      </c>
      <c r="B181" s="4">
        <v>6</v>
      </c>
      <c r="C181" s="4" t="s">
        <v>45</v>
      </c>
      <c r="D181" s="5">
        <v>1</v>
      </c>
      <c r="E181" s="6">
        <v>42528</v>
      </c>
      <c r="F181" s="4">
        <v>2973.4</v>
      </c>
      <c r="G181" s="4">
        <v>2974</v>
      </c>
      <c r="H181" s="4">
        <v>2796.93</v>
      </c>
      <c r="I181" s="4">
        <v>2797.49</v>
      </c>
      <c r="J181" s="7">
        <v>6</v>
      </c>
      <c r="K181" s="7">
        <v>251.6</v>
      </c>
      <c r="L181" s="4">
        <v>315.7</v>
      </c>
      <c r="M181" s="4">
        <v>310.89999999999998</v>
      </c>
      <c r="N181" s="8"/>
      <c r="O181" s="4">
        <v>8.9</v>
      </c>
      <c r="P181" s="8"/>
      <c r="Q181" s="8"/>
      <c r="R181" s="4">
        <v>0.38</v>
      </c>
      <c r="S181" s="4">
        <v>1673.7</v>
      </c>
      <c r="T181" s="4">
        <v>9483.2999999999993</v>
      </c>
      <c r="U181" s="4">
        <v>6908.7</v>
      </c>
      <c r="V181" s="4">
        <v>89.4</v>
      </c>
      <c r="W181" s="4">
        <v>0.42</v>
      </c>
      <c r="X181" s="4">
        <v>11.36</v>
      </c>
      <c r="Y181" s="4">
        <v>1.21</v>
      </c>
      <c r="Z181" s="4">
        <v>674.4</v>
      </c>
      <c r="AA181" s="4">
        <v>6.61</v>
      </c>
      <c r="AB181" s="8"/>
      <c r="AC181" s="4">
        <v>2936.8</v>
      </c>
      <c r="AD181" s="4">
        <v>402.5</v>
      </c>
      <c r="AE181" s="8">
        <v>0</v>
      </c>
      <c r="AF181" s="8">
        <v>6000</v>
      </c>
      <c r="AG181" s="8">
        <v>1.0880621793754299</v>
      </c>
      <c r="AH181" s="9">
        <v>0.12470152091254748</v>
      </c>
      <c r="AI181" s="9">
        <v>6.6326235741444889E-2</v>
      </c>
      <c r="AJ181" s="10">
        <v>39.928799999999683</v>
      </c>
      <c r="AK181" s="10">
        <v>1638.3784581749053</v>
      </c>
      <c r="AL181" s="10">
        <v>7264.5137258555087</v>
      </c>
      <c r="AM181" s="10">
        <v>6275.5649000000003</v>
      </c>
      <c r="AN181" s="10">
        <v>8178.3193000000001</v>
      </c>
      <c r="AO181" s="10">
        <v>3.0704954372623554</v>
      </c>
      <c r="AP181" s="10">
        <v>0.93640000000000001</v>
      </c>
      <c r="AQ181" s="10">
        <v>9.9550999999999998</v>
      </c>
      <c r="AR181" s="11">
        <v>0.20376539923954384</v>
      </c>
      <c r="AS181" s="11">
        <f t="shared" si="61"/>
        <v>8.008370979547287</v>
      </c>
      <c r="AT181" s="8"/>
      <c r="AU181" s="12">
        <v>0.21540000000000001</v>
      </c>
      <c r="AV181" s="78">
        <v>3.5900000000000003</v>
      </c>
      <c r="AW181" s="78" t="s">
        <v>119</v>
      </c>
      <c r="AX181" s="78" t="s">
        <v>98</v>
      </c>
      <c r="AY181" s="78">
        <v>3372.9</v>
      </c>
      <c r="AZ181" s="78">
        <v>5044.6719999999996</v>
      </c>
      <c r="BA181" s="78">
        <v>0</v>
      </c>
      <c r="BB181" s="78">
        <v>130.40653869068274</v>
      </c>
      <c r="BC181" s="78" t="str">
        <f t="shared" si="47"/>
        <v>R32S6C1</v>
      </c>
      <c r="BD181" s="78">
        <f t="shared" si="48"/>
        <v>158.11910974510573</v>
      </c>
      <c r="BE181" s="78">
        <v>218.01</v>
      </c>
      <c r="BF181" s="78"/>
      <c r="BG181" s="99">
        <v>29.9</v>
      </c>
      <c r="BH181" s="142">
        <v>1.8332632085111644</v>
      </c>
      <c r="BI181" s="99">
        <v>5</v>
      </c>
      <c r="BJ181" s="99">
        <f t="shared" si="49"/>
        <v>7.9857599999999369</v>
      </c>
      <c r="BK181" s="99">
        <v>73.550920638737537</v>
      </c>
      <c r="BL181" s="142">
        <v>34.932584269662918</v>
      </c>
      <c r="BM181" s="76" t="str">
        <f t="shared" si="50"/>
        <v>R32S6</v>
      </c>
      <c r="BN181" s="76">
        <f t="shared" si="51"/>
        <v>19.74422890109971</v>
      </c>
      <c r="BO181" s="135"/>
      <c r="BP181" s="110">
        <f t="shared" si="52"/>
        <v>13.520958150801587</v>
      </c>
      <c r="BQ181" s="144">
        <f t="shared" si="53"/>
        <v>0.33999999999999997</v>
      </c>
      <c r="BR181" s="110">
        <f t="shared" si="54"/>
        <v>14.130513146934678</v>
      </c>
      <c r="BS181" s="99">
        <v>1</v>
      </c>
      <c r="BT181" s="99">
        <f t="shared" si="55"/>
        <v>9981.8067044625095</v>
      </c>
      <c r="BU181" s="122">
        <v>4</v>
      </c>
      <c r="BV181" s="122">
        <f t="shared" si="56"/>
        <v>8308.1067044625088</v>
      </c>
      <c r="BW181" s="122">
        <f t="shared" si="57"/>
        <v>4.2696629213483148E-2</v>
      </c>
      <c r="BX181" s="122" t="s">
        <v>1376</v>
      </c>
      <c r="BY181" s="122">
        <f t="shared" si="58"/>
        <v>0.47180786239390055</v>
      </c>
      <c r="BZ181" s="78">
        <v>-6.8220038314859934</v>
      </c>
      <c r="CA181" s="122">
        <f t="shared" si="59"/>
        <v>-6.5212474618781568</v>
      </c>
      <c r="CB181" s="122">
        <f t="shared" si="60"/>
        <v>-52.224568924151434</v>
      </c>
    </row>
    <row r="182" spans="1:80" x14ac:dyDescent="0.35">
      <c r="A182" s="4" t="s">
        <v>55</v>
      </c>
      <c r="B182" s="4">
        <v>6</v>
      </c>
      <c r="C182" s="4" t="s">
        <v>45</v>
      </c>
      <c r="D182" s="5">
        <v>2</v>
      </c>
      <c r="E182" s="6">
        <v>42528</v>
      </c>
      <c r="F182" s="4">
        <v>2982</v>
      </c>
      <c r="G182" s="4">
        <v>2982.6</v>
      </c>
      <c r="H182" s="4">
        <v>2804.95</v>
      </c>
      <c r="I182" s="4">
        <v>2805.51</v>
      </c>
      <c r="J182" s="7">
        <v>6</v>
      </c>
      <c r="K182" s="7">
        <v>251.6</v>
      </c>
      <c r="L182" s="4">
        <v>242.2</v>
      </c>
      <c r="M182" s="4">
        <v>242.2</v>
      </c>
      <c r="N182" s="8"/>
      <c r="O182" s="4">
        <v>13.7</v>
      </c>
      <c r="P182" s="8"/>
      <c r="Q182" s="8"/>
      <c r="R182" s="4">
        <v>0.44</v>
      </c>
      <c r="S182" s="4">
        <v>1688.1</v>
      </c>
      <c r="T182" s="4">
        <v>9483.2999999999993</v>
      </c>
      <c r="U182" s="4">
        <v>6908.7</v>
      </c>
      <c r="V182" s="4">
        <v>89.4</v>
      </c>
      <c r="W182" s="4">
        <v>0.51</v>
      </c>
      <c r="X182" s="4">
        <v>11.36</v>
      </c>
      <c r="Y182" s="4">
        <v>2.09</v>
      </c>
      <c r="Z182" s="4">
        <v>1361.4</v>
      </c>
      <c r="AA182" s="4">
        <v>17.14</v>
      </c>
      <c r="AB182" s="8"/>
      <c r="AC182" s="4">
        <v>2936.8</v>
      </c>
      <c r="AD182" s="4">
        <v>402.5</v>
      </c>
      <c r="AE182" s="8">
        <v>0</v>
      </c>
      <c r="AF182" s="8">
        <v>6000</v>
      </c>
      <c r="AG182" s="8">
        <v>1.0880621793754299</v>
      </c>
      <c r="AH182" s="9">
        <v>0.12470152091254748</v>
      </c>
      <c r="AI182" s="9">
        <v>6.6326235741444889E-2</v>
      </c>
      <c r="AJ182" s="10">
        <v>39.928799999999683</v>
      </c>
      <c r="AK182" s="10">
        <v>1638.3784581749053</v>
      </c>
      <c r="AL182" s="10">
        <v>7264.5137258555087</v>
      </c>
      <c r="AM182" s="10">
        <v>6275.5649000000003</v>
      </c>
      <c r="AN182" s="10">
        <v>8178.3193000000001</v>
      </c>
      <c r="AO182" s="10">
        <v>3.0704954372623554</v>
      </c>
      <c r="AP182" s="10">
        <v>0.93640000000000001</v>
      </c>
      <c r="AQ182" s="10">
        <v>9.9550999999999998</v>
      </c>
      <c r="AR182" s="11">
        <v>0.20376539923954384</v>
      </c>
      <c r="AS182" s="11">
        <f t="shared" si="61"/>
        <v>8.008370979547287</v>
      </c>
      <c r="AT182" s="8">
        <v>0</v>
      </c>
      <c r="AU182" s="12">
        <v>0.63419999999999999</v>
      </c>
      <c r="AV182" s="78">
        <v>10.57</v>
      </c>
      <c r="AW182" s="78" t="s">
        <v>119</v>
      </c>
      <c r="AX182" s="78" t="s">
        <v>98</v>
      </c>
      <c r="AY182" s="78">
        <v>3376.6</v>
      </c>
      <c r="AZ182" s="78">
        <v>5048</v>
      </c>
      <c r="BA182" s="78">
        <v>0</v>
      </c>
      <c r="BB182" s="78">
        <v>383.06808663395952</v>
      </c>
      <c r="BC182" s="78" t="str">
        <f t="shared" si="47"/>
        <v>R32S6C2</v>
      </c>
      <c r="BD182" s="78">
        <f t="shared" si="48"/>
        <v>158.11910974510573</v>
      </c>
      <c r="BE182" s="78">
        <v>640.26</v>
      </c>
      <c r="BF182" s="78"/>
      <c r="BG182" s="99">
        <v>29.9</v>
      </c>
      <c r="BH182" s="142">
        <v>1.8332632085111644</v>
      </c>
      <c r="BI182" s="99">
        <v>5</v>
      </c>
      <c r="BJ182" s="99">
        <f t="shared" si="49"/>
        <v>7.9857599999999369</v>
      </c>
      <c r="BK182" s="99">
        <v>73.550920638737537</v>
      </c>
      <c r="BL182" s="142">
        <v>17.678832116788321</v>
      </c>
      <c r="BM182" s="76" t="str">
        <f t="shared" si="50"/>
        <v>R32S6</v>
      </c>
      <c r="BN182" s="76">
        <f t="shared" si="51"/>
        <v>19.74422890109971</v>
      </c>
      <c r="BO182" s="135"/>
      <c r="BP182" s="110">
        <f t="shared" si="52"/>
        <v>11.275180195184502</v>
      </c>
      <c r="BQ182" s="144">
        <f t="shared" si="53"/>
        <v>0.33999999999999997</v>
      </c>
      <c r="BR182" s="110">
        <f t="shared" si="54"/>
        <v>14.130513146934678</v>
      </c>
      <c r="BS182" s="99">
        <v>1</v>
      </c>
      <c r="BT182" s="99">
        <f t="shared" si="55"/>
        <v>10010.428832928288</v>
      </c>
      <c r="BU182" s="122">
        <v>4</v>
      </c>
      <c r="BV182" s="122">
        <f t="shared" si="56"/>
        <v>8322.3288329282877</v>
      </c>
      <c r="BW182" s="122">
        <f t="shared" si="57"/>
        <v>3.2116788321167884E-2</v>
      </c>
      <c r="BX182" s="122" t="s">
        <v>1376</v>
      </c>
      <c r="BY182" s="122">
        <f t="shared" si="58"/>
        <v>0.28795390174177132</v>
      </c>
      <c r="BZ182" s="78">
        <v>-6.67695524298062</v>
      </c>
      <c r="CA182" s="122">
        <f t="shared" si="59"/>
        <v>-6.5212474618781568</v>
      </c>
      <c r="CB182" s="122">
        <f t="shared" si="60"/>
        <v>-52.224568924151434</v>
      </c>
    </row>
    <row r="183" spans="1:80" x14ac:dyDescent="0.35">
      <c r="A183" s="4" t="s">
        <v>55</v>
      </c>
      <c r="B183" s="4">
        <v>6</v>
      </c>
      <c r="C183" s="4" t="s">
        <v>45</v>
      </c>
      <c r="D183" s="5">
        <v>3</v>
      </c>
      <c r="E183" s="6">
        <v>42528</v>
      </c>
      <c r="F183" s="4">
        <v>3011</v>
      </c>
      <c r="G183" s="4">
        <v>3011.6</v>
      </c>
      <c r="H183" s="4">
        <v>2832.04</v>
      </c>
      <c r="I183" s="4">
        <v>2832.6</v>
      </c>
      <c r="J183" s="7">
        <v>6</v>
      </c>
      <c r="K183" s="7">
        <v>253.4</v>
      </c>
      <c r="L183" s="4">
        <v>154.9</v>
      </c>
      <c r="M183" s="4">
        <v>150.69999999999999</v>
      </c>
      <c r="N183" s="8"/>
      <c r="O183" s="4">
        <v>10.1</v>
      </c>
      <c r="P183" s="8"/>
      <c r="Q183" s="8"/>
      <c r="R183" s="4">
        <v>0.21</v>
      </c>
      <c r="S183" s="4">
        <v>2076.8000000000002</v>
      </c>
      <c r="T183" s="4">
        <v>9483.2999999999993</v>
      </c>
      <c r="U183" s="4">
        <v>6908.7</v>
      </c>
      <c r="V183" s="4">
        <v>89.4</v>
      </c>
      <c r="W183" s="4">
        <v>0.13</v>
      </c>
      <c r="X183" s="4">
        <v>11.36</v>
      </c>
      <c r="Y183" s="4">
        <v>0.81</v>
      </c>
      <c r="Z183" s="4">
        <v>461.4</v>
      </c>
      <c r="AA183" s="4">
        <v>9.33</v>
      </c>
      <c r="AB183" s="8"/>
      <c r="AC183" s="4">
        <v>2936.8</v>
      </c>
      <c r="AD183" s="4">
        <v>402.5</v>
      </c>
      <c r="AE183" s="8">
        <v>0</v>
      </c>
      <c r="AF183" s="8">
        <v>6000</v>
      </c>
      <c r="AG183" s="8">
        <v>1.0880621793754299</v>
      </c>
      <c r="AH183" s="9">
        <v>0.12470152091254748</v>
      </c>
      <c r="AI183" s="9">
        <v>6.6326235741444889E-2</v>
      </c>
      <c r="AJ183" s="10">
        <v>39.928799999999683</v>
      </c>
      <c r="AK183" s="10">
        <v>1638.3784581749053</v>
      </c>
      <c r="AL183" s="10">
        <v>7264.5137258555087</v>
      </c>
      <c r="AM183" s="10">
        <v>6275.5649000000003</v>
      </c>
      <c r="AN183" s="10">
        <v>8178.3193000000001</v>
      </c>
      <c r="AO183" s="10">
        <v>3.0704954372623554</v>
      </c>
      <c r="AP183" s="10">
        <v>0.93640000000000001</v>
      </c>
      <c r="AQ183" s="10">
        <v>9.9550999999999998</v>
      </c>
      <c r="AR183" s="11">
        <v>0.20376539923954384</v>
      </c>
      <c r="AS183" s="11">
        <f t="shared" si="61"/>
        <v>8.008370979547287</v>
      </c>
      <c r="AT183" s="8">
        <v>0</v>
      </c>
      <c r="AU183" s="12">
        <v>0.43680000000000002</v>
      </c>
      <c r="AV183" s="78">
        <v>7.28</v>
      </c>
      <c r="AW183" s="78" t="s">
        <v>119</v>
      </c>
      <c r="AX183" s="78" t="s">
        <v>98</v>
      </c>
      <c r="AY183" s="78">
        <v>3385.2</v>
      </c>
      <c r="AZ183" s="78">
        <v>5058.8680000000004</v>
      </c>
      <c r="BA183" s="78">
        <v>0</v>
      </c>
      <c r="BB183" s="78">
        <v>263.39154479860986</v>
      </c>
      <c r="BC183" s="78" t="str">
        <f t="shared" si="47"/>
        <v>R32S6C3</v>
      </c>
      <c r="BD183" s="78">
        <f t="shared" si="48"/>
        <v>158.11910974510573</v>
      </c>
      <c r="BE183" s="78">
        <v>440.82999999999993</v>
      </c>
      <c r="BF183" s="78"/>
      <c r="BG183" s="99">
        <v>29.9</v>
      </c>
      <c r="BH183" s="142">
        <v>1.8332632085111644</v>
      </c>
      <c r="BI183" s="99">
        <v>5</v>
      </c>
      <c r="BJ183" s="99">
        <f t="shared" si="49"/>
        <v>7.9857599999999369</v>
      </c>
      <c r="BK183" s="99">
        <v>73.550920638737537</v>
      </c>
      <c r="BL183" s="142">
        <v>14.920792079207921</v>
      </c>
      <c r="BM183" s="76" t="str">
        <f t="shared" si="50"/>
        <v>R32S6</v>
      </c>
      <c r="BN183" s="76">
        <f t="shared" si="51"/>
        <v>19.74422890109971</v>
      </c>
      <c r="BO183" s="135"/>
      <c r="BP183" s="110">
        <f t="shared" si="52"/>
        <v>24.580095799043079</v>
      </c>
      <c r="BQ183" s="144">
        <f t="shared" si="53"/>
        <v>0.33999999999999997</v>
      </c>
      <c r="BR183" s="110">
        <f t="shared" si="54"/>
        <v>14.130513146934678</v>
      </c>
      <c r="BS183" s="99">
        <v>1</v>
      </c>
      <c r="BT183" s="99">
        <f t="shared" si="55"/>
        <v>10107.108815489126</v>
      </c>
      <c r="BU183" s="122">
        <v>4</v>
      </c>
      <c r="BV183" s="122">
        <f t="shared" si="56"/>
        <v>8030.3088154891257</v>
      </c>
      <c r="BW183" s="122">
        <f t="shared" si="57"/>
        <v>2.0792079207920793E-2</v>
      </c>
      <c r="BX183" s="122" t="s">
        <v>1376</v>
      </c>
      <c r="BY183" s="122">
        <f t="shared" si="58"/>
        <v>0.34690210831451407</v>
      </c>
      <c r="BZ183" s="78">
        <v>-6.1623552355512388</v>
      </c>
      <c r="CA183" s="122">
        <f t="shared" si="59"/>
        <v>-6.5212474618781568</v>
      </c>
      <c r="CB183" s="122">
        <f t="shared" si="60"/>
        <v>-52.224568924151434</v>
      </c>
    </row>
    <row r="184" spans="1:80" x14ac:dyDescent="0.35">
      <c r="A184" s="4" t="s">
        <v>55</v>
      </c>
      <c r="B184" s="4">
        <v>6</v>
      </c>
      <c r="C184" s="4" t="s">
        <v>45</v>
      </c>
      <c r="D184" s="5">
        <v>4</v>
      </c>
      <c r="E184" s="6">
        <v>42528</v>
      </c>
      <c r="F184" s="4">
        <v>3018</v>
      </c>
      <c r="G184" s="4">
        <v>3018.6</v>
      </c>
      <c r="H184" s="4">
        <v>2838.57</v>
      </c>
      <c r="I184" s="4">
        <v>2839.13</v>
      </c>
      <c r="J184" s="7">
        <v>6</v>
      </c>
      <c r="K184" s="7">
        <v>253.4</v>
      </c>
      <c r="L184" s="4">
        <v>156.9</v>
      </c>
      <c r="M184" s="4">
        <v>150.69999999999999</v>
      </c>
      <c r="N184" s="8"/>
      <c r="O184" s="4">
        <v>15.6</v>
      </c>
      <c r="P184" s="8"/>
      <c r="Q184" s="8"/>
      <c r="R184" s="4">
        <v>0.25</v>
      </c>
      <c r="S184" s="4">
        <v>2090.6</v>
      </c>
      <c r="T184" s="4">
        <v>9483.2999999999993</v>
      </c>
      <c r="U184" s="4">
        <v>6908.7</v>
      </c>
      <c r="V184" s="4">
        <v>89.4</v>
      </c>
      <c r="W184" s="4">
        <v>0.18</v>
      </c>
      <c r="X184" s="4">
        <v>11.36</v>
      </c>
      <c r="Y184" s="4">
        <v>0.83</v>
      </c>
      <c r="Z184" s="4">
        <v>468.1</v>
      </c>
      <c r="AA184" s="4">
        <v>9.4700000000000006</v>
      </c>
      <c r="AB184" s="8"/>
      <c r="AC184" s="4">
        <v>2936.8</v>
      </c>
      <c r="AD184" s="4">
        <v>402.5</v>
      </c>
      <c r="AE184" s="8">
        <v>0</v>
      </c>
      <c r="AF184" s="8">
        <v>6000</v>
      </c>
      <c r="AG184" s="8">
        <v>1.0880621793754299</v>
      </c>
      <c r="AH184" s="9">
        <v>0.12470152091254748</v>
      </c>
      <c r="AI184" s="9">
        <v>6.6326235741444889E-2</v>
      </c>
      <c r="AJ184" s="10">
        <v>39.928799999999683</v>
      </c>
      <c r="AK184" s="10">
        <v>1638.3784581749053</v>
      </c>
      <c r="AL184" s="10">
        <v>7264.5137258555087</v>
      </c>
      <c r="AM184" s="10">
        <v>6275.5649000000003</v>
      </c>
      <c r="AN184" s="10">
        <v>8178.3193000000001</v>
      </c>
      <c r="AO184" s="10">
        <v>3.0704954372623554</v>
      </c>
      <c r="AP184" s="10">
        <v>0.93640000000000001</v>
      </c>
      <c r="AQ184" s="10">
        <v>9.9550999999999998</v>
      </c>
      <c r="AR184" s="11">
        <v>0.20376539923954384</v>
      </c>
      <c r="AS184" s="11">
        <f t="shared" si="61"/>
        <v>8.008370979547287</v>
      </c>
      <c r="AT184" s="8">
        <v>0</v>
      </c>
      <c r="AU184" s="50">
        <v>2.0999999999999998E-2</v>
      </c>
      <c r="AV184" s="78">
        <v>0.35</v>
      </c>
      <c r="AW184" s="78" t="s">
        <v>119</v>
      </c>
      <c r="AX184" s="78" t="s">
        <v>98</v>
      </c>
      <c r="AY184" s="78">
        <v>3388.7</v>
      </c>
      <c r="AZ184" s="78">
        <v>5061.6679999999997</v>
      </c>
      <c r="BA184" s="78">
        <v>0</v>
      </c>
      <c r="BB184" s="78">
        <v>12.707953768392464</v>
      </c>
      <c r="BC184" s="78" t="str">
        <f t="shared" si="47"/>
        <v>R32S6C4</v>
      </c>
      <c r="BD184" s="78">
        <f t="shared" si="48"/>
        <v>158.11910974510573</v>
      </c>
      <c r="BE184" s="78">
        <v>21.260000000000005</v>
      </c>
      <c r="BF184" s="78"/>
      <c r="BG184" s="99">
        <v>29.9</v>
      </c>
      <c r="BH184" s="142">
        <v>1.8332632085111644</v>
      </c>
      <c r="BI184" s="99">
        <v>5</v>
      </c>
      <c r="BJ184" s="99">
        <f t="shared" si="49"/>
        <v>7.9857599999999369</v>
      </c>
      <c r="BK184" s="99">
        <v>73.550920638737537</v>
      </c>
      <c r="BL184" s="142">
        <v>9.6602564102564106</v>
      </c>
      <c r="BM184" s="76" t="str">
        <f t="shared" si="50"/>
        <v>R32S6</v>
      </c>
      <c r="BN184" s="76">
        <f t="shared" si="51"/>
        <v>19.74422890109971</v>
      </c>
      <c r="BO184" s="135"/>
      <c r="BP184" s="110">
        <f t="shared" si="52"/>
        <v>15.914036382713787</v>
      </c>
      <c r="BQ184" s="144">
        <f t="shared" si="53"/>
        <v>0.33999999999999997</v>
      </c>
      <c r="BR184" s="110">
        <f t="shared" si="54"/>
        <v>14.130513146934678</v>
      </c>
      <c r="BS184" s="99">
        <v>1</v>
      </c>
      <c r="BT184" s="99">
        <f t="shared" si="55"/>
        <v>10130.413366471861</v>
      </c>
      <c r="BU184" s="122">
        <v>4</v>
      </c>
      <c r="BV184" s="122">
        <f t="shared" si="56"/>
        <v>8039.8133664718607</v>
      </c>
      <c r="BW184" s="122">
        <f t="shared" si="57"/>
        <v>1.6025641025641028E-2</v>
      </c>
      <c r="BX184" s="122" t="s">
        <v>1376</v>
      </c>
      <c r="BY184" s="122">
        <f t="shared" si="58"/>
        <v>0.2245968778190123</v>
      </c>
      <c r="BZ184" s="78">
        <v>-6.1623552355512388</v>
      </c>
      <c r="CA184" s="122">
        <f t="shared" si="59"/>
        <v>-6.5212474618781568</v>
      </c>
      <c r="CB184" s="122">
        <f t="shared" si="60"/>
        <v>-52.224568924151434</v>
      </c>
    </row>
    <row r="185" spans="1:80" x14ac:dyDescent="0.35">
      <c r="A185" s="4" t="s">
        <v>55</v>
      </c>
      <c r="B185" s="4">
        <v>6</v>
      </c>
      <c r="C185" s="4" t="s">
        <v>45</v>
      </c>
      <c r="D185" s="5">
        <v>5</v>
      </c>
      <c r="E185" s="6">
        <v>42528</v>
      </c>
      <c r="F185" s="4">
        <v>3037.4</v>
      </c>
      <c r="G185" s="4">
        <v>3038</v>
      </c>
      <c r="H185" s="4">
        <v>2856.68</v>
      </c>
      <c r="I185" s="4">
        <v>2857.24</v>
      </c>
      <c r="J185" s="7">
        <v>6</v>
      </c>
      <c r="K185" s="7">
        <v>255.2</v>
      </c>
      <c r="L185" s="4">
        <v>280.2</v>
      </c>
      <c r="M185" s="4">
        <v>280.2</v>
      </c>
      <c r="N185" s="8"/>
      <c r="O185" s="4">
        <v>24.9</v>
      </c>
      <c r="P185" s="8"/>
      <c r="Q185" s="8"/>
      <c r="R185" s="4">
        <v>0.42</v>
      </c>
      <c r="S185" s="4">
        <v>2132.6999999999998</v>
      </c>
      <c r="T185" s="4">
        <v>9483.2999999999993</v>
      </c>
      <c r="U185" s="4">
        <v>6908.7</v>
      </c>
      <c r="V185" s="4">
        <v>89.4</v>
      </c>
      <c r="W185" s="4">
        <v>0.79</v>
      </c>
      <c r="X185" s="4">
        <v>11.36</v>
      </c>
      <c r="Y185" s="4">
        <v>1.85</v>
      </c>
      <c r="Z185" s="4">
        <v>1217.5</v>
      </c>
      <c r="AA185" s="4">
        <v>13.24</v>
      </c>
      <c r="AB185" s="8"/>
      <c r="AC185" s="4">
        <v>2936.8</v>
      </c>
      <c r="AD185" s="4">
        <v>402.5</v>
      </c>
      <c r="AE185" s="8">
        <v>0</v>
      </c>
      <c r="AF185" s="8">
        <v>6000</v>
      </c>
      <c r="AG185" s="8">
        <v>1.0880621793754299</v>
      </c>
      <c r="AH185" s="9">
        <v>0.12470152091254748</v>
      </c>
      <c r="AI185" s="9">
        <v>6.6326235741444889E-2</v>
      </c>
      <c r="AJ185" s="10">
        <v>39.928799999999683</v>
      </c>
      <c r="AK185" s="10">
        <v>1638.3784581749053</v>
      </c>
      <c r="AL185" s="10">
        <v>7264.5137258555087</v>
      </c>
      <c r="AM185" s="10">
        <v>6275.5649000000003</v>
      </c>
      <c r="AN185" s="10">
        <v>8178.3193000000001</v>
      </c>
      <c r="AO185" s="10">
        <v>3.0704954372623554</v>
      </c>
      <c r="AP185" s="10">
        <v>0.93640000000000001</v>
      </c>
      <c r="AQ185" s="10">
        <v>9.9550999999999998</v>
      </c>
      <c r="AR185" s="11">
        <v>0.20376539923954384</v>
      </c>
      <c r="AS185" s="11">
        <f t="shared" si="61"/>
        <v>8.008370979547287</v>
      </c>
      <c r="AT185" s="8">
        <v>0</v>
      </c>
      <c r="AU185" s="50">
        <v>0</v>
      </c>
      <c r="AV185" s="78">
        <v>0</v>
      </c>
      <c r="AW185" s="78" t="s">
        <v>119</v>
      </c>
      <c r="AX185" s="78" t="s">
        <v>98</v>
      </c>
      <c r="AY185" s="78">
        <v>3394.4</v>
      </c>
      <c r="AZ185" s="78">
        <v>5068.5320000000002</v>
      </c>
      <c r="BA185" s="78">
        <v>0</v>
      </c>
      <c r="BB185" s="78">
        <v>1.0214248338840664</v>
      </c>
      <c r="BC185" s="78" t="str">
        <f t="shared" si="47"/>
        <v>R32S6C5</v>
      </c>
      <c r="BD185" s="78">
        <f t="shared" si="48"/>
        <v>158.11910974510573</v>
      </c>
      <c r="BE185" s="78">
        <v>1.7099999999999997</v>
      </c>
      <c r="BF185" s="78"/>
      <c r="BG185" s="99">
        <v>29.9</v>
      </c>
      <c r="BH185" s="142">
        <v>1.8332632085111644</v>
      </c>
      <c r="BI185" s="99">
        <v>5</v>
      </c>
      <c r="BJ185" s="99">
        <f t="shared" si="49"/>
        <v>7.9857599999999369</v>
      </c>
      <c r="BK185" s="99">
        <v>73.550920638737537</v>
      </c>
      <c r="BL185" s="142">
        <v>11.253012048192771</v>
      </c>
      <c r="BM185" s="76" t="str">
        <f t="shared" si="50"/>
        <v>R32S6</v>
      </c>
      <c r="BN185" s="76">
        <f t="shared" si="51"/>
        <v>19.74422890109971</v>
      </c>
      <c r="BO185" s="135"/>
      <c r="BP185" s="110">
        <f t="shared" si="52"/>
        <v>5.3622952069304342</v>
      </c>
      <c r="BQ185" s="144">
        <f t="shared" si="53"/>
        <v>0.33999999999999997</v>
      </c>
      <c r="BR185" s="110">
        <f t="shared" si="54"/>
        <v>14.130513146934678</v>
      </c>
      <c r="BS185" s="99">
        <v>1</v>
      </c>
      <c r="BT185" s="99">
        <f t="shared" si="55"/>
        <v>10195.045130376506</v>
      </c>
      <c r="BU185" s="122">
        <v>4</v>
      </c>
      <c r="BV185" s="122">
        <f t="shared" si="56"/>
        <v>8062.3451303765059</v>
      </c>
      <c r="BW185" s="122">
        <f t="shared" si="57"/>
        <v>1.6867469879518072E-2</v>
      </c>
      <c r="BX185" s="122" t="s">
        <v>1376</v>
      </c>
      <c r="BY185" s="122">
        <f t="shared" si="58"/>
        <v>0.16431139606970097</v>
      </c>
      <c r="BZ185" s="78">
        <v>-6.7825677638216959</v>
      </c>
      <c r="CA185" s="122">
        <f t="shared" si="59"/>
        <v>-6.5212474618781568</v>
      </c>
      <c r="CB185" s="122">
        <f t="shared" si="60"/>
        <v>-52.224568924151434</v>
      </c>
    </row>
    <row r="186" spans="1:80" x14ac:dyDescent="0.35">
      <c r="A186" s="4" t="s">
        <v>56</v>
      </c>
      <c r="B186" s="4">
        <v>1</v>
      </c>
      <c r="C186" s="4" t="s">
        <v>44</v>
      </c>
      <c r="D186" s="5">
        <v>1</v>
      </c>
      <c r="E186" s="6">
        <v>42435</v>
      </c>
      <c r="F186" s="4">
        <v>3470</v>
      </c>
      <c r="G186" s="4">
        <v>3475</v>
      </c>
      <c r="H186" s="4">
        <v>3392.46</v>
      </c>
      <c r="I186" s="4">
        <v>3397.13</v>
      </c>
      <c r="J186" s="7">
        <v>99</v>
      </c>
      <c r="K186" s="7">
        <v>291.2</v>
      </c>
      <c r="L186" s="4">
        <v>512.5</v>
      </c>
      <c r="M186" s="4">
        <v>502.9</v>
      </c>
      <c r="N186" s="8"/>
      <c r="O186" s="4">
        <v>41.5</v>
      </c>
      <c r="P186" s="8"/>
      <c r="Q186" s="8"/>
      <c r="R186" s="4">
        <v>0.28999999999999998</v>
      </c>
      <c r="S186" s="4">
        <v>2209.6999999999998</v>
      </c>
      <c r="T186" s="4">
        <v>6945.3</v>
      </c>
      <c r="U186" s="4">
        <v>3642.1</v>
      </c>
      <c r="V186" s="4">
        <v>88.7</v>
      </c>
      <c r="W186" s="4">
        <v>0.67</v>
      </c>
      <c r="X186" s="4">
        <v>0.6</v>
      </c>
      <c r="Y186" s="4">
        <v>0.37</v>
      </c>
      <c r="Z186" s="4">
        <v>155.69999999999999</v>
      </c>
      <c r="AA186" s="4">
        <v>0.94</v>
      </c>
      <c r="AB186" s="8"/>
      <c r="AC186" s="4">
        <v>1853</v>
      </c>
      <c r="AD186" s="4">
        <v>108.8</v>
      </c>
      <c r="AE186" s="8">
        <v>0</v>
      </c>
      <c r="AF186" s="8">
        <v>3796</v>
      </c>
      <c r="AG186" s="8">
        <v>0.78</v>
      </c>
      <c r="AH186" s="35">
        <v>7.207391304347828E-2</v>
      </c>
      <c r="AI186" s="35">
        <v>3.9642028985507241E-2</v>
      </c>
      <c r="AJ186" s="36">
        <v>10.515600000000632</v>
      </c>
      <c r="AK186" s="36">
        <v>2046.521904347826</v>
      </c>
      <c r="AL186" s="36">
        <v>7762.82461304348</v>
      </c>
      <c r="AM186" s="36">
        <v>7543.1421</v>
      </c>
      <c r="AN186" s="36">
        <v>8169.2196999999996</v>
      </c>
      <c r="AO186" s="36">
        <v>3.9210115942028994</v>
      </c>
      <c r="AP186" s="36">
        <v>2.8138999999999998</v>
      </c>
      <c r="AQ186" s="36">
        <v>7.1067</v>
      </c>
      <c r="AR186" s="51">
        <v>9.0211594202898579E-2</v>
      </c>
      <c r="AS186" s="51">
        <f>AR186*0.3*AJ186*3.281</f>
        <v>0.93373556407205638</v>
      </c>
      <c r="AT186" s="8"/>
      <c r="AU186" s="50">
        <v>0</v>
      </c>
      <c r="AV186" s="78">
        <v>0</v>
      </c>
      <c r="AW186" s="78" t="s">
        <v>119</v>
      </c>
      <c r="AX186" s="78" t="s">
        <v>98</v>
      </c>
      <c r="AY186" s="78" t="s">
        <v>106</v>
      </c>
      <c r="AZ186" s="78">
        <v>5285.4319999999998</v>
      </c>
      <c r="BA186" s="78" t="s">
        <v>106</v>
      </c>
      <c r="BB186" s="78" t="e">
        <v>#VALUE!</v>
      </c>
      <c r="BC186" s="78" t="str">
        <f t="shared" si="47"/>
        <v>R33S1C1</v>
      </c>
      <c r="BD186" s="78" t="e">
        <f t="shared" si="48"/>
        <v>#VALUE!</v>
      </c>
      <c r="BE186" s="78" t="e">
        <v>#VALUE!</v>
      </c>
      <c r="BF186" s="78"/>
      <c r="BG186" s="99">
        <v>21.4</v>
      </c>
      <c r="BH186" s="142">
        <v>3.9465175548706215</v>
      </c>
      <c r="BI186" s="99">
        <v>1</v>
      </c>
      <c r="BJ186" s="99">
        <f t="shared" si="49"/>
        <v>10.515600000000632</v>
      </c>
      <c r="BK186" s="99">
        <v>176.21438624518703</v>
      </c>
      <c r="BL186" s="142">
        <v>12.118072289156625</v>
      </c>
      <c r="BM186" s="76" t="str">
        <f t="shared" si="50"/>
        <v>R33S1</v>
      </c>
      <c r="BN186" s="76" t="e">
        <f t="shared" si="51"/>
        <v>#VALUE!</v>
      </c>
      <c r="BO186" s="135"/>
      <c r="BP186" s="110">
        <f t="shared" si="52"/>
        <v>0.48456436808907799</v>
      </c>
      <c r="BQ186" s="144">
        <f t="shared" si="53"/>
        <v>0.28999999999999998</v>
      </c>
      <c r="BR186" s="110">
        <f t="shared" si="54"/>
        <v>0.48456436808907799</v>
      </c>
      <c r="BS186" s="99">
        <v>1</v>
      </c>
      <c r="BT186" s="99">
        <f t="shared" si="55"/>
        <v>8679.2696639999995</v>
      </c>
      <c r="BU186">
        <v>6</v>
      </c>
      <c r="BV186" s="122">
        <f t="shared" si="56"/>
        <v>6469.5696639999996</v>
      </c>
      <c r="BW186" s="122">
        <f t="shared" si="57"/>
        <v>6.9879518072289148E-3</v>
      </c>
      <c r="BX186" s="122" t="s">
        <v>1377</v>
      </c>
      <c r="BY186" s="122">
        <f t="shared" si="58"/>
        <v>0.11410963394636227</v>
      </c>
      <c r="BZ186" s="78">
        <v>-6.4923426866839504</v>
      </c>
      <c r="CA186" s="122">
        <f t="shared" si="59"/>
        <v>-6.4923426866839504</v>
      </c>
      <c r="CB186" s="122">
        <f t="shared" si="60"/>
        <v>-6.0621312606999282</v>
      </c>
    </row>
    <row r="187" spans="1:80" x14ac:dyDescent="0.35">
      <c r="A187" s="4" t="s">
        <v>56</v>
      </c>
      <c r="B187" s="4">
        <v>2</v>
      </c>
      <c r="C187" s="4" t="s">
        <v>45</v>
      </c>
      <c r="D187" s="5">
        <v>1</v>
      </c>
      <c r="E187" s="6">
        <v>42440</v>
      </c>
      <c r="F187" s="4">
        <v>3311</v>
      </c>
      <c r="G187" s="4">
        <v>3312</v>
      </c>
      <c r="H187" s="4">
        <v>3242.8</v>
      </c>
      <c r="I187" s="4">
        <v>3243.75</v>
      </c>
      <c r="J187" s="7">
        <v>6</v>
      </c>
      <c r="K187" s="7">
        <v>280.94000000000005</v>
      </c>
      <c r="L187" s="4">
        <v>338.8</v>
      </c>
      <c r="M187" s="4">
        <v>338.3</v>
      </c>
      <c r="N187" s="8"/>
      <c r="O187" s="4">
        <v>21.1</v>
      </c>
      <c r="P187" s="8"/>
      <c r="Q187" s="8"/>
      <c r="R187" s="4">
        <v>0.27</v>
      </c>
      <c r="S187" s="4">
        <v>1357.4</v>
      </c>
      <c r="T187" s="4">
        <v>8120.8</v>
      </c>
      <c r="U187" s="4">
        <v>4785.8</v>
      </c>
      <c r="V187" s="4">
        <v>94.5</v>
      </c>
      <c r="W187" s="4">
        <v>0.76</v>
      </c>
      <c r="X187" s="4">
        <v>0.16</v>
      </c>
      <c r="Y187" s="4">
        <v>0.49</v>
      </c>
      <c r="Z187" s="4">
        <v>139.19999999999999</v>
      </c>
      <c r="AA187" s="4">
        <v>1.25</v>
      </c>
      <c r="AB187" s="8"/>
      <c r="AC187" s="4">
        <v>2229.5</v>
      </c>
      <c r="AD187" s="4">
        <v>158.4</v>
      </c>
      <c r="AE187" s="8">
        <v>0</v>
      </c>
      <c r="AF187" s="8">
        <v>4632</v>
      </c>
      <c r="AG187" s="8">
        <v>0.87045945417777704</v>
      </c>
      <c r="AH187" s="23">
        <v>0.1002885185185185</v>
      </c>
      <c r="AI187" s="23">
        <v>5.152185185185186E-2</v>
      </c>
      <c r="AJ187" s="24">
        <v>41.147999999997865</v>
      </c>
      <c r="AK187" s="24">
        <v>1826.4505351851849</v>
      </c>
      <c r="AL187" s="24">
        <v>7731.0327211111144</v>
      </c>
      <c r="AM187" s="24">
        <v>7211.7021000000004</v>
      </c>
      <c r="AN187" s="24">
        <v>8812.7304999999997</v>
      </c>
      <c r="AO187" s="24">
        <v>4.2602366666666684</v>
      </c>
      <c r="AP187" s="24">
        <v>0.63970000000000005</v>
      </c>
      <c r="AQ187" s="24">
        <v>12.564299999999999</v>
      </c>
      <c r="AR187" s="52">
        <v>0.1482607407407408</v>
      </c>
      <c r="AS187" s="52">
        <f>AR187*0.3*AJ187*3.281</f>
        <v>6.0048530225276906</v>
      </c>
      <c r="AT187" s="8"/>
      <c r="AU187" s="50">
        <v>7.3499999999999998E-3</v>
      </c>
      <c r="AV187" s="78">
        <v>0.49</v>
      </c>
      <c r="AW187" s="78" t="s">
        <v>119</v>
      </c>
      <c r="AX187" s="78" t="s">
        <v>98</v>
      </c>
      <c r="AY187" s="78">
        <v>3034.1</v>
      </c>
      <c r="AZ187" s="78">
        <v>5223.848</v>
      </c>
      <c r="BA187" s="78">
        <v>0</v>
      </c>
      <c r="BB187" s="78">
        <v>2.9181440056116048</v>
      </c>
      <c r="BC187" s="78" t="str">
        <f t="shared" si="47"/>
        <v>R33S2C1</v>
      </c>
      <c r="BD187" s="78" t="e">
        <f t="shared" si="48"/>
        <v>#N/A</v>
      </c>
      <c r="BE187" s="78">
        <v>6.3900000000000006</v>
      </c>
      <c r="BF187" s="78"/>
      <c r="BG187" s="99">
        <v>24.2</v>
      </c>
      <c r="BH187" s="142">
        <v>2.2382618839312918</v>
      </c>
      <c r="BI187" s="99">
        <v>5</v>
      </c>
      <c r="BJ187" s="99">
        <f t="shared" si="49"/>
        <v>8.2295999999995733</v>
      </c>
      <c r="BK187" s="99">
        <v>54.182463303201025</v>
      </c>
      <c r="BL187" s="142">
        <v>16.033175355450236</v>
      </c>
      <c r="BM187" s="76" t="str">
        <f t="shared" si="50"/>
        <v>R33S2</v>
      </c>
      <c r="BN187" s="76" t="e">
        <f t="shared" si="51"/>
        <v>#N/A</v>
      </c>
      <c r="BO187" s="135"/>
      <c r="BP187" s="110">
        <f t="shared" si="52"/>
        <v>2.062638105653229</v>
      </c>
      <c r="BQ187" s="144">
        <f t="shared" si="53"/>
        <v>0.21400000000000002</v>
      </c>
      <c r="BR187" s="110">
        <f t="shared" si="54"/>
        <v>5.2765671273597885</v>
      </c>
      <c r="BS187" s="99">
        <v>1</v>
      </c>
      <c r="BT187" s="99">
        <f t="shared" si="55"/>
        <v>9258.5410110652392</v>
      </c>
      <c r="BU187" s="122">
        <v>6</v>
      </c>
      <c r="BV187" s="122">
        <f t="shared" si="56"/>
        <v>7901.1410110652396</v>
      </c>
      <c r="BW187" s="122">
        <f t="shared" si="57"/>
        <v>1.2796208530805687E-2</v>
      </c>
      <c r="BX187" s="122" t="s">
        <v>1377</v>
      </c>
      <c r="BY187" s="122">
        <f t="shared" si="58"/>
        <v>0.20325584535463662</v>
      </c>
      <c r="BZ187" s="78">
        <v>-6.0958844192926938</v>
      </c>
      <c r="CA187" s="122">
        <f t="shared" si="59"/>
        <v>-5.8648357375006199</v>
      </c>
      <c r="CB187" s="122">
        <f t="shared" si="60"/>
        <v>-35.217476604959018</v>
      </c>
    </row>
    <row r="188" spans="1:80" x14ac:dyDescent="0.35">
      <c r="A188" s="4" t="s">
        <v>56</v>
      </c>
      <c r="B188" s="4">
        <v>2</v>
      </c>
      <c r="C188" s="4" t="s">
        <v>45</v>
      </c>
      <c r="D188" s="5">
        <v>2</v>
      </c>
      <c r="E188" s="6">
        <v>42440</v>
      </c>
      <c r="F188" s="4">
        <v>3326.2</v>
      </c>
      <c r="G188" s="4">
        <v>3327.2</v>
      </c>
      <c r="H188" s="4">
        <v>3257.3</v>
      </c>
      <c r="I188" s="4">
        <v>3285.25</v>
      </c>
      <c r="J188" s="7">
        <v>6</v>
      </c>
      <c r="K188" s="7">
        <v>282.2</v>
      </c>
      <c r="L188" s="4">
        <v>340.3</v>
      </c>
      <c r="M188" s="4">
        <v>347.5</v>
      </c>
      <c r="N188" s="8"/>
      <c r="O188" s="4">
        <v>18.399999999999999</v>
      </c>
      <c r="P188" s="8"/>
      <c r="Q188" s="8"/>
      <c r="R188" s="4">
        <v>0.23</v>
      </c>
      <c r="S188" s="4">
        <v>1384.7</v>
      </c>
      <c r="T188" s="4">
        <v>8120.8</v>
      </c>
      <c r="U188" s="4">
        <v>4785.8</v>
      </c>
      <c r="V188" s="4">
        <v>94.5</v>
      </c>
      <c r="W188" s="4">
        <v>0.38</v>
      </c>
      <c r="X188" s="4">
        <v>0.16</v>
      </c>
      <c r="Y188" s="4">
        <v>0.39</v>
      </c>
      <c r="Z188" s="4">
        <v>90.7</v>
      </c>
      <c r="AA188" s="4">
        <v>0.8</v>
      </c>
      <c r="AB188" s="8"/>
      <c r="AC188" s="4">
        <v>2229.5</v>
      </c>
      <c r="AD188" s="4">
        <v>158.4</v>
      </c>
      <c r="AE188" s="8">
        <v>0</v>
      </c>
      <c r="AF188" s="8">
        <v>4632</v>
      </c>
      <c r="AG188" s="8">
        <v>0.87045945417777704</v>
      </c>
      <c r="AH188" s="23">
        <v>0.1002885185185185</v>
      </c>
      <c r="AI188" s="23">
        <v>5.152185185185186E-2</v>
      </c>
      <c r="AJ188" s="24">
        <v>41.147999999997865</v>
      </c>
      <c r="AK188" s="24">
        <v>1826.4505351851849</v>
      </c>
      <c r="AL188" s="24">
        <v>7731.0327211111144</v>
      </c>
      <c r="AM188" s="24">
        <v>7211.7021000000004</v>
      </c>
      <c r="AN188" s="24">
        <v>8812.7304999999997</v>
      </c>
      <c r="AO188" s="24">
        <v>4.2602366666666684</v>
      </c>
      <c r="AP188" s="24">
        <v>0.63970000000000005</v>
      </c>
      <c r="AQ188" s="24">
        <v>12.564299999999999</v>
      </c>
      <c r="AR188" s="52">
        <v>0.1482607407407408</v>
      </c>
      <c r="AS188" s="52">
        <f t="shared" ref="AS188:AS191" si="62">AR188*0.3*AJ188*3.281</f>
        <v>6.0048530225276906</v>
      </c>
      <c r="AT188" s="8">
        <v>0</v>
      </c>
      <c r="AU188" s="50" t="e">
        <v>#N/A</v>
      </c>
      <c r="AV188" s="78" t="e">
        <v>#N/A</v>
      </c>
      <c r="AW188" s="78" t="s">
        <v>119</v>
      </c>
      <c r="AX188" s="78" t="s">
        <v>98</v>
      </c>
      <c r="AY188" s="78" t="e">
        <v>#N/A</v>
      </c>
      <c r="AZ188" s="78" t="e">
        <v>#N/A</v>
      </c>
      <c r="BA188" s="78" t="e">
        <v>#N/A</v>
      </c>
      <c r="BB188" s="78" t="e">
        <v>#N/A</v>
      </c>
      <c r="BC188" s="78" t="str">
        <f t="shared" si="47"/>
        <v>R33S2C2</v>
      </c>
      <c r="BD188" s="78" t="e">
        <f t="shared" si="48"/>
        <v>#N/A</v>
      </c>
      <c r="BE188" s="78" t="e">
        <v>#N/A</v>
      </c>
      <c r="BF188" s="78"/>
      <c r="BG188" s="99">
        <v>24.2</v>
      </c>
      <c r="BH188" s="142">
        <v>2.2382618839312918</v>
      </c>
      <c r="BI188" s="99">
        <v>5</v>
      </c>
      <c r="BJ188" s="99">
        <f t="shared" si="49"/>
        <v>8.2295999999995733</v>
      </c>
      <c r="BK188" s="99">
        <v>54.182463303201025</v>
      </c>
      <c r="BL188" s="142">
        <v>18.885869565217394</v>
      </c>
      <c r="BM188" s="76" t="str">
        <f t="shared" si="50"/>
        <v>R33S2</v>
      </c>
      <c r="BN188" s="76" t="e">
        <f t="shared" si="51"/>
        <v>#N/A</v>
      </c>
      <c r="BO188" s="135"/>
      <c r="BP188" s="110">
        <f t="shared" si="52"/>
        <v>2.302686728355722</v>
      </c>
      <c r="BQ188" s="144">
        <f t="shared" si="53"/>
        <v>0.21400000000000002</v>
      </c>
      <c r="BR188" s="110">
        <f t="shared" si="54"/>
        <v>5.2765671273597885</v>
      </c>
      <c r="BS188" s="99">
        <v>1</v>
      </c>
      <c r="BT188" s="99">
        <f t="shared" si="55"/>
        <v>9299.9400627059367</v>
      </c>
      <c r="BU188" s="122">
        <v>6</v>
      </c>
      <c r="BV188" s="122">
        <f t="shared" si="56"/>
        <v>7915.2400627059369</v>
      </c>
      <c r="BW188" s="122">
        <f t="shared" si="57"/>
        <v>1.2500000000000001E-2</v>
      </c>
      <c r="BX188" s="122" t="s">
        <v>1377</v>
      </c>
      <c r="BY188" s="122">
        <f t="shared" si="58"/>
        <v>0.23465017326045745</v>
      </c>
      <c r="BZ188" s="78">
        <v>-5.9364657132259362</v>
      </c>
      <c r="CA188" s="122">
        <f t="shared" si="59"/>
        <v>-5.8648357375006199</v>
      </c>
      <c r="CB188" s="122">
        <f t="shared" si="60"/>
        <v>-35.217476604959018</v>
      </c>
    </row>
    <row r="189" spans="1:80" x14ac:dyDescent="0.35">
      <c r="A189" s="4" t="s">
        <v>56</v>
      </c>
      <c r="B189" s="4">
        <v>2</v>
      </c>
      <c r="C189" s="4" t="s">
        <v>45</v>
      </c>
      <c r="D189" s="5">
        <v>3</v>
      </c>
      <c r="E189" s="6">
        <v>42440</v>
      </c>
      <c r="F189" s="4">
        <v>3362</v>
      </c>
      <c r="G189" s="4">
        <v>3363</v>
      </c>
      <c r="H189" s="4">
        <v>3291.19</v>
      </c>
      <c r="I189" s="4">
        <v>3292.13</v>
      </c>
      <c r="J189" s="7">
        <v>6</v>
      </c>
      <c r="K189" s="7">
        <v>284</v>
      </c>
      <c r="L189" s="4">
        <v>165.3</v>
      </c>
      <c r="M189" s="4">
        <v>164.6</v>
      </c>
      <c r="N189" s="8"/>
      <c r="O189" s="4">
        <v>28.8</v>
      </c>
      <c r="P189" s="8"/>
      <c r="Q189" s="8"/>
      <c r="R189" s="4">
        <v>0.28000000000000003</v>
      </c>
      <c r="S189" s="4">
        <v>1666.6</v>
      </c>
      <c r="T189" s="4">
        <v>8120.8</v>
      </c>
      <c r="U189" s="4">
        <v>4785.8</v>
      </c>
      <c r="V189" s="4">
        <v>94.5</v>
      </c>
      <c r="W189" s="4">
        <v>0.46</v>
      </c>
      <c r="X189" s="4">
        <v>0.16</v>
      </c>
      <c r="Y189" s="4">
        <v>0.62</v>
      </c>
      <c r="Z189" s="4">
        <v>188.8</v>
      </c>
      <c r="AA189" s="4">
        <v>3.5</v>
      </c>
      <c r="AB189" s="8"/>
      <c r="AC189" s="4">
        <v>2229.5</v>
      </c>
      <c r="AD189" s="4">
        <v>158.4</v>
      </c>
      <c r="AE189" s="8">
        <v>0</v>
      </c>
      <c r="AF189" s="8">
        <v>4632</v>
      </c>
      <c r="AG189" s="8">
        <v>0.87045945417777704</v>
      </c>
      <c r="AH189" s="23">
        <v>0.1002885185185185</v>
      </c>
      <c r="AI189" s="23">
        <v>5.152185185185186E-2</v>
      </c>
      <c r="AJ189" s="24">
        <v>41.147999999997865</v>
      </c>
      <c r="AK189" s="24">
        <v>1826.4505351851849</v>
      </c>
      <c r="AL189" s="24">
        <v>7731.0327211111144</v>
      </c>
      <c r="AM189" s="24">
        <v>7211.7021000000004</v>
      </c>
      <c r="AN189" s="24">
        <v>8812.7304999999997</v>
      </c>
      <c r="AO189" s="24">
        <v>4.2602366666666684</v>
      </c>
      <c r="AP189" s="24">
        <v>0.63970000000000005</v>
      </c>
      <c r="AQ189" s="24">
        <v>12.564299999999999</v>
      </c>
      <c r="AR189" s="52">
        <v>0.1482607407407408</v>
      </c>
      <c r="AS189" s="52">
        <f t="shared" si="62"/>
        <v>6.0048530225276906</v>
      </c>
      <c r="AT189" s="8">
        <v>0</v>
      </c>
      <c r="AU189" s="50">
        <v>0</v>
      </c>
      <c r="AV189" s="78">
        <v>0</v>
      </c>
      <c r="AW189" s="78" t="s">
        <v>119</v>
      </c>
      <c r="AX189" s="78" t="s">
        <v>98</v>
      </c>
      <c r="AY189" s="78">
        <v>3096</v>
      </c>
      <c r="AZ189" s="78">
        <v>5243.6</v>
      </c>
      <c r="BA189" s="78" t="s">
        <v>106</v>
      </c>
      <c r="BB189" s="78" t="e">
        <v>#VALUE!</v>
      </c>
      <c r="BC189" s="78" t="str">
        <f t="shared" si="47"/>
        <v>R33S2C3</v>
      </c>
      <c r="BD189" s="78" t="e">
        <f t="shared" si="48"/>
        <v>#N/A</v>
      </c>
      <c r="BE189" s="78" t="e">
        <v>#VALUE!</v>
      </c>
      <c r="BF189" s="78"/>
      <c r="BG189" s="99">
        <v>24.2</v>
      </c>
      <c r="BH189" s="142">
        <v>2.2382618839312918</v>
      </c>
      <c r="BI189" s="99">
        <v>5</v>
      </c>
      <c r="BJ189" s="99">
        <f t="shared" si="49"/>
        <v>8.2295999999995733</v>
      </c>
      <c r="BK189" s="99">
        <v>54.182463303201025</v>
      </c>
      <c r="BL189" s="142">
        <v>5.7152777777777777</v>
      </c>
      <c r="BM189" s="76" t="str">
        <f t="shared" si="50"/>
        <v>R33S2</v>
      </c>
      <c r="BN189" s="76" t="e">
        <f t="shared" si="51"/>
        <v>#N/A</v>
      </c>
      <c r="BO189" s="135"/>
      <c r="BP189" s="110">
        <f t="shared" si="52"/>
        <v>3.1058835689859436</v>
      </c>
      <c r="BQ189" s="144">
        <f t="shared" si="53"/>
        <v>0.21400000000000002</v>
      </c>
      <c r="BR189" s="110">
        <f t="shared" si="54"/>
        <v>5.2765671273597885</v>
      </c>
      <c r="BS189" s="99">
        <v>1</v>
      </c>
      <c r="BT189" s="99">
        <f t="shared" si="55"/>
        <v>9396.6996392647743</v>
      </c>
      <c r="BU189" s="122">
        <v>6</v>
      </c>
      <c r="BV189" s="122">
        <f t="shared" si="56"/>
        <v>7730.0996392647739</v>
      </c>
      <c r="BW189" s="122">
        <f t="shared" si="57"/>
        <v>9.7222222222222224E-3</v>
      </c>
      <c r="BX189" s="122" t="s">
        <v>1377</v>
      </c>
      <c r="BY189" s="122">
        <f t="shared" si="58"/>
        <v>0.12436980974331344</v>
      </c>
      <c r="BZ189" s="78">
        <v>-6.0685140038805905</v>
      </c>
      <c r="CA189" s="122">
        <f t="shared" si="59"/>
        <v>-5.8648357375006199</v>
      </c>
      <c r="CB189" s="122">
        <f t="shared" si="60"/>
        <v>-35.217476604959018</v>
      </c>
    </row>
    <row r="190" spans="1:80" x14ac:dyDescent="0.35">
      <c r="A190" s="4" t="s">
        <v>56</v>
      </c>
      <c r="B190" s="4">
        <v>2</v>
      </c>
      <c r="C190" s="4" t="s">
        <v>45</v>
      </c>
      <c r="D190" s="5">
        <v>4</v>
      </c>
      <c r="E190" s="6">
        <v>42440</v>
      </c>
      <c r="F190" s="4">
        <v>3384</v>
      </c>
      <c r="G190" s="4">
        <v>3385</v>
      </c>
      <c r="H190" s="4">
        <v>3312</v>
      </c>
      <c r="I190" s="4">
        <v>3312.94</v>
      </c>
      <c r="J190" s="7">
        <v>6</v>
      </c>
      <c r="K190" s="7">
        <v>285.8</v>
      </c>
      <c r="L190" s="4">
        <v>111.7</v>
      </c>
      <c r="M190" s="4">
        <v>100.6</v>
      </c>
      <c r="N190" s="8"/>
      <c r="O190" s="4">
        <v>15.9</v>
      </c>
      <c r="P190" s="8"/>
      <c r="Q190" s="8"/>
      <c r="R190" s="4">
        <v>0.1</v>
      </c>
      <c r="S190" s="4">
        <v>1813.3</v>
      </c>
      <c r="T190" s="4">
        <v>8120.8</v>
      </c>
      <c r="U190" s="4">
        <v>4785.8</v>
      </c>
      <c r="V190" s="4">
        <v>94.5</v>
      </c>
      <c r="W190" s="4">
        <v>0.3</v>
      </c>
      <c r="X190" s="4">
        <v>0.16</v>
      </c>
      <c r="Y190" s="4">
        <v>0.28999999999999998</v>
      </c>
      <c r="Z190" s="4">
        <v>58.4</v>
      </c>
      <c r="AA190" s="4">
        <v>1.77</v>
      </c>
      <c r="AB190" s="8"/>
      <c r="AC190" s="4">
        <v>2229.5</v>
      </c>
      <c r="AD190" s="4">
        <v>158.4</v>
      </c>
      <c r="AE190" s="8">
        <v>0</v>
      </c>
      <c r="AF190" s="8">
        <v>4632</v>
      </c>
      <c r="AG190" s="8">
        <v>0.87045945417777704</v>
      </c>
      <c r="AH190" s="23">
        <v>0.1002885185185185</v>
      </c>
      <c r="AI190" s="23">
        <v>5.152185185185186E-2</v>
      </c>
      <c r="AJ190" s="24">
        <v>41.147999999997865</v>
      </c>
      <c r="AK190" s="24">
        <v>1826.4505351851849</v>
      </c>
      <c r="AL190" s="24">
        <v>7731.0327211111144</v>
      </c>
      <c r="AM190" s="24">
        <v>7211.7021000000004</v>
      </c>
      <c r="AN190" s="24">
        <v>8812.7304999999997</v>
      </c>
      <c r="AO190" s="24">
        <v>4.2602366666666684</v>
      </c>
      <c r="AP190" s="24">
        <v>0.63970000000000005</v>
      </c>
      <c r="AQ190" s="24">
        <v>12.564299999999999</v>
      </c>
      <c r="AR190" s="52">
        <v>0.1482607407407408</v>
      </c>
      <c r="AS190" s="52">
        <f t="shared" si="62"/>
        <v>6.0048530225276906</v>
      </c>
      <c r="AT190" s="8">
        <v>0</v>
      </c>
      <c r="AU190" s="50">
        <v>0</v>
      </c>
      <c r="AV190" s="78">
        <v>0</v>
      </c>
      <c r="AW190" s="78" t="s">
        <v>119</v>
      </c>
      <c r="AX190" s="78" t="s">
        <v>98</v>
      </c>
      <c r="AY190" s="78" t="s">
        <v>106</v>
      </c>
      <c r="AZ190" s="78">
        <v>5252.1239999999998</v>
      </c>
      <c r="BA190" s="78" t="s">
        <v>106</v>
      </c>
      <c r="BB190" s="78" t="e">
        <v>#VALUE!</v>
      </c>
      <c r="BC190" s="78" t="str">
        <f t="shared" si="47"/>
        <v>R33S2C4</v>
      </c>
      <c r="BD190" s="78" t="e">
        <f t="shared" si="48"/>
        <v>#N/A</v>
      </c>
      <c r="BE190" s="78" t="e">
        <v>#VALUE!</v>
      </c>
      <c r="BF190" s="78"/>
      <c r="BG190" s="99">
        <v>24.2</v>
      </c>
      <c r="BH190" s="142">
        <v>2.2382618839312918</v>
      </c>
      <c r="BI190" s="99">
        <v>5</v>
      </c>
      <c r="BJ190" s="99">
        <f t="shared" si="49"/>
        <v>8.2295999999995733</v>
      </c>
      <c r="BK190" s="99">
        <v>54.182463303201025</v>
      </c>
      <c r="BL190" s="142">
        <v>6.3270440251572326</v>
      </c>
      <c r="BM190" s="76" t="str">
        <f t="shared" si="50"/>
        <v>R33S2</v>
      </c>
      <c r="BN190" s="76" t="e">
        <f t="shared" si="51"/>
        <v>#N/A</v>
      </c>
      <c r="BO190" s="135"/>
      <c r="BP190" s="110">
        <f t="shared" si="52"/>
        <v>9.2047582061758284</v>
      </c>
      <c r="BQ190" s="144">
        <f t="shared" si="53"/>
        <v>0.21400000000000002</v>
      </c>
      <c r="BR190" s="110">
        <f t="shared" si="54"/>
        <v>5.2765671273597885</v>
      </c>
      <c r="BS190" s="99">
        <v>1</v>
      </c>
      <c r="BT190" s="99">
        <f t="shared" si="55"/>
        <v>9456.1144161366956</v>
      </c>
      <c r="BU190" s="122">
        <v>6</v>
      </c>
      <c r="BV190" s="122">
        <f t="shared" si="56"/>
        <v>7642.8144161366954</v>
      </c>
      <c r="BW190" s="122">
        <f t="shared" si="57"/>
        <v>6.2893081761006293E-3</v>
      </c>
      <c r="BX190" s="122" t="s">
        <v>1377</v>
      </c>
      <c r="BY190" s="122">
        <f t="shared" si="58"/>
        <v>0.19918304661462494</v>
      </c>
      <c r="BZ190" s="78">
        <v>-5.2884857183708673</v>
      </c>
      <c r="CA190" s="122">
        <f t="shared" si="59"/>
        <v>-5.8648357375006199</v>
      </c>
      <c r="CB190" s="122">
        <f t="shared" si="60"/>
        <v>-35.217476604959018</v>
      </c>
    </row>
    <row r="191" spans="1:80" x14ac:dyDescent="0.35">
      <c r="A191" s="4" t="s">
        <v>56</v>
      </c>
      <c r="B191" s="4">
        <v>2</v>
      </c>
      <c r="C191" s="4" t="s">
        <v>45</v>
      </c>
      <c r="D191" s="5">
        <v>5</v>
      </c>
      <c r="E191" s="6">
        <v>42440</v>
      </c>
      <c r="F191" s="4">
        <v>3407.5</v>
      </c>
      <c r="G191" s="4">
        <v>3408.5</v>
      </c>
      <c r="H191" s="4">
        <v>3334.13</v>
      </c>
      <c r="I191" s="4">
        <v>3335.07</v>
      </c>
      <c r="J191" s="7">
        <v>6</v>
      </c>
      <c r="K191" s="7">
        <v>286.7</v>
      </c>
      <c r="L191" s="4">
        <v>195.1</v>
      </c>
      <c r="M191" s="4">
        <v>192</v>
      </c>
      <c r="N191" s="8"/>
      <c r="O191" s="4">
        <v>7.9</v>
      </c>
      <c r="P191" s="8"/>
      <c r="Q191" s="8"/>
      <c r="R191" s="4">
        <v>0.19</v>
      </c>
      <c r="S191" s="4">
        <v>1855.1</v>
      </c>
      <c r="T191" s="4">
        <v>8120.8</v>
      </c>
      <c r="U191" s="4">
        <v>4785.8</v>
      </c>
      <c r="V191" s="4">
        <v>94.5</v>
      </c>
      <c r="W191" s="4">
        <v>0.33</v>
      </c>
      <c r="X191" s="4">
        <v>0.16</v>
      </c>
      <c r="Y191" s="4">
        <v>0.46</v>
      </c>
      <c r="Z191" s="4">
        <v>132.5</v>
      </c>
      <c r="AA191" s="4">
        <v>2.1</v>
      </c>
      <c r="AB191" s="8"/>
      <c r="AC191" s="4">
        <v>2229.5</v>
      </c>
      <c r="AD191" s="4">
        <v>158.4</v>
      </c>
      <c r="AE191" s="8">
        <v>0</v>
      </c>
      <c r="AF191" s="8">
        <v>4632</v>
      </c>
      <c r="AG191" s="8">
        <v>0.87045945417777704</v>
      </c>
      <c r="AH191" s="23">
        <v>0.1002885185185185</v>
      </c>
      <c r="AI191" s="23">
        <v>5.152185185185186E-2</v>
      </c>
      <c r="AJ191" s="24">
        <v>41.147999999997865</v>
      </c>
      <c r="AK191" s="24">
        <v>1826.4505351851849</v>
      </c>
      <c r="AL191" s="24">
        <v>7731.0327211111144</v>
      </c>
      <c r="AM191" s="24">
        <v>7211.7021000000004</v>
      </c>
      <c r="AN191" s="24">
        <v>8812.7304999999997</v>
      </c>
      <c r="AO191" s="24">
        <v>4.2602366666666684</v>
      </c>
      <c r="AP191" s="24">
        <v>0.63970000000000005</v>
      </c>
      <c r="AQ191" s="24">
        <v>12.564299999999999</v>
      </c>
      <c r="AR191" s="52">
        <v>0.1482607407407408</v>
      </c>
      <c r="AS191" s="52">
        <f t="shared" si="62"/>
        <v>6.0048530225276906</v>
      </c>
      <c r="AT191" s="8">
        <v>0</v>
      </c>
      <c r="AU191" s="50" t="e">
        <v>#N/A</v>
      </c>
      <c r="AV191" s="78" t="e">
        <v>#N/A</v>
      </c>
      <c r="AW191" s="78" t="s">
        <v>119</v>
      </c>
      <c r="AX191" s="78" t="s">
        <v>98</v>
      </c>
      <c r="AY191" s="78" t="e">
        <v>#N/A</v>
      </c>
      <c r="AZ191" s="78" t="e">
        <v>#N/A</v>
      </c>
      <c r="BA191" s="78" t="e">
        <v>#N/A</v>
      </c>
      <c r="BB191" s="78" t="e">
        <v>#N/A</v>
      </c>
      <c r="BC191" s="78" t="str">
        <f t="shared" si="47"/>
        <v>R33S2C5</v>
      </c>
      <c r="BD191" s="78" t="e">
        <f t="shared" si="48"/>
        <v>#N/A</v>
      </c>
      <c r="BE191" s="78" t="e">
        <v>#N/A</v>
      </c>
      <c r="BF191" s="78"/>
      <c r="BG191" s="99">
        <v>24.2</v>
      </c>
      <c r="BH191" s="142">
        <v>2.2382618839312918</v>
      </c>
      <c r="BI191" s="99">
        <v>5</v>
      </c>
      <c r="BJ191" s="99">
        <f t="shared" si="49"/>
        <v>8.2295999999995733</v>
      </c>
      <c r="BK191" s="99">
        <v>54.182463303201025</v>
      </c>
      <c r="BL191" s="142">
        <v>24.303797468354428</v>
      </c>
      <c r="BM191" s="76" t="str">
        <f t="shared" si="50"/>
        <v>R33S2</v>
      </c>
      <c r="BN191" s="76" t="e">
        <f t="shared" si="51"/>
        <v>#N/A</v>
      </c>
      <c r="BO191" s="135"/>
      <c r="BP191" s="110">
        <f t="shared" si="52"/>
        <v>9.7068690276282226</v>
      </c>
      <c r="BQ191" s="144">
        <f t="shared" si="53"/>
        <v>0.21400000000000002</v>
      </c>
      <c r="BR191" s="110">
        <f t="shared" si="54"/>
        <v>5.2765671273597885</v>
      </c>
      <c r="BS191" s="99">
        <v>1</v>
      </c>
      <c r="BT191" s="99">
        <f t="shared" si="55"/>
        <v>9519.2979342614253</v>
      </c>
      <c r="BU191" s="122">
        <v>6</v>
      </c>
      <c r="BV191" s="122">
        <f t="shared" si="56"/>
        <v>7664.197934261425</v>
      </c>
      <c r="BW191" s="122">
        <f t="shared" si="57"/>
        <v>2.4050632911392405E-2</v>
      </c>
      <c r="BX191" s="122" t="s">
        <v>1377</v>
      </c>
      <c r="BY191" s="122">
        <f t="shared" si="58"/>
        <v>0.47119233372258201</v>
      </c>
      <c r="BZ191" s="78">
        <v>-5.9348288327330101</v>
      </c>
      <c r="CA191" s="122">
        <f t="shared" si="59"/>
        <v>-5.8648357375006199</v>
      </c>
      <c r="CB191" s="122">
        <f t="shared" si="60"/>
        <v>-35.217476604959018</v>
      </c>
    </row>
    <row r="192" spans="1:80" x14ac:dyDescent="0.35">
      <c r="A192" s="4" t="s">
        <v>56</v>
      </c>
      <c r="B192" s="4">
        <v>3</v>
      </c>
      <c r="C192" s="4" t="s">
        <v>45</v>
      </c>
      <c r="D192" s="5">
        <v>1</v>
      </c>
      <c r="E192" s="6">
        <v>42443</v>
      </c>
      <c r="F192" s="4">
        <v>3207.4</v>
      </c>
      <c r="G192" s="4">
        <v>3208</v>
      </c>
      <c r="H192" s="4">
        <v>3143.87</v>
      </c>
      <c r="I192" s="4">
        <v>3144.45</v>
      </c>
      <c r="J192" s="7">
        <v>6</v>
      </c>
      <c r="K192" s="7">
        <v>275</v>
      </c>
      <c r="L192" s="4">
        <v>124.8</v>
      </c>
      <c r="M192" s="4">
        <v>127</v>
      </c>
      <c r="N192" s="8"/>
      <c r="O192" s="4">
        <v>29</v>
      </c>
      <c r="P192" s="8"/>
      <c r="Q192" s="8"/>
      <c r="R192" s="4">
        <v>0.14000000000000001</v>
      </c>
      <c r="S192" s="4">
        <v>1130.9000000000001</v>
      </c>
      <c r="T192" s="4">
        <v>8602.9</v>
      </c>
      <c r="U192" s="4">
        <v>6145.1</v>
      </c>
      <c r="V192" s="4">
        <v>76.2</v>
      </c>
      <c r="W192" s="4">
        <v>0.44</v>
      </c>
      <c r="X192" s="4">
        <v>1.44</v>
      </c>
      <c r="Y192" s="4">
        <v>0.34</v>
      </c>
      <c r="Z192" s="4">
        <v>153</v>
      </c>
      <c r="AA192" s="4">
        <v>3.67</v>
      </c>
      <c r="AB192" s="8"/>
      <c r="AC192" s="4">
        <v>2093.3000000000002</v>
      </c>
      <c r="AD192" s="4">
        <v>143.1</v>
      </c>
      <c r="AE192" s="8">
        <v>0</v>
      </c>
      <c r="AF192" s="8">
        <v>4260</v>
      </c>
      <c r="AG192" s="8">
        <v>0.84866729097206095</v>
      </c>
      <c r="AH192" s="23">
        <v>9.8596641791044715E-2</v>
      </c>
      <c r="AI192" s="23">
        <v>4.8418656716417943E-2</v>
      </c>
      <c r="AJ192" s="24">
        <v>40.843200000000252</v>
      </c>
      <c r="AK192" s="24">
        <v>1873.0627970149264</v>
      </c>
      <c r="AL192" s="24">
        <v>7519.5329328358221</v>
      </c>
      <c r="AM192" s="24">
        <v>6917.1986999999999</v>
      </c>
      <c r="AN192" s="24">
        <v>7819.7875999999997</v>
      </c>
      <c r="AO192" s="24">
        <v>4.3988141791044777</v>
      </c>
      <c r="AP192" s="24">
        <v>2.4077000000000002</v>
      </c>
      <c r="AQ192" s="24">
        <v>9.0406999999999993</v>
      </c>
      <c r="AR192" s="52">
        <v>0.14172238805970153</v>
      </c>
      <c r="AS192" s="52">
        <f>AR192*0.3*AJ192*3.281</f>
        <v>5.6975180253120365</v>
      </c>
      <c r="AT192" s="8"/>
      <c r="AU192" s="50">
        <v>1.005E-2</v>
      </c>
      <c r="AV192" s="78">
        <v>0.67</v>
      </c>
      <c r="AW192" s="78" t="s">
        <v>119</v>
      </c>
      <c r="AX192" s="78" t="s">
        <v>98</v>
      </c>
      <c r="AY192" s="78">
        <v>2900.4</v>
      </c>
      <c r="AZ192" s="78">
        <v>5183.72</v>
      </c>
      <c r="BA192" s="78">
        <v>0</v>
      </c>
      <c r="BB192" s="78">
        <v>12.530000175183504</v>
      </c>
      <c r="BC192" s="78" t="str">
        <f t="shared" si="47"/>
        <v>R33S3C1</v>
      </c>
      <c r="BD192" s="78">
        <f t="shared" si="48"/>
        <v>10.898021317030013</v>
      </c>
      <c r="BE192" s="78">
        <v>28.61</v>
      </c>
      <c r="BF192" s="78"/>
      <c r="BG192" s="99">
        <v>29.9</v>
      </c>
      <c r="BH192" s="142">
        <v>2.5708073804207152</v>
      </c>
      <c r="BI192" s="99">
        <v>5</v>
      </c>
      <c r="BJ192" s="99">
        <f t="shared" si="49"/>
        <v>8.1686400000000496</v>
      </c>
      <c r="BK192" s="99">
        <v>51.252105613663652</v>
      </c>
      <c r="BL192" s="142">
        <v>4.3793103448275863</v>
      </c>
      <c r="BM192" s="76" t="str">
        <f t="shared" si="50"/>
        <v>R33S3</v>
      </c>
      <c r="BN192" s="76">
        <f t="shared" si="51"/>
        <v>1.9127664482348277</v>
      </c>
      <c r="BO192" s="135"/>
      <c r="BP192" s="110">
        <f t="shared" si="52"/>
        <v>3.6115216900068057</v>
      </c>
      <c r="BQ192" s="144">
        <f t="shared" si="53"/>
        <v>0.28799999999999998</v>
      </c>
      <c r="BR192" s="110">
        <f t="shared" si="54"/>
        <v>8.9831363090185476</v>
      </c>
      <c r="BS192" s="99">
        <v>1</v>
      </c>
      <c r="BT192" s="99">
        <f t="shared" si="55"/>
        <v>8751.3668063041314</v>
      </c>
      <c r="BU192" s="122">
        <v>6</v>
      </c>
      <c r="BV192" s="122">
        <f t="shared" si="56"/>
        <v>7620.4668063041318</v>
      </c>
      <c r="BW192" s="122">
        <f t="shared" si="57"/>
        <v>4.827586206896552E-3</v>
      </c>
      <c r="BX192" s="122" t="s">
        <v>1377</v>
      </c>
      <c r="BY192" s="122">
        <f t="shared" si="58"/>
        <v>0.11575851113768734</v>
      </c>
      <c r="BZ192" s="78">
        <v>-5.8091828020962124</v>
      </c>
      <c r="CA192" s="122">
        <f t="shared" si="59"/>
        <v>-5.7685165124638349</v>
      </c>
      <c r="CB192" s="122">
        <f t="shared" si="60"/>
        <v>-32.866226809072828</v>
      </c>
    </row>
    <row r="193" spans="1:80" x14ac:dyDescent="0.35">
      <c r="A193" s="4" t="s">
        <v>56</v>
      </c>
      <c r="B193" s="4">
        <v>3</v>
      </c>
      <c r="C193" s="4" t="s">
        <v>45</v>
      </c>
      <c r="D193" s="5">
        <v>2</v>
      </c>
      <c r="E193" s="6">
        <v>42443</v>
      </c>
      <c r="F193" s="4">
        <v>3240.4</v>
      </c>
      <c r="G193" s="4">
        <v>3241</v>
      </c>
      <c r="H193" s="4">
        <v>3175.58</v>
      </c>
      <c r="I193" s="4">
        <v>3176.15</v>
      </c>
      <c r="J193" s="7">
        <v>6</v>
      </c>
      <c r="K193" s="7">
        <v>276.8</v>
      </c>
      <c r="L193" s="4">
        <v>152.6</v>
      </c>
      <c r="M193" s="4">
        <v>152.6</v>
      </c>
      <c r="N193" s="8"/>
      <c r="O193" s="4">
        <v>13.4</v>
      </c>
      <c r="P193" s="8"/>
      <c r="Q193" s="8"/>
      <c r="R193" s="4">
        <v>0.17</v>
      </c>
      <c r="S193" s="4">
        <v>847.1</v>
      </c>
      <c r="T193" s="4">
        <v>8602.9</v>
      </c>
      <c r="U193" s="4">
        <v>6145.1</v>
      </c>
      <c r="V193" s="4">
        <v>76.2</v>
      </c>
      <c r="W193" s="4">
        <v>0.17</v>
      </c>
      <c r="X193" s="4">
        <v>1.44</v>
      </c>
      <c r="Y193" s="4">
        <v>0.46</v>
      </c>
      <c r="Z193" s="4">
        <v>221</v>
      </c>
      <c r="AA193" s="4">
        <v>4.41</v>
      </c>
      <c r="AB193" s="8"/>
      <c r="AC193" s="4">
        <v>2093.3000000000002</v>
      </c>
      <c r="AD193" s="4">
        <v>143.1</v>
      </c>
      <c r="AE193" s="8">
        <v>0</v>
      </c>
      <c r="AF193" s="8">
        <v>4260</v>
      </c>
      <c r="AG193" s="8">
        <v>0.84866729097206084</v>
      </c>
      <c r="AH193" s="23">
        <v>9.8596641791044715E-2</v>
      </c>
      <c r="AI193" s="23">
        <v>4.8418656716417943E-2</v>
      </c>
      <c r="AJ193" s="24">
        <v>40.843200000000252</v>
      </c>
      <c r="AK193" s="24">
        <v>1873.0627970149264</v>
      </c>
      <c r="AL193" s="24">
        <v>7519.5329328358221</v>
      </c>
      <c r="AM193" s="24">
        <v>6917.1986999999999</v>
      </c>
      <c r="AN193" s="24">
        <v>7819.7875999999997</v>
      </c>
      <c r="AO193" s="24">
        <v>4.3988141791044777</v>
      </c>
      <c r="AP193" s="24">
        <v>2.4077000000000002</v>
      </c>
      <c r="AQ193" s="24">
        <v>9.0406999999999993</v>
      </c>
      <c r="AR193" s="52">
        <v>0.14172238805970153</v>
      </c>
      <c r="AS193" s="52">
        <f t="shared" ref="AS193:AS196" si="63">AR193*0.3*AJ193*3.281</f>
        <v>5.6975180253120365</v>
      </c>
      <c r="AT193" s="8">
        <v>0</v>
      </c>
      <c r="AU193" s="50">
        <v>4.6800000000000001E-2</v>
      </c>
      <c r="AV193" s="78">
        <v>3.12</v>
      </c>
      <c r="AW193" s="78" t="s">
        <v>119</v>
      </c>
      <c r="AX193" s="78" t="s">
        <v>98</v>
      </c>
      <c r="AY193" s="78">
        <v>2942.3</v>
      </c>
      <c r="AZ193" s="78">
        <v>5196.5</v>
      </c>
      <c r="BA193" s="78">
        <v>0</v>
      </c>
      <c r="BB193" s="78">
        <v>22.846242569425964</v>
      </c>
      <c r="BC193" s="78" t="str">
        <f t="shared" si="47"/>
        <v>R33S3C2</v>
      </c>
      <c r="BD193" s="78">
        <f t="shared" si="48"/>
        <v>10.898021317030013</v>
      </c>
      <c r="BE193" s="78">
        <v>51.500000000000007</v>
      </c>
      <c r="BF193" s="78"/>
      <c r="BG193" s="99">
        <v>29.9</v>
      </c>
      <c r="BH193" s="142">
        <v>2.5708073804207152</v>
      </c>
      <c r="BI193" s="99">
        <v>5</v>
      </c>
      <c r="BJ193" s="99">
        <f t="shared" si="49"/>
        <v>8.1686400000000496</v>
      </c>
      <c r="BK193" s="99">
        <v>51.252105613663652</v>
      </c>
      <c r="BL193" s="142">
        <v>11.388059701492537</v>
      </c>
      <c r="BM193" s="76" t="str">
        <f t="shared" si="50"/>
        <v>R33S3</v>
      </c>
      <c r="BN193" s="76">
        <f t="shared" si="51"/>
        <v>1.9127664482348277</v>
      </c>
      <c r="BO193" s="135"/>
      <c r="BP193" s="110">
        <f t="shared" si="52"/>
        <v>6.5047800240092446</v>
      </c>
      <c r="BQ193" s="144">
        <f t="shared" si="53"/>
        <v>0.28799999999999998</v>
      </c>
      <c r="BR193" s="110">
        <f t="shared" si="54"/>
        <v>8.9831363090185476</v>
      </c>
      <c r="BS193" s="99">
        <v>1</v>
      </c>
      <c r="BT193" s="99">
        <f t="shared" si="55"/>
        <v>8839.6356728373848</v>
      </c>
      <c r="BU193" s="122">
        <v>6</v>
      </c>
      <c r="BV193" s="122">
        <f t="shared" si="56"/>
        <v>7992.5356728373845</v>
      </c>
      <c r="BW193" s="122">
        <f t="shared" si="57"/>
        <v>1.2686567164179105E-2</v>
      </c>
      <c r="BX193" s="122" t="s">
        <v>1377</v>
      </c>
      <c r="BY193" s="122">
        <f t="shared" si="58"/>
        <v>0.26229126945439751</v>
      </c>
      <c r="BZ193" s="78">
        <v>-5.9928158344879776</v>
      </c>
      <c r="CA193" s="122">
        <f t="shared" si="59"/>
        <v>-5.7685165124638349</v>
      </c>
      <c r="CB193" s="122">
        <f t="shared" si="60"/>
        <v>-32.866226809072828</v>
      </c>
    </row>
    <row r="194" spans="1:80" x14ac:dyDescent="0.35">
      <c r="A194" s="4" t="s">
        <v>56</v>
      </c>
      <c r="B194" s="4">
        <v>3</v>
      </c>
      <c r="C194" s="4" t="s">
        <v>45</v>
      </c>
      <c r="D194" s="5">
        <v>3</v>
      </c>
      <c r="E194" s="6">
        <v>42443</v>
      </c>
      <c r="F194" s="4">
        <v>3254.8</v>
      </c>
      <c r="G194" s="4">
        <v>3255.4</v>
      </c>
      <c r="H194" s="4">
        <v>3189.26</v>
      </c>
      <c r="I194" s="4">
        <v>3189.83</v>
      </c>
      <c r="J194" s="7">
        <v>6</v>
      </c>
      <c r="K194" s="7">
        <v>277.7</v>
      </c>
      <c r="L194" s="4">
        <v>26.5</v>
      </c>
      <c r="M194" s="4">
        <v>26.5</v>
      </c>
      <c r="N194" s="8"/>
      <c r="O194" s="4">
        <v>16.8</v>
      </c>
      <c r="P194" s="8"/>
      <c r="Q194" s="8"/>
      <c r="R194" s="4">
        <v>0.46</v>
      </c>
      <c r="S194" s="4">
        <v>869.2</v>
      </c>
      <c r="T194" s="4">
        <v>8602.9</v>
      </c>
      <c r="U194" s="4">
        <v>6145.1</v>
      </c>
      <c r="V194" s="4">
        <v>76.2</v>
      </c>
      <c r="W194" s="4">
        <v>0.09</v>
      </c>
      <c r="X194" s="4">
        <v>1.44</v>
      </c>
      <c r="Y194" s="4">
        <v>0.53</v>
      </c>
      <c r="Z194" s="4">
        <v>302.7</v>
      </c>
      <c r="AA194" s="4">
        <v>34.880000000000003</v>
      </c>
      <c r="AB194" s="8"/>
      <c r="AC194" s="4">
        <v>2093.3000000000002</v>
      </c>
      <c r="AD194" s="4">
        <v>143.1</v>
      </c>
      <c r="AE194" s="8">
        <v>0</v>
      </c>
      <c r="AF194" s="8">
        <v>4260</v>
      </c>
      <c r="AG194" s="8">
        <v>0.84866729097206084</v>
      </c>
      <c r="AH194" s="23">
        <v>9.8596641791044715E-2</v>
      </c>
      <c r="AI194" s="23">
        <v>4.8418656716417943E-2</v>
      </c>
      <c r="AJ194" s="24">
        <v>40.843200000000252</v>
      </c>
      <c r="AK194" s="24">
        <v>1873.0627970149264</v>
      </c>
      <c r="AL194" s="24">
        <v>7519.5329328358221</v>
      </c>
      <c r="AM194" s="24">
        <v>6917.1986999999999</v>
      </c>
      <c r="AN194" s="24">
        <v>7819.7875999999997</v>
      </c>
      <c r="AO194" s="24">
        <v>4.3988141791044777</v>
      </c>
      <c r="AP194" s="24">
        <v>2.4077000000000002</v>
      </c>
      <c r="AQ194" s="24">
        <v>9.0406999999999993</v>
      </c>
      <c r="AR194" s="52">
        <v>0.14172238805970153</v>
      </c>
      <c r="AS194" s="52">
        <f t="shared" si="63"/>
        <v>5.6975180253120365</v>
      </c>
      <c r="AT194" s="8">
        <v>0</v>
      </c>
      <c r="AU194" s="50">
        <v>1.65E-3</v>
      </c>
      <c r="AV194" s="78">
        <v>0.11</v>
      </c>
      <c r="AW194" s="78" t="s">
        <v>119</v>
      </c>
      <c r="AX194" s="78" t="s">
        <v>98</v>
      </c>
      <c r="AY194" s="78">
        <v>2960.9</v>
      </c>
      <c r="AZ194" s="78">
        <v>5202.08</v>
      </c>
      <c r="BA194" s="78">
        <v>0</v>
      </c>
      <c r="BB194" s="78">
        <v>5.6443480666434658</v>
      </c>
      <c r="BC194" s="78" t="str">
        <f t="shared" ref="BC194:BC257" si="64">CONCATENATE("R",RIGHT(A194,2),"S",B194,"C",D194)</f>
        <v>R33S3C3</v>
      </c>
      <c r="BD194" s="78">
        <f t="shared" si="48"/>
        <v>10.898021317030013</v>
      </c>
      <c r="BE194" s="78">
        <v>12.650000000000002</v>
      </c>
      <c r="BF194" s="78"/>
      <c r="BG194" s="99">
        <v>29.9</v>
      </c>
      <c r="BH194" s="142">
        <v>2.5708073804207152</v>
      </c>
      <c r="BI194" s="99">
        <v>5</v>
      </c>
      <c r="BJ194" s="99">
        <f t="shared" si="49"/>
        <v>8.1686400000000496</v>
      </c>
      <c r="BK194" s="99">
        <v>51.252105613663652</v>
      </c>
      <c r="BL194" s="142">
        <v>1.5773809523809523</v>
      </c>
      <c r="BM194" s="76" t="str">
        <f t="shared" si="50"/>
        <v>R33S3</v>
      </c>
      <c r="BN194" s="76">
        <f t="shared" si="51"/>
        <v>1.9127664482348277</v>
      </c>
      <c r="BO194" s="135"/>
      <c r="BP194" s="110">
        <f t="shared" si="52"/>
        <v>29.876986487634909</v>
      </c>
      <c r="BQ194" s="144">
        <f t="shared" si="53"/>
        <v>0.28799999999999998</v>
      </c>
      <c r="BR194" s="110">
        <f t="shared" si="54"/>
        <v>8.9831363090185476</v>
      </c>
      <c r="BS194" s="99">
        <v>1</v>
      </c>
      <c r="BT194" s="99">
        <f t="shared" si="55"/>
        <v>8877.715713650221</v>
      </c>
      <c r="BU194" s="122">
        <v>6</v>
      </c>
      <c r="BV194" s="122">
        <f t="shared" si="56"/>
        <v>8008.5157136502212</v>
      </c>
      <c r="BW194" s="122">
        <f t="shared" si="57"/>
        <v>2.7380952380952381E-2</v>
      </c>
      <c r="BX194" s="122" t="s">
        <v>1377</v>
      </c>
      <c r="BY194" s="122">
        <f t="shared" si="58"/>
        <v>0.13505236279906468</v>
      </c>
      <c r="BZ194" s="78">
        <v>-4.4643361448538048</v>
      </c>
      <c r="CA194" s="122">
        <f t="shared" si="59"/>
        <v>-5.7685165124638349</v>
      </c>
      <c r="CB194" s="122">
        <f t="shared" si="60"/>
        <v>-32.866226809072828</v>
      </c>
    </row>
    <row r="195" spans="1:80" x14ac:dyDescent="0.35">
      <c r="A195" s="4" t="s">
        <v>56</v>
      </c>
      <c r="B195" s="4">
        <v>3</v>
      </c>
      <c r="C195" s="4" t="s">
        <v>45</v>
      </c>
      <c r="D195" s="5">
        <v>4</v>
      </c>
      <c r="E195" s="6">
        <v>42443</v>
      </c>
      <c r="F195" s="4">
        <v>3267</v>
      </c>
      <c r="G195" s="4">
        <v>3267.6</v>
      </c>
      <c r="H195" s="4">
        <v>3200.84</v>
      </c>
      <c r="I195" s="4">
        <v>3201.41</v>
      </c>
      <c r="J195" s="7">
        <v>6</v>
      </c>
      <c r="K195" s="7">
        <v>278.60000000000002</v>
      </c>
      <c r="L195" s="4">
        <v>256.60000000000002</v>
      </c>
      <c r="M195" s="4">
        <v>255.1</v>
      </c>
      <c r="N195" s="8"/>
      <c r="O195" s="4">
        <v>23</v>
      </c>
      <c r="P195" s="8"/>
      <c r="Q195" s="8"/>
      <c r="R195" s="4">
        <v>0.3</v>
      </c>
      <c r="S195" s="4">
        <v>889.6</v>
      </c>
      <c r="T195" s="4">
        <v>8602.9</v>
      </c>
      <c r="U195" s="4">
        <v>6145.1</v>
      </c>
      <c r="V195" s="4">
        <v>76.2</v>
      </c>
      <c r="W195" s="4">
        <v>0.95</v>
      </c>
      <c r="X195" s="4">
        <v>1.44</v>
      </c>
      <c r="Y195" s="4">
        <v>0.38</v>
      </c>
      <c r="Z195" s="4">
        <v>144.80000000000001</v>
      </c>
      <c r="AA195" s="4">
        <v>1.73</v>
      </c>
      <c r="AB195" s="8"/>
      <c r="AC195" s="4">
        <v>2093.3000000000002</v>
      </c>
      <c r="AD195" s="4">
        <v>143.1</v>
      </c>
      <c r="AE195" s="8">
        <v>0</v>
      </c>
      <c r="AF195" s="8">
        <v>4260</v>
      </c>
      <c r="AG195" s="8">
        <v>0.84866729097206095</v>
      </c>
      <c r="AH195" s="23">
        <v>9.8596641791044715E-2</v>
      </c>
      <c r="AI195" s="23">
        <v>4.8418656716417943E-2</v>
      </c>
      <c r="AJ195" s="24">
        <v>40.843200000000252</v>
      </c>
      <c r="AK195" s="24">
        <v>1873.0627970149264</v>
      </c>
      <c r="AL195" s="24">
        <v>7519.5329328358221</v>
      </c>
      <c r="AM195" s="24">
        <v>6917.1986999999999</v>
      </c>
      <c r="AN195" s="24">
        <v>7819.7875999999997</v>
      </c>
      <c r="AO195" s="24">
        <v>4.3988141791044777</v>
      </c>
      <c r="AP195" s="24">
        <v>2.4077000000000002</v>
      </c>
      <c r="AQ195" s="24">
        <v>9.0406999999999993</v>
      </c>
      <c r="AR195" s="52">
        <v>0.14172238805970153</v>
      </c>
      <c r="AS195" s="52">
        <f t="shared" si="63"/>
        <v>5.6975180253120365</v>
      </c>
      <c r="AT195" s="8">
        <v>0</v>
      </c>
      <c r="AU195" s="50">
        <v>0</v>
      </c>
      <c r="AV195" s="78">
        <v>0</v>
      </c>
      <c r="AW195" s="78" t="s">
        <v>119</v>
      </c>
      <c r="AX195" s="78" t="s">
        <v>98</v>
      </c>
      <c r="AY195" s="78">
        <v>2976.1</v>
      </c>
      <c r="AZ195" s="78">
        <v>5206.8040000000001</v>
      </c>
      <c r="BA195" s="78">
        <v>0</v>
      </c>
      <c r="BB195" s="78">
        <v>3.6580380005594645E-2</v>
      </c>
      <c r="BC195" s="78" t="str">
        <f t="shared" si="64"/>
        <v>R33S3C4</v>
      </c>
      <c r="BD195" s="78">
        <f t="shared" ref="BD195:BD258" si="65">AVERAGEIF($BM$2:$BM$944, BM195, $BB$2:$BB$944)</f>
        <v>10.898021317030013</v>
      </c>
      <c r="BE195" s="78">
        <v>8.1600000000000006E-2</v>
      </c>
      <c r="BF195" s="78"/>
      <c r="BG195" s="99">
        <v>29.9</v>
      </c>
      <c r="BH195" s="142">
        <v>2.5708073804207152</v>
      </c>
      <c r="BI195" s="99">
        <v>5</v>
      </c>
      <c r="BJ195" s="99">
        <f t="shared" ref="BJ195:BJ258" si="66">AJ195/BI195</f>
        <v>8.1686400000000496</v>
      </c>
      <c r="BK195" s="99">
        <v>51.252105613663652</v>
      </c>
      <c r="BL195" s="142">
        <v>11.091304347826087</v>
      </c>
      <c r="BM195" s="76" t="str">
        <f t="shared" ref="BM195:BM258" si="67">LEFT(BC195,5)</f>
        <v>R33S3</v>
      </c>
      <c r="BN195" s="76">
        <f t="shared" ref="BN195:BN258" si="68">BD195/AS195</f>
        <v>1.9127664482348277</v>
      </c>
      <c r="BO195" s="135"/>
      <c r="BP195" s="110">
        <f t="shared" ref="BP195:BP258" si="69">AD195*1000/(O195*3.28*3.28*M195)</f>
        <v>2.2670111268036512</v>
      </c>
      <c r="BQ195" s="144">
        <f t="shared" ref="BQ195:BQ258" si="70">AVERAGEIF($BM$2:$BM$942,BM195,$R$2:$R$942)</f>
        <v>0.28799999999999998</v>
      </c>
      <c r="BR195" s="110">
        <f t="shared" ref="BR195:BR258" si="71">AVERAGEIF($BM$2:$BM$942,BM195,$BP$2:$BP$942)</f>
        <v>8.9831363090185476</v>
      </c>
      <c r="BS195" s="99">
        <v>1</v>
      </c>
      <c r="BT195" s="99">
        <f t="shared" ref="BT195:BT258" si="72">AG195*H195*3.28</f>
        <v>8909.9501341628384</v>
      </c>
      <c r="BU195" s="122">
        <v>6</v>
      </c>
      <c r="BV195" s="122">
        <f t="shared" ref="BV195:BV258" si="73">BT195-S195</f>
        <v>8020.350134162838</v>
      </c>
      <c r="BW195" s="122">
        <f t="shared" ref="BW195:BW258" si="74">R195/O195</f>
        <v>1.3043478260869565E-2</v>
      </c>
      <c r="BX195" s="122" t="s">
        <v>1377</v>
      </c>
      <c r="BY195" s="122">
        <f t="shared" ref="BY195:BY258" si="75">(M195)^0.25/O195</f>
        <v>0.17375998828759609</v>
      </c>
      <c r="BZ195" s="78">
        <v>-6.2189890858529937</v>
      </c>
      <c r="CA195" s="122">
        <f t="shared" ref="CA195:CA258" si="76">AVERAGEIF($BM$2:$BM$943,BM195,$BZ$2:$BZ$943)</f>
        <v>-5.7685165124638349</v>
      </c>
      <c r="CB195" s="122">
        <f t="shared" ref="CB195:CB258" si="77">CA195*AS195</f>
        <v>-32.866226809072828</v>
      </c>
    </row>
    <row r="196" spans="1:80" x14ac:dyDescent="0.35">
      <c r="A196" s="4" t="s">
        <v>56</v>
      </c>
      <c r="B196" s="4">
        <v>3</v>
      </c>
      <c r="C196" s="4" t="s">
        <v>45</v>
      </c>
      <c r="D196" s="5">
        <v>5</v>
      </c>
      <c r="E196" s="6">
        <v>42443</v>
      </c>
      <c r="F196" s="4">
        <v>3281</v>
      </c>
      <c r="G196" s="4">
        <v>3281.6</v>
      </c>
      <c r="H196" s="4">
        <v>3214.18</v>
      </c>
      <c r="I196" s="4">
        <v>3214.76</v>
      </c>
      <c r="J196" s="7">
        <v>6</v>
      </c>
      <c r="K196" s="7">
        <v>279.14000000000004</v>
      </c>
      <c r="L196" s="4">
        <v>219.7</v>
      </c>
      <c r="M196" s="4">
        <v>219.7</v>
      </c>
      <c r="N196" s="8"/>
      <c r="O196" s="4">
        <v>22.8</v>
      </c>
      <c r="P196" s="8"/>
      <c r="Q196" s="8"/>
      <c r="R196" s="4">
        <v>0.37</v>
      </c>
      <c r="S196" s="4">
        <v>914.5</v>
      </c>
      <c r="T196" s="4">
        <v>8602.9</v>
      </c>
      <c r="U196" s="4">
        <v>6145.1</v>
      </c>
      <c r="V196" s="4">
        <v>76.2</v>
      </c>
      <c r="W196" s="4">
        <v>1</v>
      </c>
      <c r="X196" s="4">
        <v>1.44</v>
      </c>
      <c r="Y196" s="4">
        <v>0.63</v>
      </c>
      <c r="Z196" s="4">
        <v>331</v>
      </c>
      <c r="AA196" s="4">
        <v>4.59</v>
      </c>
      <c r="AB196" s="8"/>
      <c r="AC196" s="4">
        <v>2093.3000000000002</v>
      </c>
      <c r="AD196" s="4">
        <v>143.1</v>
      </c>
      <c r="AE196" s="8">
        <v>0</v>
      </c>
      <c r="AF196" s="8">
        <v>4260</v>
      </c>
      <c r="AG196" s="8">
        <v>0.84866729097206095</v>
      </c>
      <c r="AH196" s="23">
        <v>9.8596641791044715E-2</v>
      </c>
      <c r="AI196" s="23">
        <v>4.8418656716417943E-2</v>
      </c>
      <c r="AJ196" s="24">
        <v>40.843200000000252</v>
      </c>
      <c r="AK196" s="24">
        <v>1873.0627970149264</v>
      </c>
      <c r="AL196" s="24">
        <v>7519.5329328358221</v>
      </c>
      <c r="AM196" s="24">
        <v>6917.1986999999999</v>
      </c>
      <c r="AN196" s="24">
        <v>7819.7875999999997</v>
      </c>
      <c r="AO196" s="24">
        <v>4.3988141791044777</v>
      </c>
      <c r="AP196" s="24">
        <v>2.4077000000000002</v>
      </c>
      <c r="AQ196" s="24">
        <v>9.0406999999999993</v>
      </c>
      <c r="AR196" s="52">
        <v>0.14172238805970153</v>
      </c>
      <c r="AS196" s="52">
        <f t="shared" si="63"/>
        <v>5.6975180253120365</v>
      </c>
      <c r="AT196" s="8">
        <v>0</v>
      </c>
      <c r="AU196" s="50">
        <v>3.4500000000000003E-2</v>
      </c>
      <c r="AV196" s="78">
        <v>2.2999999999999998</v>
      </c>
      <c r="AW196" s="78" t="s">
        <v>119</v>
      </c>
      <c r="AX196" s="78" t="s">
        <v>98</v>
      </c>
      <c r="AY196" s="78">
        <v>2993.8</v>
      </c>
      <c r="AZ196" s="78">
        <v>5212.2280000000001</v>
      </c>
      <c r="BA196" s="78">
        <v>0</v>
      </c>
      <c r="BB196" s="78">
        <v>13.432935393891531</v>
      </c>
      <c r="BC196" s="78" t="str">
        <f t="shared" si="64"/>
        <v>R33S3C5</v>
      </c>
      <c r="BD196" s="78">
        <f t="shared" si="65"/>
        <v>10.898021317030013</v>
      </c>
      <c r="BE196" s="78">
        <v>29.8</v>
      </c>
      <c r="BF196" s="78"/>
      <c r="BG196" s="99">
        <v>29.9</v>
      </c>
      <c r="BH196" s="142">
        <v>2.5708073804207152</v>
      </c>
      <c r="BI196" s="99">
        <v>5</v>
      </c>
      <c r="BJ196" s="99">
        <f t="shared" si="66"/>
        <v>8.1686400000000496</v>
      </c>
      <c r="BK196" s="99">
        <v>51.252105613663652</v>
      </c>
      <c r="BL196" s="142">
        <v>9.6359649122807003</v>
      </c>
      <c r="BM196" s="76" t="str">
        <f t="shared" si="67"/>
        <v>R33S3</v>
      </c>
      <c r="BN196" s="76">
        <f t="shared" si="68"/>
        <v>1.9127664482348277</v>
      </c>
      <c r="BO196" s="135"/>
      <c r="BP196" s="110">
        <f t="shared" si="69"/>
        <v>2.6553822166381322</v>
      </c>
      <c r="BQ196" s="144">
        <f t="shared" si="70"/>
        <v>0.28799999999999998</v>
      </c>
      <c r="BR196" s="110">
        <f t="shared" si="71"/>
        <v>8.9831363090185476</v>
      </c>
      <c r="BS196" s="99">
        <v>1</v>
      </c>
      <c r="BT196" s="99">
        <f t="shared" si="72"/>
        <v>8947.0837412127785</v>
      </c>
      <c r="BU196" s="122">
        <v>6</v>
      </c>
      <c r="BV196" s="122">
        <f t="shared" si="73"/>
        <v>8032.5837412127785</v>
      </c>
      <c r="BW196" s="122">
        <f t="shared" si="74"/>
        <v>1.6228070175438595E-2</v>
      </c>
      <c r="BX196" s="122" t="s">
        <v>1377</v>
      </c>
      <c r="BY196" s="122">
        <f t="shared" si="75"/>
        <v>0.16885839898311894</v>
      </c>
      <c r="BZ196" s="78">
        <v>-6.3572586950281851</v>
      </c>
      <c r="CA196" s="122">
        <f t="shared" si="76"/>
        <v>-5.7685165124638349</v>
      </c>
      <c r="CB196" s="122">
        <f t="shared" si="77"/>
        <v>-32.866226809072828</v>
      </c>
    </row>
    <row r="197" spans="1:80" x14ac:dyDescent="0.35">
      <c r="A197" s="4" t="s">
        <v>56</v>
      </c>
      <c r="B197" s="4">
        <v>4</v>
      </c>
      <c r="C197" s="4" t="s">
        <v>45</v>
      </c>
      <c r="D197" s="5">
        <v>1</v>
      </c>
      <c r="E197" s="6">
        <v>42447</v>
      </c>
      <c r="F197" s="4">
        <v>2974</v>
      </c>
      <c r="G197" s="4">
        <v>2974.6</v>
      </c>
      <c r="H197" s="4">
        <v>2918.17</v>
      </c>
      <c r="I197" s="4">
        <v>2918.75</v>
      </c>
      <c r="J197" s="7">
        <v>6</v>
      </c>
      <c r="K197" s="7">
        <v>260.60000000000002</v>
      </c>
      <c r="L197" s="4">
        <v>70.8</v>
      </c>
      <c r="M197" s="4">
        <v>54.9</v>
      </c>
      <c r="N197" s="8"/>
      <c r="O197" s="4">
        <v>16.100000000000001</v>
      </c>
      <c r="P197" s="8"/>
      <c r="Q197" s="8"/>
      <c r="R197" s="4">
        <v>0.33</v>
      </c>
      <c r="S197" s="4">
        <v>2320</v>
      </c>
      <c r="T197" s="4">
        <v>8781</v>
      </c>
      <c r="U197" s="4">
        <v>5737.8</v>
      </c>
      <c r="V197" s="4">
        <v>85.2</v>
      </c>
      <c r="W197" s="4">
        <v>0.13</v>
      </c>
      <c r="X197" s="4">
        <v>0.05</v>
      </c>
      <c r="Y197" s="4">
        <v>1.24</v>
      </c>
      <c r="Z197" s="4">
        <v>444.9</v>
      </c>
      <c r="AA197" s="4">
        <v>24.71</v>
      </c>
      <c r="AB197" s="8"/>
      <c r="AC197" s="4">
        <v>2232.8000000000002</v>
      </c>
      <c r="AD197" s="4">
        <v>166.2</v>
      </c>
      <c r="AE197" s="8">
        <v>0</v>
      </c>
      <c r="AF197" s="8">
        <v>6477</v>
      </c>
      <c r="AG197" s="8">
        <v>1.1070283123856888</v>
      </c>
      <c r="AH197" s="15">
        <v>0.10026181818181815</v>
      </c>
      <c r="AI197" s="15">
        <v>5.8054545454545442E-2</v>
      </c>
      <c r="AJ197" s="16">
        <v>16.763999999999214</v>
      </c>
      <c r="AK197" s="16">
        <v>1756.3611863636359</v>
      </c>
      <c r="AL197" s="16">
        <v>6971.9684954545446</v>
      </c>
      <c r="AM197" s="16">
        <v>6481.8622999999998</v>
      </c>
      <c r="AN197" s="16">
        <v>7512.7772999999997</v>
      </c>
      <c r="AO197" s="16">
        <v>3.5594745454545453</v>
      </c>
      <c r="AP197" s="16">
        <v>1.6797</v>
      </c>
      <c r="AQ197" s="16">
        <v>9.6268999999999991</v>
      </c>
      <c r="AR197" s="53">
        <v>0.15124636363636365</v>
      </c>
      <c r="AS197" s="53">
        <f>AR197*0.3*AJ197*3.281</f>
        <v>2.4956867835718834</v>
      </c>
      <c r="AT197" s="8"/>
      <c r="AU197" s="50">
        <v>0</v>
      </c>
      <c r="AV197" s="78">
        <v>0</v>
      </c>
      <c r="AW197" s="78" t="s">
        <v>119</v>
      </c>
      <c r="AX197" s="78" t="s">
        <v>98</v>
      </c>
      <c r="AY197" s="78">
        <v>2636.9</v>
      </c>
      <c r="AZ197" s="78">
        <v>5093.3159999999998</v>
      </c>
      <c r="BA197" s="78">
        <v>0</v>
      </c>
      <c r="BB197" s="78">
        <v>26.917264828107299</v>
      </c>
      <c r="BC197" s="78" t="str">
        <f t="shared" si="64"/>
        <v>R33S4C1</v>
      </c>
      <c r="BD197" s="78">
        <f t="shared" si="65"/>
        <v>66.196183994971619</v>
      </c>
      <c r="BE197" s="78">
        <v>66.120000000000019</v>
      </c>
      <c r="BF197" s="78"/>
      <c r="BG197" s="99">
        <v>29.6</v>
      </c>
      <c r="BH197" s="142">
        <v>8.4764972560252119</v>
      </c>
      <c r="BI197" s="99">
        <v>5</v>
      </c>
      <c r="BJ197" s="99">
        <f t="shared" si="66"/>
        <v>3.352799999999843</v>
      </c>
      <c r="BK197" s="99">
        <v>133.19016941064811</v>
      </c>
      <c r="BL197" s="142">
        <v>3.4099378881987574</v>
      </c>
      <c r="BM197" s="76" t="str">
        <f t="shared" si="67"/>
        <v>R33S4</v>
      </c>
      <c r="BN197" s="76">
        <f t="shared" si="68"/>
        <v>26.524235505318558</v>
      </c>
      <c r="BO197" s="135"/>
      <c r="BP197" s="110">
        <f t="shared" si="69"/>
        <v>17.477733443309038</v>
      </c>
      <c r="BQ197" s="144">
        <f t="shared" si="70"/>
        <v>0.41</v>
      </c>
      <c r="BR197" s="110">
        <f t="shared" si="71"/>
        <v>10.244401369175057</v>
      </c>
      <c r="BS197" s="99">
        <v>1</v>
      </c>
      <c r="BT197" s="99">
        <f t="shared" si="72"/>
        <v>10596.02953796291</v>
      </c>
      <c r="BU197" s="122">
        <v>6</v>
      </c>
      <c r="BV197" s="122">
        <f t="shared" si="73"/>
        <v>8276.0295379629097</v>
      </c>
      <c r="BW197" s="122">
        <f t="shared" si="74"/>
        <v>2.0496894409937887E-2</v>
      </c>
      <c r="BX197" s="122" t="s">
        <v>1376</v>
      </c>
      <c r="BY197" s="122">
        <f t="shared" si="75"/>
        <v>0.16907025593357769</v>
      </c>
      <c r="BZ197" s="78">
        <v>-5.1927047603771133</v>
      </c>
      <c r="CA197" s="122">
        <f t="shared" si="76"/>
        <v>-5.4533976575718981</v>
      </c>
      <c r="CB197" s="122">
        <f t="shared" si="77"/>
        <v>-13.609972459564053</v>
      </c>
    </row>
    <row r="198" spans="1:80" x14ac:dyDescent="0.35">
      <c r="A198" s="4" t="s">
        <v>56</v>
      </c>
      <c r="B198" s="4">
        <v>4</v>
      </c>
      <c r="C198" s="4" t="s">
        <v>45</v>
      </c>
      <c r="D198" s="5">
        <v>2</v>
      </c>
      <c r="E198" s="6">
        <v>42447</v>
      </c>
      <c r="F198" s="4">
        <v>2996.4</v>
      </c>
      <c r="G198" s="4">
        <v>2997</v>
      </c>
      <c r="H198" s="4">
        <v>2939.92</v>
      </c>
      <c r="I198" s="4">
        <v>2940.51</v>
      </c>
      <c r="J198" s="7">
        <v>6</v>
      </c>
      <c r="K198" s="7">
        <v>262.39999999999998</v>
      </c>
      <c r="L198" s="4">
        <v>55.4</v>
      </c>
      <c r="M198" s="4">
        <v>45.7</v>
      </c>
      <c r="N198" s="8"/>
      <c r="O198" s="4">
        <v>17.7</v>
      </c>
      <c r="P198" s="8"/>
      <c r="Q198" s="8"/>
      <c r="R198" s="4">
        <v>0.59</v>
      </c>
      <c r="S198" s="4">
        <v>2358.8000000000002</v>
      </c>
      <c r="T198" s="4">
        <v>8781</v>
      </c>
      <c r="U198" s="4">
        <v>5737.8</v>
      </c>
      <c r="V198" s="4">
        <v>85.2</v>
      </c>
      <c r="W198" s="4">
        <v>0.23</v>
      </c>
      <c r="X198" s="4">
        <v>0.05</v>
      </c>
      <c r="Y198" s="4">
        <v>1.72</v>
      </c>
      <c r="Z198" s="4">
        <v>601</v>
      </c>
      <c r="AA198" s="4">
        <v>40.07</v>
      </c>
      <c r="AB198" s="8"/>
      <c r="AC198" s="4">
        <v>2232.8000000000002</v>
      </c>
      <c r="AD198" s="4">
        <v>166.2</v>
      </c>
      <c r="AE198" s="8">
        <v>0</v>
      </c>
      <c r="AF198" s="8">
        <v>6477</v>
      </c>
      <c r="AG198" s="8">
        <v>1.1070283123856888</v>
      </c>
      <c r="AH198" s="15">
        <v>0.10026181818181815</v>
      </c>
      <c r="AI198" s="15">
        <v>5.8054545454545442E-2</v>
      </c>
      <c r="AJ198" s="16">
        <v>16.763999999999214</v>
      </c>
      <c r="AK198" s="16">
        <v>1756.3611863636359</v>
      </c>
      <c r="AL198" s="16">
        <v>6971.9684954545446</v>
      </c>
      <c r="AM198" s="16">
        <v>6481.8622999999998</v>
      </c>
      <c r="AN198" s="16">
        <v>7512.7772999999997</v>
      </c>
      <c r="AO198" s="16">
        <v>3.5594745454545453</v>
      </c>
      <c r="AP198" s="16">
        <v>1.6797</v>
      </c>
      <c r="AQ198" s="16">
        <v>9.6268999999999991</v>
      </c>
      <c r="AR198" s="53">
        <v>0.15124636363636365</v>
      </c>
      <c r="AS198" s="53">
        <f t="shared" ref="AS198:AS201" si="78">AR198*0.3*AJ198*3.281</f>
        <v>2.4956867835718834</v>
      </c>
      <c r="AT198" s="8">
        <v>0</v>
      </c>
      <c r="AU198" s="50">
        <v>0.64065000000000005</v>
      </c>
      <c r="AV198" s="78">
        <v>42.71</v>
      </c>
      <c r="AW198" s="78" t="s">
        <v>119</v>
      </c>
      <c r="AX198" s="78" t="s">
        <v>98</v>
      </c>
      <c r="AY198" s="78">
        <v>2654.8</v>
      </c>
      <c r="AZ198" s="78">
        <v>5102.0159999999996</v>
      </c>
      <c r="BA198" s="78">
        <v>0</v>
      </c>
      <c r="BB198" s="78">
        <v>220.05413498440683</v>
      </c>
      <c r="BC198" s="78" t="str">
        <f t="shared" si="64"/>
        <v>R33S4C2</v>
      </c>
      <c r="BD198" s="78">
        <f t="shared" si="65"/>
        <v>66.196183994971619</v>
      </c>
      <c r="BE198" s="78">
        <v>538.52</v>
      </c>
      <c r="BF198" s="78"/>
      <c r="BG198" s="99">
        <v>29.6</v>
      </c>
      <c r="BH198" s="142">
        <v>8.4764972560252119</v>
      </c>
      <c r="BI198" s="99">
        <v>5</v>
      </c>
      <c r="BJ198" s="99">
        <f t="shared" si="66"/>
        <v>3.352799999999843</v>
      </c>
      <c r="BK198" s="99">
        <v>133.19016941064811</v>
      </c>
      <c r="BL198" s="142">
        <v>2.5819209039548023</v>
      </c>
      <c r="BM198" s="76" t="str">
        <f t="shared" si="67"/>
        <v>R33S4</v>
      </c>
      <c r="BN198" s="76">
        <f t="shared" si="68"/>
        <v>26.524235505318558</v>
      </c>
      <c r="BO198" s="135"/>
      <c r="BP198" s="110">
        <f t="shared" si="69"/>
        <v>19.098262820910659</v>
      </c>
      <c r="BQ198" s="144">
        <f t="shared" si="70"/>
        <v>0.41</v>
      </c>
      <c r="BR198" s="110">
        <f t="shared" si="71"/>
        <v>10.244401369175057</v>
      </c>
      <c r="BS198" s="99">
        <v>1</v>
      </c>
      <c r="BT198" s="99">
        <f t="shared" si="72"/>
        <v>10675.004937768503</v>
      </c>
      <c r="BU198" s="122">
        <v>6</v>
      </c>
      <c r="BV198" s="122">
        <f t="shared" si="73"/>
        <v>8316.2049377685034</v>
      </c>
      <c r="BW198" s="122">
        <f t="shared" si="74"/>
        <v>3.3333333333333333E-2</v>
      </c>
      <c r="BX198" s="122" t="s">
        <v>1376</v>
      </c>
      <c r="BY198" s="122">
        <f t="shared" si="75"/>
        <v>0.14689458399931454</v>
      </c>
      <c r="BZ198" s="78">
        <v>-5.009289709761787</v>
      </c>
      <c r="CA198" s="122">
        <f t="shared" si="76"/>
        <v>-5.4533976575718981</v>
      </c>
      <c r="CB198" s="122">
        <f t="shared" si="77"/>
        <v>-13.609972459564053</v>
      </c>
    </row>
    <row r="199" spans="1:80" x14ac:dyDescent="0.35">
      <c r="A199" s="4" t="s">
        <v>56</v>
      </c>
      <c r="B199" s="4">
        <v>4</v>
      </c>
      <c r="C199" s="4" t="s">
        <v>45</v>
      </c>
      <c r="D199" s="5">
        <v>3</v>
      </c>
      <c r="E199" s="6">
        <v>42447</v>
      </c>
      <c r="F199" s="4">
        <v>3012</v>
      </c>
      <c r="G199" s="4">
        <v>3012.6</v>
      </c>
      <c r="H199" s="4">
        <v>2954.98</v>
      </c>
      <c r="I199" s="4">
        <v>2955.56</v>
      </c>
      <c r="J199" s="7">
        <v>6</v>
      </c>
      <c r="K199" s="7">
        <v>262.94000000000005</v>
      </c>
      <c r="L199" s="4">
        <v>138.1</v>
      </c>
      <c r="M199" s="4">
        <v>109.7</v>
      </c>
      <c r="N199" s="8"/>
      <c r="O199" s="4">
        <v>20</v>
      </c>
      <c r="P199" s="8"/>
      <c r="Q199" s="8"/>
      <c r="R199" s="4">
        <v>0.4</v>
      </c>
      <c r="S199" s="4">
        <v>2388</v>
      </c>
      <c r="T199" s="4">
        <v>8781</v>
      </c>
      <c r="U199" s="4">
        <v>5737.8</v>
      </c>
      <c r="V199" s="4">
        <v>85.2</v>
      </c>
      <c r="W199" s="4">
        <v>0.5</v>
      </c>
      <c r="X199" s="4">
        <v>0.05</v>
      </c>
      <c r="Y199" s="4">
        <v>0.92</v>
      </c>
      <c r="Z199" s="4">
        <v>309.8</v>
      </c>
      <c r="AA199" s="4">
        <v>8.61</v>
      </c>
      <c r="AB199" s="8"/>
      <c r="AC199" s="4">
        <v>2232.8000000000002</v>
      </c>
      <c r="AD199" s="4">
        <v>166.2</v>
      </c>
      <c r="AE199" s="8">
        <v>0</v>
      </c>
      <c r="AF199" s="8">
        <v>6477</v>
      </c>
      <c r="AG199" s="8">
        <v>1.1070283123856888</v>
      </c>
      <c r="AH199" s="15">
        <v>0.10026181818181815</v>
      </c>
      <c r="AI199" s="15">
        <v>5.8054545454545442E-2</v>
      </c>
      <c r="AJ199" s="16">
        <v>16.763999999999214</v>
      </c>
      <c r="AK199" s="16">
        <v>1756.3611863636359</v>
      </c>
      <c r="AL199" s="16">
        <v>6971.9684954545446</v>
      </c>
      <c r="AM199" s="16">
        <v>6481.8622999999998</v>
      </c>
      <c r="AN199" s="16">
        <v>7512.7772999999997</v>
      </c>
      <c r="AO199" s="16">
        <v>3.5594745454545453</v>
      </c>
      <c r="AP199" s="16">
        <v>1.6797</v>
      </c>
      <c r="AQ199" s="16">
        <v>9.6268999999999991</v>
      </c>
      <c r="AR199" s="53">
        <v>0.15124636363636365</v>
      </c>
      <c r="AS199" s="53">
        <f t="shared" si="78"/>
        <v>2.4956867835718834</v>
      </c>
      <c r="AT199" s="8">
        <v>0</v>
      </c>
      <c r="AU199" s="50">
        <v>4.8899999999999999E-2</v>
      </c>
      <c r="AV199" s="78">
        <v>3.26</v>
      </c>
      <c r="AW199" s="78" t="s">
        <v>119</v>
      </c>
      <c r="AX199" s="78" t="s">
        <v>98</v>
      </c>
      <c r="AY199" s="78">
        <v>2673.8</v>
      </c>
      <c r="AZ199" s="78">
        <v>5108.076</v>
      </c>
      <c r="BA199" s="78">
        <v>0</v>
      </c>
      <c r="BB199" s="78">
        <v>27.848115825814332</v>
      </c>
      <c r="BC199" s="78" t="str">
        <f t="shared" si="64"/>
        <v>R33S4C3</v>
      </c>
      <c r="BD199" s="78">
        <f t="shared" si="65"/>
        <v>66.196183994971619</v>
      </c>
      <c r="BE199" s="78">
        <v>67.790000000000006</v>
      </c>
      <c r="BF199" s="78"/>
      <c r="BG199" s="99">
        <v>29.6</v>
      </c>
      <c r="BH199" s="142">
        <v>8.4764972560252119</v>
      </c>
      <c r="BI199" s="99">
        <v>5</v>
      </c>
      <c r="BJ199" s="99">
        <f t="shared" si="66"/>
        <v>3.352799999999843</v>
      </c>
      <c r="BK199" s="99">
        <v>133.19016941064811</v>
      </c>
      <c r="BL199" s="142">
        <v>5.4850000000000003</v>
      </c>
      <c r="BM199" s="76" t="str">
        <f t="shared" si="67"/>
        <v>R33S4</v>
      </c>
      <c r="BN199" s="76">
        <f t="shared" si="68"/>
        <v>26.524235505318558</v>
      </c>
      <c r="BO199" s="135"/>
      <c r="BP199" s="110">
        <f t="shared" si="69"/>
        <v>7.0412004618078514</v>
      </c>
      <c r="BQ199" s="144">
        <f t="shared" si="70"/>
        <v>0.41</v>
      </c>
      <c r="BR199" s="110">
        <f t="shared" si="71"/>
        <v>10.244401369175057</v>
      </c>
      <c r="BS199" s="99">
        <v>1</v>
      </c>
      <c r="BT199" s="99">
        <f t="shared" si="72"/>
        <v>10729.688593909757</v>
      </c>
      <c r="BU199" s="122">
        <v>6</v>
      </c>
      <c r="BV199" s="122">
        <f t="shared" si="73"/>
        <v>8341.6885939097574</v>
      </c>
      <c r="BW199" s="122">
        <f t="shared" si="74"/>
        <v>0.02</v>
      </c>
      <c r="BX199" s="122" t="s">
        <v>1376</v>
      </c>
      <c r="BY199" s="122">
        <f t="shared" si="75"/>
        <v>0.16181607443499652</v>
      </c>
      <c r="BZ199" s="78">
        <v>-5.844813497199973</v>
      </c>
      <c r="CA199" s="122">
        <f t="shared" si="76"/>
        <v>-5.4533976575718981</v>
      </c>
      <c r="CB199" s="122">
        <f t="shared" si="77"/>
        <v>-13.609972459564053</v>
      </c>
    </row>
    <row r="200" spans="1:80" x14ac:dyDescent="0.35">
      <c r="A200" s="4" t="s">
        <v>56</v>
      </c>
      <c r="B200" s="4">
        <v>4</v>
      </c>
      <c r="C200" s="4" t="s">
        <v>45</v>
      </c>
      <c r="D200" s="5">
        <v>4</v>
      </c>
      <c r="E200" s="6">
        <v>42447</v>
      </c>
      <c r="F200" s="4">
        <v>3052</v>
      </c>
      <c r="G200" s="4">
        <v>3052.6</v>
      </c>
      <c r="H200" s="4">
        <v>2993.83</v>
      </c>
      <c r="I200" s="4">
        <v>2994.41</v>
      </c>
      <c r="J200" s="7">
        <v>6</v>
      </c>
      <c r="K200" s="7">
        <v>265.45999999999992</v>
      </c>
      <c r="L200" s="4">
        <v>117.8</v>
      </c>
      <c r="M200" s="4">
        <v>82.3</v>
      </c>
      <c r="N200" s="8"/>
      <c r="O200" s="4">
        <v>40</v>
      </c>
      <c r="P200" s="8"/>
      <c r="Q200" s="8"/>
      <c r="R200" s="4">
        <v>0.47</v>
      </c>
      <c r="S200" s="4">
        <v>2457.3000000000002</v>
      </c>
      <c r="T200" s="4">
        <v>8781</v>
      </c>
      <c r="U200" s="4">
        <v>5737.8</v>
      </c>
      <c r="V200" s="4">
        <v>85.2</v>
      </c>
      <c r="W200" s="4">
        <v>0.88</v>
      </c>
      <c r="X200" s="4">
        <v>0.05</v>
      </c>
      <c r="Y200" s="4">
        <v>0.86</v>
      </c>
      <c r="Z200" s="4">
        <v>286.2</v>
      </c>
      <c r="AA200" s="4">
        <v>10.6</v>
      </c>
      <c r="AB200" s="8"/>
      <c r="AC200" s="4">
        <v>2232.8000000000002</v>
      </c>
      <c r="AD200" s="4">
        <v>166.2</v>
      </c>
      <c r="AE200" s="8">
        <v>0</v>
      </c>
      <c r="AF200" s="8">
        <v>6477</v>
      </c>
      <c r="AG200" s="8">
        <v>1.1070283123856901</v>
      </c>
      <c r="AH200" s="15">
        <v>0.10026181818181815</v>
      </c>
      <c r="AI200" s="15">
        <v>5.8054545454545442E-2</v>
      </c>
      <c r="AJ200" s="16">
        <v>16.763999999999214</v>
      </c>
      <c r="AK200" s="16">
        <v>1756.3611863636359</v>
      </c>
      <c r="AL200" s="16">
        <v>6971.9684954545446</v>
      </c>
      <c r="AM200" s="16">
        <v>6481.8622999999998</v>
      </c>
      <c r="AN200" s="16">
        <v>7512.7772999999997</v>
      </c>
      <c r="AO200" s="16">
        <v>3.5594745454545453</v>
      </c>
      <c r="AP200" s="16">
        <v>1.6797</v>
      </c>
      <c r="AQ200" s="16">
        <v>9.6268999999999991</v>
      </c>
      <c r="AR200" s="53">
        <v>0.15124636363636365</v>
      </c>
      <c r="AS200" s="53">
        <f t="shared" si="78"/>
        <v>2.4956867835718834</v>
      </c>
      <c r="AT200" s="8">
        <v>0</v>
      </c>
      <c r="AU200" s="50">
        <v>0.15839999999999999</v>
      </c>
      <c r="AV200" s="78">
        <v>10.56</v>
      </c>
      <c r="AW200" s="78" t="s">
        <v>119</v>
      </c>
      <c r="AX200" s="78" t="s">
        <v>98</v>
      </c>
      <c r="AY200" s="78">
        <v>2718.9</v>
      </c>
      <c r="AZ200" s="78">
        <v>5123.5559999999996</v>
      </c>
      <c r="BA200" s="78">
        <v>0</v>
      </c>
      <c r="BB200" s="78">
        <v>52.980551064268667</v>
      </c>
      <c r="BC200" s="78" t="str">
        <f t="shared" si="64"/>
        <v>R33S4C4</v>
      </c>
      <c r="BD200" s="78">
        <f t="shared" si="65"/>
        <v>66.196183994971619</v>
      </c>
      <c r="BE200" s="78">
        <v>127.40000000000002</v>
      </c>
      <c r="BF200" s="78"/>
      <c r="BG200" s="99">
        <v>29.6</v>
      </c>
      <c r="BH200" s="142">
        <v>8.4764972560252119</v>
      </c>
      <c r="BI200" s="99">
        <v>5</v>
      </c>
      <c r="BJ200" s="99">
        <f t="shared" si="66"/>
        <v>3.352799999999843</v>
      </c>
      <c r="BK200" s="99">
        <v>133.19016941064811</v>
      </c>
      <c r="BL200" s="142">
        <v>2.0575000000000001</v>
      </c>
      <c r="BM200" s="76" t="str">
        <f t="shared" si="67"/>
        <v>R33S4</v>
      </c>
      <c r="BN200" s="76">
        <f t="shared" si="68"/>
        <v>26.524235505318558</v>
      </c>
      <c r="BO200" s="135"/>
      <c r="BP200" s="110">
        <f t="shared" si="69"/>
        <v>4.6927077196860347</v>
      </c>
      <c r="BQ200" s="144">
        <f t="shared" si="70"/>
        <v>0.41</v>
      </c>
      <c r="BR200" s="110">
        <f t="shared" si="71"/>
        <v>10.244401369175057</v>
      </c>
      <c r="BS200" s="99">
        <v>1</v>
      </c>
      <c r="BT200" s="99">
        <f t="shared" si="72"/>
        <v>10870.754997700453</v>
      </c>
      <c r="BU200" s="122">
        <v>6</v>
      </c>
      <c r="BV200" s="122">
        <f t="shared" si="73"/>
        <v>8413.4549977004535</v>
      </c>
      <c r="BW200" s="122">
        <f t="shared" si="74"/>
        <v>1.175E-2</v>
      </c>
      <c r="BX200" s="122" t="s">
        <v>1376</v>
      </c>
      <c r="BY200" s="122">
        <f t="shared" si="75"/>
        <v>7.5299131568835914E-2</v>
      </c>
      <c r="BZ200" s="78">
        <v>-5.5574352376018128</v>
      </c>
      <c r="CA200" s="122">
        <f t="shared" si="76"/>
        <v>-5.4533976575718981</v>
      </c>
      <c r="CB200" s="122">
        <f t="shared" si="77"/>
        <v>-13.609972459564053</v>
      </c>
    </row>
    <row r="201" spans="1:80" x14ac:dyDescent="0.35">
      <c r="A201" s="4" t="s">
        <v>56</v>
      </c>
      <c r="B201" s="4">
        <v>4</v>
      </c>
      <c r="C201" s="4" t="s">
        <v>45</v>
      </c>
      <c r="D201" s="5">
        <v>5</v>
      </c>
      <c r="E201" s="6">
        <v>42447</v>
      </c>
      <c r="F201" s="4">
        <v>3071</v>
      </c>
      <c r="G201" s="4">
        <v>3071.6</v>
      </c>
      <c r="H201" s="4">
        <v>3012.15</v>
      </c>
      <c r="I201" s="4">
        <v>3012.72</v>
      </c>
      <c r="J201" s="7">
        <v>6</v>
      </c>
      <c r="K201" s="7">
        <v>266</v>
      </c>
      <c r="L201" s="4">
        <v>153.9</v>
      </c>
      <c r="M201" s="4">
        <v>109.7</v>
      </c>
      <c r="N201" s="8"/>
      <c r="O201" s="4">
        <v>48.3</v>
      </c>
      <c r="P201" s="8"/>
      <c r="Q201" s="8"/>
      <c r="R201" s="4">
        <v>0.26</v>
      </c>
      <c r="S201" s="4">
        <v>2491</v>
      </c>
      <c r="T201" s="4">
        <v>8781</v>
      </c>
      <c r="U201" s="4">
        <v>5737.8</v>
      </c>
      <c r="V201" s="4">
        <v>85.2</v>
      </c>
      <c r="W201" s="4">
        <v>0.87</v>
      </c>
      <c r="X201" s="4">
        <v>0.05</v>
      </c>
      <c r="Y201" s="4">
        <v>0.46</v>
      </c>
      <c r="Z201" s="4">
        <v>157.1</v>
      </c>
      <c r="AA201" s="4">
        <v>4.3600000000000003</v>
      </c>
      <c r="AB201" s="8"/>
      <c r="AC201" s="4">
        <v>2232.8000000000002</v>
      </c>
      <c r="AD201" s="4">
        <v>166</v>
      </c>
      <c r="AE201" s="8">
        <v>0</v>
      </c>
      <c r="AF201" s="8">
        <v>6477</v>
      </c>
      <c r="AG201" s="8">
        <v>1.1070283123856901</v>
      </c>
      <c r="AH201" s="15">
        <v>0.10026181818181815</v>
      </c>
      <c r="AI201" s="15">
        <v>5.8054545454545442E-2</v>
      </c>
      <c r="AJ201" s="16">
        <v>16.763999999999214</v>
      </c>
      <c r="AK201" s="16">
        <v>1756.3611863636359</v>
      </c>
      <c r="AL201" s="16">
        <v>6971.9684954545446</v>
      </c>
      <c r="AM201" s="16">
        <v>6481.8622999999998</v>
      </c>
      <c r="AN201" s="16">
        <v>7512.7772999999997</v>
      </c>
      <c r="AO201" s="16">
        <v>3.5594745454545453</v>
      </c>
      <c r="AP201" s="16">
        <v>1.6797</v>
      </c>
      <c r="AQ201" s="16">
        <v>9.6268999999999991</v>
      </c>
      <c r="AR201" s="53">
        <v>0.15124636363636365</v>
      </c>
      <c r="AS201" s="53">
        <f t="shared" si="78"/>
        <v>2.4956867835718834</v>
      </c>
      <c r="AT201" s="8">
        <v>0</v>
      </c>
      <c r="AU201" s="50">
        <v>8.8500000000000002E-3</v>
      </c>
      <c r="AV201" s="78">
        <v>0.59</v>
      </c>
      <c r="AW201" s="78" t="s">
        <v>119</v>
      </c>
      <c r="AX201" s="78" t="s">
        <v>98</v>
      </c>
      <c r="AY201" s="78">
        <v>2741.6</v>
      </c>
      <c r="AZ201" s="78">
        <v>5130.8959999999997</v>
      </c>
      <c r="BA201" s="78">
        <v>0</v>
      </c>
      <c r="BB201" s="78">
        <v>3.1808532722609506</v>
      </c>
      <c r="BC201" s="78" t="str">
        <f t="shared" si="64"/>
        <v>R33S4C5</v>
      </c>
      <c r="BD201" s="78">
        <f t="shared" si="65"/>
        <v>66.196183994971619</v>
      </c>
      <c r="BE201" s="78">
        <v>7.6</v>
      </c>
      <c r="BF201" s="78"/>
      <c r="BG201" s="99">
        <v>29.6</v>
      </c>
      <c r="BH201" s="142">
        <v>8.4764972560252119</v>
      </c>
      <c r="BI201" s="99">
        <v>5</v>
      </c>
      <c r="BJ201" s="99">
        <f t="shared" si="66"/>
        <v>3.352799999999843</v>
      </c>
      <c r="BK201" s="99">
        <v>133.19016941064811</v>
      </c>
      <c r="BL201" s="142">
        <v>2.2712215320910976</v>
      </c>
      <c r="BM201" s="76" t="str">
        <f t="shared" si="67"/>
        <v>R33S4</v>
      </c>
      <c r="BN201" s="76">
        <f t="shared" si="68"/>
        <v>26.524235505318558</v>
      </c>
      <c r="BO201" s="135"/>
      <c r="BP201" s="110">
        <f t="shared" si="69"/>
        <v>2.9121024001617037</v>
      </c>
      <c r="BQ201" s="144">
        <f t="shared" si="70"/>
        <v>0.41</v>
      </c>
      <c r="BR201" s="110">
        <f t="shared" si="71"/>
        <v>10.244401369175057</v>
      </c>
      <c r="BS201" s="99">
        <v>1</v>
      </c>
      <c r="BT201" s="99">
        <f t="shared" si="72"/>
        <v>10937.275886180385</v>
      </c>
      <c r="BU201" s="122">
        <v>6</v>
      </c>
      <c r="BV201" s="122">
        <f t="shared" si="73"/>
        <v>8446.275886180385</v>
      </c>
      <c r="BW201" s="122">
        <f t="shared" si="74"/>
        <v>5.3830227743271227E-3</v>
      </c>
      <c r="BX201" s="122" t="s">
        <v>1377</v>
      </c>
      <c r="BY201" s="122">
        <f t="shared" si="75"/>
        <v>6.7004585687369153E-2</v>
      </c>
      <c r="BZ201" s="78">
        <v>-5.6627450829188053</v>
      </c>
      <c r="CA201" s="122">
        <f t="shared" si="76"/>
        <v>-5.4533976575718981</v>
      </c>
      <c r="CB201" s="122">
        <f t="shared" si="77"/>
        <v>-13.609972459564053</v>
      </c>
    </row>
    <row r="202" spans="1:80" x14ac:dyDescent="0.35">
      <c r="A202" s="4" t="s">
        <v>56</v>
      </c>
      <c r="B202" s="4">
        <v>5</v>
      </c>
      <c r="C202" s="4" t="s">
        <v>46</v>
      </c>
      <c r="D202" s="5">
        <v>1</v>
      </c>
      <c r="E202" s="6">
        <v>42508</v>
      </c>
      <c r="F202" s="4">
        <v>2937.3</v>
      </c>
      <c r="G202" s="4">
        <v>2938.5</v>
      </c>
      <c r="H202" s="4">
        <v>2882.43</v>
      </c>
      <c r="I202" s="4">
        <v>2883.6</v>
      </c>
      <c r="J202" s="7">
        <v>20</v>
      </c>
      <c r="K202" s="7">
        <v>258.8</v>
      </c>
      <c r="L202" s="4">
        <v>148.4</v>
      </c>
      <c r="M202" s="4">
        <v>146.30000000000001</v>
      </c>
      <c r="N202" s="8"/>
      <c r="O202" s="4">
        <v>57.9</v>
      </c>
      <c r="P202" s="8"/>
      <c r="Q202" s="8"/>
      <c r="R202" s="4">
        <v>0.39</v>
      </c>
      <c r="S202" s="4">
        <v>1788.4</v>
      </c>
      <c r="T202" s="4">
        <v>8988.7999999999993</v>
      </c>
      <c r="U202" s="4">
        <v>6460.4</v>
      </c>
      <c r="V202" s="4">
        <v>29.3</v>
      </c>
      <c r="W202" s="4">
        <v>0.38</v>
      </c>
      <c r="X202" s="4">
        <v>21.1</v>
      </c>
      <c r="Y202" s="4">
        <v>1.49</v>
      </c>
      <c r="Z202" s="4">
        <v>794.7</v>
      </c>
      <c r="AA202" s="4">
        <v>16.559999999999999</v>
      </c>
      <c r="AB202" s="8"/>
      <c r="AC202" s="4">
        <v>1499.4</v>
      </c>
      <c r="AD202" s="4">
        <v>127.9</v>
      </c>
      <c r="AE202" s="8">
        <v>0</v>
      </c>
      <c r="AF202" s="8" t="s">
        <v>49</v>
      </c>
      <c r="AG202" s="8" t="s">
        <v>49</v>
      </c>
      <c r="AH202" s="23">
        <v>7.6136065573770478E-2</v>
      </c>
      <c r="AI202" s="23">
        <v>3.6775409836065573E-2</v>
      </c>
      <c r="AJ202" s="24">
        <v>9.1440000000015971</v>
      </c>
      <c r="AK202" s="24">
        <v>2126.597978688525</v>
      </c>
      <c r="AL202" s="24">
        <v>6705.4079131147528</v>
      </c>
      <c r="AM202" s="24">
        <v>5988</v>
      </c>
      <c r="AN202" s="24">
        <v>7027.2812999999996</v>
      </c>
      <c r="AO202" s="24">
        <v>3.1917737704918028</v>
      </c>
      <c r="AP202" s="24">
        <v>1.5702</v>
      </c>
      <c r="AQ202" s="24">
        <v>9.3858999999999995</v>
      </c>
      <c r="AR202" s="52">
        <v>0.13562786885245903</v>
      </c>
      <c r="AS202" s="52">
        <f>AR202*0.3*AJ202*3.281</f>
        <v>1.2207103874323444</v>
      </c>
      <c r="AT202" s="8"/>
      <c r="AU202" s="50" t="e">
        <v>#N/A</v>
      </c>
      <c r="AV202" s="78" t="e">
        <v>#N/A</v>
      </c>
      <c r="AW202" s="78" t="s">
        <v>119</v>
      </c>
      <c r="AX202" s="78" t="s">
        <v>98</v>
      </c>
      <c r="AY202" s="78" t="e">
        <v>#N/A</v>
      </c>
      <c r="AZ202" s="78" t="e">
        <v>#N/A</v>
      </c>
      <c r="BA202" s="78" t="e">
        <v>#N/A</v>
      </c>
      <c r="BB202" s="78" t="e">
        <v>#N/A</v>
      </c>
      <c r="BC202" s="78" t="str">
        <f t="shared" si="64"/>
        <v>R33S5C1</v>
      </c>
      <c r="BD202" s="78" t="e">
        <f t="shared" si="65"/>
        <v>#N/A</v>
      </c>
      <c r="BE202" s="78" t="e">
        <v>#N/A</v>
      </c>
      <c r="BF202" s="78" t="s">
        <v>49</v>
      </c>
      <c r="BG202" s="99">
        <v>29.9</v>
      </c>
      <c r="BH202" s="142">
        <v>7.0756780402437336</v>
      </c>
      <c r="BI202" s="99">
        <v>2</v>
      </c>
      <c r="BJ202" s="99">
        <f t="shared" si="66"/>
        <v>4.5720000000007985</v>
      </c>
      <c r="BK202" s="99">
        <v>163.97637795272726</v>
      </c>
      <c r="BL202" s="142">
        <v>2.5267702936096721</v>
      </c>
      <c r="BM202" s="76" t="str">
        <f t="shared" si="67"/>
        <v>R33S5</v>
      </c>
      <c r="BN202" s="76" t="e">
        <f t="shared" si="68"/>
        <v>#N/A</v>
      </c>
      <c r="BO202" s="135"/>
      <c r="BP202" s="110">
        <f t="shared" si="69"/>
        <v>1.4034597669334028</v>
      </c>
      <c r="BQ202" s="144">
        <f t="shared" si="70"/>
        <v>0.28500000000000003</v>
      </c>
      <c r="BR202" s="110">
        <f t="shared" si="71"/>
        <v>32.604866664130242</v>
      </c>
      <c r="BS202" s="99">
        <v>1</v>
      </c>
      <c r="BT202" s="99" t="e">
        <f t="shared" si="72"/>
        <v>#VALUE!</v>
      </c>
      <c r="BU202" s="122">
        <v>6</v>
      </c>
      <c r="BV202" s="122" t="e">
        <f t="shared" si="73"/>
        <v>#VALUE!</v>
      </c>
      <c r="BW202" s="122">
        <f t="shared" si="74"/>
        <v>6.7357512953367879E-3</v>
      </c>
      <c r="BX202" s="122" t="s">
        <v>1376</v>
      </c>
      <c r="BY202" s="122">
        <f t="shared" si="75"/>
        <v>6.0066526405372092E-2</v>
      </c>
      <c r="BZ202" s="78">
        <v>-6.1728507198877072</v>
      </c>
      <c r="CA202" s="122">
        <f t="shared" si="76"/>
        <v>-5.3352925725716798</v>
      </c>
      <c r="CB202" s="122">
        <f t="shared" si="77"/>
        <v>-6.5128470633288842</v>
      </c>
    </row>
    <row r="203" spans="1:80" x14ac:dyDescent="0.35">
      <c r="A203" s="4" t="s">
        <v>56</v>
      </c>
      <c r="B203" s="4">
        <v>5</v>
      </c>
      <c r="C203" s="4" t="s">
        <v>46</v>
      </c>
      <c r="D203" s="5">
        <v>2</v>
      </c>
      <c r="E203" s="6">
        <v>42508</v>
      </c>
      <c r="F203" s="4">
        <v>2949</v>
      </c>
      <c r="G203" s="4">
        <v>2950</v>
      </c>
      <c r="H203" s="4">
        <v>2893.82</v>
      </c>
      <c r="I203" s="4">
        <v>2894.8</v>
      </c>
      <c r="J203" s="7">
        <v>10</v>
      </c>
      <c r="K203" s="7">
        <v>258.8</v>
      </c>
      <c r="L203" s="4">
        <v>36.6</v>
      </c>
      <c r="M203" s="4">
        <v>27.4</v>
      </c>
      <c r="N203" s="8"/>
      <c r="O203" s="4">
        <v>6.8</v>
      </c>
      <c r="P203" s="8"/>
      <c r="Q203" s="8"/>
      <c r="R203" s="4">
        <v>0.18</v>
      </c>
      <c r="S203" s="4">
        <v>1856.3</v>
      </c>
      <c r="T203" s="4">
        <v>8988.7999999999993</v>
      </c>
      <c r="U203" s="4">
        <v>6460.4</v>
      </c>
      <c r="V203" s="4">
        <v>29.3</v>
      </c>
      <c r="W203" s="4">
        <v>0.02</v>
      </c>
      <c r="X203" s="4">
        <v>21.1</v>
      </c>
      <c r="Y203" s="4">
        <v>1.1399999999999999</v>
      </c>
      <c r="Z203" s="4">
        <v>591.4</v>
      </c>
      <c r="AA203" s="4">
        <v>65.709999999999994</v>
      </c>
      <c r="AB203" s="8"/>
      <c r="AC203" s="4">
        <v>1499.4</v>
      </c>
      <c r="AD203" s="4">
        <v>127.9</v>
      </c>
      <c r="AE203" s="8">
        <v>0</v>
      </c>
      <c r="AF203" s="8" t="s">
        <v>49</v>
      </c>
      <c r="AG203" s="8" t="s">
        <v>49</v>
      </c>
      <c r="AH203" s="23">
        <v>7.6136065573770478E-2</v>
      </c>
      <c r="AI203" s="23">
        <v>3.6775409836065573E-2</v>
      </c>
      <c r="AJ203" s="24">
        <v>9.1440000000015971</v>
      </c>
      <c r="AK203" s="24">
        <v>2126.597978688525</v>
      </c>
      <c r="AL203" s="24">
        <v>6705.4079131147528</v>
      </c>
      <c r="AM203" s="24">
        <v>5988</v>
      </c>
      <c r="AN203" s="24">
        <v>7027.2812999999996</v>
      </c>
      <c r="AO203" s="24">
        <v>3.1917737704918028</v>
      </c>
      <c r="AP203" s="24">
        <v>1.5702</v>
      </c>
      <c r="AQ203" s="24">
        <v>9.3858999999999995</v>
      </c>
      <c r="AR203" s="52">
        <v>0.13562786885245903</v>
      </c>
      <c r="AS203" s="52">
        <f>AR203*0.3*AJ203*3.281</f>
        <v>1.2207103874323444</v>
      </c>
      <c r="AT203" s="8">
        <v>0</v>
      </c>
      <c r="AU203" s="50">
        <v>0.26624999999999999</v>
      </c>
      <c r="AV203" s="78">
        <v>17.75</v>
      </c>
      <c r="AW203" s="78" t="s">
        <v>119</v>
      </c>
      <c r="AX203" s="78" t="s">
        <v>98</v>
      </c>
      <c r="AY203" s="78">
        <v>2618.6999999999998</v>
      </c>
      <c r="AZ203" s="78">
        <v>5083.5879999999997</v>
      </c>
      <c r="BA203" s="78">
        <v>0</v>
      </c>
      <c r="BB203" s="78">
        <v>85.127600118139242</v>
      </c>
      <c r="BC203" s="78" t="str">
        <f t="shared" si="64"/>
        <v>R33S5C2</v>
      </c>
      <c r="BD203" s="78" t="e">
        <f t="shared" si="65"/>
        <v>#N/A</v>
      </c>
      <c r="BE203" s="78">
        <v>209.83</v>
      </c>
      <c r="BF203" s="78" t="s">
        <v>49</v>
      </c>
      <c r="BG203" s="99">
        <v>29.9</v>
      </c>
      <c r="BH203" s="142">
        <v>7.0756780402437336</v>
      </c>
      <c r="BI203" s="99">
        <v>2</v>
      </c>
      <c r="BJ203" s="99">
        <f t="shared" si="66"/>
        <v>4.5720000000007985</v>
      </c>
      <c r="BK203" s="99">
        <v>163.97637795272726</v>
      </c>
      <c r="BL203" s="142">
        <v>4.0294117647058822</v>
      </c>
      <c r="BM203" s="76" t="str">
        <f t="shared" si="67"/>
        <v>R33S5</v>
      </c>
      <c r="BN203" s="76" t="e">
        <f t="shared" si="68"/>
        <v>#N/A</v>
      </c>
      <c r="BO203" s="135"/>
      <c r="BP203" s="110">
        <f t="shared" si="69"/>
        <v>63.806273561327082</v>
      </c>
      <c r="BQ203" s="144">
        <f t="shared" si="70"/>
        <v>0.28500000000000003</v>
      </c>
      <c r="BR203" s="110">
        <f t="shared" si="71"/>
        <v>32.604866664130242</v>
      </c>
      <c r="BS203" s="99">
        <v>1</v>
      </c>
      <c r="BT203" s="99" t="e">
        <f t="shared" si="72"/>
        <v>#VALUE!</v>
      </c>
      <c r="BU203" s="122">
        <v>6</v>
      </c>
      <c r="BV203" s="122" t="e">
        <f t="shared" si="73"/>
        <v>#VALUE!</v>
      </c>
      <c r="BW203" s="122">
        <f t="shared" si="74"/>
        <v>2.6470588235294117E-2</v>
      </c>
      <c r="BX203" s="122" t="s">
        <v>1376</v>
      </c>
      <c r="BY203" s="122">
        <f t="shared" si="75"/>
        <v>0.33645634904442584</v>
      </c>
      <c r="BZ203" s="78">
        <v>-4.4977344252556524</v>
      </c>
      <c r="CA203" s="122">
        <f t="shared" si="76"/>
        <v>-5.3352925725716798</v>
      </c>
      <c r="CB203" s="122">
        <f t="shared" si="77"/>
        <v>-6.5128470633288842</v>
      </c>
    </row>
    <row r="204" spans="1:80" x14ac:dyDescent="0.35">
      <c r="A204" s="4" t="s">
        <v>57</v>
      </c>
      <c r="B204" s="4">
        <v>1</v>
      </c>
      <c r="C204" s="4" t="s">
        <v>44</v>
      </c>
      <c r="D204" s="5">
        <v>1</v>
      </c>
      <c r="E204" s="6">
        <v>42390</v>
      </c>
      <c r="F204" s="4">
        <v>3442.9</v>
      </c>
      <c r="G204" s="4">
        <v>3443.5</v>
      </c>
      <c r="H204" s="4">
        <v>3372.96</v>
      </c>
      <c r="I204" s="4">
        <v>3373.55</v>
      </c>
      <c r="J204" s="7">
        <v>6</v>
      </c>
      <c r="K204" s="7">
        <v>287.55931999999996</v>
      </c>
      <c r="L204" s="4">
        <v>454.4</v>
      </c>
      <c r="M204" s="4">
        <v>454.4</v>
      </c>
      <c r="N204" s="8"/>
      <c r="O204" s="4">
        <v>24.8</v>
      </c>
      <c r="P204" s="8"/>
      <c r="Q204" s="8"/>
      <c r="R204" s="4">
        <v>0.35</v>
      </c>
      <c r="S204" s="4">
        <v>1701.5</v>
      </c>
      <c r="T204" s="4">
        <v>8266.9</v>
      </c>
      <c r="U204" s="4">
        <v>5153.5</v>
      </c>
      <c r="V204" s="4">
        <v>78.7</v>
      </c>
      <c r="W204" s="4">
        <v>0.95</v>
      </c>
      <c r="X204" s="4">
        <v>2.46</v>
      </c>
      <c r="Y204" s="4">
        <v>0.99</v>
      </c>
      <c r="Z204" s="4">
        <v>610.20000000000005</v>
      </c>
      <c r="AA204" s="4">
        <v>4.09</v>
      </c>
      <c r="AB204" s="8"/>
      <c r="AC204" s="4">
        <v>1621.8</v>
      </c>
      <c r="AD204" s="4">
        <v>202.9</v>
      </c>
      <c r="AE204" s="8">
        <v>0</v>
      </c>
      <c r="AF204" s="8">
        <v>3970</v>
      </c>
      <c r="AG204" s="8">
        <v>0.79492846517679738</v>
      </c>
      <c r="AH204" s="23">
        <v>5.5988727272727266E-2</v>
      </c>
      <c r="AI204" s="23">
        <v>3.3409818181818172E-2</v>
      </c>
      <c r="AJ204" s="24">
        <v>41.909999999999854</v>
      </c>
      <c r="AK204" s="24">
        <v>2215.6201323636369</v>
      </c>
      <c r="AL204" s="24">
        <v>6999.3298720000003</v>
      </c>
      <c r="AM204" s="24">
        <v>6401.6558000000005</v>
      </c>
      <c r="AN204" s="24">
        <v>8422.2206999999999</v>
      </c>
      <c r="AO204" s="24">
        <v>4.3187643636363617</v>
      </c>
      <c r="AP204" s="24">
        <v>1.8358000000000001</v>
      </c>
      <c r="AQ204" s="24">
        <v>8.4415999999999993</v>
      </c>
      <c r="AR204" s="25">
        <v>4.1532363636363645E-2</v>
      </c>
      <c r="AS204" s="25">
        <f>AR204*0.3*3.281*AJ204</f>
        <v>1.7132936046479945</v>
      </c>
      <c r="AT204" s="8">
        <v>50</v>
      </c>
      <c r="AU204" s="50">
        <v>7.8400000000000015E-3</v>
      </c>
      <c r="AV204" s="78">
        <v>0.14000000000000001</v>
      </c>
      <c r="AW204" s="78" t="s">
        <v>119</v>
      </c>
      <c r="AX204" s="78" t="s">
        <v>98</v>
      </c>
      <c r="AY204" s="78">
        <v>1727.2</v>
      </c>
      <c r="AZ204" s="78">
        <v>5251.1</v>
      </c>
      <c r="BA204" s="78">
        <v>0</v>
      </c>
      <c r="BB204" s="78">
        <v>-1.3933426033655891E-3</v>
      </c>
      <c r="BC204" s="78" t="str">
        <f t="shared" si="64"/>
        <v>R34S1C1</v>
      </c>
      <c r="BD204" s="78">
        <f t="shared" si="65"/>
        <v>2.6243435386662378E-2</v>
      </c>
      <c r="BE204" s="78">
        <v>-4.9100000000000003E-3</v>
      </c>
      <c r="BF204" s="78"/>
      <c r="BG204" s="99">
        <v>30</v>
      </c>
      <c r="BH204" s="142">
        <v>1.763302314483423</v>
      </c>
      <c r="BI204" s="99">
        <v>4</v>
      </c>
      <c r="BJ204" s="99">
        <f t="shared" si="66"/>
        <v>10.477499999999964</v>
      </c>
      <c r="BK204" s="99">
        <v>38.697208303507651</v>
      </c>
      <c r="BL204" s="142">
        <v>18.322580645161288</v>
      </c>
      <c r="BM204" s="76" t="str">
        <f t="shared" si="67"/>
        <v>R34S1</v>
      </c>
      <c r="BN204" s="76">
        <f t="shared" si="68"/>
        <v>1.5317535368991372E-2</v>
      </c>
      <c r="BO204" s="135"/>
      <c r="BP204" s="110">
        <f t="shared" si="69"/>
        <v>1.6735718261107588</v>
      </c>
      <c r="BQ204" s="144">
        <f t="shared" si="70"/>
        <v>0.1825</v>
      </c>
      <c r="BR204" s="110">
        <f t="shared" si="71"/>
        <v>9.057282420536815</v>
      </c>
      <c r="BS204" s="99">
        <v>1</v>
      </c>
      <c r="BT204" s="99">
        <f t="shared" si="72"/>
        <v>8794.5390841609551</v>
      </c>
      <c r="BU204" s="122">
        <v>4</v>
      </c>
      <c r="BV204" s="122">
        <f t="shared" si="73"/>
        <v>7093.0390841609551</v>
      </c>
      <c r="BW204" s="122">
        <f t="shared" si="74"/>
        <v>1.4112903225806449E-2</v>
      </c>
      <c r="BX204" s="122" t="s">
        <v>1377</v>
      </c>
      <c r="BY204" s="122">
        <f t="shared" si="75"/>
        <v>0.18616922886295478</v>
      </c>
      <c r="BZ204" s="78">
        <v>-7.0839735830445623</v>
      </c>
      <c r="CA204" s="122">
        <f t="shared" si="76"/>
        <v>-6.0472326172014501</v>
      </c>
      <c r="CB204" s="122">
        <f t="shared" si="77"/>
        <v>-10.360684968869998</v>
      </c>
    </row>
    <row r="205" spans="1:80" x14ac:dyDescent="0.35">
      <c r="A205" s="4" t="s">
        <v>57</v>
      </c>
      <c r="B205" s="4">
        <v>1</v>
      </c>
      <c r="C205" s="4" t="s">
        <v>44</v>
      </c>
      <c r="D205" s="5">
        <v>2</v>
      </c>
      <c r="E205" s="6">
        <v>42390</v>
      </c>
      <c r="F205" s="4">
        <v>3469.6</v>
      </c>
      <c r="G205" s="4">
        <v>3470.2</v>
      </c>
      <c r="H205" s="4">
        <v>3399.04</v>
      </c>
      <c r="I205" s="4">
        <v>3399.62</v>
      </c>
      <c r="J205" s="7">
        <v>6</v>
      </c>
      <c r="K205" s="7">
        <v>289.22881999999998</v>
      </c>
      <c r="L205" s="4">
        <v>134.4</v>
      </c>
      <c r="M205" s="4">
        <v>134.4</v>
      </c>
      <c r="N205" s="8"/>
      <c r="O205" s="4">
        <v>27.4</v>
      </c>
      <c r="P205" s="8"/>
      <c r="Q205" s="8"/>
      <c r="R205" s="4">
        <v>0.14000000000000001</v>
      </c>
      <c r="S205" s="4">
        <v>1839.7</v>
      </c>
      <c r="T205" s="4">
        <v>8266.9</v>
      </c>
      <c r="U205" s="4">
        <v>5153.5</v>
      </c>
      <c r="V205" s="4">
        <v>78.7</v>
      </c>
      <c r="W205" s="4">
        <v>0.12</v>
      </c>
      <c r="X205" s="4">
        <v>2.46</v>
      </c>
      <c r="Y205" s="4">
        <v>0.32</v>
      </c>
      <c r="Z205" s="4">
        <v>187.2</v>
      </c>
      <c r="AA205" s="4">
        <v>4.24</v>
      </c>
      <c r="AB205" s="8"/>
      <c r="AC205" s="4">
        <v>1621.8</v>
      </c>
      <c r="AD205" s="4">
        <v>202.9</v>
      </c>
      <c r="AE205" s="8">
        <v>0</v>
      </c>
      <c r="AF205" s="8">
        <v>3970</v>
      </c>
      <c r="AG205" s="8">
        <v>0.79492846517679738</v>
      </c>
      <c r="AH205" s="23">
        <v>5.5988727272727266E-2</v>
      </c>
      <c r="AI205" s="23">
        <v>3.3409818181818172E-2</v>
      </c>
      <c r="AJ205" s="24">
        <v>41.909999999999854</v>
      </c>
      <c r="AK205" s="24">
        <v>2215.6201323636369</v>
      </c>
      <c r="AL205" s="24">
        <v>6999.3298720000003</v>
      </c>
      <c r="AM205" s="24">
        <v>6401.6558000000005</v>
      </c>
      <c r="AN205" s="24">
        <v>8422.2206999999999</v>
      </c>
      <c r="AO205" s="24">
        <v>4.3187643636363617</v>
      </c>
      <c r="AP205" s="24">
        <v>1.8358000000000001</v>
      </c>
      <c r="AQ205" s="24">
        <v>8.4415999999999993</v>
      </c>
      <c r="AR205" s="25">
        <v>4.1532363636363645E-2</v>
      </c>
      <c r="AS205" s="25">
        <f t="shared" ref="AS205:AS207" si="79">AR205*0.3*3.281*AJ205</f>
        <v>1.7132936046479945</v>
      </c>
      <c r="AT205" s="8">
        <v>63</v>
      </c>
      <c r="AU205" s="50">
        <v>7.8400000000000015E-3</v>
      </c>
      <c r="AV205" s="78">
        <v>0.14000000000000001</v>
      </c>
      <c r="AW205" s="78" t="s">
        <v>119</v>
      </c>
      <c r="AX205" s="78" t="s">
        <v>98</v>
      </c>
      <c r="AY205" s="78">
        <v>1757.4</v>
      </c>
      <c r="AZ205" s="78">
        <v>5260.8440000000001</v>
      </c>
      <c r="BA205" s="78">
        <v>0</v>
      </c>
      <c r="BB205" s="78">
        <v>-2.6316961252984207E-3</v>
      </c>
      <c r="BC205" s="78" t="str">
        <f t="shared" si="64"/>
        <v>R34S1C2</v>
      </c>
      <c r="BD205" s="78">
        <f t="shared" si="65"/>
        <v>2.6243435386662378E-2</v>
      </c>
      <c r="BE205" s="78">
        <v>-9.2200000000000008E-3</v>
      </c>
      <c r="BF205" s="78"/>
      <c r="BG205" s="99">
        <v>30</v>
      </c>
      <c r="BH205" s="142">
        <v>1.763302314483423</v>
      </c>
      <c r="BI205" s="99">
        <v>4</v>
      </c>
      <c r="BJ205" s="99">
        <f t="shared" si="66"/>
        <v>10.477499999999964</v>
      </c>
      <c r="BK205" s="99">
        <v>38.697208303507651</v>
      </c>
      <c r="BL205" s="142">
        <v>4.9051094890510951</v>
      </c>
      <c r="BM205" s="76" t="str">
        <f t="shared" si="67"/>
        <v>R34S1</v>
      </c>
      <c r="BN205" s="76">
        <f t="shared" si="68"/>
        <v>1.5317535368991372E-2</v>
      </c>
      <c r="BO205" s="135"/>
      <c r="BP205" s="110">
        <f t="shared" si="69"/>
        <v>5.1213508366628862</v>
      </c>
      <c r="BQ205" s="144">
        <f t="shared" si="70"/>
        <v>0.1825</v>
      </c>
      <c r="BR205" s="110">
        <f t="shared" si="71"/>
        <v>9.057282420536815</v>
      </c>
      <c r="BS205" s="99">
        <v>1</v>
      </c>
      <c r="BT205" s="99">
        <f t="shared" si="72"/>
        <v>8862.539172900495</v>
      </c>
      <c r="BU205" s="122">
        <v>4</v>
      </c>
      <c r="BV205" s="122">
        <f t="shared" si="73"/>
        <v>7022.8391729004952</v>
      </c>
      <c r="BW205" s="122">
        <f t="shared" si="74"/>
        <v>5.1094890510948914E-3</v>
      </c>
      <c r="BX205" s="122" t="s">
        <v>1377</v>
      </c>
      <c r="BY205" s="122">
        <f t="shared" si="75"/>
        <v>0.12426512309375867</v>
      </c>
      <c r="BZ205" s="78">
        <v>-5.8658161437266703</v>
      </c>
      <c r="CA205" s="122">
        <f t="shared" si="76"/>
        <v>-6.0472326172014501</v>
      </c>
      <c r="CB205" s="122">
        <f t="shared" si="77"/>
        <v>-10.360684968869998</v>
      </c>
    </row>
    <row r="206" spans="1:80" x14ac:dyDescent="0.35">
      <c r="A206" s="4" t="s">
        <v>57</v>
      </c>
      <c r="B206" s="4">
        <v>1</v>
      </c>
      <c r="C206" s="4" t="s">
        <v>44</v>
      </c>
      <c r="D206" s="5">
        <v>3</v>
      </c>
      <c r="E206" s="6">
        <v>42390</v>
      </c>
      <c r="F206" s="4">
        <v>3514</v>
      </c>
      <c r="G206" s="4">
        <v>3514.7</v>
      </c>
      <c r="H206" s="4">
        <v>3442.39</v>
      </c>
      <c r="I206" s="4">
        <v>3443.08</v>
      </c>
      <c r="J206" s="7">
        <v>6</v>
      </c>
      <c r="K206" s="7">
        <v>291.93781999999999</v>
      </c>
      <c r="L206" s="4">
        <v>105.8</v>
      </c>
      <c r="M206" s="4">
        <v>100.6</v>
      </c>
      <c r="N206" s="8"/>
      <c r="O206" s="4">
        <v>10.4</v>
      </c>
      <c r="P206" s="8"/>
      <c r="Q206" s="8"/>
      <c r="R206" s="4">
        <v>0.11</v>
      </c>
      <c r="S206" s="4">
        <v>2275.4</v>
      </c>
      <c r="T206" s="4">
        <v>8266.9</v>
      </c>
      <c r="U206" s="4">
        <v>5153.5</v>
      </c>
      <c r="V206" s="4">
        <v>78.7</v>
      </c>
      <c r="W206" s="4">
        <v>0.31</v>
      </c>
      <c r="X206" s="4">
        <v>2.46</v>
      </c>
      <c r="Y206" s="4">
        <v>0.38</v>
      </c>
      <c r="Z206" s="4">
        <v>159.5</v>
      </c>
      <c r="AA206" s="4">
        <v>4.83</v>
      </c>
      <c r="AB206" s="8"/>
      <c r="AC206" s="4">
        <v>1621.8</v>
      </c>
      <c r="AD206" s="4">
        <v>202.9</v>
      </c>
      <c r="AE206" s="8">
        <v>0</v>
      </c>
      <c r="AF206" s="8">
        <v>3970</v>
      </c>
      <c r="AG206" s="8">
        <v>0.79492846517679738</v>
      </c>
      <c r="AH206" s="23">
        <v>5.5988727272727266E-2</v>
      </c>
      <c r="AI206" s="23">
        <v>3.3409818181818172E-2</v>
      </c>
      <c r="AJ206" s="24">
        <v>41.909999999999854</v>
      </c>
      <c r="AK206" s="24">
        <v>2215.6201323636369</v>
      </c>
      <c r="AL206" s="24">
        <v>6999.3298720000003</v>
      </c>
      <c r="AM206" s="24">
        <v>6401.6558000000005</v>
      </c>
      <c r="AN206" s="24">
        <v>8422.2206999999999</v>
      </c>
      <c r="AO206" s="24">
        <v>4.3187643636363617</v>
      </c>
      <c r="AP206" s="24">
        <v>1.8358000000000001</v>
      </c>
      <c r="AQ206" s="24">
        <v>8.4415999999999993</v>
      </c>
      <c r="AR206" s="25">
        <v>4.1532363636363645E-2</v>
      </c>
      <c r="AS206" s="25">
        <f t="shared" si="79"/>
        <v>1.7132936046479945</v>
      </c>
      <c r="AT206" s="8">
        <v>81</v>
      </c>
      <c r="AU206" s="50">
        <v>2.2623999999999999E-3</v>
      </c>
      <c r="AV206" s="78">
        <v>4.0399999999999998E-2</v>
      </c>
      <c r="AW206" s="78" t="s">
        <v>119</v>
      </c>
      <c r="AX206" s="78" t="s">
        <v>98</v>
      </c>
      <c r="AY206" s="78">
        <v>1810.4</v>
      </c>
      <c r="AZ206" s="78">
        <v>5277.0240000000003</v>
      </c>
      <c r="BA206" s="78">
        <v>0</v>
      </c>
      <c r="BB206" s="78">
        <v>-1.0067431599158144E-3</v>
      </c>
      <c r="BC206" s="78" t="str">
        <f t="shared" si="64"/>
        <v>R34S1C3</v>
      </c>
      <c r="BD206" s="78">
        <f t="shared" si="65"/>
        <v>2.6243435386662378E-2</v>
      </c>
      <c r="BE206" s="78">
        <v>-3.49E-3</v>
      </c>
      <c r="BF206" s="78"/>
      <c r="BG206" s="99">
        <v>30</v>
      </c>
      <c r="BH206" s="142">
        <v>1.763302314483423</v>
      </c>
      <c r="BI206" s="99">
        <v>4</v>
      </c>
      <c r="BJ206" s="99">
        <f t="shared" si="66"/>
        <v>10.477499999999964</v>
      </c>
      <c r="BK206" s="99">
        <v>38.697208303507651</v>
      </c>
      <c r="BL206" s="142">
        <v>9.6730769230769216</v>
      </c>
      <c r="BM206" s="76" t="str">
        <f t="shared" si="67"/>
        <v>R34S1</v>
      </c>
      <c r="BN206" s="76">
        <f t="shared" si="68"/>
        <v>1.5317535368991372E-2</v>
      </c>
      <c r="BO206" s="135"/>
      <c r="BP206" s="110">
        <f t="shared" si="69"/>
        <v>18.026152447871688</v>
      </c>
      <c r="BQ206" s="144">
        <f t="shared" si="70"/>
        <v>0.1825</v>
      </c>
      <c r="BR206" s="110">
        <f t="shared" si="71"/>
        <v>9.057282420536815</v>
      </c>
      <c r="BS206" s="99">
        <v>1</v>
      </c>
      <c r="BT206" s="99">
        <f t="shared" si="72"/>
        <v>8975.5684615070531</v>
      </c>
      <c r="BU206" s="122">
        <v>4</v>
      </c>
      <c r="BV206" s="122">
        <f t="shared" si="73"/>
        <v>6700.1684615070535</v>
      </c>
      <c r="BW206" s="122">
        <f t="shared" si="74"/>
        <v>1.0576923076923076E-2</v>
      </c>
      <c r="BX206" s="122" t="s">
        <v>1377</v>
      </c>
      <c r="BY206" s="122">
        <f t="shared" si="75"/>
        <v>0.3045202347281285</v>
      </c>
      <c r="BZ206" s="78">
        <v>-5.57614797330326</v>
      </c>
      <c r="CA206" s="122">
        <f t="shared" si="76"/>
        <v>-6.0472326172014501</v>
      </c>
      <c r="CB206" s="122">
        <f t="shared" si="77"/>
        <v>-10.360684968869998</v>
      </c>
    </row>
    <row r="207" spans="1:80" x14ac:dyDescent="0.35">
      <c r="A207" s="4" t="s">
        <v>57</v>
      </c>
      <c r="B207" s="4">
        <v>1</v>
      </c>
      <c r="C207" s="4" t="s">
        <v>44</v>
      </c>
      <c r="D207" s="5">
        <v>4</v>
      </c>
      <c r="E207" s="6">
        <v>42390</v>
      </c>
      <c r="F207" s="4">
        <v>3528.4</v>
      </c>
      <c r="G207" s="4">
        <v>3529</v>
      </c>
      <c r="H207" s="4">
        <v>3456.47</v>
      </c>
      <c r="I207" s="4">
        <v>3457.06</v>
      </c>
      <c r="J207" s="7">
        <v>6</v>
      </c>
      <c r="K207" s="7">
        <v>292.81981999999999</v>
      </c>
      <c r="L207" s="4">
        <v>148.19999999999999</v>
      </c>
      <c r="M207" s="4">
        <v>146.30000000000001</v>
      </c>
      <c r="N207" s="8"/>
      <c r="O207" s="4">
        <v>11.3</v>
      </c>
      <c r="P207" s="8"/>
      <c r="Q207" s="8"/>
      <c r="R207" s="4">
        <v>0.13</v>
      </c>
      <c r="S207" s="4">
        <v>2399.9</v>
      </c>
      <c r="T207" s="4">
        <v>8266.9</v>
      </c>
      <c r="U207" s="4">
        <v>5153.5</v>
      </c>
      <c r="V207" s="4">
        <v>78.7</v>
      </c>
      <c r="W207" s="4">
        <v>0.41</v>
      </c>
      <c r="X207" s="4">
        <v>2.46</v>
      </c>
      <c r="Y207" s="4">
        <v>0.37</v>
      </c>
      <c r="Z207" s="4">
        <v>150.6</v>
      </c>
      <c r="AA207" s="4">
        <v>3.14</v>
      </c>
      <c r="AB207" s="8"/>
      <c r="AC207" s="4">
        <v>1621.8</v>
      </c>
      <c r="AD207" s="4">
        <v>202.9</v>
      </c>
      <c r="AE207" s="8">
        <v>0</v>
      </c>
      <c r="AF207" s="8">
        <v>3970</v>
      </c>
      <c r="AG207" s="8">
        <v>0.79492846517679738</v>
      </c>
      <c r="AH207" s="23">
        <v>5.5988727272727266E-2</v>
      </c>
      <c r="AI207" s="23">
        <v>3.3409818181818172E-2</v>
      </c>
      <c r="AJ207" s="24">
        <v>41.909999999999854</v>
      </c>
      <c r="AK207" s="24">
        <v>2215.6201323636369</v>
      </c>
      <c r="AL207" s="24">
        <v>6999.3298720000003</v>
      </c>
      <c r="AM207" s="24">
        <v>6401.6558000000005</v>
      </c>
      <c r="AN207" s="24">
        <v>8422.2206999999999</v>
      </c>
      <c r="AO207" s="24">
        <v>4.3187643636363617</v>
      </c>
      <c r="AP207" s="24">
        <v>1.8358000000000001</v>
      </c>
      <c r="AQ207" s="24">
        <v>8.4415999999999993</v>
      </c>
      <c r="AR207" s="25">
        <v>4.1532363636363645E-2</v>
      </c>
      <c r="AS207" s="25">
        <f t="shared" si="79"/>
        <v>1.7132936046479945</v>
      </c>
      <c r="AT207" s="8">
        <v>84</v>
      </c>
      <c r="AU207" s="50">
        <v>5.5999999999999999E-3</v>
      </c>
      <c r="AV207" s="78">
        <v>0.1</v>
      </c>
      <c r="AW207" s="78" t="s">
        <v>119</v>
      </c>
      <c r="AX207" s="78" t="s">
        <v>98</v>
      </c>
      <c r="AY207" s="78">
        <v>1827.9</v>
      </c>
      <c r="AZ207" s="78">
        <v>5282.2719999999999</v>
      </c>
      <c r="BA207" s="78">
        <v>0</v>
      </c>
      <c r="BB207" s="78">
        <v>0.11000552343522933</v>
      </c>
      <c r="BC207" s="78" t="str">
        <f t="shared" si="64"/>
        <v>R34S1C4</v>
      </c>
      <c r="BD207" s="78">
        <f t="shared" si="65"/>
        <v>2.6243435386662378E-2</v>
      </c>
      <c r="BE207" s="78">
        <v>0.38</v>
      </c>
      <c r="BF207" s="78"/>
      <c r="BG207" s="99">
        <v>30</v>
      </c>
      <c r="BH207" s="142">
        <v>1.763302314483423</v>
      </c>
      <c r="BI207" s="99">
        <v>4</v>
      </c>
      <c r="BJ207" s="99">
        <f t="shared" si="66"/>
        <v>10.477499999999964</v>
      </c>
      <c r="BK207" s="99">
        <v>38.697208303507651</v>
      </c>
      <c r="BL207" s="142">
        <v>12.946902654867257</v>
      </c>
      <c r="BM207" s="76" t="str">
        <f t="shared" si="67"/>
        <v>R34S1</v>
      </c>
      <c r="BN207" s="76">
        <f t="shared" si="68"/>
        <v>1.5317535368991372E-2</v>
      </c>
      <c r="BO207" s="135"/>
      <c r="BP207" s="110">
        <f t="shared" si="69"/>
        <v>11.408054571501927</v>
      </c>
      <c r="BQ207" s="144">
        <f t="shared" si="70"/>
        <v>0.1825</v>
      </c>
      <c r="BR207" s="110">
        <f t="shared" si="71"/>
        <v>9.057282420536815</v>
      </c>
      <c r="BS207" s="99">
        <v>1</v>
      </c>
      <c r="BT207" s="99">
        <f t="shared" si="72"/>
        <v>9012.2801658572334</v>
      </c>
      <c r="BU207" s="122">
        <v>4</v>
      </c>
      <c r="BV207" s="122">
        <f t="shared" si="73"/>
        <v>6612.3801658572338</v>
      </c>
      <c r="BW207" s="122">
        <f t="shared" si="74"/>
        <v>1.1504424778761062E-2</v>
      </c>
      <c r="BX207" s="122" t="s">
        <v>1377</v>
      </c>
      <c r="BY207" s="122">
        <f t="shared" si="75"/>
        <v>0.30777450255495964</v>
      </c>
      <c r="BZ207" s="78">
        <v>-5.6629927687313071</v>
      </c>
      <c r="CA207" s="122">
        <f t="shared" si="76"/>
        <v>-6.0472326172014501</v>
      </c>
      <c r="CB207" s="122">
        <f t="shared" si="77"/>
        <v>-10.360684968869998</v>
      </c>
    </row>
    <row r="208" spans="1:80" x14ac:dyDescent="0.35">
      <c r="A208" s="4" t="s">
        <v>57</v>
      </c>
      <c r="B208" s="4">
        <v>2</v>
      </c>
      <c r="C208" s="4" t="s">
        <v>45</v>
      </c>
      <c r="D208" s="5">
        <v>1</v>
      </c>
      <c r="E208" s="6">
        <v>42392</v>
      </c>
      <c r="F208" s="4">
        <v>3371.8</v>
      </c>
      <c r="G208" s="4">
        <v>3373</v>
      </c>
      <c r="H208" s="4">
        <v>3303.45</v>
      </c>
      <c r="I208" s="4">
        <v>3304.62</v>
      </c>
      <c r="J208" s="7">
        <v>12</v>
      </c>
      <c r="K208" s="7">
        <v>283.18081999999993</v>
      </c>
      <c r="L208" s="4">
        <v>129.19999999999999</v>
      </c>
      <c r="M208" s="4">
        <v>129.19999999999999</v>
      </c>
      <c r="N208" s="8"/>
      <c r="O208" s="4">
        <v>72.8</v>
      </c>
      <c r="P208" s="8"/>
      <c r="Q208" s="8"/>
      <c r="R208" s="4">
        <v>0.56999999999999995</v>
      </c>
      <c r="S208" s="4">
        <v>1223.2</v>
      </c>
      <c r="T208" s="4">
        <v>8947</v>
      </c>
      <c r="U208" s="4">
        <v>5691.5</v>
      </c>
      <c r="V208" s="4">
        <v>73.599999999999994</v>
      </c>
      <c r="W208" s="4">
        <v>1</v>
      </c>
      <c r="X208" s="4">
        <v>6.69</v>
      </c>
      <c r="Y208" s="4">
        <v>1.1499999999999999</v>
      </c>
      <c r="Z208" s="4">
        <v>528.29999999999995</v>
      </c>
      <c r="AA208" s="4">
        <v>12.47</v>
      </c>
      <c r="AB208" s="8"/>
      <c r="AC208" s="4">
        <v>1862.1</v>
      </c>
      <c r="AD208" s="4">
        <v>247.2</v>
      </c>
      <c r="AE208" s="8">
        <v>0</v>
      </c>
      <c r="AF208" s="8">
        <v>3953</v>
      </c>
      <c r="AG208" s="8">
        <v>0.8041479838218879</v>
      </c>
      <c r="AH208" s="23">
        <v>7.3542990654205609E-2</v>
      </c>
      <c r="AI208" s="23">
        <v>4.8381308411214963E-2</v>
      </c>
      <c r="AJ208" s="24">
        <v>16.306800000000749</v>
      </c>
      <c r="AK208" s="24">
        <v>1881.8679887850467</v>
      </c>
      <c r="AL208" s="24">
        <v>7152.009428037386</v>
      </c>
      <c r="AM208" s="24">
        <v>6506.2768999999998</v>
      </c>
      <c r="AN208" s="24">
        <v>8284.3173999999999</v>
      </c>
      <c r="AO208" s="24">
        <v>3.8780943925233653</v>
      </c>
      <c r="AP208" s="24">
        <v>2.8315000000000001</v>
      </c>
      <c r="AQ208" s="24">
        <v>8.5175999999999998</v>
      </c>
      <c r="AR208" s="25">
        <v>7.1191588785046722E-2</v>
      </c>
      <c r="AS208" s="25">
        <f>AR208*0.3*3.281*AJ208</f>
        <v>1.1426807601000526</v>
      </c>
      <c r="AT208" s="8">
        <v>66</v>
      </c>
      <c r="AU208" s="50">
        <v>4.7600000000000003E-2</v>
      </c>
      <c r="AV208" s="78">
        <v>0.85000000000000009</v>
      </c>
      <c r="AW208" s="78" t="s">
        <v>119</v>
      </c>
      <c r="AX208" s="78" t="s">
        <v>98</v>
      </c>
      <c r="AY208" s="78">
        <v>1646.9</v>
      </c>
      <c r="AZ208" s="78">
        <v>5224.7120000000004</v>
      </c>
      <c r="BA208" s="78">
        <v>0</v>
      </c>
      <c r="BB208" s="78">
        <v>5.7409388754915005</v>
      </c>
      <c r="BC208" s="78" t="str">
        <f t="shared" si="64"/>
        <v>R34S2C1</v>
      </c>
      <c r="BD208" s="78">
        <f t="shared" si="65"/>
        <v>1.9125493379480529</v>
      </c>
      <c r="BE208" s="78">
        <v>20.54</v>
      </c>
      <c r="BF208" s="78"/>
      <c r="BG208" s="99">
        <v>29.6</v>
      </c>
      <c r="BH208" s="142">
        <v>7.1319940147665184</v>
      </c>
      <c r="BI208" s="99">
        <v>3</v>
      </c>
      <c r="BJ208" s="99">
        <f t="shared" si="66"/>
        <v>5.4356000000002496</v>
      </c>
      <c r="BK208" s="99">
        <v>114.19162557950759</v>
      </c>
      <c r="BL208" s="142">
        <v>1.7747252747252746</v>
      </c>
      <c r="BM208" s="76" t="str">
        <f t="shared" si="67"/>
        <v>R34S2</v>
      </c>
      <c r="BN208" s="76">
        <f t="shared" si="68"/>
        <v>1.6737389870645858</v>
      </c>
      <c r="BO208" s="135"/>
      <c r="BP208" s="110">
        <f t="shared" si="69"/>
        <v>2.4429067303535739</v>
      </c>
      <c r="BQ208" s="144">
        <f t="shared" si="70"/>
        <v>0.42999999999999994</v>
      </c>
      <c r="BR208" s="110">
        <f t="shared" si="71"/>
        <v>5.540991756913253</v>
      </c>
      <c r="BS208" s="99">
        <v>1</v>
      </c>
      <c r="BT208" s="99">
        <f t="shared" si="72"/>
        <v>8713.1975154730426</v>
      </c>
      <c r="BU208" s="122">
        <v>4</v>
      </c>
      <c r="BV208" s="122">
        <f t="shared" si="73"/>
        <v>7489.9975154730428</v>
      </c>
      <c r="BW208" s="122">
        <f t="shared" si="74"/>
        <v>7.8296703296703296E-3</v>
      </c>
      <c r="BX208" s="122" t="s">
        <v>1377</v>
      </c>
      <c r="BY208" s="122">
        <f t="shared" si="75"/>
        <v>4.6311009621056054E-2</v>
      </c>
      <c r="BZ208" s="78">
        <v>-6.0084257212672902</v>
      </c>
      <c r="CA208" s="122">
        <f t="shared" si="76"/>
        <v>-6.1904512042006532</v>
      </c>
      <c r="CB208" s="122">
        <f t="shared" si="77"/>
        <v>-7.073709487378288</v>
      </c>
    </row>
    <row r="209" spans="1:80" x14ac:dyDescent="0.35">
      <c r="A209" s="4" t="s">
        <v>57</v>
      </c>
      <c r="B209" s="4">
        <v>2</v>
      </c>
      <c r="C209" s="4" t="s">
        <v>45</v>
      </c>
      <c r="D209" s="5">
        <v>2</v>
      </c>
      <c r="E209" s="6">
        <v>42392</v>
      </c>
      <c r="F209" s="4">
        <v>3385</v>
      </c>
      <c r="G209" s="4">
        <v>3385.6</v>
      </c>
      <c r="H209" s="4">
        <v>3316.37</v>
      </c>
      <c r="I209" s="4">
        <v>3316.95</v>
      </c>
      <c r="J209" s="7">
        <v>6</v>
      </c>
      <c r="K209" s="7">
        <v>283.99982</v>
      </c>
      <c r="L209" s="4">
        <v>109.7</v>
      </c>
      <c r="M209" s="4">
        <v>109.7</v>
      </c>
      <c r="N209" s="8"/>
      <c r="O209" s="4">
        <v>19.8</v>
      </c>
      <c r="P209" s="8"/>
      <c r="Q209" s="8"/>
      <c r="R209" s="4">
        <v>0.48</v>
      </c>
      <c r="S209" s="4">
        <v>1251.8</v>
      </c>
      <c r="T209" s="4">
        <v>8947</v>
      </c>
      <c r="U209" s="4">
        <v>5691.5</v>
      </c>
      <c r="V209" s="4">
        <v>73.599999999999994</v>
      </c>
      <c r="W209" s="4">
        <v>0.44</v>
      </c>
      <c r="X209" s="4">
        <v>6.69</v>
      </c>
      <c r="Y209" s="4">
        <v>1.18</v>
      </c>
      <c r="Z209" s="4">
        <v>703.7</v>
      </c>
      <c r="AA209" s="4">
        <v>19.55</v>
      </c>
      <c r="AB209" s="8"/>
      <c r="AC209" s="4">
        <v>1862.1</v>
      </c>
      <c r="AD209" s="4">
        <v>247.2</v>
      </c>
      <c r="AE209" s="8">
        <v>0</v>
      </c>
      <c r="AF209" s="8">
        <v>3953</v>
      </c>
      <c r="AG209" s="8">
        <v>0.8041479838218879</v>
      </c>
      <c r="AH209" s="23">
        <v>7.3542990654205609E-2</v>
      </c>
      <c r="AI209" s="23">
        <v>4.8381308411214963E-2</v>
      </c>
      <c r="AJ209" s="24">
        <v>16.306800000000749</v>
      </c>
      <c r="AK209" s="24">
        <v>1881.8679887850467</v>
      </c>
      <c r="AL209" s="24">
        <v>7152.009428037386</v>
      </c>
      <c r="AM209" s="24">
        <v>6506.2768999999998</v>
      </c>
      <c r="AN209" s="24">
        <v>8284.3173999999999</v>
      </c>
      <c r="AO209" s="24">
        <v>3.8780943925233653</v>
      </c>
      <c r="AP209" s="24">
        <v>2.8315000000000001</v>
      </c>
      <c r="AQ209" s="24">
        <v>8.5175999999999998</v>
      </c>
      <c r="AR209" s="25">
        <v>7.1191588785046722E-2</v>
      </c>
      <c r="AS209" s="25">
        <f t="shared" ref="AS209:AS210" si="80">AR209*0.3*3.281*AJ209</f>
        <v>1.1426807601000526</v>
      </c>
      <c r="AT209" s="8">
        <v>54</v>
      </c>
      <c r="AU209" s="50">
        <v>7.8400000000000015E-3</v>
      </c>
      <c r="AV209" s="78">
        <v>0.14000000000000001</v>
      </c>
      <c r="AW209" s="78" t="s">
        <v>119</v>
      </c>
      <c r="AX209" s="78" t="s">
        <v>98</v>
      </c>
      <c r="AY209" s="78">
        <v>1662.3</v>
      </c>
      <c r="AZ209" s="78">
        <v>5229.62</v>
      </c>
      <c r="BA209" s="78">
        <v>0</v>
      </c>
      <c r="BB209" s="78">
        <v>-5.6625141562853911E-4</v>
      </c>
      <c r="BC209" s="78" t="str">
        <f t="shared" si="64"/>
        <v>R34S2C2</v>
      </c>
      <c r="BD209" s="78">
        <f t="shared" si="65"/>
        <v>1.9125493379480529</v>
      </c>
      <c r="BE209" s="78">
        <v>-2.0200000000000001E-3</v>
      </c>
      <c r="BF209" s="78"/>
      <c r="BG209" s="99">
        <v>29.6</v>
      </c>
      <c r="BH209" s="142">
        <v>7.1319940147665184</v>
      </c>
      <c r="BI209" s="99">
        <v>3</v>
      </c>
      <c r="BJ209" s="99">
        <f t="shared" si="66"/>
        <v>5.4356000000002496</v>
      </c>
      <c r="BK209" s="99">
        <v>114.19162557950759</v>
      </c>
      <c r="BL209" s="142">
        <v>5.5404040404040407</v>
      </c>
      <c r="BM209" s="76" t="str">
        <f t="shared" si="67"/>
        <v>R34S2</v>
      </c>
      <c r="BN209" s="76">
        <f t="shared" si="68"/>
        <v>1.6737389870645858</v>
      </c>
      <c r="BO209" s="135"/>
      <c r="BP209" s="110">
        <f t="shared" si="69"/>
        <v>10.57861864225225</v>
      </c>
      <c r="BQ209" s="144">
        <f t="shared" si="70"/>
        <v>0.42999999999999994</v>
      </c>
      <c r="BR209" s="110">
        <f t="shared" si="71"/>
        <v>5.540991756913253</v>
      </c>
      <c r="BS209" s="99">
        <v>1</v>
      </c>
      <c r="BT209" s="99">
        <f t="shared" si="72"/>
        <v>8747.275377072252</v>
      </c>
      <c r="BU209" s="122">
        <v>4</v>
      </c>
      <c r="BV209" s="122">
        <f t="shared" si="73"/>
        <v>7495.4753770722518</v>
      </c>
      <c r="BW209" s="122">
        <f t="shared" si="74"/>
        <v>2.4242424242424239E-2</v>
      </c>
      <c r="BX209" s="122" t="s">
        <v>1377</v>
      </c>
      <c r="BY209" s="122">
        <f t="shared" si="75"/>
        <v>0.16345058023737019</v>
      </c>
      <c r="BZ209" s="78">
        <v>-5.8849407791428128</v>
      </c>
      <c r="CA209" s="122">
        <f t="shared" si="76"/>
        <v>-6.1904512042006532</v>
      </c>
      <c r="CB209" s="122">
        <f t="shared" si="77"/>
        <v>-7.073709487378288</v>
      </c>
    </row>
    <row r="210" spans="1:80" x14ac:dyDescent="0.35">
      <c r="A210" s="4" t="s">
        <v>57</v>
      </c>
      <c r="B210" s="4">
        <v>2</v>
      </c>
      <c r="C210" s="4" t="s">
        <v>45</v>
      </c>
      <c r="D210" s="5">
        <v>3</v>
      </c>
      <c r="E210" s="6">
        <v>42392</v>
      </c>
      <c r="F210" s="4">
        <v>3399.4</v>
      </c>
      <c r="G210" s="4">
        <v>3400</v>
      </c>
      <c r="H210" s="4">
        <v>3330.5</v>
      </c>
      <c r="I210" s="4">
        <v>3331.09</v>
      </c>
      <c r="J210" s="7">
        <v>6</v>
      </c>
      <c r="K210" s="7">
        <v>284.88182</v>
      </c>
      <c r="L210" s="4">
        <v>269.2</v>
      </c>
      <c r="M210" s="4">
        <v>269.2</v>
      </c>
      <c r="N210" s="8"/>
      <c r="O210" s="4">
        <v>23.7</v>
      </c>
      <c r="P210" s="8"/>
      <c r="Q210" s="8"/>
      <c r="R210" s="4">
        <v>0.24</v>
      </c>
      <c r="S210" s="4">
        <v>1284.2</v>
      </c>
      <c r="T210" s="4">
        <v>8947</v>
      </c>
      <c r="U210" s="4">
        <v>5691.5</v>
      </c>
      <c r="V210" s="4">
        <v>73.599999999999994</v>
      </c>
      <c r="W210" s="4">
        <v>0.4</v>
      </c>
      <c r="X210" s="4">
        <v>6.69</v>
      </c>
      <c r="Y210" s="4">
        <v>1.19</v>
      </c>
      <c r="Z210" s="4">
        <v>679.2</v>
      </c>
      <c r="AA210" s="4">
        <v>7.69</v>
      </c>
      <c r="AB210" s="8"/>
      <c r="AC210" s="4">
        <v>1862.1</v>
      </c>
      <c r="AD210" s="4">
        <v>247.2</v>
      </c>
      <c r="AE210" s="8">
        <v>0</v>
      </c>
      <c r="AF210" s="8">
        <v>3953</v>
      </c>
      <c r="AG210" s="8">
        <v>0.8041479838218879</v>
      </c>
      <c r="AH210" s="23">
        <v>7.3542990654205609E-2</v>
      </c>
      <c r="AI210" s="23">
        <v>4.8381308411214963E-2</v>
      </c>
      <c r="AJ210" s="24">
        <v>16.306800000000749</v>
      </c>
      <c r="AK210" s="24">
        <v>1881.8679887850467</v>
      </c>
      <c r="AL210" s="24">
        <v>7152.009428037386</v>
      </c>
      <c r="AM210" s="24">
        <v>6506.2768999999998</v>
      </c>
      <c r="AN210" s="24">
        <v>8284.3173999999999</v>
      </c>
      <c r="AO210" s="24">
        <v>3.8780943925233653</v>
      </c>
      <c r="AP210" s="24">
        <v>2.8315000000000001</v>
      </c>
      <c r="AQ210" s="24">
        <v>8.5175999999999998</v>
      </c>
      <c r="AR210" s="25">
        <v>7.1191588785046722E-2</v>
      </c>
      <c r="AS210" s="25">
        <f t="shared" si="80"/>
        <v>1.1426807601000526</v>
      </c>
      <c r="AT210" s="8">
        <v>84</v>
      </c>
      <c r="AU210" s="50">
        <v>7.8400000000000015E-3</v>
      </c>
      <c r="AV210" s="78">
        <v>0.14000000000000001</v>
      </c>
      <c r="AW210" s="78" t="s">
        <v>119</v>
      </c>
      <c r="AX210" s="78" t="s">
        <v>98</v>
      </c>
      <c r="AY210" s="78">
        <v>1678.5</v>
      </c>
      <c r="AZ210" s="78">
        <v>5234.9719999999998</v>
      </c>
      <c r="BA210" s="78">
        <v>0</v>
      </c>
      <c r="BB210" s="78">
        <v>-2.7246102317127767E-3</v>
      </c>
      <c r="BC210" s="78" t="str">
        <f t="shared" si="64"/>
        <v>R34S2C3</v>
      </c>
      <c r="BD210" s="78">
        <f t="shared" si="65"/>
        <v>1.9125493379480529</v>
      </c>
      <c r="BE210" s="78">
        <v>-9.6900000000000007E-3</v>
      </c>
      <c r="BF210" s="78"/>
      <c r="BG210" s="99">
        <v>29.6</v>
      </c>
      <c r="BH210" s="142">
        <v>7.1319940147665184</v>
      </c>
      <c r="BI210" s="99">
        <v>3</v>
      </c>
      <c r="BJ210" s="99">
        <f t="shared" si="66"/>
        <v>5.4356000000002496</v>
      </c>
      <c r="BK210" s="99">
        <v>114.19162557950759</v>
      </c>
      <c r="BL210" s="142">
        <v>11.358649789029537</v>
      </c>
      <c r="BM210" s="76" t="str">
        <f t="shared" si="67"/>
        <v>R34S2</v>
      </c>
      <c r="BN210" s="76">
        <f t="shared" si="68"/>
        <v>1.6737389870645858</v>
      </c>
      <c r="BO210" s="135"/>
      <c r="BP210" s="110">
        <f t="shared" si="69"/>
        <v>3.6014498981339349</v>
      </c>
      <c r="BQ210" s="144">
        <f t="shared" si="70"/>
        <v>0.42999999999999994</v>
      </c>
      <c r="BR210" s="110">
        <f t="shared" si="71"/>
        <v>5.540991756913253</v>
      </c>
      <c r="BS210" s="99">
        <v>1</v>
      </c>
      <c r="BT210" s="99">
        <f t="shared" si="72"/>
        <v>8784.5447411896566</v>
      </c>
      <c r="BU210" s="122">
        <v>4</v>
      </c>
      <c r="BV210" s="122">
        <f t="shared" si="73"/>
        <v>7500.3447411896568</v>
      </c>
      <c r="BW210" s="122">
        <f t="shared" si="74"/>
        <v>1.0126582278481013E-2</v>
      </c>
      <c r="BX210" s="122" t="s">
        <v>1377</v>
      </c>
      <c r="BY210" s="122">
        <f t="shared" si="75"/>
        <v>0.170911158452976</v>
      </c>
      <c r="BZ210" s="78">
        <v>-6.6779871121918584</v>
      </c>
      <c r="CA210" s="122">
        <f t="shared" si="76"/>
        <v>-6.1904512042006532</v>
      </c>
      <c r="CB210" s="122">
        <f t="shared" si="77"/>
        <v>-7.073709487378288</v>
      </c>
    </row>
    <row r="211" spans="1:80" x14ac:dyDescent="0.35">
      <c r="A211" s="4" t="s">
        <v>57</v>
      </c>
      <c r="B211" s="4">
        <v>3</v>
      </c>
      <c r="C211" s="4" t="s">
        <v>45</v>
      </c>
      <c r="D211" s="5">
        <v>1</v>
      </c>
      <c r="E211" s="6">
        <v>42394</v>
      </c>
      <c r="F211" s="4">
        <v>3289.5</v>
      </c>
      <c r="G211" s="4">
        <v>3290.3</v>
      </c>
      <c r="H211" s="4">
        <v>3223.22</v>
      </c>
      <c r="I211" s="4">
        <v>3224</v>
      </c>
      <c r="J211" s="7">
        <v>8</v>
      </c>
      <c r="K211" s="7">
        <v>278.14081999999996</v>
      </c>
      <c r="L211" s="4">
        <v>220.1</v>
      </c>
      <c r="M211" s="4">
        <v>219.7</v>
      </c>
      <c r="N211" s="8"/>
      <c r="O211" s="4">
        <v>17.600000000000001</v>
      </c>
      <c r="P211" s="8"/>
      <c r="Q211" s="8"/>
      <c r="R211" s="4">
        <v>0.1</v>
      </c>
      <c r="S211" s="4">
        <v>1845.4</v>
      </c>
      <c r="T211" s="4">
        <v>8601.2000000000007</v>
      </c>
      <c r="U211" s="4">
        <v>5383</v>
      </c>
      <c r="V211" s="4">
        <v>65.3</v>
      </c>
      <c r="W211" s="4">
        <v>0.19</v>
      </c>
      <c r="X211" s="4">
        <v>8.48</v>
      </c>
      <c r="Y211" s="4">
        <v>0.42</v>
      </c>
      <c r="Z211" s="4">
        <v>150.9</v>
      </c>
      <c r="AA211" s="4">
        <v>2.09</v>
      </c>
      <c r="AB211" s="8"/>
      <c r="AC211" s="4">
        <v>1860.2</v>
      </c>
      <c r="AD211" s="4">
        <v>253</v>
      </c>
      <c r="AE211" s="8">
        <v>0</v>
      </c>
      <c r="AF211" s="8">
        <v>4253</v>
      </c>
      <c r="AG211" s="8">
        <v>0.8389696646878535</v>
      </c>
      <c r="AH211" s="23">
        <v>8.55672727272727E-2</v>
      </c>
      <c r="AI211" s="23">
        <v>4.8121090909090891E-2</v>
      </c>
      <c r="AJ211" s="24">
        <v>41.90999999999849</v>
      </c>
      <c r="AK211" s="24">
        <v>1881.5473490909094</v>
      </c>
      <c r="AL211" s="24">
        <v>7141.7123134545473</v>
      </c>
      <c r="AM211" s="24">
        <v>6329.3617999999997</v>
      </c>
      <c r="AN211" s="24">
        <v>8479.9102000000003</v>
      </c>
      <c r="AO211" s="24">
        <v>3.8361625454545463</v>
      </c>
      <c r="AP211" s="24">
        <v>1.8044</v>
      </c>
      <c r="AQ211" s="24">
        <v>6.2748999999999997</v>
      </c>
      <c r="AR211" s="25">
        <v>0.11245709090909085</v>
      </c>
      <c r="AS211" s="25">
        <f>AR211*0.3*3.281*AJ211</f>
        <v>4.6390813761238308</v>
      </c>
      <c r="AT211" s="8">
        <v>47</v>
      </c>
      <c r="AU211" s="50">
        <v>7.8959999999999989E-2</v>
      </c>
      <c r="AV211" s="78">
        <v>1.41</v>
      </c>
      <c r="AW211" s="78" t="s">
        <v>119</v>
      </c>
      <c r="AX211" s="78" t="s">
        <v>98</v>
      </c>
      <c r="AY211" s="78">
        <v>1573.2</v>
      </c>
      <c r="AZ211" s="78">
        <v>5194.116</v>
      </c>
      <c r="BA211" s="78">
        <v>0</v>
      </c>
      <c r="BB211" s="78">
        <v>39.119935397562386</v>
      </c>
      <c r="BC211" s="78" t="str">
        <f t="shared" si="64"/>
        <v>R34S3C1</v>
      </c>
      <c r="BD211" s="78">
        <f t="shared" si="65"/>
        <v>26.474348275831421</v>
      </c>
      <c r="BE211" s="78">
        <v>141.65</v>
      </c>
      <c r="BF211" s="78"/>
      <c r="BG211" s="99">
        <v>26.4</v>
      </c>
      <c r="BH211" s="142">
        <v>2.1307563827249631</v>
      </c>
      <c r="BI211" s="99">
        <v>3</v>
      </c>
      <c r="BJ211" s="99">
        <f t="shared" si="66"/>
        <v>13.969999999999496</v>
      </c>
      <c r="BK211" s="99">
        <v>44.385588165117326</v>
      </c>
      <c r="BL211" s="142">
        <v>12.482954545454543</v>
      </c>
      <c r="BM211" s="76" t="str">
        <f t="shared" si="67"/>
        <v>R34S3</v>
      </c>
      <c r="BN211" s="76">
        <f t="shared" si="68"/>
        <v>5.7068083375489254</v>
      </c>
      <c r="BO211" s="135"/>
      <c r="BP211" s="110">
        <f t="shared" si="69"/>
        <v>6.0817716387361829</v>
      </c>
      <c r="BQ211" s="144">
        <f t="shared" si="70"/>
        <v>0.23666666666666666</v>
      </c>
      <c r="BR211" s="110">
        <f t="shared" si="71"/>
        <v>5.1075395226115043</v>
      </c>
      <c r="BS211" s="99">
        <v>1</v>
      </c>
      <c r="BT211" s="99">
        <f t="shared" si="72"/>
        <v>8869.7228725778004</v>
      </c>
      <c r="BU211" s="122">
        <v>4</v>
      </c>
      <c r="BV211" s="122">
        <f t="shared" si="73"/>
        <v>7024.3228725778008</v>
      </c>
      <c r="BW211" s="122">
        <f t="shared" si="74"/>
        <v>5.681818181818182E-3</v>
      </c>
      <c r="BX211" s="122" t="s">
        <v>1377</v>
      </c>
      <c r="BY211" s="122">
        <f t="shared" si="75"/>
        <v>0.21874838050085862</v>
      </c>
      <c r="BZ211" s="78">
        <v>-6.0695964400957925</v>
      </c>
      <c r="CA211" s="122">
        <f t="shared" si="76"/>
        <v>-6.0900068476880227</v>
      </c>
      <c r="CB211" s="122">
        <f t="shared" si="77"/>
        <v>-28.252037347576106</v>
      </c>
    </row>
    <row r="212" spans="1:80" x14ac:dyDescent="0.35">
      <c r="A212" s="4" t="s">
        <v>57</v>
      </c>
      <c r="B212" s="4">
        <v>3</v>
      </c>
      <c r="C212" s="4" t="s">
        <v>45</v>
      </c>
      <c r="D212" s="5">
        <v>2</v>
      </c>
      <c r="E212" s="6">
        <v>42394</v>
      </c>
      <c r="F212" s="4">
        <v>3335</v>
      </c>
      <c r="G212" s="4">
        <v>3335.8</v>
      </c>
      <c r="H212" s="4">
        <v>3267.57</v>
      </c>
      <c r="I212" s="4">
        <v>3268.35</v>
      </c>
      <c r="J212" s="7">
        <v>8</v>
      </c>
      <c r="K212" s="7">
        <v>280.94432</v>
      </c>
      <c r="L212" s="4">
        <v>155.80000000000001</v>
      </c>
      <c r="M212" s="4">
        <v>155.69999999999999</v>
      </c>
      <c r="N212" s="8"/>
      <c r="O212" s="4">
        <v>40.799999999999997</v>
      </c>
      <c r="P212" s="8"/>
      <c r="Q212" s="8"/>
      <c r="R212" s="4">
        <v>0.35</v>
      </c>
      <c r="S212" s="4">
        <v>1284.3</v>
      </c>
      <c r="T212" s="4">
        <v>8601.2000000000007</v>
      </c>
      <c r="U212" s="4">
        <v>5383</v>
      </c>
      <c r="V212" s="4">
        <v>65.3</v>
      </c>
      <c r="W212" s="4">
        <v>0.8</v>
      </c>
      <c r="X212" s="4">
        <v>8.48</v>
      </c>
      <c r="Y212" s="4">
        <v>1.18</v>
      </c>
      <c r="Z212" s="4">
        <v>555.5</v>
      </c>
      <c r="AA212" s="4">
        <v>10.88</v>
      </c>
      <c r="AB212" s="8"/>
      <c r="AC212" s="4">
        <v>1860.2</v>
      </c>
      <c r="AD212" s="4">
        <v>253</v>
      </c>
      <c r="AE212" s="8">
        <v>0</v>
      </c>
      <c r="AF212" s="8">
        <v>4253</v>
      </c>
      <c r="AG212" s="8">
        <v>0.8389696646878535</v>
      </c>
      <c r="AH212" s="23">
        <v>8.55672727272727E-2</v>
      </c>
      <c r="AI212" s="23">
        <v>4.8121090909090891E-2</v>
      </c>
      <c r="AJ212" s="24">
        <v>41.90999999999849</v>
      </c>
      <c r="AK212" s="24">
        <v>1881.5473490909094</v>
      </c>
      <c r="AL212" s="24">
        <v>7141.7123134545473</v>
      </c>
      <c r="AM212" s="24">
        <v>6329.3617999999997</v>
      </c>
      <c r="AN212" s="24">
        <v>8479.9102000000003</v>
      </c>
      <c r="AO212" s="24">
        <v>3.8361625454545463</v>
      </c>
      <c r="AP212" s="24">
        <v>1.8044</v>
      </c>
      <c r="AQ212" s="24">
        <v>6.2748999999999997</v>
      </c>
      <c r="AR212" s="25">
        <v>0.11245709090909085</v>
      </c>
      <c r="AS212" s="25">
        <f t="shared" ref="AS212:AS213" si="81">AR212*0.3*3.281*AJ212</f>
        <v>4.6390813761238308</v>
      </c>
      <c r="AT212" s="8">
        <v>52</v>
      </c>
      <c r="AU212" s="50">
        <v>0.28503999999999996</v>
      </c>
      <c r="AV212" s="78">
        <v>5.09</v>
      </c>
      <c r="AW212" s="78" t="s">
        <v>119</v>
      </c>
      <c r="AX212" s="78" t="s">
        <v>98</v>
      </c>
      <c r="AY212" s="78">
        <v>1607.1</v>
      </c>
      <c r="AZ212" s="78">
        <v>5211.0320000000002</v>
      </c>
      <c r="BA212" s="78">
        <v>14.01</v>
      </c>
      <c r="BB212" s="78">
        <v>34.70376244612828</v>
      </c>
      <c r="BC212" s="78" t="str">
        <f t="shared" si="64"/>
        <v>R34S3C2</v>
      </c>
      <c r="BD212" s="78">
        <f t="shared" si="65"/>
        <v>26.474348275831421</v>
      </c>
      <c r="BE212" s="78">
        <v>125.07</v>
      </c>
      <c r="BF212" s="78"/>
      <c r="BG212" s="99">
        <v>26.4</v>
      </c>
      <c r="BH212" s="142">
        <v>2.1307563827249631</v>
      </c>
      <c r="BI212" s="99">
        <v>3</v>
      </c>
      <c r="BJ212" s="99">
        <f t="shared" si="66"/>
        <v>13.969999999999496</v>
      </c>
      <c r="BK212" s="99">
        <v>44.385588165117326</v>
      </c>
      <c r="BL212" s="142">
        <v>3.8161764705882355</v>
      </c>
      <c r="BM212" s="76" t="str">
        <f t="shared" si="67"/>
        <v>R34S3</v>
      </c>
      <c r="BN212" s="76">
        <f t="shared" si="68"/>
        <v>5.7068083375489254</v>
      </c>
      <c r="BO212" s="135"/>
      <c r="BP212" s="110">
        <f t="shared" si="69"/>
        <v>3.701894674105239</v>
      </c>
      <c r="BQ212" s="144">
        <f t="shared" si="70"/>
        <v>0.23666666666666666</v>
      </c>
      <c r="BR212" s="110">
        <f t="shared" si="71"/>
        <v>5.1075395226115043</v>
      </c>
      <c r="BS212" s="99">
        <v>1</v>
      </c>
      <c r="BT212" s="99">
        <f t="shared" si="72"/>
        <v>8991.7661117606131</v>
      </c>
      <c r="BU212" s="122">
        <v>4</v>
      </c>
      <c r="BV212" s="122">
        <f t="shared" si="73"/>
        <v>7707.4661117606129</v>
      </c>
      <c r="BW212" s="122">
        <f t="shared" si="74"/>
        <v>8.5784313725490204E-3</v>
      </c>
      <c r="BX212" s="122" t="s">
        <v>1377</v>
      </c>
      <c r="BY212" s="122">
        <f t="shared" si="75"/>
        <v>8.6578885312894233E-2</v>
      </c>
      <c r="BZ212" s="78">
        <v>-6.1949952087587414</v>
      </c>
      <c r="CA212" s="122">
        <f t="shared" si="76"/>
        <v>-6.0900068476880227</v>
      </c>
      <c r="CB212" s="122">
        <f t="shared" si="77"/>
        <v>-28.252037347576106</v>
      </c>
    </row>
    <row r="213" spans="1:80" x14ac:dyDescent="0.35">
      <c r="A213" s="4" t="s">
        <v>57</v>
      </c>
      <c r="B213" s="4">
        <v>3</v>
      </c>
      <c r="C213" s="4" t="s">
        <v>45</v>
      </c>
      <c r="D213" s="5">
        <v>3</v>
      </c>
      <c r="E213" s="6">
        <v>42394</v>
      </c>
      <c r="F213" s="4">
        <v>3345</v>
      </c>
      <c r="G213" s="4">
        <v>3345.8</v>
      </c>
      <c r="H213" s="4">
        <v>3277.32</v>
      </c>
      <c r="I213" s="4">
        <v>3278.1</v>
      </c>
      <c r="J213" s="7">
        <v>8</v>
      </c>
      <c r="K213" s="7">
        <v>281.54282000000001</v>
      </c>
      <c r="L213" s="4">
        <v>139.69999999999999</v>
      </c>
      <c r="M213" s="4">
        <v>137.4</v>
      </c>
      <c r="N213" s="8"/>
      <c r="O213" s="4">
        <v>30.9</v>
      </c>
      <c r="P213" s="8"/>
      <c r="Q213" s="8"/>
      <c r="R213" s="4">
        <v>0.26</v>
      </c>
      <c r="S213" s="4">
        <v>1305.2</v>
      </c>
      <c r="T213" s="4">
        <v>8601.2000000000007</v>
      </c>
      <c r="U213" s="4">
        <v>5383</v>
      </c>
      <c r="V213" s="4">
        <v>65.3</v>
      </c>
      <c r="W213" s="4">
        <v>0.4</v>
      </c>
      <c r="X213" s="4">
        <v>8.48</v>
      </c>
      <c r="Y213" s="4">
        <v>0.9</v>
      </c>
      <c r="Z213" s="4">
        <v>347.7</v>
      </c>
      <c r="AA213" s="4">
        <v>7.71</v>
      </c>
      <c r="AB213" s="8"/>
      <c r="AC213" s="4">
        <v>1860.2</v>
      </c>
      <c r="AD213" s="4">
        <v>253</v>
      </c>
      <c r="AE213" s="8">
        <v>0</v>
      </c>
      <c r="AF213" s="8">
        <v>4253</v>
      </c>
      <c r="AG213" s="8">
        <v>0.8389696646878535</v>
      </c>
      <c r="AH213" s="23">
        <v>8.55672727272727E-2</v>
      </c>
      <c r="AI213" s="23">
        <v>4.8121090909090891E-2</v>
      </c>
      <c r="AJ213" s="24">
        <v>41.90999999999849</v>
      </c>
      <c r="AK213" s="24">
        <v>1881.5473490909094</v>
      </c>
      <c r="AL213" s="24">
        <v>7141.7123134545473</v>
      </c>
      <c r="AM213" s="24">
        <v>6329.3617999999997</v>
      </c>
      <c r="AN213" s="24">
        <v>8479.9102000000003</v>
      </c>
      <c r="AO213" s="24">
        <v>3.8361625454545463</v>
      </c>
      <c r="AP213" s="24">
        <v>1.8044</v>
      </c>
      <c r="AQ213" s="24">
        <v>6.2748999999999997</v>
      </c>
      <c r="AR213" s="25">
        <v>0.11245709090909085</v>
      </c>
      <c r="AS213" s="25">
        <f t="shared" si="81"/>
        <v>4.6390813761238308</v>
      </c>
      <c r="AT213" s="8">
        <v>67</v>
      </c>
      <c r="AU213" s="50">
        <v>1.0079999999999999E-2</v>
      </c>
      <c r="AV213" s="78">
        <v>0.18</v>
      </c>
      <c r="AW213" s="78" t="s">
        <v>119</v>
      </c>
      <c r="AX213" s="78" t="s">
        <v>98</v>
      </c>
      <c r="AY213" s="78">
        <v>1617.9</v>
      </c>
      <c r="AZ213" s="78">
        <v>5214.7479999999996</v>
      </c>
      <c r="BA213" s="78">
        <v>9.34</v>
      </c>
      <c r="BB213" s="78">
        <v>5.5993469838035974</v>
      </c>
      <c r="BC213" s="78" t="str">
        <f t="shared" si="64"/>
        <v>R34S3C3</v>
      </c>
      <c r="BD213" s="78">
        <f t="shared" si="65"/>
        <v>26.474348275831421</v>
      </c>
      <c r="BE213" s="78">
        <v>20.14</v>
      </c>
      <c r="BF213" s="78"/>
      <c r="BG213" s="99">
        <v>26.4</v>
      </c>
      <c r="BH213" s="142">
        <v>2.1307563827249631</v>
      </c>
      <c r="BI213" s="99">
        <v>3</v>
      </c>
      <c r="BJ213" s="99">
        <f t="shared" si="66"/>
        <v>13.969999999999496</v>
      </c>
      <c r="BK213" s="99">
        <v>44.385588165117326</v>
      </c>
      <c r="BL213" s="142">
        <v>4.4466019417475735</v>
      </c>
      <c r="BM213" s="76" t="str">
        <f t="shared" si="67"/>
        <v>R34S3</v>
      </c>
      <c r="BN213" s="76">
        <f t="shared" si="68"/>
        <v>5.7068083375489254</v>
      </c>
      <c r="BO213" s="135"/>
      <c r="BP213" s="110">
        <f t="shared" si="69"/>
        <v>5.5389522549930925</v>
      </c>
      <c r="BQ213" s="144">
        <f t="shared" si="70"/>
        <v>0.23666666666666666</v>
      </c>
      <c r="BR213" s="110">
        <f t="shared" si="71"/>
        <v>5.1075395226115043</v>
      </c>
      <c r="BS213" s="99">
        <v>1</v>
      </c>
      <c r="BT213" s="99">
        <f t="shared" si="72"/>
        <v>9018.5963616373301</v>
      </c>
      <c r="BU213" s="122">
        <v>4</v>
      </c>
      <c r="BV213" s="122">
        <f t="shared" si="73"/>
        <v>7713.3963616373303</v>
      </c>
      <c r="BW213" s="122">
        <f t="shared" si="74"/>
        <v>8.4142394822006479E-3</v>
      </c>
      <c r="BX213" s="122" t="s">
        <v>1377</v>
      </c>
      <c r="BY213" s="122">
        <f t="shared" si="75"/>
        <v>0.11079960286163634</v>
      </c>
      <c r="BZ213" s="78">
        <v>-6.0054288942095342</v>
      </c>
      <c r="CA213" s="122">
        <f t="shared" si="76"/>
        <v>-6.0900068476880227</v>
      </c>
      <c r="CB213" s="122">
        <f t="shared" si="77"/>
        <v>-28.252037347576106</v>
      </c>
    </row>
    <row r="214" spans="1:80" x14ac:dyDescent="0.35">
      <c r="A214" s="4" t="s">
        <v>57</v>
      </c>
      <c r="B214" s="4">
        <v>4</v>
      </c>
      <c r="C214" s="4" t="s">
        <v>45</v>
      </c>
      <c r="D214" s="5">
        <v>1</v>
      </c>
      <c r="E214" s="6">
        <v>42400</v>
      </c>
      <c r="F214" s="4">
        <v>3170.4</v>
      </c>
      <c r="G214" s="4">
        <v>3171</v>
      </c>
      <c r="H214" s="4">
        <v>3107.42</v>
      </c>
      <c r="I214" s="4">
        <v>3108</v>
      </c>
      <c r="J214" s="7">
        <v>6</v>
      </c>
      <c r="K214" s="7">
        <v>270.83281999999997</v>
      </c>
      <c r="L214" s="4">
        <v>322.2</v>
      </c>
      <c r="M214" s="4">
        <v>322.2</v>
      </c>
      <c r="N214" s="8"/>
      <c r="O214" s="4">
        <v>18.2</v>
      </c>
      <c r="P214" s="8"/>
      <c r="Q214" s="8"/>
      <c r="R214" s="4">
        <v>0.23</v>
      </c>
      <c r="S214" s="4">
        <v>2112.1</v>
      </c>
      <c r="T214" s="4">
        <v>8441.5</v>
      </c>
      <c r="U214" s="4">
        <v>5069.7</v>
      </c>
      <c r="V214" s="4">
        <v>60.4</v>
      </c>
      <c r="W214" s="4">
        <v>0.55000000000000004</v>
      </c>
      <c r="X214" s="4">
        <v>6.65</v>
      </c>
      <c r="Y214" s="4">
        <v>0.56000000000000005</v>
      </c>
      <c r="Z214" s="4">
        <v>495.8</v>
      </c>
      <c r="AA214" s="4">
        <v>4.6900000000000004</v>
      </c>
      <c r="AB214" s="8"/>
      <c r="AC214" s="4">
        <v>1716.2</v>
      </c>
      <c r="AD214" s="4">
        <v>207.4</v>
      </c>
      <c r="AE214" s="8">
        <v>0</v>
      </c>
      <c r="AF214" s="8">
        <v>3433</v>
      </c>
      <c r="AG214" s="8">
        <v>0.77459700082931837</v>
      </c>
      <c r="AH214" s="31">
        <v>0.10630612244897955</v>
      </c>
      <c r="AI214" s="31">
        <v>6.1061224489795937E-2</v>
      </c>
      <c r="AJ214" s="32">
        <v>14.93520000000035</v>
      </c>
      <c r="AK214" s="32">
        <v>1647.0974204081626</v>
      </c>
      <c r="AL214" s="32">
        <v>6791.5078540816321</v>
      </c>
      <c r="AM214" s="32">
        <v>5809.1415999999999</v>
      </c>
      <c r="AN214" s="32">
        <v>7770.8477000000003</v>
      </c>
      <c r="AO214" s="32">
        <v>2.9474918367346934</v>
      </c>
      <c r="AP214" s="32">
        <v>0.99450000000000005</v>
      </c>
      <c r="AQ214" s="32">
        <v>12.8287</v>
      </c>
      <c r="AR214" s="33">
        <v>0.15830714285714284</v>
      </c>
      <c r="AS214" s="33">
        <f>AR214*0.3*3.281*AJ214</f>
        <v>2.3272285632120546</v>
      </c>
      <c r="AT214" s="8">
        <v>44</v>
      </c>
      <c r="AU214" s="50">
        <v>0.12432</v>
      </c>
      <c r="AV214" s="78">
        <v>2.2200000000000002</v>
      </c>
      <c r="AW214" s="78" t="s">
        <v>119</v>
      </c>
      <c r="AX214" s="78" t="s">
        <v>98</v>
      </c>
      <c r="AY214" s="78">
        <v>1489.1</v>
      </c>
      <c r="AZ214" s="78">
        <v>5149.5240000000003</v>
      </c>
      <c r="BA214" s="78">
        <v>0</v>
      </c>
      <c r="BB214" s="78">
        <v>-6.8298098799483328E-2</v>
      </c>
      <c r="BC214" s="78" t="str">
        <f t="shared" si="64"/>
        <v>R34S4C1</v>
      </c>
      <c r="BD214" s="78">
        <f t="shared" si="65"/>
        <v>5.9271681799732141</v>
      </c>
      <c r="BE214" s="78">
        <v>-0.25</v>
      </c>
      <c r="BF214" s="78"/>
      <c r="BG214" s="99">
        <v>26.4</v>
      </c>
      <c r="BH214" s="142">
        <v>5.430124805827715</v>
      </c>
      <c r="BI214" s="99">
        <v>4</v>
      </c>
      <c r="BJ214" s="99">
        <f t="shared" si="66"/>
        <v>3.7338000000000875</v>
      </c>
      <c r="BK214" s="99">
        <v>114.90974342492633</v>
      </c>
      <c r="BL214" s="142">
        <v>17.703296703296704</v>
      </c>
      <c r="BM214" s="76" t="str">
        <f t="shared" si="67"/>
        <v>R34S4</v>
      </c>
      <c r="BN214" s="76">
        <f t="shared" si="68"/>
        <v>2.5468784087938925</v>
      </c>
      <c r="BO214" s="135"/>
      <c r="BP214" s="110">
        <f t="shared" si="69"/>
        <v>3.287487729941843</v>
      </c>
      <c r="BQ214" s="144">
        <f t="shared" si="70"/>
        <v>0.25999999999999995</v>
      </c>
      <c r="BR214" s="110">
        <f t="shared" si="71"/>
        <v>4.0086965659084859</v>
      </c>
      <c r="BS214" s="99">
        <v>1</v>
      </c>
      <c r="BT214" s="99">
        <f t="shared" si="72"/>
        <v>7894.9541363998933</v>
      </c>
      <c r="BU214" s="122">
        <v>4</v>
      </c>
      <c r="BV214" s="122">
        <f t="shared" si="73"/>
        <v>5782.8541363998938</v>
      </c>
      <c r="BW214" s="122">
        <f t="shared" si="74"/>
        <v>1.2637362637362638E-2</v>
      </c>
      <c r="BX214" s="122" t="s">
        <v>1377</v>
      </c>
      <c r="BY214" s="122">
        <f t="shared" si="75"/>
        <v>0.23278768211612982</v>
      </c>
      <c r="BZ214" s="78">
        <v>-6.7401681863804948</v>
      </c>
      <c r="CA214" s="122">
        <f t="shared" si="76"/>
        <v>-6.7389618131664442</v>
      </c>
      <c r="CB214" s="122">
        <f t="shared" si="77"/>
        <v>-15.683104417996246</v>
      </c>
    </row>
    <row r="215" spans="1:80" x14ac:dyDescent="0.35">
      <c r="A215" s="4" t="s">
        <v>57</v>
      </c>
      <c r="B215" s="4">
        <v>4</v>
      </c>
      <c r="C215" s="4" t="s">
        <v>45</v>
      </c>
      <c r="D215" s="5">
        <v>2</v>
      </c>
      <c r="E215" s="6">
        <v>42400</v>
      </c>
      <c r="F215" s="4">
        <v>3181.5</v>
      </c>
      <c r="G215" s="4">
        <v>3182.1</v>
      </c>
      <c r="H215" s="4">
        <v>3118.17</v>
      </c>
      <c r="I215" s="4">
        <v>3118.75</v>
      </c>
      <c r="J215" s="7">
        <v>6</v>
      </c>
      <c r="K215" s="7">
        <v>271.43132000000003</v>
      </c>
      <c r="L215" s="4">
        <v>291.60000000000002</v>
      </c>
      <c r="M215" s="4">
        <v>283.5</v>
      </c>
      <c r="N215" s="8"/>
      <c r="O215" s="4">
        <v>9.9</v>
      </c>
      <c r="P215" s="8"/>
      <c r="Q215" s="8"/>
      <c r="R215" s="4">
        <v>0.36</v>
      </c>
      <c r="S215" s="4">
        <v>2133.6</v>
      </c>
      <c r="T215" s="4">
        <v>8441.5</v>
      </c>
      <c r="U215" s="4">
        <v>5069.7</v>
      </c>
      <c r="V215" s="4">
        <v>60.4</v>
      </c>
      <c r="W215" s="4">
        <v>0.67</v>
      </c>
      <c r="X215" s="4">
        <v>6.65</v>
      </c>
      <c r="Y215" s="4">
        <v>0.88</v>
      </c>
      <c r="Z215" s="4">
        <v>872</v>
      </c>
      <c r="AA215" s="4">
        <v>9.3800000000000008</v>
      </c>
      <c r="AB215" s="8"/>
      <c r="AC215" s="4">
        <v>1716.2</v>
      </c>
      <c r="AD215" s="4">
        <v>207.4</v>
      </c>
      <c r="AE215" s="8">
        <v>0</v>
      </c>
      <c r="AF215" s="8">
        <v>3433</v>
      </c>
      <c r="AG215" s="8">
        <v>0.77459700082931837</v>
      </c>
      <c r="AH215" s="31">
        <v>0.10630612244897955</v>
      </c>
      <c r="AI215" s="31">
        <v>6.1061224489795937E-2</v>
      </c>
      <c r="AJ215" s="32">
        <v>14.93520000000035</v>
      </c>
      <c r="AK215" s="32">
        <v>1647.0974204081626</v>
      </c>
      <c r="AL215" s="32">
        <v>6791.5078540816321</v>
      </c>
      <c r="AM215" s="32">
        <v>5809.1415999999999</v>
      </c>
      <c r="AN215" s="32">
        <v>7770.8477000000003</v>
      </c>
      <c r="AO215" s="32">
        <v>2.9474918367346934</v>
      </c>
      <c r="AP215" s="32">
        <v>0.99450000000000005</v>
      </c>
      <c r="AQ215" s="32">
        <v>12.8287</v>
      </c>
      <c r="AR215" s="33">
        <v>0.15830714285714284</v>
      </c>
      <c r="AS215" s="33">
        <f t="shared" ref="AS215:AS217" si="82">AR215*0.3*3.281*AJ215</f>
        <v>2.3272285632120546</v>
      </c>
      <c r="AT215" s="8">
        <v>63</v>
      </c>
      <c r="AU215" s="50">
        <v>0.16967999999999997</v>
      </c>
      <c r="AV215" s="78">
        <v>3.03</v>
      </c>
      <c r="AW215" s="78" t="s">
        <v>119</v>
      </c>
      <c r="AX215" s="78" t="s">
        <v>98</v>
      </c>
      <c r="AY215" s="78">
        <v>1495.5</v>
      </c>
      <c r="AZ215" s="78">
        <v>5153.7120000000004</v>
      </c>
      <c r="BA215" s="78">
        <v>9.36</v>
      </c>
      <c r="BB215" s="78">
        <v>24.306956513181845</v>
      </c>
      <c r="BC215" s="78" t="str">
        <f t="shared" si="64"/>
        <v>R34S4C2</v>
      </c>
      <c r="BD215" s="78">
        <f t="shared" si="65"/>
        <v>5.9271681799732141</v>
      </c>
      <c r="BE215" s="78">
        <v>88.92</v>
      </c>
      <c r="BF215" s="78"/>
      <c r="BG215" s="99">
        <v>26.4</v>
      </c>
      <c r="BH215" s="142">
        <v>5.430124805827715</v>
      </c>
      <c r="BI215" s="99">
        <v>4</v>
      </c>
      <c r="BJ215" s="99">
        <f t="shared" si="66"/>
        <v>3.7338000000000875</v>
      </c>
      <c r="BK215" s="99">
        <v>114.90974342492633</v>
      </c>
      <c r="BL215" s="142">
        <v>28.636363636363637</v>
      </c>
      <c r="BM215" s="76" t="str">
        <f t="shared" si="67"/>
        <v>R34S4</v>
      </c>
      <c r="BN215" s="76">
        <f t="shared" si="68"/>
        <v>2.5468784087938925</v>
      </c>
      <c r="BO215" s="135"/>
      <c r="BP215" s="110">
        <f t="shared" si="69"/>
        <v>6.8686724557348304</v>
      </c>
      <c r="BQ215" s="144">
        <f t="shared" si="70"/>
        <v>0.25999999999999995</v>
      </c>
      <c r="BR215" s="110">
        <f t="shared" si="71"/>
        <v>4.0086965659084859</v>
      </c>
      <c r="BS215" s="99">
        <v>1</v>
      </c>
      <c r="BT215" s="99">
        <f t="shared" si="72"/>
        <v>7922.2664266491347</v>
      </c>
      <c r="BU215" s="122">
        <v>4</v>
      </c>
      <c r="BV215" s="122">
        <f t="shared" si="73"/>
        <v>5788.6664266491352</v>
      </c>
      <c r="BW215" s="122">
        <f t="shared" si="74"/>
        <v>3.6363636363636362E-2</v>
      </c>
      <c r="BX215" s="122" t="s">
        <v>1377</v>
      </c>
      <c r="BY215" s="122">
        <f t="shared" si="75"/>
        <v>0.41447951511132747</v>
      </c>
      <c r="BZ215" s="78">
        <v>-6.7942762530865961</v>
      </c>
      <c r="CA215" s="122">
        <f t="shared" si="76"/>
        <v>-6.7389618131664442</v>
      </c>
      <c r="CB215" s="122">
        <f t="shared" si="77"/>
        <v>-15.683104417996246</v>
      </c>
    </row>
    <row r="216" spans="1:80" x14ac:dyDescent="0.35">
      <c r="A216" s="4" t="s">
        <v>57</v>
      </c>
      <c r="B216" s="4">
        <v>4</v>
      </c>
      <c r="C216" s="4" t="s">
        <v>45</v>
      </c>
      <c r="D216" s="5">
        <v>3</v>
      </c>
      <c r="E216" s="6">
        <v>42400</v>
      </c>
      <c r="F216" s="4">
        <v>3197.2</v>
      </c>
      <c r="G216" s="4">
        <v>3197.8</v>
      </c>
      <c r="H216" s="4">
        <v>3133.42</v>
      </c>
      <c r="I216" s="4">
        <v>3134.01</v>
      </c>
      <c r="J216" s="7">
        <v>6</v>
      </c>
      <c r="K216" s="7">
        <v>272.47082</v>
      </c>
      <c r="L216" s="4">
        <v>276.7</v>
      </c>
      <c r="M216" s="4">
        <v>276.7</v>
      </c>
      <c r="N216" s="8"/>
      <c r="O216" s="4">
        <v>18</v>
      </c>
      <c r="P216" s="8"/>
      <c r="Q216" s="8"/>
      <c r="R216" s="4">
        <v>0.28999999999999998</v>
      </c>
      <c r="S216" s="4">
        <v>2176.1</v>
      </c>
      <c r="T216" s="4">
        <v>8441.5</v>
      </c>
      <c r="U216" s="4">
        <v>5069.7</v>
      </c>
      <c r="V216" s="4">
        <v>60.4</v>
      </c>
      <c r="W216" s="4">
        <v>0.56000000000000005</v>
      </c>
      <c r="X216" s="4">
        <v>6.65</v>
      </c>
      <c r="Y216" s="4">
        <v>1</v>
      </c>
      <c r="Z216" s="4">
        <v>863.6</v>
      </c>
      <c r="AA216" s="4">
        <v>9.51</v>
      </c>
      <c r="AB216" s="8"/>
      <c r="AC216" s="4">
        <v>1716.2</v>
      </c>
      <c r="AD216" s="4">
        <v>207.4</v>
      </c>
      <c r="AE216" s="8">
        <v>0</v>
      </c>
      <c r="AF216" s="8">
        <v>3433</v>
      </c>
      <c r="AG216" s="8">
        <v>0.77459700082931837</v>
      </c>
      <c r="AH216" s="31">
        <v>0.10630612244897955</v>
      </c>
      <c r="AI216" s="31">
        <v>6.1061224489795937E-2</v>
      </c>
      <c r="AJ216" s="32">
        <v>14.93520000000035</v>
      </c>
      <c r="AK216" s="32">
        <v>1647.0974204081626</v>
      </c>
      <c r="AL216" s="32">
        <v>6791.5078540816321</v>
      </c>
      <c r="AM216" s="32">
        <v>5809.1415999999999</v>
      </c>
      <c r="AN216" s="32">
        <v>7770.8477000000003</v>
      </c>
      <c r="AO216" s="32">
        <v>2.9474918367346934</v>
      </c>
      <c r="AP216" s="32">
        <v>0.99450000000000005</v>
      </c>
      <c r="AQ216" s="32">
        <v>12.8287</v>
      </c>
      <c r="AR216" s="33">
        <v>0.15830714285714284</v>
      </c>
      <c r="AS216" s="33">
        <f t="shared" si="82"/>
        <v>2.3272285632120546</v>
      </c>
      <c r="AT216" s="8">
        <v>65</v>
      </c>
      <c r="AU216" s="50">
        <v>0</v>
      </c>
      <c r="AV216" s="78">
        <v>0</v>
      </c>
      <c r="AW216" s="78" t="s">
        <v>119</v>
      </c>
      <c r="AX216" s="78" t="s">
        <v>98</v>
      </c>
      <c r="AY216" s="78">
        <v>1506.3</v>
      </c>
      <c r="AZ216" s="78">
        <v>5159.6319999999996</v>
      </c>
      <c r="BA216" s="78">
        <v>0</v>
      </c>
      <c r="BB216" s="78">
        <v>-2.488139594211531E-2</v>
      </c>
      <c r="BC216" s="78" t="str">
        <f t="shared" si="64"/>
        <v>R34S4C3</v>
      </c>
      <c r="BD216" s="78">
        <f t="shared" si="65"/>
        <v>5.9271681799732141</v>
      </c>
      <c r="BE216" s="78">
        <v>-9.0899999999999995E-2</v>
      </c>
      <c r="BF216" s="78"/>
      <c r="BG216" s="99">
        <v>26.4</v>
      </c>
      <c r="BH216" s="142">
        <v>5.430124805827715</v>
      </c>
      <c r="BI216" s="99">
        <v>4</v>
      </c>
      <c r="BJ216" s="99">
        <f t="shared" si="66"/>
        <v>3.7338000000000875</v>
      </c>
      <c r="BK216" s="99">
        <v>114.90974342492633</v>
      </c>
      <c r="BL216" s="142">
        <v>15.372222222222222</v>
      </c>
      <c r="BM216" s="76" t="str">
        <f t="shared" si="67"/>
        <v>R34S4</v>
      </c>
      <c r="BN216" s="76">
        <f t="shared" si="68"/>
        <v>2.5468784087938925</v>
      </c>
      <c r="BO216" s="135"/>
      <c r="BP216" s="110">
        <f t="shared" si="69"/>
        <v>3.8706098758961094</v>
      </c>
      <c r="BQ216" s="144">
        <f t="shared" si="70"/>
        <v>0.25999999999999995</v>
      </c>
      <c r="BR216" s="110">
        <f t="shared" si="71"/>
        <v>4.0086965659084859</v>
      </c>
      <c r="BS216" s="99">
        <v>1</v>
      </c>
      <c r="BT216" s="99">
        <f t="shared" si="72"/>
        <v>7961.0117686306176</v>
      </c>
      <c r="BU216" s="122">
        <v>4</v>
      </c>
      <c r="BV216" s="122">
        <f t="shared" si="73"/>
        <v>5784.9117686306181</v>
      </c>
      <c r="BW216" s="122">
        <f t="shared" si="74"/>
        <v>1.6111111111111111E-2</v>
      </c>
      <c r="BX216" s="122" t="s">
        <v>1377</v>
      </c>
      <c r="BY216" s="122">
        <f t="shared" si="75"/>
        <v>0.22658428451850515</v>
      </c>
      <c r="BZ216" s="78">
        <v>-6.7699980167116696</v>
      </c>
      <c r="CA216" s="122">
        <f t="shared" si="76"/>
        <v>-6.7389618131664442</v>
      </c>
      <c r="CB216" s="122">
        <f t="shared" si="77"/>
        <v>-15.683104417996246</v>
      </c>
    </row>
    <row r="217" spans="1:80" x14ac:dyDescent="0.35">
      <c r="A217" s="4" t="s">
        <v>57</v>
      </c>
      <c r="B217" s="4">
        <v>4</v>
      </c>
      <c r="C217" s="4" t="s">
        <v>45</v>
      </c>
      <c r="D217" s="5">
        <v>4</v>
      </c>
      <c r="E217" s="6">
        <v>42400</v>
      </c>
      <c r="F217" s="4">
        <v>3231.4</v>
      </c>
      <c r="G217" s="4">
        <v>3232</v>
      </c>
      <c r="H217" s="4">
        <v>3166.67</v>
      </c>
      <c r="I217" s="4">
        <v>3167.26</v>
      </c>
      <c r="J217" s="7">
        <v>6</v>
      </c>
      <c r="K217" s="7">
        <v>275.68381999999997</v>
      </c>
      <c r="L217" s="4">
        <v>283.5</v>
      </c>
      <c r="M217" s="4">
        <v>274.3</v>
      </c>
      <c r="N217" s="8"/>
      <c r="O217" s="4">
        <v>35</v>
      </c>
      <c r="P217" s="8"/>
      <c r="Q217" s="8"/>
      <c r="R217" s="4">
        <v>0.16</v>
      </c>
      <c r="S217" s="4">
        <v>2851.8</v>
      </c>
      <c r="T217" s="4">
        <v>8441.5</v>
      </c>
      <c r="U217" s="4">
        <v>5069.7</v>
      </c>
      <c r="V217" s="4">
        <v>60.4</v>
      </c>
      <c r="W217" s="4">
        <v>0.34</v>
      </c>
      <c r="X217" s="4">
        <v>6.65</v>
      </c>
      <c r="Y217" s="4">
        <v>0.68</v>
      </c>
      <c r="Z217" s="4">
        <v>569.9</v>
      </c>
      <c r="AA217" s="4">
        <v>6.33</v>
      </c>
      <c r="AB217" s="8"/>
      <c r="AC217" s="4">
        <v>1716.2</v>
      </c>
      <c r="AD217" s="4">
        <v>207.4</v>
      </c>
      <c r="AE217" s="8">
        <v>0</v>
      </c>
      <c r="AF217" s="8">
        <v>3433</v>
      </c>
      <c r="AG217" s="8">
        <v>0.77459700082931837</v>
      </c>
      <c r="AH217" s="31">
        <v>0.10630612244897955</v>
      </c>
      <c r="AI217" s="31">
        <v>6.1061224489795937E-2</v>
      </c>
      <c r="AJ217" s="32">
        <v>14.93520000000035</v>
      </c>
      <c r="AK217" s="32">
        <v>1647.0974204081626</v>
      </c>
      <c r="AL217" s="32">
        <v>6791.5078540816321</v>
      </c>
      <c r="AM217" s="32">
        <v>5809.1415999999999</v>
      </c>
      <c r="AN217" s="32">
        <v>7770.8477000000003</v>
      </c>
      <c r="AO217" s="32">
        <v>2.9474918367346934</v>
      </c>
      <c r="AP217" s="32">
        <v>0.99450000000000005</v>
      </c>
      <c r="AQ217" s="32">
        <v>12.8287</v>
      </c>
      <c r="AR217" s="33">
        <v>0.15830714285714284</v>
      </c>
      <c r="AS217" s="33">
        <f t="shared" si="82"/>
        <v>2.3272285632120546</v>
      </c>
      <c r="AT217" s="8">
        <v>41</v>
      </c>
      <c r="AU217" s="50">
        <v>0</v>
      </c>
      <c r="AV217" s="78">
        <v>0</v>
      </c>
      <c r="AW217" s="78" t="s">
        <v>119</v>
      </c>
      <c r="AX217" s="78" t="s">
        <v>98</v>
      </c>
      <c r="AY217" s="78">
        <v>1529.7</v>
      </c>
      <c r="AZ217" s="78">
        <v>5172.5119999999997</v>
      </c>
      <c r="BA217" s="78">
        <v>0</v>
      </c>
      <c r="BB217" s="78">
        <v>-0.50510429854738592</v>
      </c>
      <c r="BC217" s="78" t="str">
        <f t="shared" si="64"/>
        <v>R34S4C4</v>
      </c>
      <c r="BD217" s="78">
        <f t="shared" si="65"/>
        <v>5.9271681799732141</v>
      </c>
      <c r="BE217" s="78">
        <v>-1.84</v>
      </c>
      <c r="BF217" s="78"/>
      <c r="BG217" s="99">
        <v>26.4</v>
      </c>
      <c r="BH217" s="142">
        <v>5.430124805827715</v>
      </c>
      <c r="BI217" s="99">
        <v>4</v>
      </c>
      <c r="BJ217" s="99">
        <f t="shared" si="66"/>
        <v>3.7338000000000875</v>
      </c>
      <c r="BK217" s="99">
        <v>114.90974342492633</v>
      </c>
      <c r="BL217" s="142">
        <v>7.8371428571428572</v>
      </c>
      <c r="BM217" s="76" t="str">
        <f t="shared" si="67"/>
        <v>R34S4</v>
      </c>
      <c r="BN217" s="76">
        <f t="shared" si="68"/>
        <v>2.5468784087938925</v>
      </c>
      <c r="BO217" s="135"/>
      <c r="BP217" s="110">
        <f t="shared" si="69"/>
        <v>2.0080162020611594</v>
      </c>
      <c r="BQ217" s="144">
        <f t="shared" si="70"/>
        <v>0.25999999999999995</v>
      </c>
      <c r="BR217" s="110">
        <f t="shared" si="71"/>
        <v>4.0086965659084859</v>
      </c>
      <c r="BS217" s="99">
        <v>1</v>
      </c>
      <c r="BT217" s="99">
        <f t="shared" si="72"/>
        <v>8045.4893175410616</v>
      </c>
      <c r="BU217" s="122">
        <v>4</v>
      </c>
      <c r="BV217" s="122">
        <f t="shared" si="73"/>
        <v>5193.6893175410614</v>
      </c>
      <c r="BW217" s="122">
        <f t="shared" si="74"/>
        <v>4.5714285714285718E-3</v>
      </c>
      <c r="BX217" s="122" t="s">
        <v>1377</v>
      </c>
      <c r="BY217" s="122">
        <f t="shared" si="75"/>
        <v>0.11627555136206151</v>
      </c>
      <c r="BZ217" s="78">
        <v>-6.6514047964870135</v>
      </c>
      <c r="CA217" s="122">
        <f t="shared" si="76"/>
        <v>-6.7389618131664442</v>
      </c>
      <c r="CB217" s="122">
        <f t="shared" si="77"/>
        <v>-15.683104417996246</v>
      </c>
    </row>
    <row r="218" spans="1:80" x14ac:dyDescent="0.35">
      <c r="A218" s="4" t="s">
        <v>57</v>
      </c>
      <c r="B218" s="4">
        <v>5</v>
      </c>
      <c r="C218" s="4" t="s">
        <v>45</v>
      </c>
      <c r="D218" s="5">
        <v>1</v>
      </c>
      <c r="E218" s="6">
        <v>42404</v>
      </c>
      <c r="F218" s="4">
        <v>3118</v>
      </c>
      <c r="G218" s="4">
        <v>3118.6</v>
      </c>
      <c r="H218" s="4">
        <v>3056.52</v>
      </c>
      <c r="I218" s="4">
        <v>3057.1</v>
      </c>
      <c r="J218" s="7">
        <v>6</v>
      </c>
      <c r="K218" s="7">
        <v>267.61982</v>
      </c>
      <c r="L218" s="4">
        <v>361.7</v>
      </c>
      <c r="M218" s="4">
        <v>361.7</v>
      </c>
      <c r="N218" s="8"/>
      <c r="O218" s="4">
        <v>28.1</v>
      </c>
      <c r="P218" s="8"/>
      <c r="Q218" s="8"/>
      <c r="R218" s="4">
        <v>0.35</v>
      </c>
      <c r="S218" s="4">
        <v>1667.6</v>
      </c>
      <c r="T218" s="4">
        <v>8270.4</v>
      </c>
      <c r="U218" s="4">
        <v>6142.7</v>
      </c>
      <c r="V218" s="4">
        <v>52.3</v>
      </c>
      <c r="W218" s="4">
        <v>1</v>
      </c>
      <c r="X218" s="4">
        <v>9.76</v>
      </c>
      <c r="Y218" s="4">
        <v>1.3</v>
      </c>
      <c r="Z218" s="4">
        <v>747.6</v>
      </c>
      <c r="AA218" s="4">
        <v>6.3</v>
      </c>
      <c r="AB218" s="8"/>
      <c r="AC218" s="4">
        <v>1659.4</v>
      </c>
      <c r="AD218" s="4">
        <v>247.2</v>
      </c>
      <c r="AE218" s="8">
        <v>0</v>
      </c>
      <c r="AF218" s="8">
        <v>4235</v>
      </c>
      <c r="AG218" s="8">
        <v>0.86149595047811001</v>
      </c>
      <c r="AH218" s="31">
        <v>9.2369784172661853E-2</v>
      </c>
      <c r="AI218" s="31">
        <v>4.55136690647482E-2</v>
      </c>
      <c r="AJ218" s="32">
        <v>21.183599999999842</v>
      </c>
      <c r="AK218" s="32">
        <v>1936.3372374100713</v>
      </c>
      <c r="AL218" s="32">
        <v>6873.2700294963997</v>
      </c>
      <c r="AM218" s="32">
        <v>6190.1962999999996</v>
      </c>
      <c r="AN218" s="32">
        <v>7300.2124000000003</v>
      </c>
      <c r="AO218" s="32">
        <v>3.3920431654676251</v>
      </c>
      <c r="AP218" s="32">
        <v>1.9931000000000001</v>
      </c>
      <c r="AQ218" s="32">
        <v>7.7973999999999997</v>
      </c>
      <c r="AR218" s="33">
        <v>0.12894820143884886</v>
      </c>
      <c r="AS218" s="33">
        <f>AR218*0.3*3.281*AJ218</f>
        <v>2.6887012022159786</v>
      </c>
      <c r="AT218" s="8">
        <v>44</v>
      </c>
      <c r="AU218" s="50">
        <v>0.34159999999999996</v>
      </c>
      <c r="AV218" s="78">
        <v>6.1</v>
      </c>
      <c r="AW218" s="78" t="s">
        <v>119</v>
      </c>
      <c r="AX218" s="78" t="s">
        <v>98</v>
      </c>
      <c r="AY218" s="78">
        <v>1460</v>
      </c>
      <c r="AZ218" s="78">
        <v>5129.7039999999997</v>
      </c>
      <c r="BA218" s="78">
        <v>0</v>
      </c>
      <c r="BB218" s="78">
        <v>23.606808614536757</v>
      </c>
      <c r="BC218" s="78" t="str">
        <f t="shared" si="64"/>
        <v>R34S5C1</v>
      </c>
      <c r="BD218" s="78">
        <f t="shared" si="65"/>
        <v>25.674198549605133</v>
      </c>
      <c r="BE218" s="78">
        <v>86.629999999999981</v>
      </c>
      <c r="BF218" s="78"/>
      <c r="BG218" s="99">
        <v>30.7</v>
      </c>
      <c r="BH218" s="142">
        <v>2.3508752053475508</v>
      </c>
      <c r="BI218" s="99">
        <v>3</v>
      </c>
      <c r="BJ218" s="99">
        <f t="shared" si="66"/>
        <v>7.0611999999999471</v>
      </c>
      <c r="BK218" s="99">
        <v>78.334183047263565</v>
      </c>
      <c r="BL218" s="142">
        <v>12.871886120996439</v>
      </c>
      <c r="BM218" s="76" t="str">
        <f t="shared" si="67"/>
        <v>R34S5</v>
      </c>
      <c r="BN218" s="76">
        <f t="shared" si="68"/>
        <v>9.54892218162618</v>
      </c>
      <c r="BO218" s="135"/>
      <c r="BP218" s="110">
        <f t="shared" si="69"/>
        <v>2.2607156997935243</v>
      </c>
      <c r="BQ218" s="144">
        <f t="shared" si="70"/>
        <v>0.29666666666666663</v>
      </c>
      <c r="BR218" s="110">
        <f t="shared" si="71"/>
        <v>8.6841943923461731</v>
      </c>
      <c r="BS218" s="99">
        <v>1</v>
      </c>
      <c r="BT218" s="99">
        <f t="shared" si="72"/>
        <v>8636.8290963815562</v>
      </c>
      <c r="BU218" s="122">
        <v>4</v>
      </c>
      <c r="BV218" s="122">
        <f t="shared" si="73"/>
        <v>6969.2290963815558</v>
      </c>
      <c r="BW218" s="122">
        <f t="shared" si="74"/>
        <v>1.2455516014234874E-2</v>
      </c>
      <c r="BX218" s="122" t="s">
        <v>1377</v>
      </c>
      <c r="BY218" s="122">
        <f t="shared" si="75"/>
        <v>0.15519610136798317</v>
      </c>
      <c r="BZ218" s="78">
        <v>-6.9279975375015086</v>
      </c>
      <c r="CA218" s="122">
        <f t="shared" si="76"/>
        <v>-6.4324732872346582</v>
      </c>
      <c r="CB218" s="122">
        <f t="shared" si="77"/>
        <v>-17.294998660609995</v>
      </c>
    </row>
    <row r="219" spans="1:80" x14ac:dyDescent="0.35">
      <c r="A219" s="4" t="s">
        <v>57</v>
      </c>
      <c r="B219" s="4">
        <v>5</v>
      </c>
      <c r="C219" s="4" t="s">
        <v>45</v>
      </c>
      <c r="D219" s="5">
        <v>2</v>
      </c>
      <c r="E219" s="6">
        <v>42404</v>
      </c>
      <c r="F219" s="4">
        <v>3134.5</v>
      </c>
      <c r="G219" s="4">
        <v>3135.4</v>
      </c>
      <c r="H219" s="4">
        <v>3072.56</v>
      </c>
      <c r="I219" s="4">
        <v>3073.44</v>
      </c>
      <c r="J219" s="7">
        <v>9</v>
      </c>
      <c r="K219" s="7">
        <v>268.62782000000004</v>
      </c>
      <c r="L219" s="4">
        <v>193.2</v>
      </c>
      <c r="M219" s="4">
        <v>193.2</v>
      </c>
      <c r="N219" s="8"/>
      <c r="O219" s="4">
        <v>10.3</v>
      </c>
      <c r="P219" s="8"/>
      <c r="Q219" s="8"/>
      <c r="R219" s="4">
        <v>0.32</v>
      </c>
      <c r="S219" s="4">
        <v>1712.1</v>
      </c>
      <c r="T219" s="4">
        <v>8270.4</v>
      </c>
      <c r="U219" s="4">
        <v>6142.7</v>
      </c>
      <c r="V219" s="4">
        <v>52.3</v>
      </c>
      <c r="W219" s="4">
        <v>0.27</v>
      </c>
      <c r="X219" s="4">
        <v>9.76</v>
      </c>
      <c r="Y219" s="4">
        <v>0.55000000000000004</v>
      </c>
      <c r="Z219" s="4">
        <v>336.1</v>
      </c>
      <c r="AA219" s="4">
        <v>5.3</v>
      </c>
      <c r="AB219" s="8"/>
      <c r="AC219" s="4">
        <v>1659.4</v>
      </c>
      <c r="AD219" s="4">
        <v>247.2</v>
      </c>
      <c r="AE219" s="8">
        <v>0</v>
      </c>
      <c r="AF219" s="8">
        <v>0</v>
      </c>
      <c r="AG219" s="8">
        <v>0.86149595047811001</v>
      </c>
      <c r="AH219" s="31">
        <v>9.2369784172661853E-2</v>
      </c>
      <c r="AI219" s="31">
        <v>4.55136690647482E-2</v>
      </c>
      <c r="AJ219" s="32">
        <v>21.183599999999842</v>
      </c>
      <c r="AK219" s="32">
        <v>1936.3372374100713</v>
      </c>
      <c r="AL219" s="32">
        <v>6873.2700294963997</v>
      </c>
      <c r="AM219" s="32">
        <v>6190.1962999999996</v>
      </c>
      <c r="AN219" s="32">
        <v>7300.2124000000003</v>
      </c>
      <c r="AO219" s="32">
        <v>3.3920431654676251</v>
      </c>
      <c r="AP219" s="32">
        <v>1.9931000000000001</v>
      </c>
      <c r="AQ219" s="32">
        <v>7.7973999999999997</v>
      </c>
      <c r="AR219" s="33">
        <v>0.12894820143884886</v>
      </c>
      <c r="AS219" s="33">
        <f t="shared" ref="AS219:AS220" si="83">AR219*0.3*3.281*AJ219</f>
        <v>2.6887012022159786</v>
      </c>
      <c r="AT219" s="8">
        <v>85</v>
      </c>
      <c r="AU219" s="50">
        <v>8.7360000000000007E-2</v>
      </c>
      <c r="AV219" s="78">
        <v>1.56</v>
      </c>
      <c r="AW219" s="78" t="s">
        <v>119</v>
      </c>
      <c r="AX219" s="78" t="s">
        <v>98</v>
      </c>
      <c r="AY219" s="78">
        <v>1468.2</v>
      </c>
      <c r="AZ219" s="78">
        <v>5135.9480000000003</v>
      </c>
      <c r="BA219" s="78">
        <v>9.3699999999999992</v>
      </c>
      <c r="BB219" s="78">
        <v>29.669432032953186</v>
      </c>
      <c r="BC219" s="78" t="str">
        <f t="shared" si="64"/>
        <v>R34S5C2</v>
      </c>
      <c r="BD219" s="78">
        <f t="shared" si="65"/>
        <v>25.674198549605133</v>
      </c>
      <c r="BE219" s="78">
        <v>108.82</v>
      </c>
      <c r="BF219" s="78"/>
      <c r="BG219" s="99">
        <v>30.7</v>
      </c>
      <c r="BH219" s="142">
        <v>2.3508752053475508</v>
      </c>
      <c r="BI219" s="99">
        <v>3</v>
      </c>
      <c r="BJ219" s="99">
        <f t="shared" si="66"/>
        <v>7.0611999999999471</v>
      </c>
      <c r="BK219" s="99">
        <v>78.334183047263565</v>
      </c>
      <c r="BL219" s="142">
        <v>18.757281553398055</v>
      </c>
      <c r="BM219" s="76" t="str">
        <f t="shared" si="67"/>
        <v>R34S5</v>
      </c>
      <c r="BN219" s="76">
        <f t="shared" si="68"/>
        <v>9.54892218162618</v>
      </c>
      <c r="BO219" s="135"/>
      <c r="BP219" s="110">
        <f t="shared" si="69"/>
        <v>11.546661444496586</v>
      </c>
      <c r="BQ219" s="144">
        <f t="shared" si="70"/>
        <v>0.29666666666666663</v>
      </c>
      <c r="BR219" s="110">
        <f t="shared" si="71"/>
        <v>8.6841943923461731</v>
      </c>
      <c r="BS219" s="99">
        <v>1</v>
      </c>
      <c r="BT219" s="99">
        <f t="shared" si="72"/>
        <v>8682.1534321313502</v>
      </c>
      <c r="BU219" s="122">
        <v>4</v>
      </c>
      <c r="BV219" s="122">
        <f t="shared" si="73"/>
        <v>6970.0534321313498</v>
      </c>
      <c r="BW219" s="122">
        <f t="shared" si="74"/>
        <v>3.1067961165048542E-2</v>
      </c>
      <c r="BX219" s="122" t="s">
        <v>1377</v>
      </c>
      <c r="BY219" s="122">
        <f t="shared" si="75"/>
        <v>0.36196331401531789</v>
      </c>
      <c r="BZ219" s="78">
        <v>-6.2287216374160383</v>
      </c>
      <c r="CA219" s="122">
        <f t="shared" si="76"/>
        <v>-6.4324732872346582</v>
      </c>
      <c r="CB219" s="122">
        <f t="shared" si="77"/>
        <v>-17.294998660609995</v>
      </c>
    </row>
    <row r="220" spans="1:80" x14ac:dyDescent="0.35">
      <c r="A220" s="4" t="s">
        <v>57</v>
      </c>
      <c r="B220" s="4">
        <v>5</v>
      </c>
      <c r="C220" s="4" t="s">
        <v>45</v>
      </c>
      <c r="D220" s="5">
        <v>3</v>
      </c>
      <c r="E220" s="6">
        <v>42404</v>
      </c>
      <c r="F220" s="4">
        <v>3140.1</v>
      </c>
      <c r="G220" s="4">
        <v>3141</v>
      </c>
      <c r="H220" s="4">
        <v>3078.01</v>
      </c>
      <c r="I220" s="4">
        <v>3078.88</v>
      </c>
      <c r="J220" s="7">
        <v>9</v>
      </c>
      <c r="K220" s="7">
        <v>268.94281999999998</v>
      </c>
      <c r="L220" s="4">
        <v>164.6</v>
      </c>
      <c r="M220" s="4">
        <v>164.6</v>
      </c>
      <c r="N220" s="8"/>
      <c r="O220" s="4">
        <v>11.4</v>
      </c>
      <c r="P220" s="8"/>
      <c r="Q220" s="8"/>
      <c r="R220" s="4">
        <v>0.22</v>
      </c>
      <c r="S220" s="4">
        <v>1726.5</v>
      </c>
      <c r="T220" s="4">
        <v>8270.4</v>
      </c>
      <c r="U220" s="4">
        <v>6142.7</v>
      </c>
      <c r="V220" s="4">
        <v>52.3</v>
      </c>
      <c r="W220" s="4">
        <v>0.14000000000000001</v>
      </c>
      <c r="X220" s="4">
        <v>9.76</v>
      </c>
      <c r="Y220" s="4">
        <v>0.63</v>
      </c>
      <c r="Z220" s="4">
        <v>333.5</v>
      </c>
      <c r="AA220" s="4">
        <v>6.18</v>
      </c>
      <c r="AB220" s="8"/>
      <c r="AC220" s="4">
        <v>1659.4</v>
      </c>
      <c r="AD220" s="4">
        <v>247.2</v>
      </c>
      <c r="AE220" s="8">
        <v>0</v>
      </c>
      <c r="AF220" s="8">
        <v>0</v>
      </c>
      <c r="AG220" s="8">
        <v>0.86149595047811001</v>
      </c>
      <c r="AH220" s="31">
        <v>9.2369784172661853E-2</v>
      </c>
      <c r="AI220" s="31">
        <v>4.55136690647482E-2</v>
      </c>
      <c r="AJ220" s="32">
        <v>21.183599999999842</v>
      </c>
      <c r="AK220" s="32">
        <v>1936.3372374100713</v>
      </c>
      <c r="AL220" s="32">
        <v>6873.2700294963997</v>
      </c>
      <c r="AM220" s="32">
        <v>6190.1962999999996</v>
      </c>
      <c r="AN220" s="32">
        <v>7300.2124000000003</v>
      </c>
      <c r="AO220" s="32">
        <v>3.3920431654676251</v>
      </c>
      <c r="AP220" s="32">
        <v>1.9931000000000001</v>
      </c>
      <c r="AQ220" s="32">
        <v>7.7973999999999997</v>
      </c>
      <c r="AR220" s="33">
        <v>0.12894820143884886</v>
      </c>
      <c r="AS220" s="33">
        <f t="shared" si="83"/>
        <v>2.6887012022159786</v>
      </c>
      <c r="AT220" s="8">
        <v>52</v>
      </c>
      <c r="AU220" s="50">
        <v>2.7999999999999997E-2</v>
      </c>
      <c r="AV220" s="78">
        <v>0.5</v>
      </c>
      <c r="AW220" s="78" t="s">
        <v>119</v>
      </c>
      <c r="AX220" s="78" t="s">
        <v>98</v>
      </c>
      <c r="AY220" s="78">
        <v>1471.4</v>
      </c>
      <c r="AZ220" s="78">
        <v>5138.0680000000002</v>
      </c>
      <c r="BA220" s="78">
        <v>9.3699999999999992</v>
      </c>
      <c r="BB220" s="78">
        <v>23.746355001325451</v>
      </c>
      <c r="BC220" s="78" t="str">
        <f t="shared" si="64"/>
        <v>R34S5C3</v>
      </c>
      <c r="BD220" s="78">
        <f t="shared" si="65"/>
        <v>25.674198549605133</v>
      </c>
      <c r="BE220" s="78">
        <v>87.069999999999979</v>
      </c>
      <c r="BF220" s="78"/>
      <c r="BG220" s="99">
        <v>30.7</v>
      </c>
      <c r="BH220" s="142">
        <v>2.3508752053475508</v>
      </c>
      <c r="BI220" s="99">
        <v>3</v>
      </c>
      <c r="BJ220" s="99">
        <f t="shared" si="66"/>
        <v>7.0611999999999471</v>
      </c>
      <c r="BK220" s="99">
        <v>78.334183047263565</v>
      </c>
      <c r="BL220" s="142">
        <v>14.438596491228068</v>
      </c>
      <c r="BM220" s="76" t="str">
        <f t="shared" si="67"/>
        <v>R34S5</v>
      </c>
      <c r="BN220" s="76">
        <f t="shared" si="68"/>
        <v>9.54892218162618</v>
      </c>
      <c r="BO220" s="135"/>
      <c r="BP220" s="110">
        <f t="shared" si="69"/>
        <v>12.245206032748412</v>
      </c>
      <c r="BQ220" s="144">
        <f t="shared" si="70"/>
        <v>0.29666666666666663</v>
      </c>
      <c r="BR220" s="110">
        <f t="shared" si="71"/>
        <v>8.6841943923461731</v>
      </c>
      <c r="BS220" s="99">
        <v>1</v>
      </c>
      <c r="BT220" s="99">
        <f t="shared" si="72"/>
        <v>8697.5535337420988</v>
      </c>
      <c r="BU220" s="122">
        <v>4</v>
      </c>
      <c r="BV220" s="122">
        <f t="shared" si="73"/>
        <v>6971.0535337420988</v>
      </c>
      <c r="BW220" s="122">
        <f t="shared" si="74"/>
        <v>1.9298245614035089E-2</v>
      </c>
      <c r="BX220" s="122" t="s">
        <v>1377</v>
      </c>
      <c r="BY220" s="122">
        <f t="shared" si="75"/>
        <v>0.31419741408837082</v>
      </c>
      <c r="BZ220" s="78">
        <v>-6.1407006867864267</v>
      </c>
      <c r="CA220" s="122">
        <f t="shared" si="76"/>
        <v>-6.4324732872346582</v>
      </c>
      <c r="CB220" s="122">
        <f t="shared" si="77"/>
        <v>-17.294998660609995</v>
      </c>
    </row>
    <row r="221" spans="1:80" x14ac:dyDescent="0.35">
      <c r="A221" s="4" t="s">
        <v>57</v>
      </c>
      <c r="B221" s="4">
        <v>6</v>
      </c>
      <c r="C221" s="4" t="s">
        <v>45</v>
      </c>
      <c r="D221" s="5">
        <v>1</v>
      </c>
      <c r="E221" s="6">
        <v>42407</v>
      </c>
      <c r="F221" s="4">
        <v>3015</v>
      </c>
      <c r="G221" s="4">
        <v>3015.6</v>
      </c>
      <c r="H221" s="4">
        <v>2956.29</v>
      </c>
      <c r="I221" s="4">
        <v>2956.87</v>
      </c>
      <c r="J221" s="7">
        <v>6</v>
      </c>
      <c r="K221" s="7">
        <v>261.25681999999995</v>
      </c>
      <c r="L221" s="4">
        <v>93.4</v>
      </c>
      <c r="M221" s="4">
        <v>92.4</v>
      </c>
      <c r="N221" s="8"/>
      <c r="O221" s="4">
        <v>21.2</v>
      </c>
      <c r="P221" s="8"/>
      <c r="Q221" s="8"/>
      <c r="R221" s="4">
        <v>0.3</v>
      </c>
      <c r="S221" s="4">
        <v>3340</v>
      </c>
      <c r="T221" s="4">
        <v>9031.4</v>
      </c>
      <c r="U221" s="4">
        <v>6234.6</v>
      </c>
      <c r="V221" s="4">
        <v>43.2</v>
      </c>
      <c r="W221" s="4">
        <v>0.28000000000000003</v>
      </c>
      <c r="X221" s="4">
        <v>20.07</v>
      </c>
      <c r="Y221" s="4">
        <v>1.73</v>
      </c>
      <c r="Z221" s="4">
        <v>881.9</v>
      </c>
      <c r="AA221" s="4">
        <v>29.09</v>
      </c>
      <c r="AB221" s="8"/>
      <c r="AC221" s="4">
        <v>1903.1</v>
      </c>
      <c r="AD221" s="4">
        <v>241.4</v>
      </c>
      <c r="AE221" s="8">
        <v>0</v>
      </c>
      <c r="AF221" s="8">
        <v>5382</v>
      </c>
      <c r="AG221" s="8">
        <v>0.98925232079776826</v>
      </c>
      <c r="AH221" s="31">
        <v>0.12036297709923663</v>
      </c>
      <c r="AI221" s="31">
        <v>7.112137404580153E-2</v>
      </c>
      <c r="AJ221" s="32">
        <v>39.928799999999683</v>
      </c>
      <c r="AK221" s="32">
        <v>1512.9235633587784</v>
      </c>
      <c r="AL221" s="32">
        <v>6614.3457465648835</v>
      </c>
      <c r="AM221" s="32">
        <v>5744.3969999999999</v>
      </c>
      <c r="AN221" s="32">
        <v>7530.4706999999999</v>
      </c>
      <c r="AO221" s="32">
        <v>3.3926980916030529</v>
      </c>
      <c r="AP221" s="32">
        <v>1.4491000000000001</v>
      </c>
      <c r="AQ221" s="32">
        <v>9.4905000000000008</v>
      </c>
      <c r="AR221" s="33">
        <v>0.19904198473282453</v>
      </c>
      <c r="AS221" s="33">
        <f>AR221*0.3*3.281*AJ221</f>
        <v>7.8227317306799424</v>
      </c>
      <c r="AT221" s="8">
        <v>31</v>
      </c>
      <c r="AU221" s="50">
        <v>0.33935999999999994</v>
      </c>
      <c r="AV221" s="78">
        <v>6.06</v>
      </c>
      <c r="AW221" s="78" t="s">
        <v>119</v>
      </c>
      <c r="AX221" s="78" t="s">
        <v>98</v>
      </c>
      <c r="AY221" s="78">
        <v>1427.7</v>
      </c>
      <c r="AZ221" s="78">
        <v>5090.5439999999999</v>
      </c>
      <c r="BA221" s="78">
        <v>0</v>
      </c>
      <c r="BB221" s="78">
        <v>37.432661614854474</v>
      </c>
      <c r="BC221" s="78" t="str">
        <f t="shared" si="64"/>
        <v>R34S6C1</v>
      </c>
      <c r="BD221" s="78">
        <f t="shared" si="65"/>
        <v>112.35569882138631</v>
      </c>
      <c r="BE221" s="78">
        <v>137.11000000000004</v>
      </c>
      <c r="BF221" s="78"/>
      <c r="BG221" s="99">
        <v>30.5</v>
      </c>
      <c r="BH221" s="142">
        <v>1.8908657410190288</v>
      </c>
      <c r="BI221" s="99">
        <v>4</v>
      </c>
      <c r="BJ221" s="99">
        <f t="shared" si="66"/>
        <v>9.9821999999999207</v>
      </c>
      <c r="BK221" s="99">
        <v>47.662338963355147</v>
      </c>
      <c r="BL221" s="142">
        <v>4.3584905660377364</v>
      </c>
      <c r="BM221" s="76" t="str">
        <f t="shared" si="67"/>
        <v>R34S6</v>
      </c>
      <c r="BN221" s="76">
        <f t="shared" si="68"/>
        <v>14.362719148445155</v>
      </c>
      <c r="BO221" s="135"/>
      <c r="BP221" s="110">
        <f t="shared" si="69"/>
        <v>11.454647954569387</v>
      </c>
      <c r="BQ221" s="144">
        <f t="shared" si="70"/>
        <v>0.38</v>
      </c>
      <c r="BR221" s="110">
        <f t="shared" si="71"/>
        <v>13.400276010238272</v>
      </c>
      <c r="BS221" s="99">
        <v>1</v>
      </c>
      <c r="BT221" s="99">
        <f t="shared" si="72"/>
        <v>9592.4149185200476</v>
      </c>
      <c r="BU221" s="122">
        <v>4</v>
      </c>
      <c r="BV221" s="122">
        <f t="shared" si="73"/>
        <v>6252.4149185200476</v>
      </c>
      <c r="BW221" s="122">
        <f t="shared" si="74"/>
        <v>1.4150943396226415E-2</v>
      </c>
      <c r="BX221" s="122" t="s">
        <v>1376</v>
      </c>
      <c r="BY221" s="122">
        <f t="shared" si="75"/>
        <v>0.14624537211688726</v>
      </c>
      <c r="BZ221" s="78">
        <v>-5.7133183905092668</v>
      </c>
      <c r="CA221" s="122">
        <f t="shared" si="76"/>
        <v>-5.732572998407294</v>
      </c>
      <c r="CB221" s="122">
        <f t="shared" si="77"/>
        <v>-44.844380693079799</v>
      </c>
    </row>
    <row r="222" spans="1:80" x14ac:dyDescent="0.35">
      <c r="A222" s="4" t="s">
        <v>57</v>
      </c>
      <c r="B222" s="4">
        <v>6</v>
      </c>
      <c r="C222" s="4" t="s">
        <v>45</v>
      </c>
      <c r="D222" s="5">
        <v>2</v>
      </c>
      <c r="E222" s="6">
        <v>42407</v>
      </c>
      <c r="F222" s="4">
        <v>3041</v>
      </c>
      <c r="G222" s="4">
        <v>3041.6</v>
      </c>
      <c r="H222" s="4">
        <v>2981.63</v>
      </c>
      <c r="I222" s="4">
        <v>2982.22</v>
      </c>
      <c r="J222" s="7">
        <v>6</v>
      </c>
      <c r="K222" s="7">
        <v>262.83181999999999</v>
      </c>
      <c r="L222" s="4">
        <v>112.2</v>
      </c>
      <c r="M222" s="4">
        <v>110.7</v>
      </c>
      <c r="N222" s="8"/>
      <c r="O222" s="4">
        <v>19.600000000000001</v>
      </c>
      <c r="P222" s="8"/>
      <c r="Q222" s="8"/>
      <c r="R222" s="4">
        <v>0.44</v>
      </c>
      <c r="S222" s="4">
        <v>2507.1999999999998</v>
      </c>
      <c r="T222" s="4">
        <v>9031.4</v>
      </c>
      <c r="U222" s="4">
        <v>6234.6</v>
      </c>
      <c r="V222" s="4">
        <v>43.2</v>
      </c>
      <c r="W222" s="4">
        <v>0.49</v>
      </c>
      <c r="X222" s="4">
        <v>20.07</v>
      </c>
      <c r="Y222" s="4">
        <v>2.21</v>
      </c>
      <c r="Z222" s="4">
        <v>1241.0999999999999</v>
      </c>
      <c r="AA222" s="4">
        <v>34.18</v>
      </c>
      <c r="AB222" s="8"/>
      <c r="AC222" s="4">
        <v>1903.1</v>
      </c>
      <c r="AD222" s="4">
        <v>241.4</v>
      </c>
      <c r="AE222" s="8">
        <v>0</v>
      </c>
      <c r="AF222" s="8">
        <v>5382</v>
      </c>
      <c r="AG222" s="8">
        <v>0.98925232079776826</v>
      </c>
      <c r="AH222" s="31">
        <v>0.12036297709923663</v>
      </c>
      <c r="AI222" s="31">
        <v>7.112137404580153E-2</v>
      </c>
      <c r="AJ222" s="32">
        <v>39.928799999999683</v>
      </c>
      <c r="AK222" s="32">
        <v>1512.9235633587784</v>
      </c>
      <c r="AL222" s="32">
        <v>6614.3457465648835</v>
      </c>
      <c r="AM222" s="32">
        <v>5744.3969999999999</v>
      </c>
      <c r="AN222" s="32">
        <v>7530.4706999999999</v>
      </c>
      <c r="AO222" s="32">
        <v>3.3926980916030529</v>
      </c>
      <c r="AP222" s="32">
        <v>1.4491000000000001</v>
      </c>
      <c r="AQ222" s="32">
        <v>9.4905000000000008</v>
      </c>
      <c r="AR222" s="33">
        <v>0.19904198473282453</v>
      </c>
      <c r="AS222" s="33">
        <f t="shared" ref="AS222:AS224" si="84">AR222*0.3*3.281*AJ222</f>
        <v>7.8227317306799424</v>
      </c>
      <c r="AT222" s="8">
        <v>36</v>
      </c>
      <c r="AU222" s="50">
        <v>1.0830399999999998</v>
      </c>
      <c r="AV222" s="78">
        <v>19.34</v>
      </c>
      <c r="AW222" s="78" t="s">
        <v>119</v>
      </c>
      <c r="AX222" s="78" t="s">
        <v>98</v>
      </c>
      <c r="AY222" s="78">
        <v>1432.7</v>
      </c>
      <c r="AZ222" s="78">
        <v>5100.46</v>
      </c>
      <c r="BA222" s="78">
        <v>0</v>
      </c>
      <c r="BB222" s="78">
        <v>160.28584203982808</v>
      </c>
      <c r="BC222" s="78" t="str">
        <f t="shared" si="64"/>
        <v>R34S6C2</v>
      </c>
      <c r="BD222" s="78">
        <f t="shared" si="65"/>
        <v>112.35569882138631</v>
      </c>
      <c r="BE222" s="78">
        <v>587.88999999999987</v>
      </c>
      <c r="BF222" s="78"/>
      <c r="BG222" s="99">
        <v>30.5</v>
      </c>
      <c r="BH222" s="142">
        <v>1.8908657410190288</v>
      </c>
      <c r="BI222" s="99">
        <v>4</v>
      </c>
      <c r="BJ222" s="99">
        <f t="shared" si="66"/>
        <v>9.9821999999999207</v>
      </c>
      <c r="BK222" s="99">
        <v>47.662338963355147</v>
      </c>
      <c r="BL222" s="142">
        <v>5.6479591836734695</v>
      </c>
      <c r="BM222" s="76" t="str">
        <f t="shared" si="67"/>
        <v>R34S6</v>
      </c>
      <c r="BN222" s="76">
        <f t="shared" si="68"/>
        <v>14.362719148445155</v>
      </c>
      <c r="BO222" s="135"/>
      <c r="BP222" s="110">
        <f t="shared" si="69"/>
        <v>10.341555954338292</v>
      </c>
      <c r="BQ222" s="144">
        <f t="shared" si="70"/>
        <v>0.38</v>
      </c>
      <c r="BR222" s="110">
        <f t="shared" si="71"/>
        <v>13.400276010238272</v>
      </c>
      <c r="BS222" s="99">
        <v>1</v>
      </c>
      <c r="BT222" s="99">
        <f t="shared" si="72"/>
        <v>9674.6368230136177</v>
      </c>
      <c r="BU222" s="122">
        <v>4</v>
      </c>
      <c r="BV222" s="122">
        <f t="shared" si="73"/>
        <v>7167.4368230136179</v>
      </c>
      <c r="BW222" s="122">
        <f t="shared" si="74"/>
        <v>2.2448979591836733E-2</v>
      </c>
      <c r="BX222" s="122" t="s">
        <v>1376</v>
      </c>
      <c r="BY222" s="122">
        <f t="shared" si="75"/>
        <v>0.16549345921461966</v>
      </c>
      <c r="BZ222" s="78">
        <v>-5.8940152515762199</v>
      </c>
      <c r="CA222" s="122">
        <f t="shared" si="76"/>
        <v>-5.732572998407294</v>
      </c>
      <c r="CB222" s="122">
        <f t="shared" si="77"/>
        <v>-44.844380693079799</v>
      </c>
    </row>
    <row r="223" spans="1:80" x14ac:dyDescent="0.35">
      <c r="A223" s="4" t="s">
        <v>57</v>
      </c>
      <c r="B223" s="4">
        <v>6</v>
      </c>
      <c r="C223" s="4" t="s">
        <v>45</v>
      </c>
      <c r="D223" s="5">
        <v>3</v>
      </c>
      <c r="E223" s="6">
        <v>42407</v>
      </c>
      <c r="F223" s="4">
        <v>3064.4</v>
      </c>
      <c r="G223" s="4">
        <v>3065</v>
      </c>
      <c r="H223" s="4">
        <v>3004.41</v>
      </c>
      <c r="I223" s="4">
        <v>3004.99</v>
      </c>
      <c r="J223" s="7">
        <v>6</v>
      </c>
      <c r="K223" s="7">
        <v>264.28081999999995</v>
      </c>
      <c r="L223" s="4">
        <v>93.8</v>
      </c>
      <c r="M223" s="4">
        <v>92.4</v>
      </c>
      <c r="N223" s="8"/>
      <c r="O223" s="4">
        <v>21.6</v>
      </c>
      <c r="P223" s="8"/>
      <c r="Q223" s="8"/>
      <c r="R223" s="4">
        <v>0.52</v>
      </c>
      <c r="S223" s="4">
        <v>2558.9</v>
      </c>
      <c r="T223" s="4">
        <v>9031.4</v>
      </c>
      <c r="U223" s="4">
        <v>6234.6</v>
      </c>
      <c r="V223" s="4">
        <v>43.2</v>
      </c>
      <c r="W223" s="4">
        <v>0.48</v>
      </c>
      <c r="X223" s="4">
        <v>20.07</v>
      </c>
      <c r="Y223" s="4">
        <v>2.2000000000000002</v>
      </c>
      <c r="Z223" s="4">
        <v>1212.5999999999999</v>
      </c>
      <c r="AA223" s="4">
        <v>40</v>
      </c>
      <c r="AB223" s="8"/>
      <c r="AC223" s="4">
        <v>1903.1</v>
      </c>
      <c r="AD223" s="4">
        <v>241.4</v>
      </c>
      <c r="AE223" s="8">
        <v>0</v>
      </c>
      <c r="AF223" s="8">
        <v>5382</v>
      </c>
      <c r="AG223" s="8">
        <v>0.98925232079776826</v>
      </c>
      <c r="AH223" s="31">
        <v>0.12036297709923663</v>
      </c>
      <c r="AI223" s="31">
        <v>7.112137404580153E-2</v>
      </c>
      <c r="AJ223" s="32">
        <v>39.928799999999683</v>
      </c>
      <c r="AK223" s="32">
        <v>1512.9235633587784</v>
      </c>
      <c r="AL223" s="32">
        <v>6614.3457465648835</v>
      </c>
      <c r="AM223" s="32">
        <v>5744.3969999999999</v>
      </c>
      <c r="AN223" s="32">
        <v>7530.4706999999999</v>
      </c>
      <c r="AO223" s="32">
        <v>3.3926980916030529</v>
      </c>
      <c r="AP223" s="32">
        <v>1.4491000000000001</v>
      </c>
      <c r="AQ223" s="32">
        <v>9.4905000000000008</v>
      </c>
      <c r="AR223" s="33">
        <v>0.19904198473282453</v>
      </c>
      <c r="AS223" s="33">
        <f t="shared" si="84"/>
        <v>7.8227317306799424</v>
      </c>
      <c r="AT223" s="8">
        <v>38</v>
      </c>
      <c r="AU223" s="50">
        <v>0.45695999999999998</v>
      </c>
      <c r="AV223" s="78">
        <v>8.16</v>
      </c>
      <c r="AW223" s="78" t="s">
        <v>119</v>
      </c>
      <c r="AX223" s="78" t="s">
        <v>98</v>
      </c>
      <c r="AY223" s="78">
        <v>1438.1</v>
      </c>
      <c r="AZ223" s="78">
        <v>5109.3680000000004</v>
      </c>
      <c r="BA223" s="78">
        <v>0</v>
      </c>
      <c r="BB223" s="78">
        <v>240.20038853061121</v>
      </c>
      <c r="BC223" s="78" t="str">
        <f t="shared" si="64"/>
        <v>R34S6C3</v>
      </c>
      <c r="BD223" s="78">
        <f t="shared" si="65"/>
        <v>112.35569882138631</v>
      </c>
      <c r="BE223" s="78">
        <v>881.84000000000015</v>
      </c>
      <c r="BF223" s="78"/>
      <c r="BG223" s="99">
        <v>30.5</v>
      </c>
      <c r="BH223" s="142">
        <v>1.8908657410190288</v>
      </c>
      <c r="BI223" s="99">
        <v>4</v>
      </c>
      <c r="BJ223" s="99">
        <f t="shared" si="66"/>
        <v>9.9821999999999207</v>
      </c>
      <c r="BK223" s="99">
        <v>47.662338963355147</v>
      </c>
      <c r="BL223" s="142">
        <v>4.2777777777777777</v>
      </c>
      <c r="BM223" s="76" t="str">
        <f t="shared" si="67"/>
        <v>R34S6</v>
      </c>
      <c r="BN223" s="76">
        <f t="shared" si="68"/>
        <v>14.362719148445155</v>
      </c>
      <c r="BO223" s="135"/>
      <c r="BP223" s="110">
        <f t="shared" si="69"/>
        <v>11.242524844299583</v>
      </c>
      <c r="BQ223" s="144">
        <f t="shared" si="70"/>
        <v>0.38</v>
      </c>
      <c r="BR223" s="110">
        <f t="shared" si="71"/>
        <v>13.400276010238272</v>
      </c>
      <c r="BS223" s="99">
        <v>1</v>
      </c>
      <c r="BT223" s="99">
        <f t="shared" si="72"/>
        <v>9748.5521736199134</v>
      </c>
      <c r="BU223" s="122">
        <v>4</v>
      </c>
      <c r="BV223" s="122">
        <f t="shared" si="73"/>
        <v>7189.6521736199138</v>
      </c>
      <c r="BW223" s="122">
        <f t="shared" si="74"/>
        <v>2.4074074074074074E-2</v>
      </c>
      <c r="BX223" s="122" t="s">
        <v>1377</v>
      </c>
      <c r="BY223" s="122">
        <f t="shared" si="75"/>
        <v>0.14353712448509304</v>
      </c>
      <c r="BZ223" s="78">
        <v>-5.7133183905092668</v>
      </c>
      <c r="CA223" s="122">
        <f t="shared" si="76"/>
        <v>-5.732572998407294</v>
      </c>
      <c r="CB223" s="122">
        <f t="shared" si="77"/>
        <v>-44.844380693079799</v>
      </c>
    </row>
    <row r="224" spans="1:80" x14ac:dyDescent="0.35">
      <c r="A224" s="4" t="s">
        <v>57</v>
      </c>
      <c r="B224" s="4">
        <v>6</v>
      </c>
      <c r="C224" s="4" t="s">
        <v>45</v>
      </c>
      <c r="D224" s="5">
        <v>4</v>
      </c>
      <c r="E224" s="6">
        <v>42407</v>
      </c>
      <c r="F224" s="4">
        <v>3086.4</v>
      </c>
      <c r="G224" s="4">
        <v>3087</v>
      </c>
      <c r="H224" s="4">
        <v>3025.8</v>
      </c>
      <c r="I224" s="4">
        <v>3026.39</v>
      </c>
      <c r="J224" s="7">
        <v>6</v>
      </c>
      <c r="K224" s="7">
        <v>265.66682000000003</v>
      </c>
      <c r="L224" s="4">
        <v>94.5</v>
      </c>
      <c r="M224" s="4">
        <v>83.3</v>
      </c>
      <c r="N224" s="8"/>
      <c r="O224" s="4">
        <v>13.1</v>
      </c>
      <c r="P224" s="8"/>
      <c r="Q224" s="8"/>
      <c r="R224" s="4">
        <v>0.26</v>
      </c>
      <c r="S224" s="4">
        <v>2605</v>
      </c>
      <c r="T224" s="4">
        <v>9031.4</v>
      </c>
      <c r="U224" s="4">
        <v>6234.6</v>
      </c>
      <c r="V224" s="4">
        <v>43.2</v>
      </c>
      <c r="W224" s="4">
        <v>0.12</v>
      </c>
      <c r="X224" s="4">
        <v>20.07</v>
      </c>
      <c r="Y224" s="4">
        <v>1.41</v>
      </c>
      <c r="Z224" s="4">
        <v>906.6</v>
      </c>
      <c r="AA224" s="4">
        <v>33.19</v>
      </c>
      <c r="AB224" s="8"/>
      <c r="AC224" s="4">
        <v>1903.1</v>
      </c>
      <c r="AD224" s="4">
        <v>241.4</v>
      </c>
      <c r="AE224" s="8">
        <v>0</v>
      </c>
      <c r="AF224" s="8">
        <v>5382</v>
      </c>
      <c r="AG224" s="8">
        <v>0.98925232079776826</v>
      </c>
      <c r="AH224" s="31">
        <v>0.12036297709923663</v>
      </c>
      <c r="AI224" s="31">
        <v>7.112137404580153E-2</v>
      </c>
      <c r="AJ224" s="32">
        <v>39.928799999999683</v>
      </c>
      <c r="AK224" s="32">
        <v>1512.9235633587784</v>
      </c>
      <c r="AL224" s="32">
        <v>6614.3457465648835</v>
      </c>
      <c r="AM224" s="32">
        <v>5744.3969999999999</v>
      </c>
      <c r="AN224" s="32">
        <v>7530.4706999999999</v>
      </c>
      <c r="AO224" s="32">
        <v>3.3926980916030529</v>
      </c>
      <c r="AP224" s="32">
        <v>1.4491000000000001</v>
      </c>
      <c r="AQ224" s="32">
        <v>9.4905000000000008</v>
      </c>
      <c r="AR224" s="33">
        <v>0.19904198473282453</v>
      </c>
      <c r="AS224" s="33">
        <f t="shared" si="84"/>
        <v>7.8227317306799424</v>
      </c>
      <c r="AT224" s="8">
        <v>46</v>
      </c>
      <c r="AU224" s="50">
        <v>1.12E-2</v>
      </c>
      <c r="AV224" s="78">
        <v>0.2</v>
      </c>
      <c r="AW224" s="78" t="s">
        <v>119</v>
      </c>
      <c r="AX224" s="78" t="s">
        <v>98</v>
      </c>
      <c r="AY224" s="78">
        <v>1446.8</v>
      </c>
      <c r="AZ224" s="78">
        <v>5117.7280000000001</v>
      </c>
      <c r="BA224" s="78">
        <v>9.39</v>
      </c>
      <c r="BB224" s="78">
        <v>11.503903100251488</v>
      </c>
      <c r="BC224" s="78" t="str">
        <f t="shared" si="64"/>
        <v>R34S6C4</v>
      </c>
      <c r="BD224" s="78">
        <f t="shared" si="65"/>
        <v>112.35569882138631</v>
      </c>
      <c r="BE224" s="78">
        <v>42.22999999999999</v>
      </c>
      <c r="BF224" s="78"/>
      <c r="BG224" s="99">
        <v>30.5</v>
      </c>
      <c r="BH224" s="142">
        <v>1.8908657410190288</v>
      </c>
      <c r="BI224" s="99">
        <v>4</v>
      </c>
      <c r="BJ224" s="99">
        <f t="shared" si="66"/>
        <v>9.9821999999999207</v>
      </c>
      <c r="BK224" s="99">
        <v>47.662338963355147</v>
      </c>
      <c r="BL224" s="142">
        <v>6.3587786259541987</v>
      </c>
      <c r="BM224" s="76" t="str">
        <f t="shared" si="67"/>
        <v>R34S6</v>
      </c>
      <c r="BN224" s="76">
        <f t="shared" si="68"/>
        <v>14.362719148445155</v>
      </c>
      <c r="BO224" s="135"/>
      <c r="BP224" s="110">
        <f t="shared" si="69"/>
        <v>20.562375287745827</v>
      </c>
      <c r="BQ224" s="144">
        <f t="shared" si="70"/>
        <v>0.38</v>
      </c>
      <c r="BR224" s="110">
        <f t="shared" si="71"/>
        <v>13.400276010238272</v>
      </c>
      <c r="BS224" s="99">
        <v>1</v>
      </c>
      <c r="BT224" s="99">
        <f t="shared" si="72"/>
        <v>9817.9573250452286</v>
      </c>
      <c r="BU224" s="122">
        <v>4</v>
      </c>
      <c r="BV224" s="122">
        <f t="shared" si="73"/>
        <v>7212.9573250452286</v>
      </c>
      <c r="BW224" s="122">
        <f t="shared" si="74"/>
        <v>1.984732824427481E-2</v>
      </c>
      <c r="BX224" s="122" t="s">
        <v>1377</v>
      </c>
      <c r="BY224" s="122">
        <f t="shared" si="75"/>
        <v>0.2306162759149484</v>
      </c>
      <c r="BZ224" s="78">
        <v>-5.609639961034425</v>
      </c>
      <c r="CA224" s="122">
        <f t="shared" si="76"/>
        <v>-5.732572998407294</v>
      </c>
      <c r="CB224" s="122">
        <f t="shared" si="77"/>
        <v>-44.844380693079799</v>
      </c>
    </row>
    <row r="225" spans="1:80" x14ac:dyDescent="0.35">
      <c r="A225" s="4" t="s">
        <v>57</v>
      </c>
      <c r="B225" s="4">
        <v>7</v>
      </c>
      <c r="C225" s="4" t="s">
        <v>45</v>
      </c>
      <c r="D225" s="5">
        <v>1</v>
      </c>
      <c r="E225" s="6">
        <v>42412</v>
      </c>
      <c r="F225" s="4">
        <v>2920.4</v>
      </c>
      <c r="G225" s="4">
        <v>2921.2</v>
      </c>
      <c r="H225" s="4">
        <v>2863.18</v>
      </c>
      <c r="I225" s="4">
        <v>2863.97</v>
      </c>
      <c r="J225" s="7">
        <v>8</v>
      </c>
      <c r="K225" s="7">
        <v>255.39782</v>
      </c>
      <c r="L225" s="4">
        <v>292.60000000000002</v>
      </c>
      <c r="M225" s="4">
        <v>296.8</v>
      </c>
      <c r="N225" s="8"/>
      <c r="O225" s="4">
        <v>9.8000000000000007</v>
      </c>
      <c r="P225" s="8"/>
      <c r="Q225" s="8"/>
      <c r="R225" s="4">
        <v>0.28999999999999998</v>
      </c>
      <c r="S225" s="4">
        <v>2624</v>
      </c>
      <c r="T225" s="4">
        <v>8813.2999999999993</v>
      </c>
      <c r="U225" s="4">
        <v>6640.9</v>
      </c>
      <c r="V225" s="4">
        <v>51.6</v>
      </c>
      <c r="W225" s="4">
        <v>0.37</v>
      </c>
      <c r="X225" s="4">
        <v>12.02</v>
      </c>
      <c r="Y225" s="4">
        <v>1.03</v>
      </c>
      <c r="Z225" s="4">
        <v>591.6</v>
      </c>
      <c r="AA225" s="4">
        <v>6.07</v>
      </c>
      <c r="AB225" s="8"/>
      <c r="AC225" s="4">
        <v>1771.9</v>
      </c>
      <c r="AD225" s="4">
        <v>245.2</v>
      </c>
      <c r="AE225" s="8">
        <v>0</v>
      </c>
      <c r="AF225" s="8">
        <v>5574</v>
      </c>
      <c r="AG225" s="8">
        <v>1.0309144953230704</v>
      </c>
      <c r="AH225" s="31">
        <v>0.14659583333333331</v>
      </c>
      <c r="AI225" s="31">
        <v>8.5510833333333355E-2</v>
      </c>
      <c r="AJ225" s="32">
        <v>18.288000000000011</v>
      </c>
      <c r="AK225" s="32">
        <v>1369.78009</v>
      </c>
      <c r="AL225" s="32">
        <v>6597.4886991666699</v>
      </c>
      <c r="AM225" s="32">
        <v>5746.5209999999997</v>
      </c>
      <c r="AN225" s="32">
        <v>7556.8149000000003</v>
      </c>
      <c r="AO225" s="32">
        <v>2.2912933333333334</v>
      </c>
      <c r="AP225" s="32">
        <v>0.83830000000000005</v>
      </c>
      <c r="AQ225" s="32">
        <v>9.4370999999999992</v>
      </c>
      <c r="AR225" s="33">
        <v>0.24784416666666656</v>
      </c>
      <c r="AS225" s="33">
        <f>AR225*0.3*3.281*AJ225</f>
        <v>4.4614127063160005</v>
      </c>
      <c r="AT225" s="8">
        <v>38</v>
      </c>
      <c r="AU225" s="50">
        <v>0.79296</v>
      </c>
      <c r="AV225" s="78">
        <v>14.16</v>
      </c>
      <c r="AW225" s="78" t="s">
        <v>119</v>
      </c>
      <c r="AX225" s="78" t="s">
        <v>98</v>
      </c>
      <c r="AY225" s="78">
        <v>1411.8</v>
      </c>
      <c r="AZ225" s="78">
        <v>5054.3919999999998</v>
      </c>
      <c r="BA225" s="78">
        <v>0</v>
      </c>
      <c r="BB225" s="78">
        <v>259.26043872055942</v>
      </c>
      <c r="BC225" s="78" t="str">
        <f t="shared" si="64"/>
        <v>R34S7C1</v>
      </c>
      <c r="BD225" s="78">
        <f t="shared" si="65"/>
        <v>157.72309701365657</v>
      </c>
      <c r="BE225" s="78">
        <v>944.37999999999988</v>
      </c>
      <c r="BF225" s="78"/>
      <c r="BG225" s="99">
        <v>30.4</v>
      </c>
      <c r="BH225" s="142">
        <v>1.9630358705161843</v>
      </c>
      <c r="BI225" s="99">
        <v>3</v>
      </c>
      <c r="BJ225" s="99">
        <f t="shared" si="66"/>
        <v>6.0960000000000036</v>
      </c>
      <c r="BK225" s="99">
        <v>96.888670166229161</v>
      </c>
      <c r="BL225" s="142">
        <v>30.285714285714285</v>
      </c>
      <c r="BM225" s="76" t="str">
        <f t="shared" si="67"/>
        <v>R34S7</v>
      </c>
      <c r="BN225" s="76">
        <f t="shared" si="68"/>
        <v>35.352725111122034</v>
      </c>
      <c r="BO225" s="135"/>
      <c r="BP225" s="110">
        <f t="shared" si="69"/>
        <v>7.835790320848929</v>
      </c>
      <c r="BQ225" s="144">
        <f t="shared" si="70"/>
        <v>0.33666666666666667</v>
      </c>
      <c r="BR225" s="110">
        <f t="shared" si="71"/>
        <v>6.8329457004087173</v>
      </c>
      <c r="BS225" s="99">
        <v>1</v>
      </c>
      <c r="BT225" s="99">
        <f t="shared" si="72"/>
        <v>9681.5555482786749</v>
      </c>
      <c r="BU225" s="122">
        <v>4</v>
      </c>
      <c r="BV225" s="122">
        <f t="shared" si="73"/>
        <v>7057.5555482786749</v>
      </c>
      <c r="BW225" s="122">
        <f t="shared" si="74"/>
        <v>2.9591836734693875E-2</v>
      </c>
      <c r="BX225" s="122" t="s">
        <v>1376</v>
      </c>
      <c r="BY225" s="122">
        <f t="shared" si="75"/>
        <v>0.42353557847448836</v>
      </c>
      <c r="BZ225" s="78">
        <v>-6.7302409098366818</v>
      </c>
      <c r="CA225" s="122">
        <f t="shared" si="76"/>
        <v>-6.7882153461626382</v>
      </c>
      <c r="CB225" s="122">
        <f t="shared" si="77"/>
        <v>-30.28503019857926</v>
      </c>
    </row>
    <row r="226" spans="1:80" x14ac:dyDescent="0.35">
      <c r="A226" s="4" t="s">
        <v>57</v>
      </c>
      <c r="B226" s="4">
        <v>7</v>
      </c>
      <c r="C226" s="4" t="s">
        <v>45</v>
      </c>
      <c r="D226" s="5">
        <v>2</v>
      </c>
      <c r="E226" s="6">
        <v>42412</v>
      </c>
      <c r="F226" s="4">
        <v>2940.8</v>
      </c>
      <c r="G226" s="4">
        <v>2941.6</v>
      </c>
      <c r="H226" s="4">
        <v>2883.34</v>
      </c>
      <c r="I226" s="4">
        <v>2884.13</v>
      </c>
      <c r="J226" s="7">
        <v>8</v>
      </c>
      <c r="K226" s="7">
        <v>256.65782000000002</v>
      </c>
      <c r="L226" s="4">
        <v>256.10000000000002</v>
      </c>
      <c r="M226" s="4">
        <v>260.3</v>
      </c>
      <c r="N226" s="8"/>
      <c r="O226" s="4">
        <v>18</v>
      </c>
      <c r="P226" s="8"/>
      <c r="Q226" s="8"/>
      <c r="R226" s="4">
        <v>0.4</v>
      </c>
      <c r="S226" s="4">
        <v>2660.1</v>
      </c>
      <c r="T226" s="4">
        <v>8813.2999999999993</v>
      </c>
      <c r="U226" s="4">
        <v>6640.9</v>
      </c>
      <c r="V226" s="4">
        <v>51.6</v>
      </c>
      <c r="W226" s="4">
        <v>0.8</v>
      </c>
      <c r="X226" s="4">
        <v>12.02</v>
      </c>
      <c r="Y226" s="4">
        <v>1.38</v>
      </c>
      <c r="Z226" s="4">
        <v>782.6</v>
      </c>
      <c r="AA226" s="4">
        <v>9.16</v>
      </c>
      <c r="AB226" s="8"/>
      <c r="AC226" s="4">
        <v>1771.9</v>
      </c>
      <c r="AD226" s="4">
        <v>245.2</v>
      </c>
      <c r="AE226" s="8">
        <v>0</v>
      </c>
      <c r="AF226" s="8">
        <v>5574</v>
      </c>
      <c r="AG226" s="8">
        <v>1.0309144953230704</v>
      </c>
      <c r="AH226" s="31">
        <v>0.14659583333333331</v>
      </c>
      <c r="AI226" s="31">
        <v>8.5510833333333355E-2</v>
      </c>
      <c r="AJ226" s="32">
        <v>18.288000000000011</v>
      </c>
      <c r="AK226" s="32">
        <v>1369.78009</v>
      </c>
      <c r="AL226" s="32">
        <v>6597.4886991666699</v>
      </c>
      <c r="AM226" s="32">
        <v>5746.5209999999997</v>
      </c>
      <c r="AN226" s="32">
        <v>7556.8149000000003</v>
      </c>
      <c r="AO226" s="32">
        <v>2.2912933333333334</v>
      </c>
      <c r="AP226" s="32">
        <v>0.83830000000000005</v>
      </c>
      <c r="AQ226" s="32">
        <v>9.4370999999999992</v>
      </c>
      <c r="AR226" s="33">
        <v>0.24784416666666656</v>
      </c>
      <c r="AS226" s="33">
        <f t="shared" ref="AS226:AS227" si="85">AR226*0.3*3.281*AJ226</f>
        <v>4.4614127063160005</v>
      </c>
      <c r="AT226" s="8">
        <v>23</v>
      </c>
      <c r="AU226" s="50">
        <v>0.51015999999999995</v>
      </c>
      <c r="AV226" s="78">
        <v>9.11</v>
      </c>
      <c r="AW226" s="78" t="s">
        <v>119</v>
      </c>
      <c r="AX226" s="78" t="s">
        <v>98</v>
      </c>
      <c r="AY226" s="78">
        <v>1415.3</v>
      </c>
      <c r="AZ226" s="78">
        <v>5062.2120000000004</v>
      </c>
      <c r="BA226" s="78">
        <v>0</v>
      </c>
      <c r="BB226" s="78">
        <v>177.21568274748606</v>
      </c>
      <c r="BC226" s="78" t="str">
        <f t="shared" si="64"/>
        <v>R34S7C2</v>
      </c>
      <c r="BD226" s="78">
        <f t="shared" si="65"/>
        <v>157.72309701365657</v>
      </c>
      <c r="BE226" s="78">
        <v>646.28999999999985</v>
      </c>
      <c r="BF226" s="78"/>
      <c r="BG226" s="99">
        <v>30.4</v>
      </c>
      <c r="BH226" s="142">
        <v>1.9630358705161843</v>
      </c>
      <c r="BI226" s="99">
        <v>3</v>
      </c>
      <c r="BJ226" s="99">
        <f t="shared" si="66"/>
        <v>6.0960000000000036</v>
      </c>
      <c r="BK226" s="99">
        <v>96.888670166229161</v>
      </c>
      <c r="BL226" s="142">
        <v>14.461111111111112</v>
      </c>
      <c r="BM226" s="76" t="str">
        <f t="shared" si="67"/>
        <v>R34S7</v>
      </c>
      <c r="BN226" s="76">
        <f t="shared" si="68"/>
        <v>35.352725111122034</v>
      </c>
      <c r="BO226" s="135"/>
      <c r="BP226" s="110">
        <f t="shared" si="69"/>
        <v>4.8643644424881609</v>
      </c>
      <c r="BQ226" s="144">
        <f t="shared" si="70"/>
        <v>0.33666666666666667</v>
      </c>
      <c r="BR226" s="110">
        <f t="shared" si="71"/>
        <v>6.8329457004087173</v>
      </c>
      <c r="BS226" s="99">
        <v>1</v>
      </c>
      <c r="BT226" s="99">
        <f t="shared" si="72"/>
        <v>9749.7245630990164</v>
      </c>
      <c r="BU226" s="122">
        <v>4</v>
      </c>
      <c r="BV226" s="122">
        <f t="shared" si="73"/>
        <v>7089.6245630990161</v>
      </c>
      <c r="BW226" s="122">
        <f t="shared" si="74"/>
        <v>2.2222222222222223E-2</v>
      </c>
      <c r="BX226" s="122" t="s">
        <v>1376</v>
      </c>
      <c r="BY226" s="122">
        <f t="shared" si="75"/>
        <v>0.2231495610667969</v>
      </c>
      <c r="BZ226" s="78">
        <v>-6.7088989419193092</v>
      </c>
      <c r="CA226" s="122">
        <f t="shared" si="76"/>
        <v>-6.7882153461626382</v>
      </c>
      <c r="CB226" s="122">
        <f t="shared" si="77"/>
        <v>-30.28503019857926</v>
      </c>
    </row>
    <row r="227" spans="1:80" x14ac:dyDescent="0.35">
      <c r="A227" s="4" t="s">
        <v>57</v>
      </c>
      <c r="B227" s="4">
        <v>7</v>
      </c>
      <c r="C227" s="4" t="s">
        <v>45</v>
      </c>
      <c r="D227" s="5">
        <v>3</v>
      </c>
      <c r="E227" s="6">
        <v>42412</v>
      </c>
      <c r="F227" s="4">
        <v>2950.2</v>
      </c>
      <c r="G227" s="4">
        <v>2951</v>
      </c>
      <c r="H227" s="4">
        <v>2892.64</v>
      </c>
      <c r="I227" s="4">
        <v>2893.43</v>
      </c>
      <c r="J227" s="7">
        <v>8</v>
      </c>
      <c r="K227" s="7">
        <v>257.28782000000001</v>
      </c>
      <c r="L227" s="4">
        <v>360.8</v>
      </c>
      <c r="M227" s="4">
        <v>360.8</v>
      </c>
      <c r="N227" s="8"/>
      <c r="O227" s="4">
        <v>8.1</v>
      </c>
      <c r="P227" s="8"/>
      <c r="Q227" s="8"/>
      <c r="R227" s="4">
        <v>0.32</v>
      </c>
      <c r="S227" s="4">
        <v>2683.8</v>
      </c>
      <c r="T227" s="4">
        <v>8813.2999999999993</v>
      </c>
      <c r="U227" s="4">
        <v>6640.9</v>
      </c>
      <c r="V227" s="4">
        <v>51.6</v>
      </c>
      <c r="W227" s="4">
        <v>0.35</v>
      </c>
      <c r="X227" s="4">
        <v>12.02</v>
      </c>
      <c r="Y227" s="4">
        <v>1.27</v>
      </c>
      <c r="Z227" s="4">
        <v>768.4</v>
      </c>
      <c r="AA227" s="4">
        <v>6.49</v>
      </c>
      <c r="AB227" s="8"/>
      <c r="AC227" s="4">
        <v>1771.9</v>
      </c>
      <c r="AD227" s="4">
        <v>245.2</v>
      </c>
      <c r="AE227" s="8">
        <v>0</v>
      </c>
      <c r="AF227" s="8">
        <v>5574</v>
      </c>
      <c r="AG227" s="8">
        <v>1.0309144953230704</v>
      </c>
      <c r="AH227" s="31">
        <v>0.14659583333333331</v>
      </c>
      <c r="AI227" s="31">
        <v>8.5510833333333355E-2</v>
      </c>
      <c r="AJ227" s="32">
        <v>18.288000000000011</v>
      </c>
      <c r="AK227" s="32">
        <v>1369.78009</v>
      </c>
      <c r="AL227" s="32">
        <v>6597.4886991666699</v>
      </c>
      <c r="AM227" s="32">
        <v>5746.5209999999997</v>
      </c>
      <c r="AN227" s="32">
        <v>7556.8149000000003</v>
      </c>
      <c r="AO227" s="32">
        <v>2.2912933333333334</v>
      </c>
      <c r="AP227" s="32">
        <v>0.83830000000000005</v>
      </c>
      <c r="AQ227" s="32">
        <v>9.4370999999999992</v>
      </c>
      <c r="AR227" s="33">
        <v>0.24784416666666656</v>
      </c>
      <c r="AS227" s="33">
        <f t="shared" si="85"/>
        <v>4.4614127063160005</v>
      </c>
      <c r="AT227" s="8">
        <v>57</v>
      </c>
      <c r="AU227" s="50">
        <v>0.22623999999999997</v>
      </c>
      <c r="AV227" s="78">
        <v>4.04</v>
      </c>
      <c r="AW227" s="78" t="s">
        <v>119</v>
      </c>
      <c r="AX227" s="78" t="s">
        <v>98</v>
      </c>
      <c r="AY227" s="78">
        <v>1416.9</v>
      </c>
      <c r="AZ227" s="78">
        <v>5065.808</v>
      </c>
      <c r="BA227" s="78">
        <v>0</v>
      </c>
      <c r="BB227" s="78">
        <v>36.693169572924283</v>
      </c>
      <c r="BC227" s="78" t="str">
        <f t="shared" si="64"/>
        <v>R34S7C3</v>
      </c>
      <c r="BD227" s="78">
        <f t="shared" si="65"/>
        <v>157.72309701365657</v>
      </c>
      <c r="BE227" s="78">
        <v>133.88999999999999</v>
      </c>
      <c r="BF227" s="78"/>
      <c r="BG227" s="99">
        <v>30.4</v>
      </c>
      <c r="BH227" s="142">
        <v>1.9630358705161843</v>
      </c>
      <c r="BI227" s="99">
        <v>3</v>
      </c>
      <c r="BJ227" s="99">
        <f t="shared" si="66"/>
        <v>6.0960000000000036</v>
      </c>
      <c r="BK227" s="99">
        <v>96.888670166229161</v>
      </c>
      <c r="BL227" s="142">
        <v>44.543209876543216</v>
      </c>
      <c r="BM227" s="76" t="str">
        <f t="shared" si="67"/>
        <v>R34S7</v>
      </c>
      <c r="BN227" s="76">
        <f t="shared" si="68"/>
        <v>35.352725111122034</v>
      </c>
      <c r="BO227" s="135"/>
      <c r="BP227" s="110">
        <f t="shared" si="69"/>
        <v>7.7986823378890637</v>
      </c>
      <c r="BQ227" s="144">
        <f t="shared" si="70"/>
        <v>0.33666666666666667</v>
      </c>
      <c r="BR227" s="110">
        <f t="shared" si="71"/>
        <v>6.8329457004087173</v>
      </c>
      <c r="BS227" s="99">
        <v>1</v>
      </c>
      <c r="BT227" s="99">
        <f t="shared" si="72"/>
        <v>9781.1715788643505</v>
      </c>
      <c r="BU227" s="122">
        <v>4</v>
      </c>
      <c r="BV227" s="122">
        <f t="shared" si="73"/>
        <v>7097.3715788643503</v>
      </c>
      <c r="BW227" s="122">
        <f t="shared" si="74"/>
        <v>3.9506172839506172E-2</v>
      </c>
      <c r="BX227" s="122" t="s">
        <v>1376</v>
      </c>
      <c r="BY227" s="122">
        <f t="shared" si="75"/>
        <v>0.53806112252554505</v>
      </c>
      <c r="BZ227" s="78">
        <v>-6.9255061867319254</v>
      </c>
      <c r="CA227" s="122">
        <f t="shared" si="76"/>
        <v>-6.7882153461626382</v>
      </c>
      <c r="CB227" s="122">
        <f t="shared" si="77"/>
        <v>-30.28503019857926</v>
      </c>
    </row>
    <row r="228" spans="1:80" x14ac:dyDescent="0.35">
      <c r="A228" s="4" t="s">
        <v>57</v>
      </c>
      <c r="B228" s="4">
        <v>8</v>
      </c>
      <c r="C228" s="4" t="s">
        <v>46</v>
      </c>
      <c r="D228" s="5">
        <v>1</v>
      </c>
      <c r="E228" s="6">
        <v>42506</v>
      </c>
      <c r="F228" s="4">
        <v>2837</v>
      </c>
      <c r="G228" s="4">
        <v>2838</v>
      </c>
      <c r="H228" s="4">
        <v>2780.9</v>
      </c>
      <c r="I228" s="4">
        <v>2781.88</v>
      </c>
      <c r="J228" s="7">
        <v>5</v>
      </c>
      <c r="K228" s="7">
        <v>247.80632</v>
      </c>
      <c r="L228" s="4">
        <v>275.89999999999998</v>
      </c>
      <c r="M228" s="4">
        <v>275.89999999999998</v>
      </c>
      <c r="N228" s="8"/>
      <c r="O228" s="4">
        <v>18.8</v>
      </c>
      <c r="P228" s="8"/>
      <c r="Q228" s="8"/>
      <c r="R228" s="4">
        <v>0.66</v>
      </c>
      <c r="S228" s="4">
        <v>2009.3</v>
      </c>
      <c r="T228" s="4">
        <v>9067.2000000000007</v>
      </c>
      <c r="U228" s="4">
        <v>6467</v>
      </c>
      <c r="V228" s="4">
        <v>128.69999999999999</v>
      </c>
      <c r="W228" s="4">
        <v>0.52</v>
      </c>
      <c r="X228" s="4">
        <v>18.309999999999999</v>
      </c>
      <c r="Y228" s="4">
        <v>2.5499999999999998</v>
      </c>
      <c r="Z228" s="4">
        <v>2414.9</v>
      </c>
      <c r="AA228" s="4">
        <v>26.68</v>
      </c>
      <c r="AB228" s="8"/>
      <c r="AC228" s="4">
        <v>3510.5</v>
      </c>
      <c r="AD228" s="4">
        <v>469.1</v>
      </c>
      <c r="AE228" s="8">
        <v>0</v>
      </c>
      <c r="AF228" s="8">
        <v>4848</v>
      </c>
      <c r="AG228" s="8">
        <v>0.97317852580891506</v>
      </c>
      <c r="AH228" s="31">
        <v>0.12805170940170943</v>
      </c>
      <c r="AI228" s="31">
        <v>7.1231623931623939E-2</v>
      </c>
      <c r="AJ228" s="32">
        <v>35.661599999999453</v>
      </c>
      <c r="AK228" s="32">
        <v>1561.1225200854699</v>
      </c>
      <c r="AL228" s="32">
        <v>6573.6258149572623</v>
      </c>
      <c r="AM228" s="32">
        <v>5846.2983000000004</v>
      </c>
      <c r="AN228" s="32">
        <v>7637.5609999999997</v>
      </c>
      <c r="AO228" s="32">
        <v>2.653185470085468</v>
      </c>
      <c r="AP228" s="32">
        <v>1.0848</v>
      </c>
      <c r="AQ228" s="32">
        <v>7.5933000000000002</v>
      </c>
      <c r="AR228" s="33">
        <v>0.40751239316239329</v>
      </c>
      <c r="AS228" s="33">
        <f>AR228*0.3*3.281*AJ228</f>
        <v>14.304383019827785</v>
      </c>
      <c r="AT228" s="8">
        <v>37</v>
      </c>
      <c r="AU228" s="50">
        <v>0.17079999999999998</v>
      </c>
      <c r="AV228" s="78">
        <v>3.05</v>
      </c>
      <c r="AW228" s="78" t="s">
        <v>119</v>
      </c>
      <c r="AX228" s="78" t="s">
        <v>98</v>
      </c>
      <c r="AY228" s="78">
        <v>1397.5</v>
      </c>
      <c r="AZ228" s="78">
        <v>5022.3639999999996</v>
      </c>
      <c r="BA228" s="78">
        <v>0</v>
      </c>
      <c r="BB228" s="78">
        <v>23.391222401723212</v>
      </c>
      <c r="BC228" s="78" t="str">
        <f t="shared" si="64"/>
        <v>R34S8C1</v>
      </c>
      <c r="BD228" s="78" t="e">
        <f t="shared" si="65"/>
        <v>#N/A</v>
      </c>
      <c r="BE228" s="78">
        <v>84.79</v>
      </c>
      <c r="BF228" s="78"/>
      <c r="BG228" s="99">
        <v>29.6</v>
      </c>
      <c r="BH228" s="142">
        <v>2.2320927832739201</v>
      </c>
      <c r="BI228" s="99">
        <v>5</v>
      </c>
      <c r="BJ228" s="99">
        <f t="shared" si="66"/>
        <v>7.1323199999998907</v>
      </c>
      <c r="BK228" s="99">
        <v>98.439217533707236</v>
      </c>
      <c r="BL228" s="142">
        <v>14.675531914893615</v>
      </c>
      <c r="BM228" s="76" t="str">
        <f t="shared" si="67"/>
        <v>R34S8</v>
      </c>
      <c r="BN228" s="76" t="e">
        <f t="shared" si="68"/>
        <v>#N/A</v>
      </c>
      <c r="BO228" s="135"/>
      <c r="BP228" s="110">
        <f t="shared" si="69"/>
        <v>8.4063640875678551</v>
      </c>
      <c r="BQ228" s="144">
        <f t="shared" si="70"/>
        <v>0.38800000000000001</v>
      </c>
      <c r="BR228" s="110">
        <f t="shared" si="71"/>
        <v>15.991006666977182</v>
      </c>
      <c r="BS228" s="99">
        <v>1</v>
      </c>
      <c r="BT228" s="99">
        <f t="shared" si="72"/>
        <v>8876.703892744199</v>
      </c>
      <c r="BU228" s="122">
        <v>4</v>
      </c>
      <c r="BV228" s="122">
        <f t="shared" si="73"/>
        <v>6867.4038927441989</v>
      </c>
      <c r="BW228" s="122">
        <f t="shared" si="74"/>
        <v>3.5106382978723406E-2</v>
      </c>
      <c r="BX228" s="122" t="s">
        <v>1376</v>
      </c>
      <c r="BY228" s="122">
        <f t="shared" si="75"/>
        <v>0.21678542283349519</v>
      </c>
      <c r="BZ228" s="78">
        <v>-6.8072298930848678</v>
      </c>
      <c r="CA228" s="122">
        <f t="shared" si="76"/>
        <v>-6.5208783446136662</v>
      </c>
      <c r="CB228" s="122">
        <f t="shared" si="77"/>
        <v>-93.277141467054449</v>
      </c>
    </row>
    <row r="229" spans="1:80" x14ac:dyDescent="0.35">
      <c r="A229" s="4" t="s">
        <v>57</v>
      </c>
      <c r="B229" s="4">
        <v>8</v>
      </c>
      <c r="C229" s="4" t="s">
        <v>46</v>
      </c>
      <c r="D229" s="5">
        <v>2</v>
      </c>
      <c r="E229" s="6">
        <v>42506</v>
      </c>
      <c r="F229" s="4">
        <v>2860</v>
      </c>
      <c r="G229" s="4">
        <v>2861</v>
      </c>
      <c r="H229" s="4">
        <v>2803.53</v>
      </c>
      <c r="I229" s="4">
        <v>2804.51</v>
      </c>
      <c r="J229" s="7">
        <v>6</v>
      </c>
      <c r="K229" s="7">
        <v>249.22381999999999</v>
      </c>
      <c r="L229" s="4">
        <v>370.9</v>
      </c>
      <c r="M229" s="4">
        <v>370.9</v>
      </c>
      <c r="N229" s="8"/>
      <c r="O229" s="4">
        <v>16.7</v>
      </c>
      <c r="P229" s="8"/>
      <c r="Q229" s="8"/>
      <c r="R229" s="4">
        <v>0.21</v>
      </c>
      <c r="S229" s="4">
        <v>2764.5</v>
      </c>
      <c r="T229" s="4">
        <v>9067.2000000000007</v>
      </c>
      <c r="U229" s="4">
        <v>6467</v>
      </c>
      <c r="V229" s="4">
        <v>128.69999999999999</v>
      </c>
      <c r="W229" s="4">
        <v>0.44</v>
      </c>
      <c r="X229" s="4">
        <v>18.309999999999999</v>
      </c>
      <c r="Y229" s="4">
        <v>1.07</v>
      </c>
      <c r="Z229" s="4">
        <v>939.8</v>
      </c>
      <c r="AA229" s="4">
        <v>7.72</v>
      </c>
      <c r="AB229" s="8"/>
      <c r="AC229" s="4">
        <v>3510.5</v>
      </c>
      <c r="AD229" s="4">
        <v>469.1</v>
      </c>
      <c r="AE229" s="8">
        <v>0</v>
      </c>
      <c r="AF229" s="8">
        <v>4848</v>
      </c>
      <c r="AG229" s="8">
        <v>0.97317852580891506</v>
      </c>
      <c r="AH229" s="31">
        <v>0.12805170940170943</v>
      </c>
      <c r="AI229" s="31">
        <v>7.1231623931623939E-2</v>
      </c>
      <c r="AJ229" s="32">
        <v>35.661599999999453</v>
      </c>
      <c r="AK229" s="32">
        <v>1561.1225200854699</v>
      </c>
      <c r="AL229" s="32">
        <v>6573.6258149572623</v>
      </c>
      <c r="AM229" s="32">
        <v>5846.2983000000004</v>
      </c>
      <c r="AN229" s="32">
        <v>7637.5609999999997</v>
      </c>
      <c r="AO229" s="32">
        <v>2.653185470085468</v>
      </c>
      <c r="AP229" s="32">
        <v>1.0848</v>
      </c>
      <c r="AQ229" s="32">
        <v>7.5933000000000002</v>
      </c>
      <c r="AR229" s="33">
        <v>0.40751239316239329</v>
      </c>
      <c r="AS229" s="33">
        <f t="shared" ref="AS229:AS232" si="86">AR229*0.3*3.281*AJ229</f>
        <v>14.304383019827785</v>
      </c>
      <c r="AT229" s="8">
        <v>33</v>
      </c>
      <c r="AU229" s="50" t="e">
        <v>#N/A</v>
      </c>
      <c r="AV229" s="78" t="e">
        <v>#N/A</v>
      </c>
      <c r="AW229" s="78" t="s">
        <v>119</v>
      </c>
      <c r="AX229" s="78" t="s">
        <v>98</v>
      </c>
      <c r="AY229" s="78" t="e">
        <v>#N/A</v>
      </c>
      <c r="AZ229" s="78" t="e">
        <v>#N/A</v>
      </c>
      <c r="BA229" s="78" t="e">
        <v>#N/A</v>
      </c>
      <c r="BB229" s="78" t="e">
        <v>#N/A</v>
      </c>
      <c r="BC229" s="78" t="str">
        <f t="shared" si="64"/>
        <v>R34S8C2</v>
      </c>
      <c r="BD229" s="78" t="e">
        <f t="shared" si="65"/>
        <v>#N/A</v>
      </c>
      <c r="BE229" s="78" t="e">
        <v>#N/A</v>
      </c>
      <c r="BF229" s="78"/>
      <c r="BG229" s="99">
        <v>29.6</v>
      </c>
      <c r="BH229" s="142">
        <v>2.2320927832739201</v>
      </c>
      <c r="BI229" s="99">
        <v>5</v>
      </c>
      <c r="BJ229" s="99">
        <f t="shared" si="66"/>
        <v>7.1323199999998907</v>
      </c>
      <c r="BK229" s="99">
        <v>98.439217533707236</v>
      </c>
      <c r="BL229" s="142">
        <v>22.209580838323355</v>
      </c>
      <c r="BM229" s="76" t="str">
        <f t="shared" si="67"/>
        <v>R34S8</v>
      </c>
      <c r="BN229" s="76" t="e">
        <f t="shared" si="68"/>
        <v>#N/A</v>
      </c>
      <c r="BO229" s="135"/>
      <c r="BP229" s="110">
        <f t="shared" si="69"/>
        <v>7.0395425939311655</v>
      </c>
      <c r="BQ229" s="144">
        <f t="shared" si="70"/>
        <v>0.38800000000000001</v>
      </c>
      <c r="BR229" s="110">
        <f t="shared" si="71"/>
        <v>15.991006666977182</v>
      </c>
      <c r="BS229" s="99">
        <v>1</v>
      </c>
      <c r="BT229" s="99">
        <f t="shared" si="72"/>
        <v>8948.9394312723016</v>
      </c>
      <c r="BU229" s="122">
        <v>4</v>
      </c>
      <c r="BV229" s="122">
        <f t="shared" si="73"/>
        <v>6184.4394312723016</v>
      </c>
      <c r="BW229" s="122">
        <f t="shared" si="74"/>
        <v>1.2574850299401197E-2</v>
      </c>
      <c r="BX229" s="122" t="s">
        <v>1376</v>
      </c>
      <c r="BY229" s="122">
        <f t="shared" si="75"/>
        <v>0.26278328489394276</v>
      </c>
      <c r="BZ229" s="78">
        <v>-6.9984649989168304</v>
      </c>
      <c r="CA229" s="122">
        <f t="shared" si="76"/>
        <v>-6.5208783446136662</v>
      </c>
      <c r="CB229" s="122">
        <f t="shared" si="77"/>
        <v>-93.277141467054449</v>
      </c>
    </row>
    <row r="230" spans="1:80" x14ac:dyDescent="0.35">
      <c r="A230" s="4" t="s">
        <v>57</v>
      </c>
      <c r="B230" s="4">
        <v>8</v>
      </c>
      <c r="C230" s="4" t="s">
        <v>46</v>
      </c>
      <c r="D230" s="5">
        <v>3</v>
      </c>
      <c r="E230" s="6">
        <v>42506</v>
      </c>
      <c r="F230" s="4">
        <v>2875</v>
      </c>
      <c r="G230" s="4">
        <v>2876</v>
      </c>
      <c r="H230" s="4">
        <v>2818.31</v>
      </c>
      <c r="I230" s="4">
        <v>2819.3</v>
      </c>
      <c r="J230" s="7">
        <v>8</v>
      </c>
      <c r="K230" s="7">
        <v>250.10581999999999</v>
      </c>
      <c r="L230" s="4">
        <v>76.3</v>
      </c>
      <c r="M230" s="4">
        <v>76.3</v>
      </c>
      <c r="N230" s="8"/>
      <c r="O230" s="4">
        <v>15.7</v>
      </c>
      <c r="P230" s="8"/>
      <c r="Q230" s="8"/>
      <c r="R230" s="4">
        <v>0.25</v>
      </c>
      <c r="S230" s="4">
        <v>2795.7</v>
      </c>
      <c r="T230" s="4">
        <v>9067.2000000000007</v>
      </c>
      <c r="U230" s="4">
        <v>6467</v>
      </c>
      <c r="V230" s="4">
        <v>128.69999999999999</v>
      </c>
      <c r="W230" s="4">
        <v>0.16</v>
      </c>
      <c r="X230" s="4">
        <v>18.309999999999999</v>
      </c>
      <c r="Y230" s="4">
        <v>0.56999999999999995</v>
      </c>
      <c r="Z230" s="4">
        <v>405.7</v>
      </c>
      <c r="AA230" s="4">
        <v>16.21</v>
      </c>
      <c r="AB230" s="8"/>
      <c r="AC230" s="4">
        <v>3510.5</v>
      </c>
      <c r="AD230" s="4">
        <v>469.1</v>
      </c>
      <c r="AE230" s="8">
        <v>0</v>
      </c>
      <c r="AF230" s="8">
        <v>4848</v>
      </c>
      <c r="AG230" s="8">
        <v>0.97317852580891506</v>
      </c>
      <c r="AH230" s="31">
        <v>0.12805170940170943</v>
      </c>
      <c r="AI230" s="31">
        <v>7.1231623931623939E-2</v>
      </c>
      <c r="AJ230" s="32">
        <v>35.661599999999453</v>
      </c>
      <c r="AK230" s="32">
        <v>1561.1225200854699</v>
      </c>
      <c r="AL230" s="32">
        <v>6573.6258149572623</v>
      </c>
      <c r="AM230" s="32">
        <v>5846.2983000000004</v>
      </c>
      <c r="AN230" s="32">
        <v>7637.5609999999997</v>
      </c>
      <c r="AO230" s="32">
        <v>2.653185470085468</v>
      </c>
      <c r="AP230" s="32">
        <v>1.0848</v>
      </c>
      <c r="AQ230" s="32">
        <v>7.5933000000000002</v>
      </c>
      <c r="AR230" s="33">
        <v>0.40751239316239329</v>
      </c>
      <c r="AS230" s="33">
        <f t="shared" si="86"/>
        <v>14.304383019827785</v>
      </c>
      <c r="AT230" s="8">
        <v>59</v>
      </c>
      <c r="AU230" s="50" t="e">
        <v>#N/A</v>
      </c>
      <c r="AV230" s="78" t="e">
        <v>#N/A</v>
      </c>
      <c r="AW230" s="78" t="s">
        <v>119</v>
      </c>
      <c r="AX230" s="78" t="s">
        <v>98</v>
      </c>
      <c r="AY230" s="78" t="e">
        <v>#N/A</v>
      </c>
      <c r="AZ230" s="78" t="e">
        <v>#N/A</v>
      </c>
      <c r="BA230" s="78" t="e">
        <v>#N/A</v>
      </c>
      <c r="BB230" s="78" t="e">
        <v>#N/A</v>
      </c>
      <c r="BC230" s="78" t="str">
        <f t="shared" si="64"/>
        <v>R34S8C3</v>
      </c>
      <c r="BD230" s="78" t="e">
        <f t="shared" si="65"/>
        <v>#N/A</v>
      </c>
      <c r="BE230" s="78" t="e">
        <v>#N/A</v>
      </c>
      <c r="BF230" s="78"/>
      <c r="BG230" s="99">
        <v>29.6</v>
      </c>
      <c r="BH230" s="142">
        <v>2.2320927832739201</v>
      </c>
      <c r="BI230" s="99">
        <v>5</v>
      </c>
      <c r="BJ230" s="99">
        <f t="shared" si="66"/>
        <v>7.1323199999998907</v>
      </c>
      <c r="BK230" s="99">
        <v>98.439217533707236</v>
      </c>
      <c r="BL230" s="142">
        <v>4.8598726114649686</v>
      </c>
      <c r="BM230" s="76" t="str">
        <f t="shared" si="67"/>
        <v>R34S8</v>
      </c>
      <c r="BN230" s="76" t="e">
        <f t="shared" si="68"/>
        <v>#N/A</v>
      </c>
      <c r="BO230" s="135"/>
      <c r="BP230" s="110">
        <f t="shared" si="69"/>
        <v>36.399343868143234</v>
      </c>
      <c r="BQ230" s="144">
        <f t="shared" si="70"/>
        <v>0.38800000000000001</v>
      </c>
      <c r="BR230" s="110">
        <f t="shared" si="71"/>
        <v>15.991006666977182</v>
      </c>
      <c r="BS230" s="99">
        <v>1</v>
      </c>
      <c r="BT230" s="99">
        <f t="shared" si="72"/>
        <v>8996.117569117876</v>
      </c>
      <c r="BU230" s="122">
        <v>4</v>
      </c>
      <c r="BV230" s="122">
        <f t="shared" si="73"/>
        <v>6200.4175691178762</v>
      </c>
      <c r="BW230" s="122">
        <f t="shared" si="74"/>
        <v>1.5923566878980892E-2</v>
      </c>
      <c r="BX230" s="122" t="s">
        <v>1376</v>
      </c>
      <c r="BY230" s="122">
        <f t="shared" si="75"/>
        <v>0.18824848167960231</v>
      </c>
      <c r="BZ230" s="78">
        <v>-5.5218643501520397</v>
      </c>
      <c r="CA230" s="122">
        <f t="shared" si="76"/>
        <v>-6.5208783446136662</v>
      </c>
      <c r="CB230" s="122">
        <f t="shared" si="77"/>
        <v>-93.277141467054449</v>
      </c>
    </row>
    <row r="231" spans="1:80" x14ac:dyDescent="0.35">
      <c r="A231" s="4" t="s">
        <v>57</v>
      </c>
      <c r="B231" s="4">
        <v>8</v>
      </c>
      <c r="C231" s="4" t="s">
        <v>46</v>
      </c>
      <c r="D231" s="5">
        <v>4</v>
      </c>
      <c r="E231" s="6">
        <v>42506</v>
      </c>
      <c r="F231" s="4">
        <v>2886</v>
      </c>
      <c r="G231" s="4">
        <v>2887</v>
      </c>
      <c r="H231" s="4">
        <v>2829.17</v>
      </c>
      <c r="I231" s="4">
        <v>2830.16</v>
      </c>
      <c r="J231" s="7">
        <v>6</v>
      </c>
      <c r="K231" s="7">
        <v>250.79881999999998</v>
      </c>
      <c r="L231" s="4">
        <v>231.3</v>
      </c>
      <c r="M231" s="4">
        <v>231.3</v>
      </c>
      <c r="N231" s="8"/>
      <c r="O231" s="4">
        <v>10.7</v>
      </c>
      <c r="P231" s="8"/>
      <c r="Q231" s="8"/>
      <c r="R231" s="4">
        <v>0.3</v>
      </c>
      <c r="S231" s="4">
        <v>2812.5</v>
      </c>
      <c r="T231" s="4">
        <v>9067.2000000000007</v>
      </c>
      <c r="U231" s="4">
        <v>6467</v>
      </c>
      <c r="V231" s="4">
        <v>128.69999999999999</v>
      </c>
      <c r="W231" s="4">
        <v>0.2</v>
      </c>
      <c r="X231" s="4">
        <v>18.309999999999999</v>
      </c>
      <c r="Y231" s="4">
        <v>1.3</v>
      </c>
      <c r="Z231" s="4">
        <v>1139.9000000000001</v>
      </c>
      <c r="AA231" s="4">
        <v>15.02</v>
      </c>
      <c r="AB231" s="8"/>
      <c r="AC231" s="4">
        <v>3510.5</v>
      </c>
      <c r="AD231" s="4">
        <v>469.1</v>
      </c>
      <c r="AE231" s="8">
        <v>0</v>
      </c>
      <c r="AF231" s="8">
        <v>4848</v>
      </c>
      <c r="AG231" s="8">
        <v>0.97317852580891506</v>
      </c>
      <c r="AH231" s="31">
        <v>0.12805170940170943</v>
      </c>
      <c r="AI231" s="31">
        <v>7.1231623931623939E-2</v>
      </c>
      <c r="AJ231" s="32">
        <v>35.661599999999453</v>
      </c>
      <c r="AK231" s="32">
        <v>1561.1225200854699</v>
      </c>
      <c r="AL231" s="32">
        <v>6573.6258149572623</v>
      </c>
      <c r="AM231" s="32">
        <v>5846.2983000000004</v>
      </c>
      <c r="AN231" s="32">
        <v>7637.5609999999997</v>
      </c>
      <c r="AO231" s="32">
        <v>2.653185470085468</v>
      </c>
      <c r="AP231" s="32">
        <v>1.0848</v>
      </c>
      <c r="AQ231" s="32">
        <v>7.5933000000000002</v>
      </c>
      <c r="AR231" s="33">
        <v>0.40751239316239329</v>
      </c>
      <c r="AS231" s="33">
        <f t="shared" si="86"/>
        <v>14.304383019827785</v>
      </c>
      <c r="AT231" s="8">
        <v>42</v>
      </c>
      <c r="AU231" s="50" t="e">
        <v>#N/A</v>
      </c>
      <c r="AV231" s="78" t="e">
        <v>#N/A</v>
      </c>
      <c r="AW231" s="78" t="s">
        <v>119</v>
      </c>
      <c r="AX231" s="78" t="s">
        <v>98</v>
      </c>
      <c r="AY231" s="78" t="e">
        <v>#N/A</v>
      </c>
      <c r="AZ231" s="78" t="e">
        <v>#N/A</v>
      </c>
      <c r="BA231" s="78" t="e">
        <v>#N/A</v>
      </c>
      <c r="BB231" s="78" t="e">
        <v>#N/A</v>
      </c>
      <c r="BC231" s="78" t="str">
        <f t="shared" si="64"/>
        <v>R34S8C4</v>
      </c>
      <c r="BD231" s="78" t="e">
        <f t="shared" si="65"/>
        <v>#N/A</v>
      </c>
      <c r="BE231" s="78" t="e">
        <v>#N/A</v>
      </c>
      <c r="BF231" s="78"/>
      <c r="BG231" s="99">
        <v>29.6</v>
      </c>
      <c r="BH231" s="142">
        <v>2.2320927832739201</v>
      </c>
      <c r="BI231" s="99">
        <v>5</v>
      </c>
      <c r="BJ231" s="99">
        <f t="shared" si="66"/>
        <v>7.1323199999998907</v>
      </c>
      <c r="BK231" s="99">
        <v>98.439217533707236</v>
      </c>
      <c r="BL231" s="142">
        <v>21.616822429906545</v>
      </c>
      <c r="BM231" s="76" t="str">
        <f t="shared" si="67"/>
        <v>R34S8</v>
      </c>
      <c r="BN231" s="76" t="e">
        <f t="shared" si="68"/>
        <v>#N/A</v>
      </c>
      <c r="BO231" s="135"/>
      <c r="BP231" s="110">
        <f t="shared" si="69"/>
        <v>17.618070157333985</v>
      </c>
      <c r="BQ231" s="144">
        <f t="shared" si="70"/>
        <v>0.38800000000000001</v>
      </c>
      <c r="BR231" s="110">
        <f t="shared" si="71"/>
        <v>15.991006666977182</v>
      </c>
      <c r="BS231" s="99">
        <v>1</v>
      </c>
      <c r="BT231" s="99">
        <f t="shared" si="72"/>
        <v>9030.78296675001</v>
      </c>
      <c r="BU231" s="122">
        <v>4</v>
      </c>
      <c r="BV231" s="122">
        <f t="shared" si="73"/>
        <v>6218.28296675001</v>
      </c>
      <c r="BW231" s="122">
        <f t="shared" si="74"/>
        <v>2.8037383177570093E-2</v>
      </c>
      <c r="BX231" s="122" t="s">
        <v>1376</v>
      </c>
      <c r="BY231" s="122">
        <f t="shared" si="75"/>
        <v>0.36446861001935293</v>
      </c>
      <c r="BZ231" s="78">
        <v>-6.630906981099022</v>
      </c>
      <c r="CA231" s="122">
        <f t="shared" si="76"/>
        <v>-6.5208783446136662</v>
      </c>
      <c r="CB231" s="122">
        <f t="shared" si="77"/>
        <v>-93.277141467054449</v>
      </c>
    </row>
    <row r="232" spans="1:80" x14ac:dyDescent="0.35">
      <c r="A232" s="4" t="s">
        <v>57</v>
      </c>
      <c r="B232" s="4">
        <v>8</v>
      </c>
      <c r="C232" s="4" t="s">
        <v>46</v>
      </c>
      <c r="D232" s="5">
        <v>5</v>
      </c>
      <c r="E232" s="6">
        <v>42506</v>
      </c>
      <c r="F232" s="4">
        <v>2902</v>
      </c>
      <c r="G232" s="4">
        <v>2903</v>
      </c>
      <c r="H232" s="4">
        <v>2845.01</v>
      </c>
      <c r="I232" s="4">
        <v>2846</v>
      </c>
      <c r="J232" s="7">
        <v>5</v>
      </c>
      <c r="K232" s="7">
        <v>251.74382</v>
      </c>
      <c r="L232" s="4">
        <v>234.8</v>
      </c>
      <c r="M232" s="4">
        <v>234.8</v>
      </c>
      <c r="N232" s="8"/>
      <c r="O232" s="4">
        <v>17.7</v>
      </c>
      <c r="P232" s="8"/>
      <c r="Q232" s="8"/>
      <c r="R232" s="4">
        <v>0.52</v>
      </c>
      <c r="S232" s="4">
        <v>2847</v>
      </c>
      <c r="T232" s="4">
        <v>9067.2000000000007</v>
      </c>
      <c r="U232" s="4">
        <v>6467</v>
      </c>
      <c r="V232" s="4">
        <v>128.69999999999999</v>
      </c>
      <c r="W232" s="4">
        <v>0.7</v>
      </c>
      <c r="X232" s="4">
        <v>18.309999999999999</v>
      </c>
      <c r="Y232" s="4">
        <v>2</v>
      </c>
      <c r="Z232" s="4">
        <v>1679.9</v>
      </c>
      <c r="AA232" s="4">
        <v>21.81</v>
      </c>
      <c r="AB232" s="8"/>
      <c r="AC232" s="4">
        <v>3510.5</v>
      </c>
      <c r="AD232" s="4">
        <v>469.1</v>
      </c>
      <c r="AE232" s="8">
        <v>0</v>
      </c>
      <c r="AF232" s="8">
        <v>4848</v>
      </c>
      <c r="AG232" s="8">
        <v>0.97317852580891506</v>
      </c>
      <c r="AH232" s="31">
        <v>0.12805170940170943</v>
      </c>
      <c r="AI232" s="31">
        <v>7.1231623931623939E-2</v>
      </c>
      <c r="AJ232" s="32">
        <v>35.661599999999453</v>
      </c>
      <c r="AK232" s="32">
        <v>1561.1225200854699</v>
      </c>
      <c r="AL232" s="32">
        <v>6573.6258149572623</v>
      </c>
      <c r="AM232" s="32">
        <v>5846.2983000000004</v>
      </c>
      <c r="AN232" s="32">
        <v>7637.5609999999997</v>
      </c>
      <c r="AO232" s="32">
        <v>2.653185470085468</v>
      </c>
      <c r="AP232" s="32">
        <v>1.0848</v>
      </c>
      <c r="AQ232" s="32">
        <v>7.5933000000000002</v>
      </c>
      <c r="AR232" s="33">
        <v>0.40751239316239329</v>
      </c>
      <c r="AS232" s="33">
        <f t="shared" si="86"/>
        <v>14.304383019827785</v>
      </c>
      <c r="AT232" s="8">
        <v>34</v>
      </c>
      <c r="AU232" s="50">
        <v>0.22735999999999998</v>
      </c>
      <c r="AV232" s="78">
        <v>4.0599999999999996</v>
      </c>
      <c r="AW232" s="78" t="s">
        <v>119</v>
      </c>
      <c r="AX232" s="78" t="s">
        <v>98</v>
      </c>
      <c r="AY232" s="78">
        <v>1408.4</v>
      </c>
      <c r="AZ232" s="78">
        <v>5047.34</v>
      </c>
      <c r="BA232" s="78">
        <v>0</v>
      </c>
      <c r="BB232" s="78">
        <v>0.23083645237349337</v>
      </c>
      <c r="BC232" s="78" t="str">
        <f t="shared" si="64"/>
        <v>R34S8C5</v>
      </c>
      <c r="BD232" s="78" t="e">
        <f t="shared" si="65"/>
        <v>#N/A</v>
      </c>
      <c r="BE232" s="78">
        <v>0.84</v>
      </c>
      <c r="BF232" s="78"/>
      <c r="BG232" s="99">
        <v>29.6</v>
      </c>
      <c r="BH232" s="142">
        <v>2.2320927832739201</v>
      </c>
      <c r="BI232" s="99">
        <v>5</v>
      </c>
      <c r="BJ232" s="99">
        <f t="shared" si="66"/>
        <v>7.1323199999998907</v>
      </c>
      <c r="BK232" s="99">
        <v>98.439217533707236</v>
      </c>
      <c r="BL232" s="142">
        <v>13.265536723163843</v>
      </c>
      <c r="BM232" s="76" t="str">
        <f t="shared" si="67"/>
        <v>R34S8</v>
      </c>
      <c r="BN232" s="76" t="e">
        <f t="shared" si="68"/>
        <v>#N/A</v>
      </c>
      <c r="BO232" s="135"/>
      <c r="BP232" s="110">
        <f t="shared" si="69"/>
        <v>10.491712627909664</v>
      </c>
      <c r="BQ232" s="144">
        <f t="shared" si="70"/>
        <v>0.38800000000000001</v>
      </c>
      <c r="BR232" s="110">
        <f t="shared" si="71"/>
        <v>15.991006666977182</v>
      </c>
      <c r="BS232" s="99">
        <v>1</v>
      </c>
      <c r="BT232" s="99">
        <f t="shared" si="72"/>
        <v>9081.3446516941185</v>
      </c>
      <c r="BU232" s="122">
        <v>4</v>
      </c>
      <c r="BV232" s="122">
        <f t="shared" si="73"/>
        <v>6234.3446516941185</v>
      </c>
      <c r="BW232" s="122">
        <f t="shared" si="74"/>
        <v>2.9378531073446328E-2</v>
      </c>
      <c r="BX232" s="122" t="s">
        <v>1376</v>
      </c>
      <c r="BY232" s="122">
        <f t="shared" si="75"/>
        <v>0.22115728857757316</v>
      </c>
      <c r="BZ232" s="78">
        <v>-6.6459254998155695</v>
      </c>
      <c r="CA232" s="122">
        <f t="shared" si="76"/>
        <v>-6.5208783446136662</v>
      </c>
      <c r="CB232" s="122">
        <f t="shared" si="77"/>
        <v>-93.277141467054449</v>
      </c>
    </row>
    <row r="233" spans="1:80" x14ac:dyDescent="0.35">
      <c r="A233" s="4" t="s">
        <v>58</v>
      </c>
      <c r="B233" s="4">
        <v>10</v>
      </c>
      <c r="C233" s="4" t="s">
        <v>46</v>
      </c>
      <c r="D233" s="5">
        <v>1</v>
      </c>
      <c r="E233" s="6">
        <v>42510</v>
      </c>
      <c r="F233" s="4">
        <v>2880</v>
      </c>
      <c r="G233" s="4">
        <v>2881.2</v>
      </c>
      <c r="H233" s="4">
        <v>2823.24</v>
      </c>
      <c r="I233" s="4">
        <v>2824.42</v>
      </c>
      <c r="J233" s="7">
        <v>12</v>
      </c>
      <c r="K233" s="7">
        <v>254.84</v>
      </c>
      <c r="L233" s="4">
        <v>311.2</v>
      </c>
      <c r="M233" s="4">
        <v>311.2</v>
      </c>
      <c r="N233" s="8"/>
      <c r="O233" s="4">
        <v>27</v>
      </c>
      <c r="P233" s="8"/>
      <c r="Q233" s="8"/>
      <c r="R233" s="4">
        <v>0.4</v>
      </c>
      <c r="S233" s="4">
        <v>1185.5999999999999</v>
      </c>
      <c r="T233" s="4">
        <v>8677.9</v>
      </c>
      <c r="U233" s="4">
        <v>6234.8</v>
      </c>
      <c r="V233" s="4">
        <v>58.2</v>
      </c>
      <c r="W233" s="4">
        <v>0.69</v>
      </c>
      <c r="X233" s="4">
        <v>13.38</v>
      </c>
      <c r="Y233" s="4">
        <v>1.07</v>
      </c>
      <c r="Z233" s="4">
        <v>889.2</v>
      </c>
      <c r="AA233" s="4">
        <v>8.7100000000000009</v>
      </c>
      <c r="AB233" s="8"/>
      <c r="AC233" s="4">
        <v>2238.6</v>
      </c>
      <c r="AD233" s="4">
        <v>244.6</v>
      </c>
      <c r="AE233" s="8">
        <v>0</v>
      </c>
      <c r="AF233" s="8">
        <v>4260</v>
      </c>
      <c r="AG233" s="8">
        <v>0.89934822200516329</v>
      </c>
      <c r="AH233" s="9">
        <v>0.10428785046728971</v>
      </c>
      <c r="AI233" s="9">
        <v>6.425140186915887E-2</v>
      </c>
      <c r="AJ233" s="10">
        <v>16.306800000000294</v>
      </c>
      <c r="AK233" s="10">
        <v>1584.7516261682242</v>
      </c>
      <c r="AL233" s="10">
        <v>6451.0216121495314</v>
      </c>
      <c r="AM233" s="10">
        <v>5838.1943000000001</v>
      </c>
      <c r="AN233" s="10">
        <v>7403.0020000000004</v>
      </c>
      <c r="AO233" s="10">
        <v>2.0205140186915886</v>
      </c>
      <c r="AP233" s="10">
        <v>0.86890000000000001</v>
      </c>
      <c r="AQ233" s="10">
        <v>3.0653000000000001</v>
      </c>
      <c r="AR233" s="11">
        <v>0.47804672897196265</v>
      </c>
      <c r="AS233" s="11">
        <f t="shared" ref="AS233:AS281" si="87">AR233*0.3*AJ233*3.281</f>
        <v>7.673024425320139</v>
      </c>
      <c r="AT233" s="8">
        <v>57</v>
      </c>
      <c r="AU233" s="50">
        <v>0.30899999999999994</v>
      </c>
      <c r="AV233" s="78">
        <v>6.18</v>
      </c>
      <c r="AW233" s="78" t="s">
        <v>119</v>
      </c>
      <c r="AX233" s="78" t="s">
        <v>98</v>
      </c>
      <c r="AY233" s="78">
        <v>3053.9</v>
      </c>
      <c r="AZ233" s="78">
        <v>5055.3559999999998</v>
      </c>
      <c r="BA233" s="78">
        <v>0</v>
      </c>
      <c r="BB233" s="78">
        <v>212.6951579250306</v>
      </c>
      <c r="BC233" s="78" t="str">
        <f t="shared" si="64"/>
        <v>R36S10C1</v>
      </c>
      <c r="BD233" s="78">
        <f t="shared" si="65"/>
        <v>63.021768565514279</v>
      </c>
      <c r="BE233" s="78">
        <v>425.7</v>
      </c>
      <c r="BF233" s="78"/>
      <c r="BG233" s="99">
        <v>29.9</v>
      </c>
      <c r="BH233" s="142">
        <v>4.3540118232883653</v>
      </c>
      <c r="BI233" s="99">
        <v>2</v>
      </c>
      <c r="BJ233" s="99">
        <f t="shared" si="66"/>
        <v>8.153400000000147</v>
      </c>
      <c r="BK233" s="99">
        <v>137.28015306497656</v>
      </c>
      <c r="BL233" s="142">
        <v>11.525925925925925</v>
      </c>
      <c r="BM233" s="76" t="str">
        <f t="shared" si="67"/>
        <v>R36S1</v>
      </c>
      <c r="BN233" s="76">
        <f t="shared" si="68"/>
        <v>8.2134195165011281</v>
      </c>
      <c r="BO233" s="135"/>
      <c r="BP233" s="110">
        <f t="shared" si="69"/>
        <v>2.7058605617510607</v>
      </c>
      <c r="BQ233" s="144">
        <f t="shared" si="70"/>
        <v>0.39249999999999996</v>
      </c>
      <c r="BR233" s="110">
        <f t="shared" si="71"/>
        <v>4.3112608259586294</v>
      </c>
      <c r="BS233" s="99">
        <v>1</v>
      </c>
      <c r="BT233" s="99">
        <f t="shared" si="72"/>
        <v>8328.1688676838494</v>
      </c>
      <c r="BU233">
        <v>5</v>
      </c>
      <c r="BV233" s="122">
        <f t="shared" si="73"/>
        <v>7142.568867683849</v>
      </c>
      <c r="BW233" s="122">
        <f t="shared" si="74"/>
        <v>1.4814814814814815E-2</v>
      </c>
      <c r="BX233" s="122" t="s">
        <v>1376</v>
      </c>
      <c r="BY233" s="122">
        <f t="shared" si="75"/>
        <v>0.15555935470210724</v>
      </c>
      <c r="BZ233" s="78">
        <v>-6.887499922223026</v>
      </c>
      <c r="CA233" s="122">
        <f t="shared" si="76"/>
        <v>-6.4324012332089584</v>
      </c>
      <c r="CB233" s="122">
        <f t="shared" si="77"/>
        <v>-49.355971775871723</v>
      </c>
    </row>
    <row r="234" spans="1:80" x14ac:dyDescent="0.35">
      <c r="A234" s="4" t="s">
        <v>58</v>
      </c>
      <c r="B234" s="4">
        <v>10</v>
      </c>
      <c r="C234" s="4" t="s">
        <v>46</v>
      </c>
      <c r="D234" s="5">
        <v>2</v>
      </c>
      <c r="E234" s="6">
        <v>42510</v>
      </c>
      <c r="F234" s="4">
        <v>2897</v>
      </c>
      <c r="G234" s="4">
        <v>2898.2</v>
      </c>
      <c r="H234" s="4">
        <v>2840.06</v>
      </c>
      <c r="I234" s="4">
        <v>2841.24</v>
      </c>
      <c r="J234" s="7">
        <v>12</v>
      </c>
      <c r="K234" s="7">
        <v>255.2</v>
      </c>
      <c r="L234" s="4">
        <v>247.1</v>
      </c>
      <c r="M234" s="4">
        <v>246.9</v>
      </c>
      <c r="N234" s="8"/>
      <c r="O234" s="4">
        <v>10.9</v>
      </c>
      <c r="P234" s="8"/>
      <c r="Q234" s="8"/>
      <c r="R234" s="4">
        <v>0.39</v>
      </c>
      <c r="S234" s="4">
        <v>1227.3</v>
      </c>
      <c r="T234" s="4">
        <v>8677.9</v>
      </c>
      <c r="U234" s="4">
        <v>6234.8</v>
      </c>
      <c r="V234" s="4">
        <v>58.2</v>
      </c>
      <c r="W234" s="4">
        <v>0.25</v>
      </c>
      <c r="X234" s="4">
        <v>13.38</v>
      </c>
      <c r="Y234" s="4">
        <v>1.69</v>
      </c>
      <c r="Z234" s="4">
        <v>1411.3</v>
      </c>
      <c r="AA234" s="4">
        <v>17.420000000000002</v>
      </c>
      <c r="AB234" s="8"/>
      <c r="AC234" s="4">
        <v>2238.6</v>
      </c>
      <c r="AD234" s="4">
        <v>244.6</v>
      </c>
      <c r="AE234" s="8">
        <v>0</v>
      </c>
      <c r="AF234" s="8">
        <v>4260</v>
      </c>
      <c r="AG234" s="8">
        <v>0.89934822200516329</v>
      </c>
      <c r="AH234" s="9">
        <v>0.10428785046728971</v>
      </c>
      <c r="AI234" s="9">
        <v>6.425140186915887E-2</v>
      </c>
      <c r="AJ234" s="10">
        <v>16.306800000000294</v>
      </c>
      <c r="AK234" s="10">
        <v>1584.7516261682242</v>
      </c>
      <c r="AL234" s="10">
        <v>6451.0216121495314</v>
      </c>
      <c r="AM234" s="10">
        <v>5838.1943000000001</v>
      </c>
      <c r="AN234" s="10">
        <v>7403.0020000000004</v>
      </c>
      <c r="AO234" s="10">
        <v>2.0205140186915886</v>
      </c>
      <c r="AP234" s="10">
        <v>0.86890000000000001</v>
      </c>
      <c r="AQ234" s="10">
        <v>3.0653000000000001</v>
      </c>
      <c r="AR234" s="11">
        <v>0.47804672897196265</v>
      </c>
      <c r="AS234" s="11">
        <f t="shared" si="87"/>
        <v>7.673024425320139</v>
      </c>
      <c r="AT234" s="8">
        <v>55</v>
      </c>
      <c r="AU234" s="50">
        <v>0</v>
      </c>
      <c r="AV234" s="78">
        <v>0</v>
      </c>
      <c r="AW234" s="78" t="s">
        <v>119</v>
      </c>
      <c r="AX234" s="78" t="s">
        <v>98</v>
      </c>
      <c r="AY234" s="78">
        <v>3060.9</v>
      </c>
      <c r="AZ234" s="78">
        <v>5062.0720000000001</v>
      </c>
      <c r="BA234" s="78">
        <v>0</v>
      </c>
      <c r="BB234" s="78">
        <v>39.391916337026501</v>
      </c>
      <c r="BC234" s="78" t="str">
        <f t="shared" si="64"/>
        <v>R36S10C2</v>
      </c>
      <c r="BD234" s="78">
        <f t="shared" si="65"/>
        <v>63.021768565514279</v>
      </c>
      <c r="BE234" s="78">
        <v>78.83</v>
      </c>
      <c r="BF234" s="78"/>
      <c r="BG234" s="99">
        <v>29.9</v>
      </c>
      <c r="BH234" s="142">
        <v>4.3540118232883653</v>
      </c>
      <c r="BI234" s="99">
        <v>2</v>
      </c>
      <c r="BJ234" s="99">
        <f t="shared" si="66"/>
        <v>8.153400000000147</v>
      </c>
      <c r="BK234" s="99">
        <v>137.28015306497656</v>
      </c>
      <c r="BL234" s="142">
        <v>22.651376146788991</v>
      </c>
      <c r="BM234" s="76" t="str">
        <f t="shared" si="67"/>
        <v>R36S1</v>
      </c>
      <c r="BN234" s="76">
        <f t="shared" si="68"/>
        <v>8.2134195165011281</v>
      </c>
      <c r="BO234" s="135"/>
      <c r="BP234" s="110">
        <f t="shared" si="69"/>
        <v>8.448141462040164</v>
      </c>
      <c r="BQ234" s="144">
        <f t="shared" si="70"/>
        <v>0.39249999999999996</v>
      </c>
      <c r="BR234" s="110">
        <f t="shared" si="71"/>
        <v>4.3112608259586294</v>
      </c>
      <c r="BS234" s="99">
        <v>1</v>
      </c>
      <c r="BT234" s="99">
        <f t="shared" si="72"/>
        <v>8377.7855493525876</v>
      </c>
      <c r="BU234" s="122">
        <v>5</v>
      </c>
      <c r="BV234" s="122">
        <f t="shared" si="73"/>
        <v>7150.4855493525874</v>
      </c>
      <c r="BW234" s="122">
        <f t="shared" si="74"/>
        <v>3.577981651376147E-2</v>
      </c>
      <c r="BX234" s="122" t="s">
        <v>1376</v>
      </c>
      <c r="BY234" s="122">
        <f t="shared" si="75"/>
        <v>0.36366690002068114</v>
      </c>
      <c r="BZ234" s="78">
        <v>-6.6961748082127626</v>
      </c>
      <c r="CA234" s="122">
        <f t="shared" si="76"/>
        <v>-6.4324012332089584</v>
      </c>
      <c r="CB234" s="122">
        <f t="shared" si="77"/>
        <v>-49.355971775871723</v>
      </c>
    </row>
    <row r="235" spans="1:80" x14ac:dyDescent="0.35">
      <c r="A235" s="4" t="s">
        <v>58</v>
      </c>
      <c r="B235" s="4">
        <v>1</v>
      </c>
      <c r="C235" s="4" t="s">
        <v>44</v>
      </c>
      <c r="D235" s="5">
        <v>1</v>
      </c>
      <c r="E235" s="6">
        <v>42389</v>
      </c>
      <c r="F235" s="4">
        <v>3443</v>
      </c>
      <c r="G235" s="4">
        <v>3444.2</v>
      </c>
      <c r="H235" s="4">
        <v>3373.06</v>
      </c>
      <c r="I235" s="4">
        <v>3374.24</v>
      </c>
      <c r="J235" s="7">
        <v>12</v>
      </c>
      <c r="K235" s="7">
        <v>287.59082000000001</v>
      </c>
      <c r="L235" s="4">
        <v>148.69999999999999</v>
      </c>
      <c r="M235" s="4">
        <v>147</v>
      </c>
      <c r="N235" s="8"/>
      <c r="O235" s="4">
        <v>20.7</v>
      </c>
      <c r="P235" s="8"/>
      <c r="Q235" s="8"/>
      <c r="R235" s="4">
        <v>0.42</v>
      </c>
      <c r="S235" s="4">
        <v>2544.6</v>
      </c>
      <c r="T235" s="4">
        <v>8734</v>
      </c>
      <c r="U235" s="4">
        <v>3786</v>
      </c>
      <c r="V235" s="4">
        <v>46.3</v>
      </c>
      <c r="W235" s="4">
        <v>0.47</v>
      </c>
      <c r="X235" s="4">
        <v>11.91</v>
      </c>
      <c r="Y235" s="4">
        <v>0.93</v>
      </c>
      <c r="Z235" s="4">
        <v>335.3</v>
      </c>
      <c r="AA235" s="4">
        <v>6.95</v>
      </c>
      <c r="AB235" s="8"/>
      <c r="AC235" s="4">
        <v>1279.3</v>
      </c>
      <c r="AD235" s="4">
        <v>74.7</v>
      </c>
      <c r="AE235" s="8">
        <v>0</v>
      </c>
      <c r="AF235" s="8">
        <v>7440</v>
      </c>
      <c r="AG235" s="8">
        <v>1.1206966130259461</v>
      </c>
      <c r="AH235" s="9">
        <v>6.4953846153846168E-2</v>
      </c>
      <c r="AI235" s="9">
        <v>3.2892307692307707E-2</v>
      </c>
      <c r="AJ235" s="10">
        <v>11.887200000000576</v>
      </c>
      <c r="AK235" s="10">
        <v>2206.5427602564105</v>
      </c>
      <c r="AL235" s="10">
        <v>7518.0729076923062</v>
      </c>
      <c r="AM235" s="10">
        <v>7788.7212</v>
      </c>
      <c r="AN235" s="10">
        <v>7788.7212</v>
      </c>
      <c r="AO235" s="10">
        <v>5.4179500000000003</v>
      </c>
      <c r="AP235" s="10">
        <v>3.5573999999999999</v>
      </c>
      <c r="AQ235" s="10">
        <v>3.5573999999999999</v>
      </c>
      <c r="AR235" s="11">
        <v>6.3073076923076912E-2</v>
      </c>
      <c r="AS235" s="11">
        <f t="shared" si="87"/>
        <v>0.73799101220403562</v>
      </c>
      <c r="AT235" s="8">
        <v>52</v>
      </c>
      <c r="AU235" s="50">
        <v>1.1000000000000001E-2</v>
      </c>
      <c r="AV235" s="78">
        <v>0.22</v>
      </c>
      <c r="AW235" s="78" t="s">
        <v>119</v>
      </c>
      <c r="AX235" s="78" t="s">
        <v>98</v>
      </c>
      <c r="AY235" s="78">
        <v>3452.8</v>
      </c>
      <c r="AZ235" s="78">
        <v>5275.268</v>
      </c>
      <c r="BA235" s="78">
        <v>0</v>
      </c>
      <c r="BB235" s="78">
        <v>0</v>
      </c>
      <c r="BC235" s="78" t="str">
        <f t="shared" si="64"/>
        <v>R36S1C1</v>
      </c>
      <c r="BD235" s="78">
        <f t="shared" si="65"/>
        <v>63.021768565514279</v>
      </c>
      <c r="BE235" s="78">
        <v>0</v>
      </c>
      <c r="BF235" s="78" t="s">
        <v>49</v>
      </c>
      <c r="BG235" s="99">
        <v>19.399999999999999</v>
      </c>
      <c r="BH235" s="142">
        <v>5.9728110909210379</v>
      </c>
      <c r="BI235" s="99">
        <v>2</v>
      </c>
      <c r="BJ235" s="99">
        <f t="shared" si="66"/>
        <v>5.9436000000002878</v>
      </c>
      <c r="BK235" s="99">
        <v>107.61996096641245</v>
      </c>
      <c r="BL235" s="142">
        <v>7.1014492753623193</v>
      </c>
      <c r="BM235" s="76" t="str">
        <f t="shared" si="67"/>
        <v>R36S1</v>
      </c>
      <c r="BN235" s="76">
        <f t="shared" si="68"/>
        <v>85.396390367001345</v>
      </c>
      <c r="BO235" s="135"/>
      <c r="BP235" s="110">
        <f t="shared" si="69"/>
        <v>2.2818402378409921</v>
      </c>
      <c r="BQ235" s="144">
        <f t="shared" si="70"/>
        <v>0.39249999999999996</v>
      </c>
      <c r="BR235" s="110">
        <f t="shared" si="71"/>
        <v>4.3112608259586294</v>
      </c>
      <c r="BS235" s="99">
        <v>1</v>
      </c>
      <c r="BT235" s="99">
        <f t="shared" si="72"/>
        <v>12398.980289509216</v>
      </c>
      <c r="BU235" s="122">
        <v>5</v>
      </c>
      <c r="BV235" s="122">
        <f t="shared" si="73"/>
        <v>9854.3802895092158</v>
      </c>
      <c r="BW235" s="122">
        <f t="shared" si="74"/>
        <v>2.0289855072463767E-2</v>
      </c>
      <c r="BX235" s="122" t="s">
        <v>1377</v>
      </c>
      <c r="BY235" s="122">
        <f t="shared" si="75"/>
        <v>0.16821277996266154</v>
      </c>
      <c r="BZ235" s="78">
        <v>-6.0729651012000216</v>
      </c>
      <c r="CA235" s="122">
        <f t="shared" si="76"/>
        <v>-6.4324012332089584</v>
      </c>
      <c r="CB235" s="122">
        <f t="shared" si="77"/>
        <v>-4.7470542969983658</v>
      </c>
    </row>
    <row r="236" spans="1:80" x14ac:dyDescent="0.35">
      <c r="A236" s="4" t="s">
        <v>58</v>
      </c>
      <c r="B236" s="4">
        <v>1</v>
      </c>
      <c r="C236" s="4" t="s">
        <v>44</v>
      </c>
      <c r="D236" s="5">
        <v>2</v>
      </c>
      <c r="E236" s="6">
        <v>42389</v>
      </c>
      <c r="F236" s="4">
        <v>3457.4</v>
      </c>
      <c r="G236" s="4">
        <v>3458.6</v>
      </c>
      <c r="H236" s="4">
        <v>3387.15</v>
      </c>
      <c r="I236" s="4">
        <v>3388.32</v>
      </c>
      <c r="J236" s="7">
        <v>12</v>
      </c>
      <c r="K236" s="7">
        <v>288.47281999999996</v>
      </c>
      <c r="L236" s="4">
        <v>148.6</v>
      </c>
      <c r="M236" s="4">
        <v>147</v>
      </c>
      <c r="N236" s="8"/>
      <c r="O236" s="4">
        <v>12.4</v>
      </c>
      <c r="P236" s="8"/>
      <c r="Q236" s="8"/>
      <c r="R236" s="4">
        <v>0.36</v>
      </c>
      <c r="S236" s="4">
        <v>2573.5</v>
      </c>
      <c r="T236" s="4">
        <v>8734</v>
      </c>
      <c r="U236" s="4">
        <v>3786</v>
      </c>
      <c r="V236" s="4">
        <v>46.3</v>
      </c>
      <c r="W236" s="4">
        <v>0.22</v>
      </c>
      <c r="X236" s="4">
        <v>11.91</v>
      </c>
      <c r="Y236" s="4">
        <v>1.04</v>
      </c>
      <c r="Z236" s="4">
        <v>359</v>
      </c>
      <c r="AA236" s="4">
        <v>7.44</v>
      </c>
      <c r="AB236" s="8"/>
      <c r="AC236" s="4">
        <v>1279.3</v>
      </c>
      <c r="AD236" s="4">
        <v>74.7</v>
      </c>
      <c r="AE236" s="8">
        <v>0</v>
      </c>
      <c r="AF236" s="8">
        <v>7440</v>
      </c>
      <c r="AG236" s="8">
        <v>1.1206966130259499</v>
      </c>
      <c r="AH236" s="9">
        <v>6.4953846153846168E-2</v>
      </c>
      <c r="AI236" s="9">
        <v>3.2892307692307707E-2</v>
      </c>
      <c r="AJ236" s="10">
        <v>11.887200000000576</v>
      </c>
      <c r="AK236" s="10">
        <v>2206.5427602564105</v>
      </c>
      <c r="AL236" s="10">
        <v>7518.0729076923062</v>
      </c>
      <c r="AM236" s="10">
        <v>7788.7212</v>
      </c>
      <c r="AN236" s="10">
        <v>7788.7212</v>
      </c>
      <c r="AO236" s="10">
        <v>5.4179500000000003</v>
      </c>
      <c r="AP236" s="10">
        <v>3.5573999999999999</v>
      </c>
      <c r="AQ236" s="10">
        <v>3.5573999999999999</v>
      </c>
      <c r="AR236" s="11">
        <v>6.3073076923076912E-2</v>
      </c>
      <c r="AS236" s="11">
        <f t="shared" si="87"/>
        <v>0.73799101220403562</v>
      </c>
      <c r="AT236" s="8">
        <v>99</v>
      </c>
      <c r="AU236" s="50">
        <v>1.1000000000000001E-2</v>
      </c>
      <c r="AV236" s="78">
        <v>0.22</v>
      </c>
      <c r="AW236" s="78" t="s">
        <v>119</v>
      </c>
      <c r="AX236" s="78" t="s">
        <v>98</v>
      </c>
      <c r="AY236" s="78">
        <v>3471.6</v>
      </c>
      <c r="AZ236" s="78">
        <v>5280.8959999999997</v>
      </c>
      <c r="BA236" s="78">
        <v>0</v>
      </c>
      <c r="BB236" s="78">
        <v>0</v>
      </c>
      <c r="BC236" s="78" t="str">
        <f t="shared" si="64"/>
        <v>R36S1C2</v>
      </c>
      <c r="BD236" s="78">
        <f t="shared" si="65"/>
        <v>63.021768565514279</v>
      </c>
      <c r="BE236" s="78">
        <v>0</v>
      </c>
      <c r="BF236" s="78" t="s">
        <v>49</v>
      </c>
      <c r="BG236" s="99">
        <v>19.399999999999999</v>
      </c>
      <c r="BH236" s="142">
        <v>5.9728110909210379</v>
      </c>
      <c r="BI236" s="99">
        <v>2</v>
      </c>
      <c r="BJ236" s="99">
        <f t="shared" si="66"/>
        <v>5.9436000000002878</v>
      </c>
      <c r="BK236" s="99">
        <v>107.61996096641245</v>
      </c>
      <c r="BL236" s="142">
        <v>11.854838709677418</v>
      </c>
      <c r="BM236" s="76" t="str">
        <f t="shared" si="67"/>
        <v>R36S1</v>
      </c>
      <c r="BN236" s="76">
        <f t="shared" si="68"/>
        <v>85.396390367001345</v>
      </c>
      <c r="BO236" s="135"/>
      <c r="BP236" s="110">
        <f t="shared" si="69"/>
        <v>3.809201042202301</v>
      </c>
      <c r="BQ236" s="144">
        <f t="shared" si="70"/>
        <v>0.39249999999999996</v>
      </c>
      <c r="BR236" s="110">
        <f t="shared" si="71"/>
        <v>4.3112608259586294</v>
      </c>
      <c r="BS236" s="99">
        <v>1</v>
      </c>
      <c r="BT236" s="99">
        <f t="shared" si="72"/>
        <v>12450.773507619575</v>
      </c>
      <c r="BU236" s="122">
        <v>5</v>
      </c>
      <c r="BV236" s="122">
        <f t="shared" si="73"/>
        <v>9877.273507619575</v>
      </c>
      <c r="BW236" s="122">
        <f t="shared" si="74"/>
        <v>2.9032258064516127E-2</v>
      </c>
      <c r="BX236" s="122" t="s">
        <v>1377</v>
      </c>
      <c r="BY236" s="122">
        <f t="shared" si="75"/>
        <v>0.2808068181634753</v>
      </c>
      <c r="BZ236" s="78">
        <v>-6.0729651012000216</v>
      </c>
      <c r="CA236" s="122">
        <f t="shared" si="76"/>
        <v>-6.4324012332089584</v>
      </c>
      <c r="CB236" s="122">
        <f t="shared" si="77"/>
        <v>-4.7470542969983658</v>
      </c>
    </row>
    <row r="237" spans="1:80" x14ac:dyDescent="0.35">
      <c r="A237" s="4" t="s">
        <v>58</v>
      </c>
      <c r="B237" s="4">
        <v>2</v>
      </c>
      <c r="C237" s="4" t="s">
        <v>45</v>
      </c>
      <c r="D237" s="5">
        <v>1</v>
      </c>
      <c r="E237" s="6">
        <v>42395</v>
      </c>
      <c r="F237" s="4">
        <v>3388.5</v>
      </c>
      <c r="G237" s="4">
        <v>3389.5</v>
      </c>
      <c r="H237" s="4">
        <v>3319.8</v>
      </c>
      <c r="I237" s="4">
        <v>3320.78</v>
      </c>
      <c r="J237" s="7">
        <v>8</v>
      </c>
      <c r="K237" s="7">
        <v>284.25182000000007</v>
      </c>
      <c r="L237" s="4">
        <v>91.5</v>
      </c>
      <c r="M237" s="4">
        <v>91.5</v>
      </c>
      <c r="N237" s="8"/>
      <c r="O237" s="4">
        <v>17.399999999999999</v>
      </c>
      <c r="P237" s="8"/>
      <c r="Q237" s="8"/>
      <c r="R237" s="4">
        <v>0.37</v>
      </c>
      <c r="S237" s="4">
        <v>2818.9</v>
      </c>
      <c r="T237" s="4">
        <v>9015.6</v>
      </c>
      <c r="U237" s="4">
        <v>4358.2</v>
      </c>
      <c r="V237" s="4">
        <v>56.3</v>
      </c>
      <c r="W237" s="4">
        <v>0.26</v>
      </c>
      <c r="X237" s="4">
        <v>11.33</v>
      </c>
      <c r="Y237" s="4">
        <v>1.72</v>
      </c>
      <c r="Z237" s="4">
        <v>765.7</v>
      </c>
      <c r="AA237" s="4">
        <v>25.5</v>
      </c>
      <c r="AB237" s="8"/>
      <c r="AC237" s="4">
        <v>1558.4</v>
      </c>
      <c r="AD237" s="4">
        <v>205.5</v>
      </c>
      <c r="AE237" s="8">
        <v>0</v>
      </c>
      <c r="AF237" s="8">
        <v>7440</v>
      </c>
      <c r="AG237" s="8">
        <v>1.1206966130259461</v>
      </c>
      <c r="AH237" s="9">
        <v>7.4114563106796136E-2</v>
      </c>
      <c r="AI237" s="9">
        <v>4.0036893203883504E-2</v>
      </c>
      <c r="AJ237" s="10">
        <v>15.697200000000521</v>
      </c>
      <c r="AK237" s="10">
        <v>2039.5542757281553</v>
      </c>
      <c r="AL237" s="10">
        <v>7510.5084669902908</v>
      </c>
      <c r="AM237" s="10">
        <v>7788.7212</v>
      </c>
      <c r="AN237" s="10">
        <v>7788.7212</v>
      </c>
      <c r="AO237" s="10">
        <v>4.9244359223300993</v>
      </c>
      <c r="AP237" s="10">
        <v>3.5573999999999999</v>
      </c>
      <c r="AQ237" s="10">
        <v>3.5573999999999999</v>
      </c>
      <c r="AR237" s="11">
        <v>9.3540776699029091E-2</v>
      </c>
      <c r="AS237" s="11">
        <f t="shared" si="87"/>
        <v>1.4452755260040475</v>
      </c>
      <c r="AT237" s="8">
        <v>55</v>
      </c>
      <c r="AU237" s="50" t="e">
        <v>#N/A</v>
      </c>
      <c r="AV237" s="78" t="e">
        <v>#N/A</v>
      </c>
      <c r="AW237" s="78" t="s">
        <v>119</v>
      </c>
      <c r="AX237" s="78" t="s">
        <v>98</v>
      </c>
      <c r="AY237" s="78" t="e">
        <v>#N/A</v>
      </c>
      <c r="AZ237" s="78" t="e">
        <v>#N/A</v>
      </c>
      <c r="BA237" s="78" t="e">
        <v>#N/A</v>
      </c>
      <c r="BB237" s="78" t="e">
        <v>#N/A</v>
      </c>
      <c r="BC237" s="78" t="str">
        <f t="shared" si="64"/>
        <v>R36S2C1</v>
      </c>
      <c r="BD237" s="78" t="e">
        <f t="shared" si="65"/>
        <v>#N/A</v>
      </c>
      <c r="BE237" s="78" t="e">
        <v>#N/A</v>
      </c>
      <c r="BF237" s="78"/>
      <c r="BG237" s="99">
        <v>23</v>
      </c>
      <c r="BH237" s="142">
        <v>3.0132762530896229</v>
      </c>
      <c r="BI237" s="99">
        <v>3</v>
      </c>
      <c r="BJ237" s="99">
        <f t="shared" si="66"/>
        <v>5.2324000000001734</v>
      </c>
      <c r="BK237" s="99">
        <v>99.278852279384111</v>
      </c>
      <c r="BL237" s="142">
        <v>5.2586206896551726</v>
      </c>
      <c r="BM237" s="76" t="str">
        <f t="shared" si="67"/>
        <v>R36S2</v>
      </c>
      <c r="BN237" s="76" t="e">
        <f t="shared" si="68"/>
        <v>#N/A</v>
      </c>
      <c r="BO237" s="135"/>
      <c r="BP237" s="110">
        <f t="shared" si="69"/>
        <v>11.997583921295517</v>
      </c>
      <c r="BQ237" s="144">
        <f t="shared" si="70"/>
        <v>0.45333333333333337</v>
      </c>
      <c r="BR237" s="110">
        <f t="shared" si="71"/>
        <v>10.496210061815271</v>
      </c>
      <c r="BS237" s="99">
        <v>1</v>
      </c>
      <c r="BT237" s="99">
        <f t="shared" si="72"/>
        <v>12203.202660229197</v>
      </c>
      <c r="BU237" s="122">
        <v>5</v>
      </c>
      <c r="BV237" s="122">
        <f t="shared" si="73"/>
        <v>9384.3026602291975</v>
      </c>
      <c r="BW237" s="122">
        <f t="shared" si="74"/>
        <v>2.1264367816091957E-2</v>
      </c>
      <c r="BX237" s="122" t="s">
        <v>1377</v>
      </c>
      <c r="BY237" s="122">
        <f t="shared" si="75"/>
        <v>0.17774853306172977</v>
      </c>
      <c r="BZ237" s="78">
        <v>-5.7035303841431038</v>
      </c>
      <c r="CA237" s="122">
        <f t="shared" si="76"/>
        <v>-5.9440147456292429</v>
      </c>
      <c r="CB237" s="122">
        <f t="shared" si="77"/>
        <v>-8.5907390380651183</v>
      </c>
    </row>
    <row r="238" spans="1:80" x14ac:dyDescent="0.35">
      <c r="A238" s="4" t="s">
        <v>58</v>
      </c>
      <c r="B238" s="4">
        <v>2</v>
      </c>
      <c r="C238" s="4" t="s">
        <v>45</v>
      </c>
      <c r="D238" s="5">
        <v>2</v>
      </c>
      <c r="E238" s="6">
        <v>42395</v>
      </c>
      <c r="F238" s="4">
        <v>3406.2</v>
      </c>
      <c r="G238" s="4">
        <v>3407.2</v>
      </c>
      <c r="H238" s="4">
        <v>3337.17</v>
      </c>
      <c r="I238" s="4">
        <v>3338.14</v>
      </c>
      <c r="J238" s="7">
        <v>8</v>
      </c>
      <c r="K238" s="7">
        <v>285.25981999999999</v>
      </c>
      <c r="L238" s="4">
        <v>131.5</v>
      </c>
      <c r="M238" s="4">
        <v>130.1</v>
      </c>
      <c r="N238" s="8"/>
      <c r="O238" s="4">
        <v>15.5</v>
      </c>
      <c r="P238" s="8"/>
      <c r="Q238" s="8"/>
      <c r="R238" s="4">
        <v>0.55000000000000004</v>
      </c>
      <c r="S238" s="4">
        <v>2855.1</v>
      </c>
      <c r="T238" s="4">
        <v>9015.6</v>
      </c>
      <c r="U238" s="4">
        <v>4358.2</v>
      </c>
      <c r="V238" s="4">
        <v>56.3</v>
      </c>
      <c r="W238" s="4">
        <v>0.52</v>
      </c>
      <c r="X238" s="4">
        <v>11.33</v>
      </c>
      <c r="Y238" s="4">
        <v>2.1</v>
      </c>
      <c r="Z238" s="4">
        <v>832.1</v>
      </c>
      <c r="AA238" s="4">
        <v>19.5</v>
      </c>
      <c r="AB238" s="8"/>
      <c r="AC238" s="4">
        <v>1558.4</v>
      </c>
      <c r="AD238" s="4">
        <v>205.5</v>
      </c>
      <c r="AE238" s="8">
        <v>0</v>
      </c>
      <c r="AF238" s="8">
        <v>7440</v>
      </c>
      <c r="AG238" s="8">
        <v>1.1206966130259461</v>
      </c>
      <c r="AH238" s="9">
        <v>7.4114563106796136E-2</v>
      </c>
      <c r="AI238" s="9">
        <v>4.0036893203883504E-2</v>
      </c>
      <c r="AJ238" s="10">
        <v>15.697200000000521</v>
      </c>
      <c r="AK238" s="10">
        <v>2039.5542757281553</v>
      </c>
      <c r="AL238" s="10">
        <v>7510.5084669902908</v>
      </c>
      <c r="AM238" s="10">
        <v>7788.7212</v>
      </c>
      <c r="AN238" s="10">
        <v>7788.7212</v>
      </c>
      <c r="AO238" s="10">
        <v>4.9244359223300993</v>
      </c>
      <c r="AP238" s="10">
        <v>3.5573999999999999</v>
      </c>
      <c r="AQ238" s="10">
        <v>3.5573999999999999</v>
      </c>
      <c r="AR238" s="11">
        <v>9.3540776699029091E-2</v>
      </c>
      <c r="AS238" s="11">
        <f t="shared" si="87"/>
        <v>1.4452755260040475</v>
      </c>
      <c r="AT238" s="8">
        <v>70</v>
      </c>
      <c r="AU238" s="50" t="e">
        <v>#N/A</v>
      </c>
      <c r="AV238" s="78" t="e">
        <v>#N/A</v>
      </c>
      <c r="AW238" s="78" t="s">
        <v>119</v>
      </c>
      <c r="AX238" s="78" t="s">
        <v>98</v>
      </c>
      <c r="AY238" s="78" t="e">
        <v>#N/A</v>
      </c>
      <c r="AZ238" s="78" t="e">
        <v>#N/A</v>
      </c>
      <c r="BA238" s="78" t="e">
        <v>#N/A</v>
      </c>
      <c r="BB238" s="78" t="e">
        <v>#N/A</v>
      </c>
      <c r="BC238" s="78" t="str">
        <f t="shared" si="64"/>
        <v>R36S2C2</v>
      </c>
      <c r="BD238" s="78" t="e">
        <f t="shared" si="65"/>
        <v>#N/A</v>
      </c>
      <c r="BE238" s="78" t="e">
        <v>#N/A</v>
      </c>
      <c r="BF238" s="78"/>
      <c r="BG238" s="99">
        <v>23</v>
      </c>
      <c r="BH238" s="142">
        <v>3.0132762530896229</v>
      </c>
      <c r="BI238" s="99">
        <v>3</v>
      </c>
      <c r="BJ238" s="99">
        <f t="shared" si="66"/>
        <v>5.2324000000001734</v>
      </c>
      <c r="BK238" s="99">
        <v>99.278852279384111</v>
      </c>
      <c r="BL238" s="142">
        <v>8.3935483870967733</v>
      </c>
      <c r="BM238" s="76" t="str">
        <f t="shared" si="67"/>
        <v>R36S2</v>
      </c>
      <c r="BN238" s="76" t="e">
        <f t="shared" si="68"/>
        <v>#N/A</v>
      </c>
      <c r="BO238" s="76"/>
      <c r="BP238" s="110">
        <f t="shared" si="69"/>
        <v>9.4722934522300903</v>
      </c>
      <c r="BQ238" s="144">
        <f t="shared" si="70"/>
        <v>0.45333333333333337</v>
      </c>
      <c r="BR238" s="110">
        <f t="shared" si="71"/>
        <v>10.496210061815271</v>
      </c>
      <c r="BS238" s="99">
        <v>1</v>
      </c>
      <c r="BT238" s="99">
        <f t="shared" si="72"/>
        <v>12267.052780781092</v>
      </c>
      <c r="BU238" s="122">
        <v>5</v>
      </c>
      <c r="BV238" s="122">
        <f t="shared" si="73"/>
        <v>9411.9527807810919</v>
      </c>
      <c r="BW238" s="122">
        <f t="shared" si="74"/>
        <v>3.5483870967741936E-2</v>
      </c>
      <c r="BX238" s="122" t="s">
        <v>1377</v>
      </c>
      <c r="BY238" s="122">
        <f t="shared" si="75"/>
        <v>0.21789016410399475</v>
      </c>
      <c r="BZ238" s="78">
        <v>-6.0554947973800877</v>
      </c>
      <c r="CA238" s="122">
        <f t="shared" si="76"/>
        <v>-5.9440147456292429</v>
      </c>
      <c r="CB238" s="122">
        <f t="shared" si="77"/>
        <v>-8.5907390380651183</v>
      </c>
    </row>
    <row r="239" spans="1:80" x14ac:dyDescent="0.35">
      <c r="A239" s="4" t="s">
        <v>58</v>
      </c>
      <c r="B239" s="4">
        <v>2</v>
      </c>
      <c r="C239" s="4" t="s">
        <v>45</v>
      </c>
      <c r="D239" s="5">
        <v>3</v>
      </c>
      <c r="E239" s="6">
        <v>42395</v>
      </c>
      <c r="F239" s="4">
        <v>3418.5</v>
      </c>
      <c r="G239" s="4">
        <v>3419.5</v>
      </c>
      <c r="H239" s="4">
        <v>3349.15</v>
      </c>
      <c r="I239" s="4">
        <v>3350.13</v>
      </c>
      <c r="J239" s="7">
        <v>8</v>
      </c>
      <c r="K239" s="7">
        <v>286.07882000000001</v>
      </c>
      <c r="L239" s="4">
        <v>137.19999999999999</v>
      </c>
      <c r="M239" s="4">
        <v>132.4</v>
      </c>
      <c r="N239" s="8"/>
      <c r="O239" s="4">
        <v>14.4</v>
      </c>
      <c r="P239" s="8"/>
      <c r="Q239" s="8"/>
      <c r="R239" s="4">
        <v>0.44</v>
      </c>
      <c r="S239" s="4">
        <v>2879.8</v>
      </c>
      <c r="T239" s="4">
        <v>9015.6</v>
      </c>
      <c r="U239" s="4">
        <v>4358.2</v>
      </c>
      <c r="V239" s="4">
        <v>56.3</v>
      </c>
      <c r="W239" s="4">
        <v>0.37</v>
      </c>
      <c r="X239" s="4">
        <v>11.33</v>
      </c>
      <c r="Y239" s="4">
        <v>2.38</v>
      </c>
      <c r="Z239" s="4">
        <v>996.2</v>
      </c>
      <c r="AA239" s="4">
        <v>22.93</v>
      </c>
      <c r="AB239" s="8"/>
      <c r="AC239" s="4">
        <v>1558.4</v>
      </c>
      <c r="AD239" s="4">
        <v>205.5</v>
      </c>
      <c r="AE239" s="8">
        <v>0</v>
      </c>
      <c r="AF239" s="8">
        <v>7440</v>
      </c>
      <c r="AG239" s="8">
        <v>1.1206966130259461</v>
      </c>
      <c r="AH239" s="9">
        <v>7.4114563106796136E-2</v>
      </c>
      <c r="AI239" s="9">
        <v>4.0036893203883504E-2</v>
      </c>
      <c r="AJ239" s="10">
        <v>15.697200000000521</v>
      </c>
      <c r="AK239" s="10">
        <v>2039.5542757281553</v>
      </c>
      <c r="AL239" s="10">
        <v>7510.5084669902908</v>
      </c>
      <c r="AM239" s="10">
        <v>7788.7212</v>
      </c>
      <c r="AN239" s="10">
        <v>7788.7212</v>
      </c>
      <c r="AO239" s="10">
        <v>4.9244359223300993</v>
      </c>
      <c r="AP239" s="10">
        <v>3.5573999999999999</v>
      </c>
      <c r="AQ239" s="10">
        <v>3.5573999999999999</v>
      </c>
      <c r="AR239" s="11">
        <v>9.3540776699029091E-2</v>
      </c>
      <c r="AS239" s="11">
        <f t="shared" si="87"/>
        <v>1.4452755260040475</v>
      </c>
      <c r="AT239" s="8">
        <v>59</v>
      </c>
      <c r="AU239" s="50" t="e">
        <v>#N/A</v>
      </c>
      <c r="AV239" s="78" t="e">
        <v>#N/A</v>
      </c>
      <c r="AW239" s="78" t="s">
        <v>119</v>
      </c>
      <c r="AX239" s="78" t="s">
        <v>98</v>
      </c>
      <c r="AY239" s="78" t="e">
        <v>#N/A</v>
      </c>
      <c r="AZ239" s="78" t="e">
        <v>#N/A</v>
      </c>
      <c r="BA239" s="78" t="e">
        <v>#N/A</v>
      </c>
      <c r="BB239" s="78" t="e">
        <v>#N/A</v>
      </c>
      <c r="BC239" s="78" t="str">
        <f t="shared" si="64"/>
        <v>R36S2C3</v>
      </c>
      <c r="BD239" s="78" t="e">
        <f t="shared" si="65"/>
        <v>#N/A</v>
      </c>
      <c r="BE239" s="78" t="e">
        <v>#N/A</v>
      </c>
      <c r="BF239" s="78"/>
      <c r="BG239" s="99">
        <v>23</v>
      </c>
      <c r="BH239" s="142">
        <v>3.0132762530896229</v>
      </c>
      <c r="BI239" s="99">
        <v>3</v>
      </c>
      <c r="BJ239" s="99">
        <f t="shared" si="66"/>
        <v>5.2324000000001734</v>
      </c>
      <c r="BK239" s="99">
        <v>99.278852279384111</v>
      </c>
      <c r="BL239" s="142">
        <v>9.1944444444444446</v>
      </c>
      <c r="BM239" s="76" t="str">
        <f t="shared" si="67"/>
        <v>R36S2</v>
      </c>
      <c r="BN239" s="76" t="e">
        <f t="shared" si="68"/>
        <v>#N/A</v>
      </c>
      <c r="BO239" s="76"/>
      <c r="BP239" s="110">
        <f t="shared" si="69"/>
        <v>10.018752811920207</v>
      </c>
      <c r="BQ239" s="144">
        <f t="shared" si="70"/>
        <v>0.45333333333333337</v>
      </c>
      <c r="BR239" s="110">
        <f t="shared" si="71"/>
        <v>10.496210061815271</v>
      </c>
      <c r="BS239" s="99">
        <v>1</v>
      </c>
      <c r="BT239" s="99">
        <f t="shared" si="72"/>
        <v>12311.089881771979</v>
      </c>
      <c r="BU239" s="122">
        <v>5</v>
      </c>
      <c r="BV239" s="122">
        <f t="shared" si="73"/>
        <v>9431.2898817719797</v>
      </c>
      <c r="BW239" s="122">
        <f t="shared" si="74"/>
        <v>3.0555555555555555E-2</v>
      </c>
      <c r="BX239" s="122" t="s">
        <v>1377</v>
      </c>
      <c r="BY239" s="122">
        <f t="shared" si="75"/>
        <v>0.23556431672355571</v>
      </c>
      <c r="BZ239" s="78">
        <v>-6.0730190553645365</v>
      </c>
      <c r="CA239" s="122">
        <f t="shared" si="76"/>
        <v>-5.9440147456292429</v>
      </c>
      <c r="CB239" s="122">
        <f t="shared" si="77"/>
        <v>-8.5907390380651183</v>
      </c>
    </row>
    <row r="240" spans="1:80" x14ac:dyDescent="0.35">
      <c r="A240" s="4" t="s">
        <v>58</v>
      </c>
      <c r="B240" s="4">
        <v>3</v>
      </c>
      <c r="C240" s="4" t="s">
        <v>45</v>
      </c>
      <c r="D240" s="5">
        <v>1</v>
      </c>
      <c r="E240" s="6">
        <v>42397</v>
      </c>
      <c r="F240" s="4">
        <v>3334</v>
      </c>
      <c r="G240" s="4">
        <v>3335.2</v>
      </c>
      <c r="H240" s="4">
        <v>3266.59</v>
      </c>
      <c r="I240" s="4">
        <v>3267.76</v>
      </c>
      <c r="J240" s="7">
        <v>12</v>
      </c>
      <c r="K240" s="7">
        <v>280.84982000000002</v>
      </c>
      <c r="L240" s="4">
        <v>68.099999999999994</v>
      </c>
      <c r="M240" s="4">
        <v>68.099999999999994</v>
      </c>
      <c r="N240" s="8"/>
      <c r="O240" s="4">
        <v>47.4</v>
      </c>
      <c r="P240" s="8"/>
      <c r="Q240" s="8"/>
      <c r="R240" s="4">
        <v>0.79</v>
      </c>
      <c r="S240" s="4">
        <v>1912.6</v>
      </c>
      <c r="T240" s="4">
        <v>8513.6</v>
      </c>
      <c r="U240" s="4">
        <v>5506.8</v>
      </c>
      <c r="V240" s="4">
        <v>59.2</v>
      </c>
      <c r="W240" s="4">
        <v>0.54</v>
      </c>
      <c r="X240" s="4">
        <v>18.12</v>
      </c>
      <c r="Y240" s="4">
        <v>2.44</v>
      </c>
      <c r="Z240" s="4">
        <v>1051.4000000000001</v>
      </c>
      <c r="AA240" s="4">
        <v>47.08</v>
      </c>
      <c r="AB240" s="8"/>
      <c r="AC240" s="4">
        <v>1808.7</v>
      </c>
      <c r="AD240" s="4">
        <v>250.1</v>
      </c>
      <c r="AE240" s="8">
        <v>0</v>
      </c>
      <c r="AF240" s="8">
        <v>5080</v>
      </c>
      <c r="AG240" s="8">
        <v>0.91329326496278318</v>
      </c>
      <c r="AH240" s="9">
        <v>8.2888461538461508E-2</v>
      </c>
      <c r="AI240" s="9">
        <v>5.1718461538461546E-2</v>
      </c>
      <c r="AJ240" s="10">
        <v>19.811999999998079</v>
      </c>
      <c r="AK240" s="10">
        <v>1828.8494530769233</v>
      </c>
      <c r="AL240" s="10">
        <v>7280.8858015384658</v>
      </c>
      <c r="AM240" s="10">
        <v>6756.1791999999996</v>
      </c>
      <c r="AN240" s="10">
        <v>7797.3999000000003</v>
      </c>
      <c r="AO240" s="10">
        <v>4.2915761538461545</v>
      </c>
      <c r="AP240" s="10">
        <v>2.6356000000000002</v>
      </c>
      <c r="AQ240" s="10">
        <v>7.9337999999999997</v>
      </c>
      <c r="AR240" s="11">
        <v>0.11704153846153845</v>
      </c>
      <c r="AS240" s="11">
        <f t="shared" si="87"/>
        <v>2.2824213767277781</v>
      </c>
      <c r="AT240" s="8">
        <v>68</v>
      </c>
      <c r="AU240" s="50">
        <v>0.32750000000000001</v>
      </c>
      <c r="AV240" s="78">
        <v>6.5500000000000007</v>
      </c>
      <c r="AW240" s="78" t="s">
        <v>119</v>
      </c>
      <c r="AX240" s="78" t="s">
        <v>98</v>
      </c>
      <c r="AY240" s="78">
        <v>3324</v>
      </c>
      <c r="AZ240" s="78">
        <v>5232.6760000000004</v>
      </c>
      <c r="BA240" s="78">
        <v>2.83</v>
      </c>
      <c r="BB240" s="78">
        <v>31.985522948892314</v>
      </c>
      <c r="BC240" s="78" t="str">
        <f t="shared" si="64"/>
        <v>R36S3C1</v>
      </c>
      <c r="BD240" s="78">
        <f t="shared" si="65"/>
        <v>31.122721649304737</v>
      </c>
      <c r="BE240" s="78">
        <v>61.05</v>
      </c>
      <c r="BF240" s="78"/>
      <c r="BG240" s="99">
        <v>27.8</v>
      </c>
      <c r="BH240" s="134">
        <v>3.8158691702002487</v>
      </c>
      <c r="BI240" s="99">
        <v>2</v>
      </c>
      <c r="BJ240" s="99">
        <f t="shared" si="66"/>
        <v>9.9059999999990396</v>
      </c>
      <c r="BK240" s="99">
        <v>91.293155663243255</v>
      </c>
      <c r="BL240" s="142">
        <v>1.4367088607594936</v>
      </c>
      <c r="BM240" s="76" t="str">
        <f t="shared" si="67"/>
        <v>R36S3</v>
      </c>
      <c r="BN240" s="76">
        <f t="shared" si="68"/>
        <v>13.635835155874773</v>
      </c>
      <c r="BO240" s="76"/>
      <c r="BP240" s="110">
        <f t="shared" si="69"/>
        <v>7.2017916130758932</v>
      </c>
      <c r="BQ240" s="144">
        <f t="shared" si="70"/>
        <v>0.745</v>
      </c>
      <c r="BR240" s="110">
        <f t="shared" si="71"/>
        <v>7.515235656125447</v>
      </c>
      <c r="BS240" s="99">
        <v>1</v>
      </c>
      <c r="BT240" s="99">
        <f t="shared" si="72"/>
        <v>9785.4032401748718</v>
      </c>
      <c r="BU240" s="122">
        <v>5</v>
      </c>
      <c r="BV240" s="122">
        <f t="shared" si="73"/>
        <v>7872.8032401748715</v>
      </c>
      <c r="BW240" s="122">
        <f t="shared" si="74"/>
        <v>1.6666666666666666E-2</v>
      </c>
      <c r="BX240" s="122" t="s">
        <v>1377</v>
      </c>
      <c r="BY240" s="122">
        <f t="shared" si="75"/>
        <v>6.0604997312016656E-2</v>
      </c>
      <c r="BZ240" s="78">
        <v>-5.4081686250170948</v>
      </c>
      <c r="CA240" s="122">
        <f t="shared" si="76"/>
        <v>-5.6260867280093265</v>
      </c>
      <c r="CB240" s="122">
        <f t="shared" si="77"/>
        <v>-12.841100615332927</v>
      </c>
    </row>
    <row r="241" spans="1:80" x14ac:dyDescent="0.35">
      <c r="A241" s="4" t="s">
        <v>58</v>
      </c>
      <c r="B241" s="4">
        <v>3</v>
      </c>
      <c r="C241" s="4" t="s">
        <v>45</v>
      </c>
      <c r="D241" s="5">
        <v>2</v>
      </c>
      <c r="E241" s="6">
        <v>42397</v>
      </c>
      <c r="F241" s="4">
        <v>3356</v>
      </c>
      <c r="G241" s="4">
        <v>3357.2</v>
      </c>
      <c r="H241" s="4">
        <v>3288.04</v>
      </c>
      <c r="I241" s="4">
        <v>3289.21</v>
      </c>
      <c r="J241" s="7">
        <v>12</v>
      </c>
      <c r="K241" s="7">
        <v>282.23581999999999</v>
      </c>
      <c r="L241" s="4">
        <v>105.3</v>
      </c>
      <c r="M241" s="4">
        <v>105.3</v>
      </c>
      <c r="N241" s="8"/>
      <c r="O241" s="4">
        <v>28.2</v>
      </c>
      <c r="P241" s="8"/>
      <c r="Q241" s="8"/>
      <c r="R241" s="4">
        <v>0.7</v>
      </c>
      <c r="S241" s="4">
        <v>1958</v>
      </c>
      <c r="T241" s="4">
        <v>8513.6</v>
      </c>
      <c r="U241" s="4">
        <v>5506.8</v>
      </c>
      <c r="V241" s="4">
        <v>59.2</v>
      </c>
      <c r="W241" s="4">
        <v>0.51</v>
      </c>
      <c r="X241" s="4">
        <v>18.12</v>
      </c>
      <c r="Y241" s="4">
        <v>2.68</v>
      </c>
      <c r="Z241" s="4">
        <v>1485.7</v>
      </c>
      <c r="AA241" s="4">
        <v>43.01</v>
      </c>
      <c r="AB241" s="8"/>
      <c r="AC241" s="4">
        <v>1808.7</v>
      </c>
      <c r="AD241" s="4">
        <v>250.1</v>
      </c>
      <c r="AE241" s="8">
        <v>0</v>
      </c>
      <c r="AF241" s="8">
        <v>5080</v>
      </c>
      <c r="AG241" s="8">
        <v>0.91329326496278318</v>
      </c>
      <c r="AH241" s="9">
        <v>8.2888461538461508E-2</v>
      </c>
      <c r="AI241" s="9">
        <v>5.1718461538461546E-2</v>
      </c>
      <c r="AJ241" s="10">
        <v>19.811999999998079</v>
      </c>
      <c r="AK241" s="10">
        <v>1828.8494530769233</v>
      </c>
      <c r="AL241" s="10">
        <v>7280.8858015384658</v>
      </c>
      <c r="AM241" s="10">
        <v>6756.1791999999996</v>
      </c>
      <c r="AN241" s="10">
        <v>7797.3999000000003</v>
      </c>
      <c r="AO241" s="10">
        <v>4.2915761538461545</v>
      </c>
      <c r="AP241" s="10">
        <v>2.6356000000000002</v>
      </c>
      <c r="AQ241" s="10">
        <v>7.9337999999999997</v>
      </c>
      <c r="AR241" s="11">
        <v>0.11704153846153845</v>
      </c>
      <c r="AS241" s="11">
        <f t="shared" si="87"/>
        <v>2.2824213767277781</v>
      </c>
      <c r="AT241" s="8">
        <v>50</v>
      </c>
      <c r="AU241" s="50">
        <v>0</v>
      </c>
      <c r="AV241" s="78">
        <v>0</v>
      </c>
      <c r="AW241" s="78" t="s">
        <v>119</v>
      </c>
      <c r="AX241" s="78" t="s">
        <v>98</v>
      </c>
      <c r="AY241" s="78">
        <v>3349</v>
      </c>
      <c r="AZ241" s="78">
        <v>5241.2719999999999</v>
      </c>
      <c r="BA241" s="78">
        <v>2.82</v>
      </c>
      <c r="BB241" s="78">
        <v>30.259920349717163</v>
      </c>
      <c r="BC241" s="78" t="str">
        <f t="shared" si="64"/>
        <v>R36S3C2</v>
      </c>
      <c r="BD241" s="78">
        <f t="shared" si="65"/>
        <v>31.122721649304737</v>
      </c>
      <c r="BE241" s="78">
        <v>57.259999999999991</v>
      </c>
      <c r="BF241" s="78"/>
      <c r="BG241" s="99">
        <v>27.8</v>
      </c>
      <c r="BH241" s="134">
        <v>3.8158691702002487</v>
      </c>
      <c r="BI241" s="99">
        <v>2</v>
      </c>
      <c r="BJ241" s="99">
        <f t="shared" si="66"/>
        <v>9.9059999999990396</v>
      </c>
      <c r="BK241" s="99">
        <v>91.293155663243255</v>
      </c>
      <c r="BL241" s="142">
        <v>3.7340425531914891</v>
      </c>
      <c r="BM241" s="76" t="str">
        <f t="shared" si="67"/>
        <v>R36S3</v>
      </c>
      <c r="BN241" s="76">
        <f t="shared" si="68"/>
        <v>13.635835155874773</v>
      </c>
      <c r="BO241" s="76"/>
      <c r="BP241" s="110">
        <f t="shared" si="69"/>
        <v>7.8286796991750007</v>
      </c>
      <c r="BQ241" s="144">
        <f t="shared" si="70"/>
        <v>0.745</v>
      </c>
      <c r="BR241" s="110">
        <f t="shared" si="71"/>
        <v>7.515235656125447</v>
      </c>
      <c r="BS241" s="99">
        <v>1</v>
      </c>
      <c r="BT241" s="99">
        <f t="shared" si="72"/>
        <v>9849.6589011245924</v>
      </c>
      <c r="BU241" s="122">
        <v>5</v>
      </c>
      <c r="BV241" s="122">
        <f t="shared" si="73"/>
        <v>7891.6589011245924</v>
      </c>
      <c r="BW241" s="122">
        <f t="shared" si="74"/>
        <v>2.4822695035460991E-2</v>
      </c>
      <c r="BX241" s="122" t="s">
        <v>1377</v>
      </c>
      <c r="BY241" s="122">
        <f t="shared" si="75"/>
        <v>0.11359467791196179</v>
      </c>
      <c r="BZ241" s="78">
        <v>-5.8440048310015582</v>
      </c>
      <c r="CA241" s="122">
        <f t="shared" si="76"/>
        <v>-5.6260867280093265</v>
      </c>
      <c r="CB241" s="122">
        <f t="shared" si="77"/>
        <v>-12.841100615332927</v>
      </c>
    </row>
    <row r="242" spans="1:80" x14ac:dyDescent="0.35">
      <c r="A242" s="4" t="s">
        <v>58</v>
      </c>
      <c r="B242" s="4">
        <v>4</v>
      </c>
      <c r="C242" s="4" t="s">
        <v>45</v>
      </c>
      <c r="D242" s="5">
        <v>1</v>
      </c>
      <c r="E242" s="6">
        <v>42401</v>
      </c>
      <c r="F242" s="4">
        <v>3256.4</v>
      </c>
      <c r="G242" s="4">
        <v>3257</v>
      </c>
      <c r="H242" s="4">
        <v>3191.01</v>
      </c>
      <c r="I242" s="4">
        <v>3191.6</v>
      </c>
      <c r="J242" s="7">
        <v>6</v>
      </c>
      <c r="K242" s="7">
        <v>278.60000000000002</v>
      </c>
      <c r="L242" s="4">
        <v>200.6</v>
      </c>
      <c r="M242" s="4">
        <v>200.3</v>
      </c>
      <c r="N242" s="8"/>
      <c r="O242" s="4">
        <v>40.200000000000003</v>
      </c>
      <c r="P242" s="8"/>
      <c r="Q242" s="8"/>
      <c r="R242" s="4">
        <v>0.16</v>
      </c>
      <c r="S242" s="4">
        <v>1204.8</v>
      </c>
      <c r="T242" s="4">
        <v>9731.2000000000007</v>
      </c>
      <c r="U242" s="4">
        <v>6395.4</v>
      </c>
      <c r="V242" s="4">
        <v>67.5</v>
      </c>
      <c r="W242" s="4">
        <v>0.46</v>
      </c>
      <c r="X242" s="4">
        <v>7.77</v>
      </c>
      <c r="Y242" s="4">
        <v>0.59</v>
      </c>
      <c r="Z242" s="4">
        <v>254.8</v>
      </c>
      <c r="AA242" s="4">
        <v>3.88</v>
      </c>
      <c r="AB242" s="8"/>
      <c r="AC242" s="4">
        <v>1690.6</v>
      </c>
      <c r="AD242" s="4">
        <v>210.6</v>
      </c>
      <c r="AE242" s="8">
        <v>0</v>
      </c>
      <c r="AF242" s="8">
        <v>4680</v>
      </c>
      <c r="AG242" s="8">
        <v>0.88480111768297864</v>
      </c>
      <c r="AH242" s="9">
        <v>0.11814041095890411</v>
      </c>
      <c r="AI242" s="9">
        <v>6.5742465753424656E-2</v>
      </c>
      <c r="AJ242" s="10">
        <v>22.2503999999999</v>
      </c>
      <c r="AK242" s="10">
        <v>1571.5801130136988</v>
      </c>
      <c r="AL242" s="10">
        <v>7591.6256972602732</v>
      </c>
      <c r="AM242" s="10">
        <v>6490.1625999999997</v>
      </c>
      <c r="AN242" s="10">
        <v>8771.8232000000007</v>
      </c>
      <c r="AO242" s="10">
        <v>2.9514452054794522</v>
      </c>
      <c r="AP242" s="10">
        <v>1.1751</v>
      </c>
      <c r="AQ242" s="10">
        <v>9.8988999999999994</v>
      </c>
      <c r="AR242" s="11">
        <v>0.18765268817204311</v>
      </c>
      <c r="AS242" s="11">
        <f t="shared" si="87"/>
        <v>4.1097944191486295</v>
      </c>
      <c r="AT242" s="8">
        <v>43</v>
      </c>
      <c r="AU242" s="50">
        <v>0.32750000000000001</v>
      </c>
      <c r="AV242" s="78">
        <v>6.5500000000000007</v>
      </c>
      <c r="AW242" s="78" t="s">
        <v>119</v>
      </c>
      <c r="AX242" s="78" t="s">
        <v>98</v>
      </c>
      <c r="AY242" s="78">
        <v>3245</v>
      </c>
      <c r="AZ242" s="78">
        <v>5202.4639999999999</v>
      </c>
      <c r="BA242" s="78">
        <v>0</v>
      </c>
      <c r="BB242" s="78">
        <v>165.46409027190282</v>
      </c>
      <c r="BC242" s="78" t="str">
        <f t="shared" si="64"/>
        <v>R36S4C1</v>
      </c>
      <c r="BD242" s="78">
        <f t="shared" si="65"/>
        <v>71.108470251618343</v>
      </c>
      <c r="BE242" s="78">
        <v>323.88999999999993</v>
      </c>
      <c r="BF242" s="78"/>
      <c r="BG242" s="99">
        <v>29.7</v>
      </c>
      <c r="BH242" s="134">
        <v>5.5414734117139721</v>
      </c>
      <c r="BI242" s="99">
        <v>4</v>
      </c>
      <c r="BJ242" s="99">
        <f t="shared" si="66"/>
        <v>5.5625999999999749</v>
      </c>
      <c r="BK242" s="99">
        <v>75.980656527523436</v>
      </c>
      <c r="BL242" s="142">
        <v>4.9825870646766166</v>
      </c>
      <c r="BM242" s="76" t="str">
        <f t="shared" si="67"/>
        <v>R36S4</v>
      </c>
      <c r="BN242" s="76">
        <f t="shared" si="68"/>
        <v>17.302196411651394</v>
      </c>
      <c r="BO242" s="76"/>
      <c r="BP242" s="110">
        <f t="shared" si="69"/>
        <v>2.4311047789880349</v>
      </c>
      <c r="BQ242" s="144">
        <f t="shared" si="70"/>
        <v>0.20000000000000004</v>
      </c>
      <c r="BR242" s="110">
        <f t="shared" si="71"/>
        <v>3.8785532741586399</v>
      </c>
      <c r="BS242" s="99">
        <v>1</v>
      </c>
      <c r="BT242" s="99">
        <f t="shared" si="72"/>
        <v>9260.7822236832035</v>
      </c>
      <c r="BU242" s="122">
        <v>5</v>
      </c>
      <c r="BV242" s="122">
        <f t="shared" si="73"/>
        <v>8055.9822236832033</v>
      </c>
      <c r="BW242" s="122">
        <f t="shared" si="74"/>
        <v>3.9800995024875619E-3</v>
      </c>
      <c r="BX242" s="122" t="s">
        <v>1377</v>
      </c>
      <c r="BY242" s="122">
        <f t="shared" si="75"/>
        <v>9.3582401161379752E-2</v>
      </c>
      <c r="BZ242" s="78">
        <v>-6.2648119583093935</v>
      </c>
      <c r="CA242" s="122">
        <f t="shared" si="76"/>
        <v>-6.210202631817161</v>
      </c>
      <c r="CB242" s="122">
        <f t="shared" si="77"/>
        <v>-25.522656118024301</v>
      </c>
    </row>
    <row r="243" spans="1:80" x14ac:dyDescent="0.35">
      <c r="A243" s="4" t="s">
        <v>58</v>
      </c>
      <c r="B243" s="4">
        <v>4</v>
      </c>
      <c r="C243" s="4" t="s">
        <v>45</v>
      </c>
      <c r="D243" s="5">
        <v>2</v>
      </c>
      <c r="E243" s="6">
        <v>42401</v>
      </c>
      <c r="F243" s="4">
        <v>3275</v>
      </c>
      <c r="G243" s="4">
        <v>3275.6</v>
      </c>
      <c r="H243" s="4">
        <v>3209.13</v>
      </c>
      <c r="I243" s="4">
        <v>3209.71</v>
      </c>
      <c r="J243" s="7">
        <v>6</v>
      </c>
      <c r="K243" s="7">
        <v>278.60000000000002</v>
      </c>
      <c r="L243" s="4">
        <v>268.2</v>
      </c>
      <c r="M243" s="4">
        <v>267.60000000000002</v>
      </c>
      <c r="N243" s="8"/>
      <c r="O243" s="4">
        <v>16</v>
      </c>
      <c r="P243" s="8"/>
      <c r="Q243" s="8"/>
      <c r="R243" s="4">
        <v>0.28000000000000003</v>
      </c>
      <c r="S243" s="4">
        <v>1231.0999999999999</v>
      </c>
      <c r="T243" s="4">
        <v>9731.2000000000007</v>
      </c>
      <c r="U243" s="4">
        <v>6395.4</v>
      </c>
      <c r="V243" s="4">
        <v>67.5</v>
      </c>
      <c r="W243" s="4">
        <v>0.75</v>
      </c>
      <c r="X243" s="4">
        <v>7.77</v>
      </c>
      <c r="Y243" s="4">
        <v>0.77</v>
      </c>
      <c r="Z243" s="4">
        <v>350.4</v>
      </c>
      <c r="AA243" s="4">
        <v>3.99</v>
      </c>
      <c r="AB243" s="8"/>
      <c r="AC243" s="4">
        <v>1690.6</v>
      </c>
      <c r="AD243" s="4">
        <v>210.6</v>
      </c>
      <c r="AE243" s="8">
        <v>0</v>
      </c>
      <c r="AF243" s="8">
        <v>4680</v>
      </c>
      <c r="AG243" s="8">
        <v>0.88480111768297864</v>
      </c>
      <c r="AH243" s="9">
        <v>0.11814041095890411</v>
      </c>
      <c r="AI243" s="9">
        <v>6.5742465753424656E-2</v>
      </c>
      <c r="AJ243" s="10">
        <v>22.2503999999999</v>
      </c>
      <c r="AK243" s="10">
        <v>1571.5801130136988</v>
      </c>
      <c r="AL243" s="10">
        <v>7591.6256972602732</v>
      </c>
      <c r="AM243" s="10">
        <v>6490.1625999999997</v>
      </c>
      <c r="AN243" s="10">
        <v>8771.8232000000007</v>
      </c>
      <c r="AO243" s="10">
        <v>2.9514452054794522</v>
      </c>
      <c r="AP243" s="10">
        <v>1.1751</v>
      </c>
      <c r="AQ243" s="10">
        <v>9.8988999999999994</v>
      </c>
      <c r="AR243" s="11">
        <v>0.18765268817204311</v>
      </c>
      <c r="AS243" s="11">
        <f t="shared" si="87"/>
        <v>4.1097944191486295</v>
      </c>
      <c r="AT243" s="8">
        <v>38</v>
      </c>
      <c r="AU243" s="50">
        <v>7.3499999999999996E-2</v>
      </c>
      <c r="AV243" s="78">
        <v>1.47</v>
      </c>
      <c r="AW243" s="78" t="s">
        <v>119</v>
      </c>
      <c r="AX243" s="78" t="s">
        <v>98</v>
      </c>
      <c r="AY243" s="78">
        <v>3261.6</v>
      </c>
      <c r="AZ243" s="78">
        <v>5209.6880000000001</v>
      </c>
      <c r="BA243" s="78">
        <v>4.71</v>
      </c>
      <c r="BB243" s="78">
        <v>93.763731412543976</v>
      </c>
      <c r="BC243" s="78" t="str">
        <f t="shared" si="64"/>
        <v>R36S4C2</v>
      </c>
      <c r="BD243" s="78">
        <f t="shared" si="65"/>
        <v>71.108470251618343</v>
      </c>
      <c r="BE243" s="78">
        <v>182.66</v>
      </c>
      <c r="BF243" s="78"/>
      <c r="BG243" s="99">
        <v>29.7</v>
      </c>
      <c r="BH243" s="134">
        <v>5.5414734117139721</v>
      </c>
      <c r="BI243" s="99">
        <v>4</v>
      </c>
      <c r="BJ243" s="99">
        <f t="shared" si="66"/>
        <v>5.5625999999999749</v>
      </c>
      <c r="BK243" s="99">
        <v>75.980656527523436</v>
      </c>
      <c r="BL243" s="142">
        <v>16.725000000000001</v>
      </c>
      <c r="BM243" s="76" t="str">
        <f t="shared" si="67"/>
        <v>R36S4</v>
      </c>
      <c r="BN243" s="76">
        <f t="shared" si="68"/>
        <v>17.302196411651394</v>
      </c>
      <c r="BO243" s="76"/>
      <c r="BP243" s="110">
        <f t="shared" si="69"/>
        <v>4.5719827977154326</v>
      </c>
      <c r="BQ243" s="144">
        <f t="shared" si="70"/>
        <v>0.20000000000000004</v>
      </c>
      <c r="BR243" s="110">
        <f t="shared" si="71"/>
        <v>3.8785532741586399</v>
      </c>
      <c r="BS243" s="99">
        <v>1</v>
      </c>
      <c r="BT243" s="99">
        <f t="shared" si="72"/>
        <v>9313.3691393911249</v>
      </c>
      <c r="BU243" s="122">
        <v>5</v>
      </c>
      <c r="BV243" s="122">
        <f t="shared" si="73"/>
        <v>8082.2691393911246</v>
      </c>
      <c r="BW243" s="122">
        <f t="shared" si="74"/>
        <v>1.7500000000000002E-2</v>
      </c>
      <c r="BX243" s="122" t="s">
        <v>1377</v>
      </c>
      <c r="BY243" s="122">
        <f t="shared" si="75"/>
        <v>0.25278514250420342</v>
      </c>
      <c r="BZ243" s="78">
        <v>-6.554489043891695</v>
      </c>
      <c r="CA243" s="122">
        <f t="shared" si="76"/>
        <v>-6.210202631817161</v>
      </c>
      <c r="CB243" s="122">
        <f t="shared" si="77"/>
        <v>-25.522656118024301</v>
      </c>
    </row>
    <row r="244" spans="1:80" x14ac:dyDescent="0.35">
      <c r="A244" s="4" t="s">
        <v>58</v>
      </c>
      <c r="B244" s="4">
        <v>4</v>
      </c>
      <c r="C244" s="4" t="s">
        <v>45</v>
      </c>
      <c r="D244" s="5">
        <v>3</v>
      </c>
      <c r="E244" s="6">
        <v>42401</v>
      </c>
      <c r="F244" s="4">
        <v>3285</v>
      </c>
      <c r="G244" s="4">
        <v>3285.6</v>
      </c>
      <c r="H244" s="4">
        <v>3218.85</v>
      </c>
      <c r="I244" s="4">
        <v>3219.43</v>
      </c>
      <c r="J244" s="7">
        <v>6</v>
      </c>
      <c r="K244" s="7">
        <v>277.82581999999996</v>
      </c>
      <c r="L244" s="4">
        <v>266.3</v>
      </c>
      <c r="M244" s="4">
        <v>265.60000000000002</v>
      </c>
      <c r="N244" s="8"/>
      <c r="O244" s="4">
        <v>15.5</v>
      </c>
      <c r="P244" s="8"/>
      <c r="Q244" s="8"/>
      <c r="R244" s="4">
        <v>0.19</v>
      </c>
      <c r="S244" s="4">
        <v>1261.9000000000001</v>
      </c>
      <c r="T244" s="4">
        <v>9731.2000000000007</v>
      </c>
      <c r="U244" s="4">
        <v>6395.4</v>
      </c>
      <c r="V244" s="4">
        <v>67.5</v>
      </c>
      <c r="W244" s="4">
        <v>0.38</v>
      </c>
      <c r="X244" s="4">
        <v>7.77</v>
      </c>
      <c r="Y244" s="4">
        <v>0.67</v>
      </c>
      <c r="Z244" s="4">
        <v>303.7</v>
      </c>
      <c r="AA244" s="4">
        <v>3.49</v>
      </c>
      <c r="AB244" s="8"/>
      <c r="AC244" s="4">
        <v>1690.6</v>
      </c>
      <c r="AD244" s="4">
        <v>210.6</v>
      </c>
      <c r="AE244" s="8">
        <v>0</v>
      </c>
      <c r="AF244" s="8">
        <v>4680</v>
      </c>
      <c r="AG244" s="8">
        <v>0.44096000000000002</v>
      </c>
      <c r="AH244" s="9">
        <v>0.11814041095890411</v>
      </c>
      <c r="AI244" s="9">
        <v>6.5742465753424656E-2</v>
      </c>
      <c r="AJ244" s="10">
        <v>22.2503999999999</v>
      </c>
      <c r="AK244" s="10">
        <v>1571.5801130136988</v>
      </c>
      <c r="AL244" s="10">
        <v>7591.6256972602732</v>
      </c>
      <c r="AM244" s="10">
        <v>6490.1625999999997</v>
      </c>
      <c r="AN244" s="10">
        <v>8771.8232000000007</v>
      </c>
      <c r="AO244" s="10">
        <v>2.9514452054794522</v>
      </c>
      <c r="AP244" s="10">
        <v>1.1751</v>
      </c>
      <c r="AQ244" s="10">
        <v>9.8988999999999994</v>
      </c>
      <c r="AR244" s="11">
        <v>0.18765268817204311</v>
      </c>
      <c r="AS244" s="11">
        <f t="shared" si="87"/>
        <v>4.1097944191486295</v>
      </c>
      <c r="AT244" s="8">
        <v>45</v>
      </c>
      <c r="AU244" s="50">
        <v>6.4999999999999997E-3</v>
      </c>
      <c r="AV244" s="78">
        <v>0.13</v>
      </c>
      <c r="AW244" s="78" t="s">
        <v>119</v>
      </c>
      <c r="AX244" s="78" t="s">
        <v>98</v>
      </c>
      <c r="AY244" s="78">
        <v>3272.1</v>
      </c>
      <c r="AZ244" s="78">
        <v>5213.5720000000001</v>
      </c>
      <c r="BA244" s="78">
        <v>2.83</v>
      </c>
      <c r="BB244" s="78">
        <v>5.1867861086845446</v>
      </c>
      <c r="BC244" s="78" t="str">
        <f t="shared" si="64"/>
        <v>R36S4C3</v>
      </c>
      <c r="BD244" s="78">
        <f t="shared" si="65"/>
        <v>71.108470251618343</v>
      </c>
      <c r="BE244" s="78">
        <v>10.070000000000002</v>
      </c>
      <c r="BF244" s="78"/>
      <c r="BG244" s="99">
        <v>29.7</v>
      </c>
      <c r="BH244" s="134">
        <v>5.5414734117139721</v>
      </c>
      <c r="BI244" s="99">
        <v>4</v>
      </c>
      <c r="BJ244" s="99">
        <f t="shared" si="66"/>
        <v>5.5625999999999749</v>
      </c>
      <c r="BK244" s="99">
        <v>75.980656527523436</v>
      </c>
      <c r="BL244" s="142">
        <v>17.135483870967743</v>
      </c>
      <c r="BM244" s="76" t="str">
        <f t="shared" si="67"/>
        <v>R36S4</v>
      </c>
      <c r="BN244" s="76">
        <f t="shared" si="68"/>
        <v>17.302196411651394</v>
      </c>
      <c r="BO244" s="76"/>
      <c r="BP244" s="110">
        <f t="shared" si="69"/>
        <v>4.7550042622178381</v>
      </c>
      <c r="BQ244" s="144">
        <f t="shared" si="70"/>
        <v>0.20000000000000004</v>
      </c>
      <c r="BR244" s="110">
        <f t="shared" si="71"/>
        <v>3.8785532741586399</v>
      </c>
      <c r="BS244" s="99">
        <v>1</v>
      </c>
      <c r="BT244" s="99">
        <f t="shared" si="72"/>
        <v>4655.5798348799999</v>
      </c>
      <c r="BU244" s="122">
        <v>5</v>
      </c>
      <c r="BV244" s="122">
        <f t="shared" si="73"/>
        <v>3393.6798348799998</v>
      </c>
      <c r="BW244" s="122">
        <f t="shared" si="74"/>
        <v>1.2258064516129033E-2</v>
      </c>
      <c r="BX244" s="122" t="s">
        <v>1377</v>
      </c>
      <c r="BY244" s="122">
        <f t="shared" si="75"/>
        <v>0.26045057436224245</v>
      </c>
      <c r="BZ244" s="78">
        <v>-6.2593248783075071</v>
      </c>
      <c r="CA244" s="122">
        <f t="shared" si="76"/>
        <v>-6.210202631817161</v>
      </c>
      <c r="CB244" s="122">
        <f t="shared" si="77"/>
        <v>-25.522656118024301</v>
      </c>
    </row>
    <row r="245" spans="1:80" x14ac:dyDescent="0.35">
      <c r="A245" s="4" t="s">
        <v>58</v>
      </c>
      <c r="B245" s="4">
        <v>4</v>
      </c>
      <c r="C245" s="4" t="s">
        <v>45</v>
      </c>
      <c r="D245" s="5">
        <v>4</v>
      </c>
      <c r="E245" s="6">
        <v>42401</v>
      </c>
      <c r="F245" s="4">
        <v>3302.9</v>
      </c>
      <c r="G245" s="4">
        <v>3303.5</v>
      </c>
      <c r="H245" s="4">
        <v>3236.24</v>
      </c>
      <c r="I245" s="4">
        <v>3236.83</v>
      </c>
      <c r="J245" s="7">
        <v>6</v>
      </c>
      <c r="K245" s="7">
        <v>278.89681999999999</v>
      </c>
      <c r="L245" s="4">
        <v>101.3</v>
      </c>
      <c r="M245" s="4">
        <v>101</v>
      </c>
      <c r="N245" s="8"/>
      <c r="O245" s="4">
        <v>51.6</v>
      </c>
      <c r="P245" s="8"/>
      <c r="Q245" s="8"/>
      <c r="R245" s="4">
        <v>0.17</v>
      </c>
      <c r="S245" s="4">
        <v>1270.2</v>
      </c>
      <c r="T245" s="4">
        <v>9731.2000000000007</v>
      </c>
      <c r="U245" s="4">
        <v>6395.4</v>
      </c>
      <c r="V245" s="4">
        <v>67.5</v>
      </c>
      <c r="W245" s="4">
        <v>0.43</v>
      </c>
      <c r="X245" s="4">
        <v>7.77</v>
      </c>
      <c r="Y245" s="4">
        <v>0.69</v>
      </c>
      <c r="Z245" s="4">
        <v>305.5</v>
      </c>
      <c r="AA245" s="4">
        <v>9.2200000000000006</v>
      </c>
      <c r="AB245" s="8"/>
      <c r="AC245" s="4">
        <v>1690.6</v>
      </c>
      <c r="AD245" s="4">
        <v>210.6</v>
      </c>
      <c r="AE245" s="8">
        <v>0</v>
      </c>
      <c r="AF245" s="8">
        <v>4680</v>
      </c>
      <c r="AG245" s="8">
        <v>0.44096000000000002</v>
      </c>
      <c r="AH245" s="9">
        <v>0.11814041095890411</v>
      </c>
      <c r="AI245" s="9">
        <v>6.5742465753424656E-2</v>
      </c>
      <c r="AJ245" s="10">
        <v>22.2503999999999</v>
      </c>
      <c r="AK245" s="10">
        <v>1571.5801130136988</v>
      </c>
      <c r="AL245" s="10">
        <v>7591.6256972602732</v>
      </c>
      <c r="AM245" s="10">
        <v>6490.1625999999997</v>
      </c>
      <c r="AN245" s="10">
        <v>8771.8232000000007</v>
      </c>
      <c r="AO245" s="10">
        <v>2.9514452054794522</v>
      </c>
      <c r="AP245" s="10">
        <v>1.1751</v>
      </c>
      <c r="AQ245" s="10">
        <v>9.8988999999999994</v>
      </c>
      <c r="AR245" s="11">
        <v>0.18765268817204311</v>
      </c>
      <c r="AS245" s="11">
        <f t="shared" si="87"/>
        <v>4.1097944191486295</v>
      </c>
      <c r="AT245" s="8">
        <v>52</v>
      </c>
      <c r="AU245" s="50">
        <v>1.4499999999999999E-2</v>
      </c>
      <c r="AV245" s="78">
        <v>0.28999999999999998</v>
      </c>
      <c r="AW245" s="78" t="s">
        <v>119</v>
      </c>
      <c r="AX245" s="78" t="s">
        <v>98</v>
      </c>
      <c r="AY245" s="78">
        <v>3290.4</v>
      </c>
      <c r="AZ245" s="78">
        <v>5220.54</v>
      </c>
      <c r="BA245" s="78">
        <v>2.83</v>
      </c>
      <c r="BB245" s="78">
        <v>20.019273213342039</v>
      </c>
      <c r="BC245" s="78" t="str">
        <f t="shared" si="64"/>
        <v>R36S4C4</v>
      </c>
      <c r="BD245" s="78">
        <f t="shared" si="65"/>
        <v>71.108470251618343</v>
      </c>
      <c r="BE245" s="78">
        <v>38.64</v>
      </c>
      <c r="BF245" s="78"/>
      <c r="BG245" s="99">
        <v>29.7</v>
      </c>
      <c r="BH245" s="134">
        <v>5.5414734117139721</v>
      </c>
      <c r="BI245" s="99">
        <v>4</v>
      </c>
      <c r="BJ245" s="99">
        <f t="shared" si="66"/>
        <v>5.5625999999999749</v>
      </c>
      <c r="BK245" s="99">
        <v>75.980656527523436</v>
      </c>
      <c r="BL245" s="142">
        <v>1.9573643410852712</v>
      </c>
      <c r="BM245" s="76" t="str">
        <f t="shared" si="67"/>
        <v>R36S4</v>
      </c>
      <c r="BN245" s="76">
        <f t="shared" si="68"/>
        <v>17.302196411651394</v>
      </c>
      <c r="BO245" s="76"/>
      <c r="BP245" s="110">
        <f t="shared" si="69"/>
        <v>3.7561212577132541</v>
      </c>
      <c r="BQ245" s="144">
        <f t="shared" si="70"/>
        <v>0.20000000000000004</v>
      </c>
      <c r="BR245" s="110">
        <f t="shared" si="71"/>
        <v>3.8785532741586399</v>
      </c>
      <c r="BS245" s="99">
        <v>1</v>
      </c>
      <c r="BT245" s="99">
        <f t="shared" si="72"/>
        <v>4680.7318405119995</v>
      </c>
      <c r="BU245" s="122">
        <v>5</v>
      </c>
      <c r="BV245" s="122">
        <f t="shared" si="73"/>
        <v>3410.5318405119997</v>
      </c>
      <c r="BW245" s="122">
        <f t="shared" si="74"/>
        <v>3.2945736434108527E-3</v>
      </c>
      <c r="BX245" s="122" t="s">
        <v>1377</v>
      </c>
      <c r="BY245" s="122">
        <f t="shared" si="75"/>
        <v>6.1437090692300404E-2</v>
      </c>
      <c r="BZ245" s="78">
        <v>-5.7621846467600486</v>
      </c>
      <c r="CA245" s="122">
        <f t="shared" si="76"/>
        <v>-6.210202631817161</v>
      </c>
      <c r="CB245" s="122">
        <f t="shared" si="77"/>
        <v>-25.522656118024301</v>
      </c>
    </row>
    <row r="246" spans="1:80" x14ac:dyDescent="0.35">
      <c r="A246" s="4" t="s">
        <v>58</v>
      </c>
      <c r="B246" s="4">
        <v>5</v>
      </c>
      <c r="C246" s="4" t="s">
        <v>45</v>
      </c>
      <c r="D246" s="5">
        <v>1</v>
      </c>
      <c r="E246" s="6">
        <v>42403</v>
      </c>
      <c r="F246" s="4">
        <v>3215</v>
      </c>
      <c r="G246" s="4">
        <v>3216</v>
      </c>
      <c r="H246" s="4">
        <v>3150.75</v>
      </c>
      <c r="I246" s="4">
        <v>3151.72</v>
      </c>
      <c r="J246" s="7">
        <v>8</v>
      </c>
      <c r="K246" s="7">
        <v>275</v>
      </c>
      <c r="L246" s="4">
        <v>34.700000000000003</v>
      </c>
      <c r="M246" s="4">
        <v>27.7</v>
      </c>
      <c r="N246" s="8"/>
      <c r="O246" s="4">
        <v>7.2</v>
      </c>
      <c r="P246" s="8"/>
      <c r="Q246" s="8"/>
      <c r="R246" s="4">
        <v>0.19</v>
      </c>
      <c r="S246" s="4">
        <v>2320.4</v>
      </c>
      <c r="T246" s="4">
        <v>8202.2999999999993</v>
      </c>
      <c r="U246" s="4">
        <v>4739.1000000000004</v>
      </c>
      <c r="V246" s="4">
        <v>6.7</v>
      </c>
      <c r="W246" s="4">
        <v>0.06</v>
      </c>
      <c r="X246" s="4">
        <v>17.43</v>
      </c>
      <c r="Y246" s="4">
        <v>0.92</v>
      </c>
      <c r="Z246" s="4">
        <v>351.2</v>
      </c>
      <c r="AA246" s="4">
        <v>38.71</v>
      </c>
      <c r="AB246" s="8"/>
      <c r="AC246" s="4">
        <v>571.6</v>
      </c>
      <c r="AD246" s="4">
        <v>21.3</v>
      </c>
      <c r="AE246" s="8">
        <v>0</v>
      </c>
      <c r="AF246" s="8">
        <v>4928</v>
      </c>
      <c r="AG246" s="8">
        <v>0.44095999999999991</v>
      </c>
      <c r="AH246" s="9">
        <v>7.9699999999999979E-2</v>
      </c>
      <c r="AI246" s="9">
        <v>4.0462500000000005E-2</v>
      </c>
      <c r="AJ246" s="10">
        <v>10.972800000000461</v>
      </c>
      <c r="AK246" s="10">
        <v>2031.4680611111107</v>
      </c>
      <c r="AL246" s="10">
        <v>7163.1362083333324</v>
      </c>
      <c r="AM246" s="10">
        <v>6509.6918999999998</v>
      </c>
      <c r="AN246" s="10">
        <v>7850.1045000000004</v>
      </c>
      <c r="AO246" s="10">
        <v>4.1565111111111115</v>
      </c>
      <c r="AP246" s="10">
        <v>3.0102000000000002</v>
      </c>
      <c r="AQ246" s="10">
        <v>5.9901999999999997</v>
      </c>
      <c r="AR246" s="11">
        <v>0.10446111111111112</v>
      </c>
      <c r="AS246" s="11">
        <f t="shared" si="87"/>
        <v>1.1282350551840477</v>
      </c>
      <c r="AT246" s="8">
        <v>69</v>
      </c>
      <c r="AU246" s="50" t="e">
        <v>#N/A</v>
      </c>
      <c r="AV246" s="78" t="e">
        <v>#N/A</v>
      </c>
      <c r="AW246" s="78" t="s">
        <v>119</v>
      </c>
      <c r="AX246" s="78" t="s">
        <v>98</v>
      </c>
      <c r="AY246" s="78" t="e">
        <v>#N/A</v>
      </c>
      <c r="AZ246" s="78" t="e">
        <v>#N/A</v>
      </c>
      <c r="BA246" s="78" t="e">
        <v>#N/A</v>
      </c>
      <c r="BB246" s="78" t="e">
        <v>#N/A</v>
      </c>
      <c r="BC246" s="78" t="str">
        <f t="shared" si="64"/>
        <v>R36S5C1</v>
      </c>
      <c r="BD246" s="78" t="e">
        <f t="shared" si="65"/>
        <v>#N/A</v>
      </c>
      <c r="BE246" s="78" t="e">
        <v>#N/A</v>
      </c>
      <c r="BF246" s="78" t="s">
        <v>49</v>
      </c>
      <c r="BG246" s="99">
        <v>25</v>
      </c>
      <c r="BH246" s="134">
        <v>2.4424030329541115</v>
      </c>
      <c r="BI246" s="99">
        <v>3</v>
      </c>
      <c r="BJ246" s="99">
        <f t="shared" si="66"/>
        <v>3.6576000000001536</v>
      </c>
      <c r="BK246" s="99">
        <v>52.092446777483957</v>
      </c>
      <c r="BL246" s="142">
        <v>3.8472222222222219</v>
      </c>
      <c r="BM246" s="76" t="str">
        <f t="shared" si="67"/>
        <v>R36S5</v>
      </c>
      <c r="BN246" s="76" t="e">
        <f t="shared" si="68"/>
        <v>#N/A</v>
      </c>
      <c r="BO246" s="76" t="s">
        <v>1365</v>
      </c>
      <c r="BP246" s="110">
        <f t="shared" si="69"/>
        <v>9.9270372271390261</v>
      </c>
      <c r="BQ246" s="144">
        <f t="shared" si="70"/>
        <v>0.25666666666666665</v>
      </c>
      <c r="BR246" s="110">
        <f t="shared" si="71"/>
        <v>7.2530244598326048</v>
      </c>
      <c r="BS246" s="99">
        <v>1</v>
      </c>
      <c r="BT246" s="99">
        <f t="shared" si="72"/>
        <v>4557.0834815999988</v>
      </c>
      <c r="BU246" s="122">
        <v>5</v>
      </c>
      <c r="BV246" s="122">
        <f t="shared" si="73"/>
        <v>2236.6834815999987</v>
      </c>
      <c r="BW246" s="122">
        <f t="shared" si="74"/>
        <v>2.6388888888888889E-2</v>
      </c>
      <c r="BX246" s="122" t="s">
        <v>1377</v>
      </c>
      <c r="BY246" s="122">
        <f t="shared" si="75"/>
        <v>0.3186305739350006</v>
      </c>
      <c r="BZ246" s="78">
        <v>-4.5086238250549204</v>
      </c>
      <c r="CA246" s="122">
        <f t="shared" si="76"/>
        <v>-4.9571583255135314</v>
      </c>
      <c r="CB246" s="122">
        <f t="shared" si="77"/>
        <v>-5.5928397969418207</v>
      </c>
    </row>
    <row r="247" spans="1:80" x14ac:dyDescent="0.35">
      <c r="A247" s="4" t="s">
        <v>58</v>
      </c>
      <c r="B247" s="4">
        <v>5</v>
      </c>
      <c r="C247" s="4" t="s">
        <v>45</v>
      </c>
      <c r="D247" s="5">
        <v>2</v>
      </c>
      <c r="E247" s="6">
        <v>42403</v>
      </c>
      <c r="F247" s="4">
        <v>3220</v>
      </c>
      <c r="G247" s="4">
        <v>3221</v>
      </c>
      <c r="H247" s="4">
        <v>3155.6</v>
      </c>
      <c r="I247" s="4">
        <v>3156.57</v>
      </c>
      <c r="J247" s="7">
        <v>8</v>
      </c>
      <c r="K247" s="7">
        <v>275</v>
      </c>
      <c r="L247" s="4">
        <v>47.6</v>
      </c>
      <c r="M247" s="4">
        <v>45.9</v>
      </c>
      <c r="N247" s="8"/>
      <c r="O247" s="4">
        <v>4.4000000000000004</v>
      </c>
      <c r="P247" s="8"/>
      <c r="Q247" s="8"/>
      <c r="R247" s="4">
        <v>0.31</v>
      </c>
      <c r="S247" s="4">
        <v>2325.5</v>
      </c>
      <c r="T247" s="4">
        <v>8202.2999999999993</v>
      </c>
      <c r="U247" s="4">
        <v>4739.1000000000004</v>
      </c>
      <c r="V247" s="4">
        <v>6.7</v>
      </c>
      <c r="W247" s="4">
        <v>0.09</v>
      </c>
      <c r="X247" s="4">
        <v>17.43</v>
      </c>
      <c r="Y247" s="4">
        <v>0.84</v>
      </c>
      <c r="Z247" s="4">
        <v>317</v>
      </c>
      <c r="AA247" s="4">
        <v>21.03</v>
      </c>
      <c r="AB247" s="8"/>
      <c r="AC247" s="4">
        <v>571.6</v>
      </c>
      <c r="AD247" s="4">
        <v>21.3</v>
      </c>
      <c r="AE247" s="8">
        <v>0</v>
      </c>
      <c r="AF247" s="8">
        <v>4928</v>
      </c>
      <c r="AG247" s="8">
        <v>0.44095999999999991</v>
      </c>
      <c r="AH247" s="9">
        <v>7.9699999999999979E-2</v>
      </c>
      <c r="AI247" s="9">
        <v>4.0462500000000005E-2</v>
      </c>
      <c r="AJ247" s="10">
        <v>10.972800000000461</v>
      </c>
      <c r="AK247" s="10">
        <v>2031.4680611111107</v>
      </c>
      <c r="AL247" s="10">
        <v>7163.1362083333324</v>
      </c>
      <c r="AM247" s="10">
        <v>6509.6918999999998</v>
      </c>
      <c r="AN247" s="10">
        <v>7850.1045000000004</v>
      </c>
      <c r="AO247" s="10">
        <v>4.1565111111111115</v>
      </c>
      <c r="AP247" s="10">
        <v>3.0102000000000002</v>
      </c>
      <c r="AQ247" s="10">
        <v>5.9901999999999997</v>
      </c>
      <c r="AR247" s="11">
        <v>0.10446111111111112</v>
      </c>
      <c r="AS247" s="11">
        <f t="shared" si="87"/>
        <v>1.1282350551840477</v>
      </c>
      <c r="AT247" s="8">
        <v>73</v>
      </c>
      <c r="AU247" s="50">
        <v>3.3500000000000002E-2</v>
      </c>
      <c r="AV247" s="78">
        <v>0.67</v>
      </c>
      <c r="AW247" s="78" t="s">
        <v>119</v>
      </c>
      <c r="AX247" s="78" t="s">
        <v>98</v>
      </c>
      <c r="AY247" s="78">
        <v>3222.5</v>
      </c>
      <c r="AZ247" s="78">
        <v>5188.3119999999999</v>
      </c>
      <c r="BA247" s="78">
        <v>4.72</v>
      </c>
      <c r="BB247" s="78">
        <v>0.10682608509867679</v>
      </c>
      <c r="BC247" s="78" t="str">
        <f t="shared" si="64"/>
        <v>R36S5C2</v>
      </c>
      <c r="BD247" s="78" t="e">
        <f t="shared" si="65"/>
        <v>#N/A</v>
      </c>
      <c r="BE247" s="78">
        <v>0.21</v>
      </c>
      <c r="BF247" s="78" t="s">
        <v>49</v>
      </c>
      <c r="BG247" s="99">
        <v>25</v>
      </c>
      <c r="BH247" s="134">
        <v>2.4424030329541115</v>
      </c>
      <c r="BI247" s="99">
        <v>3</v>
      </c>
      <c r="BJ247" s="99">
        <f t="shared" si="66"/>
        <v>3.6576000000001536</v>
      </c>
      <c r="BK247" s="99">
        <v>52.092446777483957</v>
      </c>
      <c r="BL247" s="142">
        <v>10.43181818181818</v>
      </c>
      <c r="BM247" s="76" t="str">
        <f t="shared" si="67"/>
        <v>R36S5</v>
      </c>
      <c r="BN247" s="76" t="e">
        <f t="shared" si="68"/>
        <v>#N/A</v>
      </c>
      <c r="BO247" s="76" t="s">
        <v>1365</v>
      </c>
      <c r="BP247" s="110">
        <f t="shared" si="69"/>
        <v>9.8031704524688408</v>
      </c>
      <c r="BQ247" s="144">
        <f t="shared" si="70"/>
        <v>0.25666666666666665</v>
      </c>
      <c r="BR247" s="110">
        <f t="shared" si="71"/>
        <v>7.2530244598326048</v>
      </c>
      <c r="BS247" s="99">
        <v>1</v>
      </c>
      <c r="BT247" s="99">
        <f t="shared" si="72"/>
        <v>4564.0982732799985</v>
      </c>
      <c r="BU247" s="122">
        <v>5</v>
      </c>
      <c r="BV247" s="122">
        <f t="shared" si="73"/>
        <v>2238.5982732799985</v>
      </c>
      <c r="BW247" s="122">
        <f t="shared" si="74"/>
        <v>7.045454545454545E-2</v>
      </c>
      <c r="BX247" s="122" t="s">
        <v>1377</v>
      </c>
      <c r="BY247" s="122">
        <f t="shared" si="75"/>
        <v>0.59156230828699108</v>
      </c>
      <c r="BZ247" s="78">
        <v>-5.0136565289281281</v>
      </c>
      <c r="CA247" s="122">
        <f t="shared" si="76"/>
        <v>-4.9571583255135314</v>
      </c>
      <c r="CB247" s="122">
        <f t="shared" si="77"/>
        <v>-5.5928397969418207</v>
      </c>
    </row>
    <row r="248" spans="1:80" x14ac:dyDescent="0.35">
      <c r="A248" s="4" t="s">
        <v>58</v>
      </c>
      <c r="B248" s="4">
        <v>5</v>
      </c>
      <c r="C248" s="4" t="s">
        <v>45</v>
      </c>
      <c r="D248" s="5">
        <v>3</v>
      </c>
      <c r="E248" s="6">
        <v>42403</v>
      </c>
      <c r="F248" s="4">
        <v>3228</v>
      </c>
      <c r="G248" s="4">
        <v>3229</v>
      </c>
      <c r="H248" s="4">
        <v>3163.37</v>
      </c>
      <c r="I248" s="4">
        <v>3164.34</v>
      </c>
      <c r="J248" s="7">
        <v>8</v>
      </c>
      <c r="K248" s="7">
        <v>276.8</v>
      </c>
      <c r="L248" s="4">
        <v>65.5</v>
      </c>
      <c r="M248" s="4">
        <v>64.2</v>
      </c>
      <c r="N248" s="8"/>
      <c r="O248" s="4">
        <v>15.2</v>
      </c>
      <c r="P248" s="8"/>
      <c r="Q248" s="8"/>
      <c r="R248" s="4">
        <v>0.27</v>
      </c>
      <c r="S248" s="4">
        <v>2336</v>
      </c>
      <c r="T248" s="4">
        <v>8202.2999999999993</v>
      </c>
      <c r="U248" s="4">
        <v>4739.1000000000004</v>
      </c>
      <c r="V248" s="4">
        <v>6.7</v>
      </c>
      <c r="W248" s="4">
        <v>0.31</v>
      </c>
      <c r="X248" s="4">
        <v>17.43</v>
      </c>
      <c r="Y248" s="4">
        <v>0.92</v>
      </c>
      <c r="Z248" s="4">
        <v>359.6</v>
      </c>
      <c r="AA248" s="4">
        <v>17.059999999999999</v>
      </c>
      <c r="AB248" s="8"/>
      <c r="AC248" s="4">
        <v>571.6</v>
      </c>
      <c r="AD248" s="4">
        <v>21.3</v>
      </c>
      <c r="AE248" s="8">
        <v>0</v>
      </c>
      <c r="AF248" s="8">
        <v>4928</v>
      </c>
      <c r="AG248" s="8">
        <v>0.44095999999999991</v>
      </c>
      <c r="AH248" s="9">
        <v>7.9699999999999979E-2</v>
      </c>
      <c r="AI248" s="9">
        <v>4.0462500000000005E-2</v>
      </c>
      <c r="AJ248" s="10">
        <v>10.972800000000461</v>
      </c>
      <c r="AK248" s="10">
        <v>2031.4680611111107</v>
      </c>
      <c r="AL248" s="10">
        <v>7163.1362083333324</v>
      </c>
      <c r="AM248" s="10">
        <v>6509.6918999999998</v>
      </c>
      <c r="AN248" s="10">
        <v>7850.1045000000004</v>
      </c>
      <c r="AO248" s="10">
        <v>4.1565111111111115</v>
      </c>
      <c r="AP248" s="10">
        <v>3.0102000000000002</v>
      </c>
      <c r="AQ248" s="10">
        <v>5.9901999999999997</v>
      </c>
      <c r="AR248" s="11">
        <v>0.10446111111111112</v>
      </c>
      <c r="AS248" s="11">
        <f t="shared" si="87"/>
        <v>1.1282350551840477</v>
      </c>
      <c r="AT248" s="8">
        <v>50</v>
      </c>
      <c r="AU248" s="50">
        <v>0</v>
      </c>
      <c r="AV248" s="78">
        <v>0</v>
      </c>
      <c r="AW248" s="78" t="s">
        <v>119</v>
      </c>
      <c r="AX248" s="78" t="s">
        <v>98</v>
      </c>
      <c r="AY248" s="78">
        <v>3226.3</v>
      </c>
      <c r="AZ248" s="78">
        <v>5191.424</v>
      </c>
      <c r="BA248" s="78">
        <v>4.72</v>
      </c>
      <c r="BB248" s="78">
        <v>50.607493471149922</v>
      </c>
      <c r="BC248" s="78" t="str">
        <f t="shared" si="64"/>
        <v>R36S5C3</v>
      </c>
      <c r="BD248" s="78" t="e">
        <f t="shared" si="65"/>
        <v>#N/A</v>
      </c>
      <c r="BE248" s="78">
        <v>99.450000000000017</v>
      </c>
      <c r="BF248" s="78" t="s">
        <v>49</v>
      </c>
      <c r="BG248" s="99">
        <v>25</v>
      </c>
      <c r="BH248" s="134">
        <v>2.4424030329541115</v>
      </c>
      <c r="BI248" s="99">
        <v>3</v>
      </c>
      <c r="BJ248" s="99">
        <f t="shared" si="66"/>
        <v>3.6576000000001536</v>
      </c>
      <c r="BK248" s="99">
        <v>52.092446777483957</v>
      </c>
      <c r="BL248" s="142">
        <v>4.2236842105263159</v>
      </c>
      <c r="BM248" s="76" t="str">
        <f t="shared" si="67"/>
        <v>R36S5</v>
      </c>
      <c r="BN248" s="76" t="e">
        <f t="shared" si="68"/>
        <v>#N/A</v>
      </c>
      <c r="BO248" s="76" t="s">
        <v>1365</v>
      </c>
      <c r="BP248" s="110">
        <f t="shared" si="69"/>
        <v>2.0288656998899479</v>
      </c>
      <c r="BQ248" s="144">
        <f t="shared" si="70"/>
        <v>0.25666666666666665</v>
      </c>
      <c r="BR248" s="110">
        <f t="shared" si="71"/>
        <v>7.2530244598326048</v>
      </c>
      <c r="BS248" s="99">
        <v>1</v>
      </c>
      <c r="BT248" s="99">
        <f t="shared" si="72"/>
        <v>4575.3364034559991</v>
      </c>
      <c r="BU248" s="122">
        <v>5</v>
      </c>
      <c r="BV248" s="122">
        <f t="shared" si="73"/>
        <v>2239.3364034559991</v>
      </c>
      <c r="BW248" s="122">
        <f t="shared" si="74"/>
        <v>1.7763157894736845E-2</v>
      </c>
      <c r="BX248" s="122" t="s">
        <v>1377</v>
      </c>
      <c r="BY248" s="122">
        <f t="shared" si="75"/>
        <v>0.18622593741087859</v>
      </c>
      <c r="BZ248" s="78">
        <v>-5.349194622557544</v>
      </c>
      <c r="CA248" s="122">
        <f t="shared" si="76"/>
        <v>-4.9571583255135314</v>
      </c>
      <c r="CB248" s="122">
        <f t="shared" si="77"/>
        <v>-5.5928397969418207</v>
      </c>
    </row>
    <row r="249" spans="1:80" x14ac:dyDescent="0.35">
      <c r="A249" s="4" t="s">
        <v>58</v>
      </c>
      <c r="B249" s="4">
        <v>6</v>
      </c>
      <c r="C249" s="4" t="s">
        <v>45</v>
      </c>
      <c r="D249" s="5">
        <v>1</v>
      </c>
      <c r="E249" s="6">
        <v>42409</v>
      </c>
      <c r="F249" s="4">
        <v>3147</v>
      </c>
      <c r="G249" s="4">
        <v>3147.6</v>
      </c>
      <c r="H249" s="4">
        <v>3084.72</v>
      </c>
      <c r="I249" s="4">
        <v>3085.3</v>
      </c>
      <c r="J249" s="7">
        <v>6</v>
      </c>
      <c r="K249" s="7">
        <v>271.39999999999998</v>
      </c>
      <c r="L249" s="4">
        <v>165</v>
      </c>
      <c r="M249" s="4">
        <v>109.9</v>
      </c>
      <c r="N249" s="8"/>
      <c r="O249" s="4">
        <v>12.4</v>
      </c>
      <c r="P249" s="8"/>
      <c r="Q249" s="8"/>
      <c r="R249" s="4">
        <v>0.11</v>
      </c>
      <c r="S249" s="4">
        <v>1375.5</v>
      </c>
      <c r="T249" s="4">
        <v>8984.1</v>
      </c>
      <c r="U249" s="4">
        <v>6639.8</v>
      </c>
      <c r="V249" s="4">
        <v>53.8</v>
      </c>
      <c r="W249" s="4">
        <v>7.0000000000000007E-2</v>
      </c>
      <c r="X249" s="4">
        <v>9.27</v>
      </c>
      <c r="Y249" s="4">
        <v>0.71</v>
      </c>
      <c r="Z249" s="4">
        <v>410.9</v>
      </c>
      <c r="AA249" s="4">
        <v>11.4</v>
      </c>
      <c r="AB249" s="8"/>
      <c r="AC249" s="4">
        <v>1808.3</v>
      </c>
      <c r="AD249" s="4">
        <v>251.3</v>
      </c>
      <c r="AE249" s="8">
        <v>0</v>
      </c>
      <c r="AF249" s="8">
        <v>4928</v>
      </c>
      <c r="AG249" s="8">
        <v>0.92535284151323316</v>
      </c>
      <c r="AH249" s="9">
        <v>8.5166129032258037E-2</v>
      </c>
      <c r="AI249" s="9">
        <v>4.0981854838709662E-2</v>
      </c>
      <c r="AJ249" s="10">
        <v>37.795199999998658</v>
      </c>
      <c r="AK249" s="10">
        <v>2031.7273266129</v>
      </c>
      <c r="AL249" s="10">
        <v>7099.6897508064494</v>
      </c>
      <c r="AM249" s="10">
        <v>6591.2798000000003</v>
      </c>
      <c r="AN249" s="10">
        <v>8390.5918000000001</v>
      </c>
      <c r="AO249" s="10">
        <v>3.8793951612903239</v>
      </c>
      <c r="AP249" s="10">
        <v>2.2722000000000002</v>
      </c>
      <c r="AQ249" s="10">
        <v>8.1948000000000008</v>
      </c>
      <c r="AR249" s="11">
        <v>0.11539516129032258</v>
      </c>
      <c r="AS249" s="11">
        <f t="shared" si="87"/>
        <v>4.292909483759848</v>
      </c>
      <c r="AT249" s="8">
        <v>57</v>
      </c>
      <c r="AU249" s="50">
        <v>5.2999999999999999E-2</v>
      </c>
      <c r="AV249" s="78">
        <v>1.06</v>
      </c>
      <c r="AW249" s="78" t="s">
        <v>119</v>
      </c>
      <c r="AX249" s="78" t="s">
        <v>98</v>
      </c>
      <c r="AY249" s="78">
        <v>3170</v>
      </c>
      <c r="AZ249" s="78">
        <v>5159.9319999999998</v>
      </c>
      <c r="BA249" s="78">
        <v>0</v>
      </c>
      <c r="BB249" s="78">
        <v>74.082933487174444</v>
      </c>
      <c r="BC249" s="78" t="str">
        <f t="shared" si="64"/>
        <v>R36S6C1</v>
      </c>
      <c r="BD249" s="78">
        <f t="shared" si="65"/>
        <v>71.754850306173154</v>
      </c>
      <c r="BE249" s="78">
        <v>147.41999999999999</v>
      </c>
      <c r="BF249" s="78"/>
      <c r="BG249" s="99">
        <v>30.9</v>
      </c>
      <c r="BH249" s="134">
        <v>1.4684404368809258</v>
      </c>
      <c r="BI249" s="99">
        <v>4</v>
      </c>
      <c r="BJ249" s="99">
        <f t="shared" si="66"/>
        <v>9.4487999999996646</v>
      </c>
      <c r="BK249" s="99">
        <v>47.844699856068075</v>
      </c>
      <c r="BL249" s="142">
        <v>8.862903225806452</v>
      </c>
      <c r="BM249" s="76" t="str">
        <f t="shared" si="67"/>
        <v>R36S6</v>
      </c>
      <c r="BN249" s="76">
        <f t="shared" si="68"/>
        <v>16.714736375789663</v>
      </c>
      <c r="BO249" s="76"/>
      <c r="BP249" s="110">
        <f t="shared" si="69"/>
        <v>17.140576454449818</v>
      </c>
      <c r="BQ249" s="144">
        <f t="shared" si="70"/>
        <v>0.29500000000000004</v>
      </c>
      <c r="BR249" s="110">
        <f t="shared" si="71"/>
        <v>10.744633864979122</v>
      </c>
      <c r="BS249" s="99">
        <v>1</v>
      </c>
      <c r="BT249" s="99">
        <f t="shared" si="72"/>
        <v>9362.6104886544581</v>
      </c>
      <c r="BU249" s="122">
        <v>5</v>
      </c>
      <c r="BV249" s="122">
        <f t="shared" si="73"/>
        <v>7987.1104886544581</v>
      </c>
      <c r="BW249" s="122">
        <f t="shared" si="74"/>
        <v>8.870967741935484E-3</v>
      </c>
      <c r="BX249" s="122" t="s">
        <v>1377</v>
      </c>
      <c r="BY249" s="122">
        <f t="shared" si="75"/>
        <v>0.26111254511678811</v>
      </c>
      <c r="BZ249" s="78">
        <v>-5.8466349913283642</v>
      </c>
      <c r="CA249" s="122">
        <f t="shared" si="76"/>
        <v>-6.2914529269533217</v>
      </c>
      <c r="CB249" s="122">
        <f t="shared" si="77"/>
        <v>-27.00863793674657</v>
      </c>
    </row>
    <row r="250" spans="1:80" x14ac:dyDescent="0.35">
      <c r="A250" s="4" t="s">
        <v>58</v>
      </c>
      <c r="B250" s="4">
        <v>6</v>
      </c>
      <c r="C250" s="4" t="s">
        <v>45</v>
      </c>
      <c r="D250" s="5">
        <v>2</v>
      </c>
      <c r="E250" s="6">
        <v>42409</v>
      </c>
      <c r="F250" s="4">
        <v>3154.4</v>
      </c>
      <c r="G250" s="4">
        <v>3155</v>
      </c>
      <c r="H250" s="4">
        <v>3091.92</v>
      </c>
      <c r="I250" s="4">
        <v>3092.5</v>
      </c>
      <c r="J250" s="7">
        <v>6</v>
      </c>
      <c r="K250" s="7">
        <v>271.39999999999998</v>
      </c>
      <c r="L250" s="4">
        <v>194.2</v>
      </c>
      <c r="M250" s="4">
        <v>194.2</v>
      </c>
      <c r="N250" s="8"/>
      <c r="O250" s="4">
        <v>11.1</v>
      </c>
      <c r="P250" s="8"/>
      <c r="Q250" s="8"/>
      <c r="R250" s="4">
        <v>0.28000000000000003</v>
      </c>
      <c r="S250" s="4">
        <v>1377.7</v>
      </c>
      <c r="T250" s="4">
        <v>8984.1</v>
      </c>
      <c r="U250" s="4">
        <v>6639.8</v>
      </c>
      <c r="V250" s="4">
        <v>53.8</v>
      </c>
      <c r="W250" s="4">
        <v>0.33</v>
      </c>
      <c r="X250" s="4">
        <v>9.27</v>
      </c>
      <c r="Y250" s="4">
        <v>1.37</v>
      </c>
      <c r="Z250" s="4">
        <v>862.1</v>
      </c>
      <c r="AA250" s="4">
        <v>13.53</v>
      </c>
      <c r="AB250" s="8"/>
      <c r="AC250" s="4">
        <v>1808.3</v>
      </c>
      <c r="AD250" s="4">
        <v>251.3</v>
      </c>
      <c r="AE250" s="8">
        <v>0</v>
      </c>
      <c r="AF250" s="8">
        <v>4928</v>
      </c>
      <c r="AG250" s="8">
        <v>0.92535284151323316</v>
      </c>
      <c r="AH250" s="9">
        <v>8.5166129032258037E-2</v>
      </c>
      <c r="AI250" s="9">
        <v>4.0981854838709662E-2</v>
      </c>
      <c r="AJ250" s="10">
        <v>37.795199999998658</v>
      </c>
      <c r="AK250" s="10">
        <v>2031.7273266129</v>
      </c>
      <c r="AL250" s="10">
        <v>7099.6897508064494</v>
      </c>
      <c r="AM250" s="10">
        <v>6591.2798000000003</v>
      </c>
      <c r="AN250" s="10">
        <v>8390.5918000000001</v>
      </c>
      <c r="AO250" s="10">
        <v>3.8793951612903239</v>
      </c>
      <c r="AP250" s="10">
        <v>2.2722000000000002</v>
      </c>
      <c r="AQ250" s="10">
        <v>8.1948000000000008</v>
      </c>
      <c r="AR250" s="11">
        <v>0.11539516129032258</v>
      </c>
      <c r="AS250" s="11">
        <f t="shared" si="87"/>
        <v>4.292909483759848</v>
      </c>
      <c r="AT250" s="8">
        <v>44</v>
      </c>
      <c r="AU250" s="50">
        <v>8.4499999999999992E-2</v>
      </c>
      <c r="AV250" s="78">
        <v>1.69</v>
      </c>
      <c r="AW250" s="78" t="s">
        <v>119</v>
      </c>
      <c r="AX250" s="78" t="s">
        <v>98</v>
      </c>
      <c r="AY250" s="78">
        <v>3176.3</v>
      </c>
      <c r="AZ250" s="78">
        <v>5162.808</v>
      </c>
      <c r="BA250" s="78">
        <v>6.61</v>
      </c>
      <c r="BB250" s="78">
        <v>37.276467046697022</v>
      </c>
      <c r="BC250" s="78" t="str">
        <f t="shared" si="64"/>
        <v>R36S6C2</v>
      </c>
      <c r="BD250" s="78">
        <f t="shared" si="65"/>
        <v>71.754850306173154</v>
      </c>
      <c r="BE250" s="78">
        <v>74.05</v>
      </c>
      <c r="BF250" s="78"/>
      <c r="BG250" s="99">
        <v>30.9</v>
      </c>
      <c r="BH250" s="134">
        <v>1.4684404368809258</v>
      </c>
      <c r="BI250" s="99">
        <v>4</v>
      </c>
      <c r="BJ250" s="99">
        <f t="shared" si="66"/>
        <v>9.4487999999996646</v>
      </c>
      <c r="BK250" s="99">
        <v>47.844699856068075</v>
      </c>
      <c r="BL250" s="142">
        <v>17.495495495495494</v>
      </c>
      <c r="BM250" s="76" t="str">
        <f t="shared" si="67"/>
        <v>R36S6</v>
      </c>
      <c r="BN250" s="76">
        <f t="shared" si="68"/>
        <v>16.714736375789663</v>
      </c>
      <c r="BO250" s="76"/>
      <c r="BP250" s="110">
        <f t="shared" si="69"/>
        <v>10.836089834509812</v>
      </c>
      <c r="BQ250" s="144">
        <f t="shared" si="70"/>
        <v>0.29500000000000004</v>
      </c>
      <c r="BR250" s="110">
        <f t="shared" si="71"/>
        <v>10.744633864979122</v>
      </c>
      <c r="BS250" s="99">
        <v>1</v>
      </c>
      <c r="BT250" s="99">
        <f t="shared" si="72"/>
        <v>9384.4636213596332</v>
      </c>
      <c r="BU250" s="122">
        <v>5</v>
      </c>
      <c r="BV250" s="122">
        <f t="shared" si="73"/>
        <v>8006.7636213596334</v>
      </c>
      <c r="BW250" s="122">
        <f t="shared" si="74"/>
        <v>2.5225225225225228E-2</v>
      </c>
      <c r="BX250" s="122" t="s">
        <v>1377</v>
      </c>
      <c r="BY250" s="122">
        <f t="shared" si="75"/>
        <v>0.33630964888201015</v>
      </c>
      <c r="BZ250" s="78">
        <v>-6.4159526857760136</v>
      </c>
      <c r="CA250" s="122">
        <f t="shared" si="76"/>
        <v>-6.2914529269533217</v>
      </c>
      <c r="CB250" s="122">
        <f t="shared" si="77"/>
        <v>-27.00863793674657</v>
      </c>
    </row>
    <row r="251" spans="1:80" x14ac:dyDescent="0.35">
      <c r="A251" s="4" t="s">
        <v>58</v>
      </c>
      <c r="B251" s="4">
        <v>6</v>
      </c>
      <c r="C251" s="4" t="s">
        <v>45</v>
      </c>
      <c r="D251" s="5">
        <v>3</v>
      </c>
      <c r="E251" s="6">
        <v>42409</v>
      </c>
      <c r="F251" s="4">
        <v>3167.5</v>
      </c>
      <c r="G251" s="4">
        <v>3168</v>
      </c>
      <c r="H251" s="4">
        <v>3104.62</v>
      </c>
      <c r="I251" s="4">
        <v>3105.1</v>
      </c>
      <c r="J251" s="7">
        <v>6</v>
      </c>
      <c r="K251" s="7">
        <v>273.2</v>
      </c>
      <c r="L251" s="4">
        <v>208.6</v>
      </c>
      <c r="M251" s="4">
        <v>201.2</v>
      </c>
      <c r="N251" s="8"/>
      <c r="O251" s="4">
        <v>13.1</v>
      </c>
      <c r="P251" s="8"/>
      <c r="Q251" s="8"/>
      <c r="R251" s="4">
        <v>0.42</v>
      </c>
      <c r="S251" s="4">
        <v>1398.8</v>
      </c>
      <c r="T251" s="4">
        <v>8984.1</v>
      </c>
      <c r="U251" s="4">
        <v>6639.8</v>
      </c>
      <c r="V251" s="4">
        <v>53.8</v>
      </c>
      <c r="W251" s="4">
        <v>0.79</v>
      </c>
      <c r="X251" s="4">
        <v>9.27</v>
      </c>
      <c r="Y251" s="4">
        <v>1.34</v>
      </c>
      <c r="Z251" s="4">
        <v>906</v>
      </c>
      <c r="AA251" s="4">
        <v>13.72</v>
      </c>
      <c r="AB251" s="8"/>
      <c r="AC251" s="4">
        <v>1808.3</v>
      </c>
      <c r="AD251" s="4">
        <v>251.3</v>
      </c>
      <c r="AE251" s="8">
        <v>0</v>
      </c>
      <c r="AF251" s="8">
        <v>4928</v>
      </c>
      <c r="AG251" s="8">
        <v>0.44095999999999991</v>
      </c>
      <c r="AH251" s="9">
        <v>8.5166129032258037E-2</v>
      </c>
      <c r="AI251" s="9">
        <v>4.0981854838709662E-2</v>
      </c>
      <c r="AJ251" s="10">
        <v>37.795199999998658</v>
      </c>
      <c r="AK251" s="10">
        <v>2031.7273266129</v>
      </c>
      <c r="AL251" s="10">
        <v>7099.6897508064494</v>
      </c>
      <c r="AM251" s="10">
        <v>6591.2798000000003</v>
      </c>
      <c r="AN251" s="10">
        <v>8390.5918000000001</v>
      </c>
      <c r="AO251" s="10">
        <v>3.8793951612903239</v>
      </c>
      <c r="AP251" s="10">
        <v>2.2722000000000002</v>
      </c>
      <c r="AQ251" s="10">
        <v>8.1948000000000008</v>
      </c>
      <c r="AR251" s="11">
        <v>0.11539516129032258</v>
      </c>
      <c r="AS251" s="11">
        <f t="shared" si="87"/>
        <v>4.292909483759848</v>
      </c>
      <c r="AT251" s="8">
        <v>61</v>
      </c>
      <c r="AU251" s="50">
        <v>0.24099999999999999</v>
      </c>
      <c r="AV251" s="78">
        <v>4.82</v>
      </c>
      <c r="AW251" s="78" t="s">
        <v>119</v>
      </c>
      <c r="AX251" s="78" t="s">
        <v>98</v>
      </c>
      <c r="AY251" s="78">
        <v>3182.7</v>
      </c>
      <c r="AZ251" s="78">
        <v>5167.9040000000005</v>
      </c>
      <c r="BA251" s="78">
        <v>0.94</v>
      </c>
      <c r="BB251" s="78">
        <v>86.822311460182405</v>
      </c>
      <c r="BC251" s="78" t="str">
        <f t="shared" si="64"/>
        <v>R36S6C3</v>
      </c>
      <c r="BD251" s="78">
        <f t="shared" si="65"/>
        <v>71.754850306173154</v>
      </c>
      <c r="BE251" s="78">
        <v>172.36</v>
      </c>
      <c r="BF251" s="78"/>
      <c r="BG251" s="99">
        <v>30.9</v>
      </c>
      <c r="BH251" s="142">
        <v>1.4684404368809258</v>
      </c>
      <c r="BI251" s="99">
        <v>4</v>
      </c>
      <c r="BJ251" s="99">
        <f t="shared" si="66"/>
        <v>9.4487999999996646</v>
      </c>
      <c r="BK251" s="99">
        <v>47.844699856068075</v>
      </c>
      <c r="BL251" s="142">
        <v>15.358778625954198</v>
      </c>
      <c r="BM251" s="76" t="str">
        <f t="shared" si="67"/>
        <v>R36S6</v>
      </c>
      <c r="BN251" s="76">
        <f t="shared" si="68"/>
        <v>16.714736375789663</v>
      </c>
      <c r="BO251" s="76"/>
      <c r="BP251" s="110">
        <f t="shared" si="69"/>
        <v>8.8622812624505016</v>
      </c>
      <c r="BQ251" s="144">
        <f t="shared" si="70"/>
        <v>0.29500000000000004</v>
      </c>
      <c r="BR251" s="110">
        <f t="shared" si="71"/>
        <v>10.744633864979122</v>
      </c>
      <c r="BS251" s="99">
        <v>1</v>
      </c>
      <c r="BT251" s="99">
        <f t="shared" si="72"/>
        <v>4490.3634114559982</v>
      </c>
      <c r="BU251" s="122">
        <v>5</v>
      </c>
      <c r="BV251" s="122">
        <f t="shared" si="73"/>
        <v>3091.563411455998</v>
      </c>
      <c r="BW251" s="122">
        <f t="shared" si="74"/>
        <v>3.2061068702290078E-2</v>
      </c>
      <c r="BX251" s="122" t="s">
        <v>1377</v>
      </c>
      <c r="BY251" s="122">
        <f t="shared" si="75"/>
        <v>0.28749857633055631</v>
      </c>
      <c r="BZ251" s="78">
        <v>-6.4513635681443731</v>
      </c>
      <c r="CA251" s="122">
        <f t="shared" si="76"/>
        <v>-6.2914529269533217</v>
      </c>
      <c r="CB251" s="122">
        <f t="shared" si="77"/>
        <v>-27.00863793674657</v>
      </c>
    </row>
    <row r="252" spans="1:80" x14ac:dyDescent="0.35">
      <c r="A252" s="4" t="s">
        <v>58</v>
      </c>
      <c r="B252" s="4">
        <v>6</v>
      </c>
      <c r="C252" s="4" t="s">
        <v>45</v>
      </c>
      <c r="D252" s="5">
        <v>4</v>
      </c>
      <c r="E252" s="6">
        <v>42409</v>
      </c>
      <c r="F252" s="4">
        <v>3184</v>
      </c>
      <c r="G252" s="4">
        <v>3184.6</v>
      </c>
      <c r="H252" s="4">
        <v>3120.59</v>
      </c>
      <c r="I252" s="4">
        <v>3121.17</v>
      </c>
      <c r="J252" s="7">
        <v>6</v>
      </c>
      <c r="K252" s="7">
        <v>273.2</v>
      </c>
      <c r="L252" s="4">
        <v>204.4</v>
      </c>
      <c r="M252" s="4">
        <v>201.3</v>
      </c>
      <c r="N252" s="8"/>
      <c r="O252" s="4">
        <v>18.899999999999999</v>
      </c>
      <c r="P252" s="8"/>
      <c r="Q252" s="8"/>
      <c r="R252" s="4">
        <v>0.37</v>
      </c>
      <c r="S252" s="4">
        <v>1432.2</v>
      </c>
      <c r="T252" s="4">
        <v>8984.1</v>
      </c>
      <c r="U252" s="4">
        <v>6639.8</v>
      </c>
      <c r="V252" s="4">
        <v>53.8</v>
      </c>
      <c r="W252" s="4">
        <v>0.94</v>
      </c>
      <c r="X252" s="4">
        <v>9.27</v>
      </c>
      <c r="Y252" s="4">
        <v>1.24</v>
      </c>
      <c r="Z252" s="4">
        <v>762.5</v>
      </c>
      <c r="AA252" s="4">
        <v>11.55</v>
      </c>
      <c r="AB252" s="8"/>
      <c r="AC252" s="4">
        <v>1808.3</v>
      </c>
      <c r="AD252" s="4">
        <v>251.3</v>
      </c>
      <c r="AE252" s="8">
        <v>0</v>
      </c>
      <c r="AF252" s="8">
        <v>4928</v>
      </c>
      <c r="AG252" s="8">
        <v>0.44095999999999991</v>
      </c>
      <c r="AH252" s="9">
        <v>8.5166129032258037E-2</v>
      </c>
      <c r="AI252" s="9">
        <v>4.0981854838709662E-2</v>
      </c>
      <c r="AJ252" s="10">
        <v>37.795199999998658</v>
      </c>
      <c r="AK252" s="10">
        <v>2031.7273266129</v>
      </c>
      <c r="AL252" s="10">
        <v>7099.6897508064494</v>
      </c>
      <c r="AM252" s="10">
        <v>6591.2798000000003</v>
      </c>
      <c r="AN252" s="10">
        <v>8390.5918000000001</v>
      </c>
      <c r="AO252" s="10">
        <v>3.8793951612903239</v>
      </c>
      <c r="AP252" s="10">
        <v>2.2722000000000002</v>
      </c>
      <c r="AQ252" s="10">
        <v>8.1948000000000008</v>
      </c>
      <c r="AR252" s="11">
        <v>0.11539516129032258</v>
      </c>
      <c r="AS252" s="11">
        <f t="shared" si="87"/>
        <v>4.292909483759848</v>
      </c>
      <c r="AT252" s="8">
        <v>54</v>
      </c>
      <c r="AU252" s="50">
        <v>0.2145</v>
      </c>
      <c r="AV252" s="78">
        <v>4.29</v>
      </c>
      <c r="AW252" s="78" t="s">
        <v>119</v>
      </c>
      <c r="AX252" s="78" t="s">
        <v>98</v>
      </c>
      <c r="AY252" s="78">
        <v>3193.4</v>
      </c>
      <c r="AZ252" s="78">
        <v>5174.3159999999998</v>
      </c>
      <c r="BA252" s="78">
        <v>1.89</v>
      </c>
      <c r="BB252" s="78">
        <v>88.837689230638773</v>
      </c>
      <c r="BC252" s="78" t="str">
        <f t="shared" si="64"/>
        <v>R36S6C4</v>
      </c>
      <c r="BD252" s="78">
        <f t="shared" si="65"/>
        <v>71.754850306173154</v>
      </c>
      <c r="BE252" s="78">
        <v>175.98</v>
      </c>
      <c r="BF252" s="78"/>
      <c r="BG252" s="99">
        <v>30.9</v>
      </c>
      <c r="BH252" s="142">
        <v>1.4684404368809258</v>
      </c>
      <c r="BI252" s="99">
        <v>4</v>
      </c>
      <c r="BJ252" s="99">
        <f t="shared" si="66"/>
        <v>9.4487999999996646</v>
      </c>
      <c r="BK252" s="99">
        <v>47.844699856068075</v>
      </c>
      <c r="BL252" s="142">
        <v>10.650793650793652</v>
      </c>
      <c r="BM252" s="76" t="str">
        <f t="shared" si="67"/>
        <v>R36S6</v>
      </c>
      <c r="BN252" s="76">
        <f t="shared" si="68"/>
        <v>16.714736375789663</v>
      </c>
      <c r="BO252" s="76"/>
      <c r="BP252" s="110">
        <f t="shared" si="69"/>
        <v>6.1395879085063578</v>
      </c>
      <c r="BQ252" s="144">
        <f t="shared" si="70"/>
        <v>0.29500000000000004</v>
      </c>
      <c r="BR252" s="110">
        <f t="shared" si="71"/>
        <v>10.744633864979122</v>
      </c>
      <c r="BS252" s="99">
        <v>1</v>
      </c>
      <c r="BT252" s="99">
        <f t="shared" si="72"/>
        <v>4513.4616017919989</v>
      </c>
      <c r="BU252" s="122">
        <v>5</v>
      </c>
      <c r="BV252" s="122">
        <f t="shared" si="73"/>
        <v>3081.2616017919991</v>
      </c>
      <c r="BW252" s="122">
        <f t="shared" si="74"/>
        <v>1.9576719576719578E-2</v>
      </c>
      <c r="BX252" s="122" t="s">
        <v>1377</v>
      </c>
      <c r="BY252" s="122">
        <f t="shared" si="75"/>
        <v>0.19929625575801602</v>
      </c>
      <c r="BZ252" s="78">
        <v>-6.451860462564535</v>
      </c>
      <c r="CA252" s="122">
        <f t="shared" si="76"/>
        <v>-6.2914529269533217</v>
      </c>
      <c r="CB252" s="122">
        <f t="shared" si="77"/>
        <v>-27.00863793674657</v>
      </c>
    </row>
    <row r="253" spans="1:80" x14ac:dyDescent="0.35">
      <c r="A253" s="4" t="s">
        <v>58</v>
      </c>
      <c r="B253" s="4">
        <v>7</v>
      </c>
      <c r="C253" s="4" t="s">
        <v>45</v>
      </c>
      <c r="D253" s="5">
        <v>1</v>
      </c>
      <c r="E253" s="6">
        <v>42415</v>
      </c>
      <c r="F253" s="4">
        <v>3068</v>
      </c>
      <c r="G253" s="4">
        <v>3068.6</v>
      </c>
      <c r="H253" s="4">
        <v>3007.91</v>
      </c>
      <c r="I253" s="4">
        <v>3008.5</v>
      </c>
      <c r="J253" s="7">
        <v>6</v>
      </c>
      <c r="K253" s="7">
        <v>266</v>
      </c>
      <c r="L253" s="4">
        <v>107</v>
      </c>
      <c r="M253" s="4">
        <v>107</v>
      </c>
      <c r="N253" s="8"/>
      <c r="O253" s="4">
        <v>16.5</v>
      </c>
      <c r="P253" s="8"/>
      <c r="Q253" s="8"/>
      <c r="R253" s="4">
        <v>0.79</v>
      </c>
      <c r="S253" s="4">
        <v>3334</v>
      </c>
      <c r="T253" s="4">
        <v>9081.7000000000007</v>
      </c>
      <c r="U253" s="4">
        <v>5937.3</v>
      </c>
      <c r="V253" s="4">
        <v>51</v>
      </c>
      <c r="W253" s="4">
        <v>0.54</v>
      </c>
      <c r="X253" s="4">
        <v>24.35</v>
      </c>
      <c r="Y253" s="4">
        <v>3.01</v>
      </c>
      <c r="Z253" s="4">
        <v>1768.6</v>
      </c>
      <c r="AA253" s="4">
        <v>50.39</v>
      </c>
      <c r="AB253" s="8"/>
      <c r="AC253" s="4">
        <v>1826</v>
      </c>
      <c r="AD253" s="4">
        <v>253.3</v>
      </c>
      <c r="AE253" s="8">
        <v>0</v>
      </c>
      <c r="AF253" s="8">
        <v>6504</v>
      </c>
      <c r="AG253" s="8">
        <v>1.09416783018826</v>
      </c>
      <c r="AH253" s="9">
        <v>9.2370253164556979E-2</v>
      </c>
      <c r="AI253" s="9">
        <v>4.8887341772151913E-2</v>
      </c>
      <c r="AJ253" s="10">
        <v>24.079199999999219</v>
      </c>
      <c r="AK253" s="10">
        <v>1865.7874177215194</v>
      </c>
      <c r="AL253" s="10">
        <v>7180.9947886075961</v>
      </c>
      <c r="AM253" s="10">
        <v>6406.2061000000003</v>
      </c>
      <c r="AN253" s="10">
        <v>8390.5918000000001</v>
      </c>
      <c r="AO253" s="10">
        <v>3.5878063291139224</v>
      </c>
      <c r="AP253" s="10">
        <v>1.7798</v>
      </c>
      <c r="AQ253" s="10">
        <v>8.5654000000000003</v>
      </c>
      <c r="AR253" s="11">
        <v>0.12515506329113921</v>
      </c>
      <c r="AS253" s="11">
        <f t="shared" si="87"/>
        <v>2.9663197493399029</v>
      </c>
      <c r="AT253" s="8">
        <v>47</v>
      </c>
      <c r="AU253" s="50">
        <v>0.54549999999999998</v>
      </c>
      <c r="AV253" s="78">
        <v>10.91</v>
      </c>
      <c r="AW253" s="78" t="s">
        <v>119</v>
      </c>
      <c r="AX253" s="78" t="s">
        <v>98</v>
      </c>
      <c r="AY253" s="78">
        <v>3127.9</v>
      </c>
      <c r="AZ253" s="78">
        <v>5129.2039999999997</v>
      </c>
      <c r="BA253" s="78">
        <v>0</v>
      </c>
      <c r="BB253" s="78">
        <v>462.86820992712762</v>
      </c>
      <c r="BC253" s="78" t="str">
        <f t="shared" si="64"/>
        <v>R36S7C1</v>
      </c>
      <c r="BD253" s="78">
        <f t="shared" si="65"/>
        <v>283.82036325957256</v>
      </c>
      <c r="BE253" s="78">
        <v>926.34</v>
      </c>
      <c r="BF253" s="78"/>
      <c r="BG253" s="99">
        <v>27</v>
      </c>
      <c r="BH253" s="142">
        <v>2.7824844679226128</v>
      </c>
      <c r="BI253" s="99">
        <v>4</v>
      </c>
      <c r="BJ253" s="99">
        <f t="shared" si="66"/>
        <v>6.0197999999998046</v>
      </c>
      <c r="BK253" s="99">
        <v>75.833084155622245</v>
      </c>
      <c r="BL253" s="142">
        <v>6.4848484848484844</v>
      </c>
      <c r="BM253" s="76" t="str">
        <f t="shared" si="67"/>
        <v>R36S7</v>
      </c>
      <c r="BN253" s="76">
        <f t="shared" si="68"/>
        <v>95.680974150791158</v>
      </c>
      <c r="BO253" s="76"/>
      <c r="BP253" s="110">
        <f t="shared" si="69"/>
        <v>13.335821703949268</v>
      </c>
      <c r="BQ253" s="144">
        <f t="shared" si="70"/>
        <v>0.745</v>
      </c>
      <c r="BR253" s="110">
        <f t="shared" si="71"/>
        <v>16.949108331121138</v>
      </c>
      <c r="BS253" s="99">
        <v>1</v>
      </c>
      <c r="BT253" s="99">
        <f t="shared" si="72"/>
        <v>10794.999414573145</v>
      </c>
      <c r="BU253" s="122">
        <v>5</v>
      </c>
      <c r="BV253" s="122">
        <f t="shared" si="73"/>
        <v>7460.9994145731453</v>
      </c>
      <c r="BW253" s="122">
        <f t="shared" si="74"/>
        <v>4.7878787878787882E-2</v>
      </c>
      <c r="BX253" s="122" t="s">
        <v>1377</v>
      </c>
      <c r="BY253" s="122">
        <f t="shared" si="75"/>
        <v>0.1949225122846685</v>
      </c>
      <c r="BZ253" s="78">
        <v>-5.8600202463235345</v>
      </c>
      <c r="CA253" s="122">
        <f t="shared" si="76"/>
        <v>-5.6383763916374114</v>
      </c>
      <c r="CB253" s="122">
        <f t="shared" si="77"/>
        <v>-16.725227244725914</v>
      </c>
    </row>
    <row r="254" spans="1:80" x14ac:dyDescent="0.35">
      <c r="A254" s="4" t="s">
        <v>58</v>
      </c>
      <c r="B254" s="4">
        <v>7</v>
      </c>
      <c r="C254" s="4" t="s">
        <v>45</v>
      </c>
      <c r="D254" s="5">
        <v>2</v>
      </c>
      <c r="E254" s="6">
        <v>42415</v>
      </c>
      <c r="F254" s="4">
        <v>3086.4</v>
      </c>
      <c r="G254" s="4">
        <v>3087</v>
      </c>
      <c r="H254" s="4">
        <v>3025.8</v>
      </c>
      <c r="I254" s="4">
        <v>3026.39</v>
      </c>
      <c r="J254" s="7">
        <v>6</v>
      </c>
      <c r="K254" s="7">
        <v>267.8</v>
      </c>
      <c r="L254" s="4">
        <v>94.2</v>
      </c>
      <c r="M254" s="4">
        <v>91.4</v>
      </c>
      <c r="N254" s="8"/>
      <c r="O254" s="4">
        <v>13.8</v>
      </c>
      <c r="P254" s="8"/>
      <c r="Q254" s="8"/>
      <c r="R254" s="4">
        <v>1.03</v>
      </c>
      <c r="S254" s="4">
        <v>3373.8</v>
      </c>
      <c r="T254" s="4">
        <v>9081.7000000000007</v>
      </c>
      <c r="U254" s="4">
        <v>5937.3</v>
      </c>
      <c r="V254" s="4">
        <v>51</v>
      </c>
      <c r="W254" s="4">
        <v>0.69</v>
      </c>
      <c r="X254" s="4">
        <v>24.35</v>
      </c>
      <c r="Y254" s="4">
        <v>3.63</v>
      </c>
      <c r="Z254" s="4">
        <v>2187.6999999999998</v>
      </c>
      <c r="AA254" s="4">
        <v>72.92</v>
      </c>
      <c r="AB254" s="8"/>
      <c r="AC254" s="4">
        <v>1826</v>
      </c>
      <c r="AD254" s="4">
        <v>253.3</v>
      </c>
      <c r="AE254" s="8">
        <v>0</v>
      </c>
      <c r="AF254" s="8">
        <v>6504</v>
      </c>
      <c r="AG254" s="8">
        <v>1.09416783018826</v>
      </c>
      <c r="AH254" s="9">
        <v>9.2370253164556979E-2</v>
      </c>
      <c r="AI254" s="9">
        <v>4.8887341772151913E-2</v>
      </c>
      <c r="AJ254" s="10">
        <v>24.079199999999219</v>
      </c>
      <c r="AK254" s="10">
        <v>1865.7874177215194</v>
      </c>
      <c r="AL254" s="10">
        <v>7180.9947886075961</v>
      </c>
      <c r="AM254" s="10">
        <v>6406.2061000000003</v>
      </c>
      <c r="AN254" s="10">
        <v>8390.5918000000001</v>
      </c>
      <c r="AO254" s="10">
        <v>3.5878063291139224</v>
      </c>
      <c r="AP254" s="10">
        <v>1.7798</v>
      </c>
      <c r="AQ254" s="10">
        <v>8.5654000000000003</v>
      </c>
      <c r="AR254" s="11">
        <v>0.12515506329113921</v>
      </c>
      <c r="AS254" s="11">
        <f t="shared" si="87"/>
        <v>2.9663197493399029</v>
      </c>
      <c r="AT254" s="8">
        <v>69</v>
      </c>
      <c r="AU254" s="50">
        <v>0.9820000000000001</v>
      </c>
      <c r="AV254" s="78">
        <v>19.64</v>
      </c>
      <c r="AW254" s="78" t="s">
        <v>119</v>
      </c>
      <c r="AX254" s="78" t="s">
        <v>98</v>
      </c>
      <c r="AY254" s="78">
        <v>3136.4</v>
      </c>
      <c r="AZ254" s="78">
        <v>5136.3639999999996</v>
      </c>
      <c r="BA254" s="78">
        <v>0</v>
      </c>
      <c r="BB254" s="78">
        <v>650.57671038078718</v>
      </c>
      <c r="BC254" s="78" t="str">
        <f t="shared" si="64"/>
        <v>R36S7C2</v>
      </c>
      <c r="BD254" s="78">
        <f t="shared" si="65"/>
        <v>283.82036325957256</v>
      </c>
      <c r="BE254" s="78">
        <v>1301.1300000000003</v>
      </c>
      <c r="BF254" s="78"/>
      <c r="BG254" s="99">
        <v>27</v>
      </c>
      <c r="BH254" s="142">
        <v>2.7824844679226128</v>
      </c>
      <c r="BI254" s="99">
        <v>4</v>
      </c>
      <c r="BJ254" s="99">
        <f t="shared" si="66"/>
        <v>6.0197999999998046</v>
      </c>
      <c r="BK254" s="99">
        <v>75.833084155622245</v>
      </c>
      <c r="BL254" s="142">
        <v>6.6231884057971016</v>
      </c>
      <c r="BM254" s="76" t="str">
        <f t="shared" si="67"/>
        <v>R36S7</v>
      </c>
      <c r="BN254" s="76">
        <f t="shared" si="68"/>
        <v>95.680974150791158</v>
      </c>
      <c r="BO254" s="76"/>
      <c r="BP254" s="110">
        <f t="shared" si="69"/>
        <v>18.666471013162738</v>
      </c>
      <c r="BQ254" s="144">
        <f t="shared" si="70"/>
        <v>0.745</v>
      </c>
      <c r="BR254" s="110">
        <f t="shared" si="71"/>
        <v>16.949108331121138</v>
      </c>
      <c r="BS254" s="99">
        <v>1</v>
      </c>
      <c r="BT254" s="99">
        <f t="shared" si="72"/>
        <v>10859.20430751433</v>
      </c>
      <c r="BU254" s="122">
        <v>5</v>
      </c>
      <c r="BV254" s="122">
        <f t="shared" si="73"/>
        <v>7485.40430751433</v>
      </c>
      <c r="BW254" s="122">
        <f t="shared" si="74"/>
        <v>7.4637681159420294E-2</v>
      </c>
      <c r="BX254" s="122" t="s">
        <v>1377</v>
      </c>
      <c r="BY254" s="122">
        <f t="shared" si="75"/>
        <v>0.224056456138992</v>
      </c>
      <c r="BZ254" s="78">
        <v>-5.7024368903217333</v>
      </c>
      <c r="CA254" s="122">
        <f t="shared" si="76"/>
        <v>-5.6383763916374114</v>
      </c>
      <c r="CB254" s="122">
        <f t="shared" si="77"/>
        <v>-16.725227244725914</v>
      </c>
    </row>
    <row r="255" spans="1:80" x14ac:dyDescent="0.35">
      <c r="A255" s="4" t="s">
        <v>58</v>
      </c>
      <c r="B255" s="4">
        <v>7</v>
      </c>
      <c r="C255" s="4" t="s">
        <v>45</v>
      </c>
      <c r="D255" s="5">
        <v>3</v>
      </c>
      <c r="E255" s="6">
        <v>42415</v>
      </c>
      <c r="F255" s="4">
        <v>3098</v>
      </c>
      <c r="G255" s="4">
        <v>3098.6</v>
      </c>
      <c r="H255" s="4">
        <v>3037.08</v>
      </c>
      <c r="I255" s="4">
        <v>3037.66</v>
      </c>
      <c r="J255" s="7">
        <v>6</v>
      </c>
      <c r="K255" s="7">
        <v>267.8</v>
      </c>
      <c r="L255" s="4">
        <v>100.8</v>
      </c>
      <c r="M255" s="4">
        <v>100.6</v>
      </c>
      <c r="N255" s="8"/>
      <c r="O255" s="4">
        <v>17.7</v>
      </c>
      <c r="P255" s="8"/>
      <c r="Q255" s="8"/>
      <c r="R255" s="4">
        <v>0.6</v>
      </c>
      <c r="S255" s="4">
        <v>3395.7</v>
      </c>
      <c r="T255" s="4">
        <v>9081.7000000000007</v>
      </c>
      <c r="U255" s="4">
        <v>5937.3</v>
      </c>
      <c r="V255" s="4">
        <v>51</v>
      </c>
      <c r="W255" s="4">
        <v>0.24</v>
      </c>
      <c r="X255" s="4">
        <v>24.35</v>
      </c>
      <c r="Y255" s="4">
        <v>3.45</v>
      </c>
      <c r="Z255" s="4">
        <v>1861.6</v>
      </c>
      <c r="AA255" s="4">
        <v>56.41</v>
      </c>
      <c r="AB255" s="8"/>
      <c r="AC255" s="4">
        <v>1826</v>
      </c>
      <c r="AD255" s="4">
        <v>253.3</v>
      </c>
      <c r="AE255" s="8">
        <v>0</v>
      </c>
      <c r="AF255" s="8">
        <v>6504</v>
      </c>
      <c r="AG255" s="8">
        <v>0.44096000000000002</v>
      </c>
      <c r="AH255" s="9">
        <v>9.2370253164556979E-2</v>
      </c>
      <c r="AI255" s="9">
        <v>4.8887341772151913E-2</v>
      </c>
      <c r="AJ255" s="10">
        <v>24.079199999999219</v>
      </c>
      <c r="AK255" s="10">
        <v>1865.7874177215194</v>
      </c>
      <c r="AL255" s="10">
        <v>7180.9947886075961</v>
      </c>
      <c r="AM255" s="10">
        <v>6406.2061000000003</v>
      </c>
      <c r="AN255" s="10">
        <v>8390.5918000000001</v>
      </c>
      <c r="AO255" s="10">
        <v>3.5878063291139224</v>
      </c>
      <c r="AP255" s="10">
        <v>1.7798</v>
      </c>
      <c r="AQ255" s="10">
        <v>8.5654000000000003</v>
      </c>
      <c r="AR255" s="11">
        <v>0.12515506329113921</v>
      </c>
      <c r="AS255" s="11">
        <f t="shared" si="87"/>
        <v>2.9663197493399029</v>
      </c>
      <c r="AT255" s="8">
        <v>52</v>
      </c>
      <c r="AU255" s="50">
        <v>0.13100000000000001</v>
      </c>
      <c r="AV255" s="78">
        <v>2.62</v>
      </c>
      <c r="AW255" s="78" t="s">
        <v>119</v>
      </c>
      <c r="AX255" s="78" t="s">
        <v>98</v>
      </c>
      <c r="AY255" s="78">
        <v>3142.3</v>
      </c>
      <c r="AZ255" s="78">
        <v>5140.8760000000002</v>
      </c>
      <c r="BA255" s="78">
        <v>0</v>
      </c>
      <c r="BB255" s="78">
        <v>15.631129364107245</v>
      </c>
      <c r="BC255" s="78" t="str">
        <f t="shared" si="64"/>
        <v>R36S7C3</v>
      </c>
      <c r="BD255" s="78">
        <f t="shared" si="65"/>
        <v>283.82036325957256</v>
      </c>
      <c r="BE255" s="78">
        <v>31.240000000000002</v>
      </c>
      <c r="BF255" s="78"/>
      <c r="BG255" s="99">
        <v>27</v>
      </c>
      <c r="BH255" s="142">
        <v>2.7824844679226128</v>
      </c>
      <c r="BI255" s="99">
        <v>4</v>
      </c>
      <c r="BJ255" s="99">
        <f t="shared" si="66"/>
        <v>6.0197999999998046</v>
      </c>
      <c r="BK255" s="99">
        <v>75.833084155622245</v>
      </c>
      <c r="BL255" s="142">
        <v>5.6836158192090398</v>
      </c>
      <c r="BM255" s="76" t="str">
        <f t="shared" si="67"/>
        <v>R36S7</v>
      </c>
      <c r="BN255" s="76">
        <f t="shared" si="68"/>
        <v>95.680974150791158</v>
      </c>
      <c r="BO255" s="76"/>
      <c r="BP255" s="110">
        <f t="shared" si="69"/>
        <v>13.222581583000546</v>
      </c>
      <c r="BQ255" s="144">
        <f t="shared" si="70"/>
        <v>0.745</v>
      </c>
      <c r="BR255" s="110">
        <f t="shared" si="71"/>
        <v>16.949108331121138</v>
      </c>
      <c r="BS255" s="99">
        <v>1</v>
      </c>
      <c r="BT255" s="99">
        <f t="shared" si="72"/>
        <v>4392.6770135039997</v>
      </c>
      <c r="BU255" s="122">
        <v>5</v>
      </c>
      <c r="BV255" s="122">
        <f t="shared" si="73"/>
        <v>996.97701350399984</v>
      </c>
      <c r="BW255" s="122">
        <f t="shared" si="74"/>
        <v>3.3898305084745763E-2</v>
      </c>
      <c r="BX255" s="122" t="s">
        <v>1377</v>
      </c>
      <c r="BY255" s="122">
        <f t="shared" si="75"/>
        <v>0.17892714356906989</v>
      </c>
      <c r="BZ255" s="78">
        <v>-5.7983436695272665</v>
      </c>
      <c r="CA255" s="122">
        <f t="shared" si="76"/>
        <v>-5.6383763916374114</v>
      </c>
      <c r="CB255" s="122">
        <f t="shared" si="77"/>
        <v>-16.725227244725914</v>
      </c>
    </row>
    <row r="256" spans="1:80" x14ac:dyDescent="0.35">
      <c r="A256" s="4" t="s">
        <v>58</v>
      </c>
      <c r="B256" s="4">
        <v>7</v>
      </c>
      <c r="C256" s="4" t="s">
        <v>45</v>
      </c>
      <c r="D256" s="5">
        <v>4</v>
      </c>
      <c r="E256" s="6">
        <v>42415</v>
      </c>
      <c r="F256" s="4">
        <v>3130</v>
      </c>
      <c r="G256" s="4">
        <v>3130.6</v>
      </c>
      <c r="H256" s="4">
        <v>3068.18</v>
      </c>
      <c r="I256" s="4">
        <v>3068.77</v>
      </c>
      <c r="J256" s="7">
        <v>6</v>
      </c>
      <c r="K256" s="7">
        <v>269.60000000000002</v>
      </c>
      <c r="L256" s="4">
        <v>57.7</v>
      </c>
      <c r="M256" s="4">
        <v>54.9</v>
      </c>
      <c r="N256" s="8"/>
      <c r="O256" s="4">
        <v>19</v>
      </c>
      <c r="P256" s="8"/>
      <c r="Q256" s="8"/>
      <c r="R256" s="4">
        <v>0.56000000000000005</v>
      </c>
      <c r="S256" s="4">
        <v>4033.3</v>
      </c>
      <c r="T256" s="4">
        <v>9081.7000000000007</v>
      </c>
      <c r="U256" s="4">
        <v>5937.3</v>
      </c>
      <c r="V256" s="4">
        <v>51</v>
      </c>
      <c r="W256" s="4">
        <v>0.3</v>
      </c>
      <c r="X256" s="4">
        <v>24.35</v>
      </c>
      <c r="Y256" s="4">
        <v>2.71</v>
      </c>
      <c r="Z256" s="4">
        <v>1388.7</v>
      </c>
      <c r="AA256" s="4">
        <v>77.150000000000006</v>
      </c>
      <c r="AB256" s="8"/>
      <c r="AC256" s="4">
        <v>1826</v>
      </c>
      <c r="AD256" s="4">
        <v>253.3</v>
      </c>
      <c r="AE256" s="8">
        <v>0</v>
      </c>
      <c r="AF256" s="8">
        <v>6504</v>
      </c>
      <c r="AG256" s="8">
        <v>0.44096000000000002</v>
      </c>
      <c r="AH256" s="9">
        <v>9.2370253164556979E-2</v>
      </c>
      <c r="AI256" s="9">
        <v>4.8887341772151913E-2</v>
      </c>
      <c r="AJ256" s="10">
        <v>24.079199999999219</v>
      </c>
      <c r="AK256" s="10">
        <v>1865.7874177215194</v>
      </c>
      <c r="AL256" s="10">
        <v>7180.9947886075961</v>
      </c>
      <c r="AM256" s="10">
        <v>6406.2061000000003</v>
      </c>
      <c r="AN256" s="10">
        <v>8390.5918000000001</v>
      </c>
      <c r="AO256" s="10">
        <v>3.5878063291139224</v>
      </c>
      <c r="AP256" s="10">
        <v>1.7798</v>
      </c>
      <c r="AQ256" s="10">
        <v>8.5654000000000003</v>
      </c>
      <c r="AR256" s="11">
        <v>0.12515506329113921</v>
      </c>
      <c r="AS256" s="11">
        <f t="shared" si="87"/>
        <v>2.9663197493399029</v>
      </c>
      <c r="AT256" s="8">
        <v>40</v>
      </c>
      <c r="AU256" s="50">
        <v>0</v>
      </c>
      <c r="AV256" s="78">
        <v>0</v>
      </c>
      <c r="AW256" s="78" t="s">
        <v>119</v>
      </c>
      <c r="AX256" s="78" t="s">
        <v>98</v>
      </c>
      <c r="AY256" s="78">
        <v>3159.9</v>
      </c>
      <c r="AZ256" s="78">
        <v>5153.3239999999996</v>
      </c>
      <c r="BA256" s="78">
        <v>0</v>
      </c>
      <c r="BB256" s="78">
        <v>6.2054033662682908</v>
      </c>
      <c r="BC256" s="78" t="str">
        <f t="shared" si="64"/>
        <v>R36S7C4</v>
      </c>
      <c r="BD256" s="78">
        <f t="shared" si="65"/>
        <v>283.82036325957256</v>
      </c>
      <c r="BE256" s="78">
        <v>12.369999999999997</v>
      </c>
      <c r="BF256" s="78"/>
      <c r="BG256" s="99">
        <v>27</v>
      </c>
      <c r="BH256" s="142">
        <v>2.7824844679226128</v>
      </c>
      <c r="BI256" s="99">
        <v>4</v>
      </c>
      <c r="BJ256" s="99">
        <f t="shared" si="66"/>
        <v>6.0197999999998046</v>
      </c>
      <c r="BK256" s="99">
        <v>75.833084155622245</v>
      </c>
      <c r="BL256" s="142">
        <v>2.8894736842105262</v>
      </c>
      <c r="BM256" s="76" t="str">
        <f t="shared" si="67"/>
        <v>R36S7</v>
      </c>
      <c r="BN256" s="76">
        <f t="shared" si="68"/>
        <v>95.680974150791158</v>
      </c>
      <c r="BO256" s="76"/>
      <c r="BP256" s="110">
        <f t="shared" si="69"/>
        <v>22.571559024372</v>
      </c>
      <c r="BQ256" s="144">
        <f t="shared" si="70"/>
        <v>0.745</v>
      </c>
      <c r="BR256" s="110">
        <f t="shared" si="71"/>
        <v>16.949108331121138</v>
      </c>
      <c r="BS256" s="99">
        <v>1</v>
      </c>
      <c r="BT256" s="99">
        <f t="shared" si="72"/>
        <v>4437.6584611839999</v>
      </c>
      <c r="BU256" s="122">
        <v>5</v>
      </c>
      <c r="BV256" s="122">
        <f t="shared" si="73"/>
        <v>404.35846118399968</v>
      </c>
      <c r="BW256" s="122">
        <f t="shared" si="74"/>
        <v>2.9473684210526319E-2</v>
      </c>
      <c r="BX256" s="122" t="s">
        <v>1377</v>
      </c>
      <c r="BY256" s="122">
        <f t="shared" si="75"/>
        <v>0.14326479581740004</v>
      </c>
      <c r="BZ256" s="78">
        <v>-5.1927047603771133</v>
      </c>
      <c r="CA256" s="122">
        <f t="shared" si="76"/>
        <v>-5.6383763916374114</v>
      </c>
      <c r="CB256" s="122">
        <f t="shared" si="77"/>
        <v>-16.725227244725914</v>
      </c>
    </row>
    <row r="257" spans="1:80" x14ac:dyDescent="0.35">
      <c r="A257" s="4" t="s">
        <v>58</v>
      </c>
      <c r="B257" s="4">
        <v>8</v>
      </c>
      <c r="C257" s="4" t="s">
        <v>45</v>
      </c>
      <c r="D257" s="5">
        <v>1</v>
      </c>
      <c r="E257" s="6">
        <v>42421</v>
      </c>
      <c r="F257" s="4">
        <v>3035.7</v>
      </c>
      <c r="G257" s="4">
        <v>3038</v>
      </c>
      <c r="H257" s="4">
        <v>2976.47</v>
      </c>
      <c r="I257" s="4">
        <v>2978.71</v>
      </c>
      <c r="J257" s="7">
        <v>12</v>
      </c>
      <c r="K257" s="7">
        <v>264.2</v>
      </c>
      <c r="L257" s="4">
        <v>188.8</v>
      </c>
      <c r="M257" s="4">
        <v>109.7</v>
      </c>
      <c r="N257" s="8"/>
      <c r="O257" s="4">
        <v>19.2</v>
      </c>
      <c r="P257" s="8"/>
      <c r="Q257" s="8"/>
      <c r="R257" s="4">
        <v>0.2</v>
      </c>
      <c r="S257" s="4">
        <v>1986.4</v>
      </c>
      <c r="T257" s="4">
        <v>9530.2000000000007</v>
      </c>
      <c r="U257" s="4">
        <v>3540.9</v>
      </c>
      <c r="V257" s="4">
        <v>53.3</v>
      </c>
      <c r="W257" s="4">
        <v>0.1</v>
      </c>
      <c r="X257" s="4">
        <v>8.6999999999999993</v>
      </c>
      <c r="Y257" s="4">
        <v>0.69</v>
      </c>
      <c r="Z257" s="4">
        <v>195.1</v>
      </c>
      <c r="AA257" s="4">
        <v>5.42</v>
      </c>
      <c r="AB257" s="8"/>
      <c r="AC257" s="4">
        <v>1041.9000000000001</v>
      </c>
      <c r="AD257" s="4">
        <v>31.5</v>
      </c>
      <c r="AE257" s="8">
        <v>0</v>
      </c>
      <c r="AF257" s="8">
        <v>7350</v>
      </c>
      <c r="AG257" s="8">
        <v>1.1919768730143425</v>
      </c>
      <c r="AH257" s="9">
        <v>0.11078181818181818</v>
      </c>
      <c r="AI257" s="9">
        <v>5.2887272727272713E-2</v>
      </c>
      <c r="AJ257" s="10">
        <v>8.3819999999996071</v>
      </c>
      <c r="AK257" s="10">
        <v>1775.7403090909095</v>
      </c>
      <c r="AL257" s="10">
        <v>7283</v>
      </c>
      <c r="AM257" s="10">
        <v>6286.1196</v>
      </c>
      <c r="AN257" s="10">
        <v>7734.9696999999996</v>
      </c>
      <c r="AO257" s="10">
        <v>3.18</v>
      </c>
      <c r="AP257" s="10">
        <v>1.7896000000000001</v>
      </c>
      <c r="AQ257" s="10">
        <v>10.708500000000001</v>
      </c>
      <c r="AR257" s="11">
        <v>0.16684545454545452</v>
      </c>
      <c r="AS257" s="11">
        <f t="shared" si="87"/>
        <v>1.3765421719799353</v>
      </c>
      <c r="AT257" s="8">
        <v>51</v>
      </c>
      <c r="AU257" s="50" t="e">
        <v>#N/A</v>
      </c>
      <c r="AV257" s="78" t="e">
        <v>#N/A</v>
      </c>
      <c r="AW257" s="78" t="s">
        <v>119</v>
      </c>
      <c r="AX257" s="78" t="s">
        <v>98</v>
      </c>
      <c r="AY257" s="78" t="e">
        <v>#N/A</v>
      </c>
      <c r="AZ257" s="78" t="e">
        <v>#N/A</v>
      </c>
      <c r="BA257" s="78" t="e">
        <v>#N/A</v>
      </c>
      <c r="BB257" s="78" t="e">
        <v>#N/A</v>
      </c>
      <c r="BC257" s="78" t="str">
        <f t="shared" si="64"/>
        <v>R36S8C1</v>
      </c>
      <c r="BD257" s="78" t="e">
        <f t="shared" si="65"/>
        <v>#N/A</v>
      </c>
      <c r="BE257" s="78" t="e">
        <v>#N/A</v>
      </c>
      <c r="BF257" s="78" t="s">
        <v>118</v>
      </c>
      <c r="BG257" s="99">
        <v>13.2</v>
      </c>
      <c r="BH257" s="142">
        <v>4.7482701026010332</v>
      </c>
      <c r="BI257" s="99">
        <v>2</v>
      </c>
      <c r="BJ257" s="99">
        <f t="shared" si="66"/>
        <v>4.1909999999998035</v>
      </c>
      <c r="BK257" s="99">
        <v>124.30207587688487</v>
      </c>
      <c r="BL257" s="142">
        <v>5.713541666666667</v>
      </c>
      <c r="BM257" s="76" t="str">
        <f t="shared" si="67"/>
        <v>R36S8</v>
      </c>
      <c r="BN257" s="76" t="e">
        <f t="shared" si="68"/>
        <v>#N/A</v>
      </c>
      <c r="BO257" s="76"/>
      <c r="BP257" s="110">
        <f t="shared" si="69"/>
        <v>1.3901287012820105</v>
      </c>
      <c r="BQ257" s="144">
        <f t="shared" si="70"/>
        <v>0.19500000000000001</v>
      </c>
      <c r="BR257" s="110">
        <f t="shared" si="71"/>
        <v>1.3428913182287383</v>
      </c>
      <c r="BS257" s="99">
        <v>1</v>
      </c>
      <c r="BT257" s="99">
        <f t="shared" si="72"/>
        <v>11637.057562564878</v>
      </c>
      <c r="BU257" s="122">
        <v>5</v>
      </c>
      <c r="BV257" s="122">
        <f t="shared" si="73"/>
        <v>9650.6575625648784</v>
      </c>
      <c r="BW257" s="122">
        <f t="shared" si="74"/>
        <v>1.0416666666666668E-2</v>
      </c>
      <c r="BX257" s="122" t="s">
        <v>1376</v>
      </c>
      <c r="BY257" s="122">
        <f t="shared" si="75"/>
        <v>0.16855841086978804</v>
      </c>
      <c r="BZ257" s="78">
        <v>-5.6627450829188053</v>
      </c>
      <c r="CA257" s="122">
        <f t="shared" si="76"/>
        <v>-5.6988384243717238</v>
      </c>
      <c r="CB257" s="122">
        <f t="shared" si="77"/>
        <v>-7.8446914224473652</v>
      </c>
    </row>
    <row r="258" spans="1:80" x14ac:dyDescent="0.35">
      <c r="A258" s="4" t="s">
        <v>58</v>
      </c>
      <c r="B258" s="4">
        <v>8</v>
      </c>
      <c r="C258" s="4" t="s">
        <v>45</v>
      </c>
      <c r="D258" s="5">
        <v>2</v>
      </c>
      <c r="E258" s="6">
        <v>42421</v>
      </c>
      <c r="F258" s="4">
        <v>3047.7</v>
      </c>
      <c r="G258" s="4">
        <v>3048.9</v>
      </c>
      <c r="H258" s="4">
        <v>2988.16</v>
      </c>
      <c r="I258" s="4">
        <v>2989.33</v>
      </c>
      <c r="J258" s="7">
        <v>12</v>
      </c>
      <c r="K258" s="7">
        <v>265.10000000000002</v>
      </c>
      <c r="L258" s="4">
        <v>160.5</v>
      </c>
      <c r="M258" s="4">
        <v>109.7</v>
      </c>
      <c r="N258" s="8"/>
      <c r="O258" s="4">
        <v>20.6</v>
      </c>
      <c r="P258" s="8"/>
      <c r="Q258" s="8"/>
      <c r="R258" s="4">
        <v>0.19</v>
      </c>
      <c r="S258" s="4">
        <v>2004.1</v>
      </c>
      <c r="T258" s="4">
        <v>9530.2000000000007</v>
      </c>
      <c r="U258" s="4">
        <v>3540.9</v>
      </c>
      <c r="V258" s="4">
        <v>53.3</v>
      </c>
      <c r="W258" s="4">
        <v>0.15</v>
      </c>
      <c r="X258" s="4">
        <v>8.6999999999999993</v>
      </c>
      <c r="Y258" s="4">
        <v>0.71</v>
      </c>
      <c r="Z258" s="4">
        <v>204.9</v>
      </c>
      <c r="AA258" s="4">
        <v>5.69</v>
      </c>
      <c r="AB258" s="8"/>
      <c r="AC258" s="4">
        <v>1041.9000000000001</v>
      </c>
      <c r="AD258" s="4">
        <v>31.5</v>
      </c>
      <c r="AE258" s="8">
        <v>0</v>
      </c>
      <c r="AF258" s="8">
        <v>7350</v>
      </c>
      <c r="AG258" s="8">
        <v>1.1919768730143425</v>
      </c>
      <c r="AH258" s="9">
        <v>0.11078181818181818</v>
      </c>
      <c r="AI258" s="9">
        <v>5.2887272727272713E-2</v>
      </c>
      <c r="AJ258" s="10">
        <v>8.3819999999996071</v>
      </c>
      <c r="AK258" s="10">
        <v>1775.7403090909095</v>
      </c>
      <c r="AL258" s="10">
        <v>7283</v>
      </c>
      <c r="AM258" s="10">
        <v>6286.1196</v>
      </c>
      <c r="AN258" s="10">
        <v>7734.9696999999996</v>
      </c>
      <c r="AO258" s="10">
        <v>3.18</v>
      </c>
      <c r="AP258" s="10">
        <v>1.7896000000000001</v>
      </c>
      <c r="AQ258" s="10">
        <v>10.708500000000001</v>
      </c>
      <c r="AR258" s="11">
        <v>0.16684545454545452</v>
      </c>
      <c r="AS258" s="11">
        <f t="shared" si="87"/>
        <v>1.3765421719799353</v>
      </c>
      <c r="AT258" s="8">
        <v>43</v>
      </c>
      <c r="AU258" s="50" t="e">
        <v>#N/A</v>
      </c>
      <c r="AV258" s="78" t="e">
        <v>#N/A</v>
      </c>
      <c r="AW258" s="78" t="s">
        <v>119</v>
      </c>
      <c r="AX258" s="78" t="s">
        <v>98</v>
      </c>
      <c r="AY258" s="78" t="e">
        <v>#N/A</v>
      </c>
      <c r="AZ258" s="78" t="e">
        <v>#N/A</v>
      </c>
      <c r="BA258" s="78" t="e">
        <v>#N/A</v>
      </c>
      <c r="BB258" s="78" t="e">
        <v>#N/A</v>
      </c>
      <c r="BC258" s="78" t="str">
        <f t="shared" ref="BC258:BC321" si="88">CONCATENATE("R",RIGHT(A258,2),"S",B258,"C",D258)</f>
        <v>R36S8C2</v>
      </c>
      <c r="BD258" s="78" t="e">
        <f t="shared" si="65"/>
        <v>#N/A</v>
      </c>
      <c r="BE258" s="78" t="e">
        <v>#N/A</v>
      </c>
      <c r="BF258" s="78" t="s">
        <v>118</v>
      </c>
      <c r="BG258" s="99">
        <v>13.2</v>
      </c>
      <c r="BH258" s="142">
        <v>4.7482701026010332</v>
      </c>
      <c r="BI258" s="99">
        <v>2</v>
      </c>
      <c r="BJ258" s="99">
        <f t="shared" si="66"/>
        <v>4.1909999999998035</v>
      </c>
      <c r="BK258" s="99">
        <v>124.30207587688487</v>
      </c>
      <c r="BL258" s="142">
        <v>5.325242718446602</v>
      </c>
      <c r="BM258" s="76" t="str">
        <f t="shared" si="67"/>
        <v>R36S8</v>
      </c>
      <c r="BN258" s="76" t="e">
        <f t="shared" si="68"/>
        <v>#N/A</v>
      </c>
      <c r="BO258" s="76"/>
      <c r="BP258" s="110">
        <f t="shared" si="69"/>
        <v>1.2956539351754661</v>
      </c>
      <c r="BQ258" s="144">
        <f t="shared" si="70"/>
        <v>0.19500000000000001</v>
      </c>
      <c r="BR258" s="110">
        <f t="shared" si="71"/>
        <v>1.3428913182287383</v>
      </c>
      <c r="BS258" s="99">
        <v>1</v>
      </c>
      <c r="BT258" s="99">
        <f t="shared" si="72"/>
        <v>11682.761770202243</v>
      </c>
      <c r="BU258" s="122">
        <v>5</v>
      </c>
      <c r="BV258" s="122">
        <f t="shared" si="73"/>
        <v>9678.6617702022431</v>
      </c>
      <c r="BW258" s="122">
        <f t="shared" si="74"/>
        <v>9.2233009708737861E-3</v>
      </c>
      <c r="BX258" s="122" t="s">
        <v>1376</v>
      </c>
      <c r="BY258" s="122">
        <f t="shared" si="75"/>
        <v>0.15710298488834612</v>
      </c>
      <c r="BZ258" s="78">
        <v>-5.7349317658246415</v>
      </c>
      <c r="CA258" s="122">
        <f t="shared" si="76"/>
        <v>-5.6988384243717238</v>
      </c>
      <c r="CB258" s="122">
        <f t="shared" si="77"/>
        <v>-7.8446914224473652</v>
      </c>
    </row>
    <row r="259" spans="1:80" x14ac:dyDescent="0.35">
      <c r="A259" s="4" t="s">
        <v>58</v>
      </c>
      <c r="B259" s="4">
        <v>9</v>
      </c>
      <c r="C259" s="4" t="s">
        <v>45</v>
      </c>
      <c r="D259" s="5">
        <v>1</v>
      </c>
      <c r="E259" s="6">
        <v>42509</v>
      </c>
      <c r="F259" s="4">
        <v>2939</v>
      </c>
      <c r="G259" s="4">
        <v>2939.8</v>
      </c>
      <c r="H259" s="4">
        <v>2881.56</v>
      </c>
      <c r="I259" s="4">
        <v>2882.35</v>
      </c>
      <c r="J259" s="7">
        <v>8</v>
      </c>
      <c r="K259" s="7">
        <v>258.8</v>
      </c>
      <c r="L259" s="4">
        <v>177</v>
      </c>
      <c r="M259" s="4">
        <v>173.8</v>
      </c>
      <c r="N259" s="8"/>
      <c r="O259" s="4">
        <v>32.5</v>
      </c>
      <c r="P259" s="8"/>
      <c r="Q259" s="8"/>
      <c r="R259" s="4">
        <v>0.28999999999999998</v>
      </c>
      <c r="S259" s="4">
        <v>1144.7</v>
      </c>
      <c r="T259" s="4">
        <v>9164.7999999999993</v>
      </c>
      <c r="U259" s="4">
        <v>6366.8</v>
      </c>
      <c r="V259" s="4">
        <v>65</v>
      </c>
      <c r="W259" s="4">
        <v>0.56999999999999995</v>
      </c>
      <c r="X259" s="4">
        <v>11.77</v>
      </c>
      <c r="Y259" s="4">
        <v>0.71</v>
      </c>
      <c r="Z259" s="4">
        <v>537.9</v>
      </c>
      <c r="AA259" s="4">
        <v>9.43</v>
      </c>
      <c r="AB259" s="8"/>
      <c r="AC259" s="4">
        <v>2223.8000000000002</v>
      </c>
      <c r="AD259" s="4">
        <v>241.1</v>
      </c>
      <c r="AE259" s="8">
        <v>0</v>
      </c>
      <c r="AF259" s="8">
        <v>4010</v>
      </c>
      <c r="AG259" s="8">
        <v>0.86117260347538871</v>
      </c>
      <c r="AH259" s="9">
        <v>9.1980503144654127E-2</v>
      </c>
      <c r="AI259" s="9">
        <v>5.7742767295597491E-2</v>
      </c>
      <c r="AJ259" s="10">
        <v>24.231600000000981</v>
      </c>
      <c r="AK259" s="10">
        <v>1735.4993955974844</v>
      </c>
      <c r="AL259" s="10">
        <v>6774.2341465408808</v>
      </c>
      <c r="AM259" s="10">
        <v>5999.0708000000004</v>
      </c>
      <c r="AN259" s="10">
        <v>7691.3413</v>
      </c>
      <c r="AO259" s="10">
        <v>3.2848150943396224</v>
      </c>
      <c r="AP259" s="10">
        <v>1.5108999999999999</v>
      </c>
      <c r="AQ259" s="10">
        <v>8.5908999999999995</v>
      </c>
      <c r="AR259" s="11">
        <v>0.1527748427672955</v>
      </c>
      <c r="AS259" s="11">
        <f t="shared" si="87"/>
        <v>3.6438578115841453</v>
      </c>
      <c r="AT259" s="8">
        <v>62</v>
      </c>
      <c r="AU259" s="50">
        <v>1.012</v>
      </c>
      <c r="AV259" s="78">
        <v>20.239999999999998</v>
      </c>
      <c r="AW259" s="78" t="s">
        <v>119</v>
      </c>
      <c r="AX259" s="78" t="s">
        <v>98</v>
      </c>
      <c r="AY259" s="78">
        <v>3075.5</v>
      </c>
      <c r="AZ259" s="78">
        <v>5078.6840000000002</v>
      </c>
      <c r="BA259" s="78">
        <v>0</v>
      </c>
      <c r="BB259" s="78">
        <v>738.82878457495656</v>
      </c>
      <c r="BC259" s="78" t="str">
        <f t="shared" si="88"/>
        <v>R36S9C1</v>
      </c>
      <c r="BD259" s="78">
        <f t="shared" ref="BD259:BD322" si="89">AVERAGEIF($BM$2:$BM$944, BM259, $BB$2:$BB$944)</f>
        <v>343.87806590999156</v>
      </c>
      <c r="BE259" s="78">
        <v>1480.01</v>
      </c>
      <c r="BF259" s="78"/>
      <c r="BG259" s="99">
        <v>29.9</v>
      </c>
      <c r="BH259" s="142">
        <v>3.8627247065813322</v>
      </c>
      <c r="BI259" s="99">
        <v>3</v>
      </c>
      <c r="BJ259" s="99">
        <f t="shared" ref="BJ259:BJ322" si="90">AJ259/BI259</f>
        <v>8.0772000000003263</v>
      </c>
      <c r="BK259" s="99">
        <v>91.772726522388538</v>
      </c>
      <c r="BL259" s="142">
        <v>5.3476923076923084</v>
      </c>
      <c r="BM259" s="76" t="str">
        <f t="shared" ref="BM259:BM322" si="91">LEFT(BC259,5)</f>
        <v>R36S9</v>
      </c>
      <c r="BN259" s="76">
        <f t="shared" ref="BN259:BN322" si="92">BD259/AS259</f>
        <v>94.371977088889935</v>
      </c>
      <c r="BO259" s="76"/>
      <c r="BP259" s="110">
        <f t="shared" ref="BP259:BP322" si="93">AD259*1000/(O259*3.28*3.28*M259)</f>
        <v>3.9674950159968874</v>
      </c>
      <c r="BQ259" s="144">
        <f t="shared" ref="BQ259:BQ322" si="94">AVERAGEIF($BM$2:$BM$942,BM259,$R$2:$R$942)</f>
        <v>0.29666666666666663</v>
      </c>
      <c r="BR259" s="110">
        <f t="shared" ref="BR259:BR322" si="95">AVERAGEIF($BM$2:$BM$942,BM259,$BP$2:$BP$942)</f>
        <v>4.7895031484126704</v>
      </c>
      <c r="BS259" s="99">
        <v>1</v>
      </c>
      <c r="BT259" s="99">
        <f t="shared" ref="BT259:BT322" si="96">AG259*H259*3.28</f>
        <v>8139.3873294473742</v>
      </c>
      <c r="BU259" s="122">
        <v>5</v>
      </c>
      <c r="BV259" s="122">
        <f t="shared" ref="BV259:BV322" si="97">BT259-S259</f>
        <v>6994.6873294473744</v>
      </c>
      <c r="BW259" s="122">
        <f t="shared" ref="BW259:BW322" si="98">R259/O259</f>
        <v>8.9230769230769225E-3</v>
      </c>
      <c r="BX259" s="122" t="s">
        <v>1376</v>
      </c>
      <c r="BY259" s="122">
        <f t="shared" ref="BY259:BY322" si="99">(M259)^0.25/O259</f>
        <v>0.1117195253895672</v>
      </c>
      <c r="BZ259" s="78">
        <v>-6.3049693427500806</v>
      </c>
      <c r="CA259" s="122">
        <f t="shared" ref="CA259:CA322" si="100">AVERAGEIF($BM$2:$BM$943,BM259,$BZ$2:$BZ$943)</f>
        <v>-6.1954837299304009</v>
      </c>
      <c r="CB259" s="122">
        <f t="shared" ref="CB259:CB322" si="101">CA259*AS259</f>
        <v>-22.57546178584937</v>
      </c>
    </row>
    <row r="260" spans="1:80" x14ac:dyDescent="0.35">
      <c r="A260" s="4" t="s">
        <v>58</v>
      </c>
      <c r="B260" s="4">
        <v>9</v>
      </c>
      <c r="C260" s="4" t="s">
        <v>45</v>
      </c>
      <c r="D260" s="5">
        <v>2</v>
      </c>
      <c r="E260" s="6">
        <v>42509</v>
      </c>
      <c r="F260" s="4">
        <v>2971</v>
      </c>
      <c r="G260" s="4">
        <v>2971.8</v>
      </c>
      <c r="H260" s="4">
        <v>2913.13</v>
      </c>
      <c r="I260" s="4">
        <v>2913.92</v>
      </c>
      <c r="J260" s="7">
        <v>8</v>
      </c>
      <c r="K260" s="7">
        <v>260.60000000000002</v>
      </c>
      <c r="L260" s="4">
        <v>152</v>
      </c>
      <c r="M260" s="4">
        <v>146.30000000000001</v>
      </c>
      <c r="N260" s="8"/>
      <c r="O260" s="4">
        <v>28.1</v>
      </c>
      <c r="P260" s="8"/>
      <c r="Q260" s="8"/>
      <c r="R260" s="4">
        <v>0.35</v>
      </c>
      <c r="S260" s="4">
        <v>1210.3</v>
      </c>
      <c r="T260" s="4">
        <v>9164.7999999999993</v>
      </c>
      <c r="U260" s="4">
        <v>6366.8</v>
      </c>
      <c r="V260" s="4">
        <v>65</v>
      </c>
      <c r="W260" s="4">
        <v>0.55000000000000004</v>
      </c>
      <c r="X260" s="4">
        <v>11.77</v>
      </c>
      <c r="Y260" s="4">
        <v>1.03</v>
      </c>
      <c r="Z260" s="4">
        <v>823.6</v>
      </c>
      <c r="AA260" s="4">
        <v>17.16</v>
      </c>
      <c r="AB260" s="8"/>
      <c r="AC260" s="4">
        <v>2223.8000000000002</v>
      </c>
      <c r="AD260" s="4">
        <v>241.1</v>
      </c>
      <c r="AE260" s="8">
        <v>0</v>
      </c>
      <c r="AF260" s="8">
        <v>4010</v>
      </c>
      <c r="AG260" s="8">
        <v>0.86117260347538871</v>
      </c>
      <c r="AH260" s="9">
        <v>9.1980503144654127E-2</v>
      </c>
      <c r="AI260" s="9">
        <v>5.7742767295597491E-2</v>
      </c>
      <c r="AJ260" s="10">
        <v>24.231600000000981</v>
      </c>
      <c r="AK260" s="10">
        <v>1735.4993955974844</v>
      </c>
      <c r="AL260" s="10">
        <v>6774.2341465408808</v>
      </c>
      <c r="AM260" s="10">
        <v>5999.0708000000004</v>
      </c>
      <c r="AN260" s="10">
        <v>7691.3413</v>
      </c>
      <c r="AO260" s="10">
        <v>3.2848150943396224</v>
      </c>
      <c r="AP260" s="10">
        <v>1.5108999999999999</v>
      </c>
      <c r="AQ260" s="10">
        <v>8.5908999999999995</v>
      </c>
      <c r="AR260" s="11">
        <v>0.1527748427672955</v>
      </c>
      <c r="AS260" s="11">
        <f t="shared" si="87"/>
        <v>3.6438578115841453</v>
      </c>
      <c r="AT260" s="8">
        <v>31</v>
      </c>
      <c r="AU260" s="50">
        <v>1.7000000000000001E-2</v>
      </c>
      <c r="AV260" s="78">
        <v>0.34</v>
      </c>
      <c r="AW260" s="78" t="s">
        <v>119</v>
      </c>
      <c r="AX260" s="78" t="s">
        <v>98</v>
      </c>
      <c r="AY260" s="78">
        <v>3087.9</v>
      </c>
      <c r="AZ260" s="78">
        <v>5091.3</v>
      </c>
      <c r="BA260" s="78">
        <v>0</v>
      </c>
      <c r="BB260" s="78">
        <v>0.29449935110312464</v>
      </c>
      <c r="BC260" s="78" t="str">
        <f t="shared" si="88"/>
        <v>R36S9C2</v>
      </c>
      <c r="BD260" s="78">
        <f t="shared" si="89"/>
        <v>343.87806590999156</v>
      </c>
      <c r="BE260" s="78">
        <v>0.58999999999999986</v>
      </c>
      <c r="BF260" s="78"/>
      <c r="BG260" s="99">
        <v>29.9</v>
      </c>
      <c r="BH260" s="142">
        <v>3.8627247065813322</v>
      </c>
      <c r="BI260" s="99">
        <v>3</v>
      </c>
      <c r="BJ260" s="99">
        <f t="shared" si="90"/>
        <v>8.0772000000003263</v>
      </c>
      <c r="BK260" s="99">
        <v>91.772726522388538</v>
      </c>
      <c r="BL260" s="142">
        <v>5.2064056939501784</v>
      </c>
      <c r="BM260" s="76" t="str">
        <f t="shared" si="91"/>
        <v>R36S9</v>
      </c>
      <c r="BN260" s="76">
        <f t="shared" si="92"/>
        <v>94.371977088889935</v>
      </c>
      <c r="BO260" s="76"/>
      <c r="BP260" s="110">
        <f t="shared" si="93"/>
        <v>5.4512848599641499</v>
      </c>
      <c r="BQ260" s="144">
        <f t="shared" si="94"/>
        <v>0.29666666666666663</v>
      </c>
      <c r="BR260" s="110">
        <f t="shared" si="95"/>
        <v>4.7895031484126704</v>
      </c>
      <c r="BS260" s="99">
        <v>1</v>
      </c>
      <c r="BT260" s="99">
        <f t="shared" si="96"/>
        <v>8228.5614080682099</v>
      </c>
      <c r="BU260" s="122">
        <v>5</v>
      </c>
      <c r="BV260" s="122">
        <f t="shared" si="97"/>
        <v>7018.2614080682097</v>
      </c>
      <c r="BW260" s="122">
        <f t="shared" si="98"/>
        <v>1.2455516014234874E-2</v>
      </c>
      <c r="BX260" s="122" t="s">
        <v>1376</v>
      </c>
      <c r="BY260" s="122">
        <f t="shared" si="99"/>
        <v>0.12376697077832897</v>
      </c>
      <c r="BZ260" s="78">
        <v>-6.1728507198877072</v>
      </c>
      <c r="CA260" s="122">
        <f t="shared" si="100"/>
        <v>-6.1954837299304009</v>
      </c>
      <c r="CB260" s="122">
        <f t="shared" si="101"/>
        <v>-22.57546178584937</v>
      </c>
    </row>
    <row r="261" spans="1:80" x14ac:dyDescent="0.35">
      <c r="A261" s="4" t="s">
        <v>58</v>
      </c>
      <c r="B261" s="4">
        <v>9</v>
      </c>
      <c r="C261" s="4" t="s">
        <v>45</v>
      </c>
      <c r="D261" s="5">
        <v>3</v>
      </c>
      <c r="E261" s="6">
        <v>42509</v>
      </c>
      <c r="F261" s="4">
        <v>2987.2</v>
      </c>
      <c r="G261" s="4">
        <v>2988</v>
      </c>
      <c r="H261" s="4">
        <v>2929.07</v>
      </c>
      <c r="I261" s="4">
        <v>2929.86</v>
      </c>
      <c r="J261" s="7">
        <v>8</v>
      </c>
      <c r="K261" s="7">
        <v>261.32000000000005</v>
      </c>
      <c r="L261" s="4">
        <v>137.5</v>
      </c>
      <c r="M261" s="4">
        <v>137.19999999999999</v>
      </c>
      <c r="N261" s="8"/>
      <c r="O261" s="4">
        <v>33</v>
      </c>
      <c r="P261" s="8"/>
      <c r="Q261" s="8"/>
      <c r="R261" s="4">
        <v>0.25</v>
      </c>
      <c r="S261" s="4">
        <v>1250.2</v>
      </c>
      <c r="T261" s="4">
        <v>9164.7999999999993</v>
      </c>
      <c r="U261" s="4">
        <v>6366.8</v>
      </c>
      <c r="V261" s="4">
        <v>65</v>
      </c>
      <c r="W261" s="4">
        <v>0.36</v>
      </c>
      <c r="X261" s="4">
        <v>11.77</v>
      </c>
      <c r="Y261" s="4">
        <v>0.94</v>
      </c>
      <c r="Z261" s="4">
        <v>706</v>
      </c>
      <c r="AA261" s="4">
        <v>15.68</v>
      </c>
      <c r="AB261" s="8"/>
      <c r="AC261" s="4">
        <v>2223.8000000000002</v>
      </c>
      <c r="AD261" s="4">
        <v>241.1</v>
      </c>
      <c r="AE261" s="8">
        <v>0</v>
      </c>
      <c r="AF261" s="8">
        <v>4010</v>
      </c>
      <c r="AG261" s="8">
        <v>0.86117260347538871</v>
      </c>
      <c r="AH261" s="9">
        <v>9.1980503144654127E-2</v>
      </c>
      <c r="AI261" s="9">
        <v>5.7742767295597491E-2</v>
      </c>
      <c r="AJ261" s="10">
        <v>24.231600000000981</v>
      </c>
      <c r="AK261" s="10">
        <v>1735.4993955974844</v>
      </c>
      <c r="AL261" s="10">
        <v>6774.2341465408808</v>
      </c>
      <c r="AM261" s="10">
        <v>5999.0708000000004</v>
      </c>
      <c r="AN261" s="10">
        <v>7691.3413</v>
      </c>
      <c r="AO261" s="10">
        <v>3.2848150943396224</v>
      </c>
      <c r="AP261" s="10">
        <v>1.5108999999999999</v>
      </c>
      <c r="AQ261" s="10">
        <v>8.5908999999999995</v>
      </c>
      <c r="AR261" s="11">
        <v>0.1527748427672955</v>
      </c>
      <c r="AS261" s="11">
        <f t="shared" si="87"/>
        <v>3.6438578115841453</v>
      </c>
      <c r="AT261" s="8">
        <v>68</v>
      </c>
      <c r="AU261" s="50">
        <v>0.27300000000000002</v>
      </c>
      <c r="AV261" s="78">
        <v>5.46</v>
      </c>
      <c r="AW261" s="78" t="s">
        <v>119</v>
      </c>
      <c r="AX261" s="78" t="s">
        <v>98</v>
      </c>
      <c r="AY261" s="78">
        <v>3094.7</v>
      </c>
      <c r="AZ261" s="78">
        <v>5097.6679999999997</v>
      </c>
      <c r="BA261" s="78">
        <v>0</v>
      </c>
      <c r="BB261" s="78">
        <v>292.510913803915</v>
      </c>
      <c r="BC261" s="78" t="str">
        <f t="shared" si="88"/>
        <v>R36S9C3</v>
      </c>
      <c r="BD261" s="78">
        <f t="shared" si="89"/>
        <v>343.87806590999156</v>
      </c>
      <c r="BE261" s="78">
        <v>585.89</v>
      </c>
      <c r="BF261" s="78"/>
      <c r="BG261" s="99">
        <v>29.9</v>
      </c>
      <c r="BH261" s="142">
        <v>3.8627247065813322</v>
      </c>
      <c r="BI261" s="99">
        <v>3</v>
      </c>
      <c r="BJ261" s="99">
        <f t="shared" si="90"/>
        <v>8.0772000000003263</v>
      </c>
      <c r="BK261" s="99">
        <v>91.772726522388538</v>
      </c>
      <c r="BL261" s="142">
        <v>4.1575757575757573</v>
      </c>
      <c r="BM261" s="76" t="str">
        <f t="shared" si="91"/>
        <v>R36S9</v>
      </c>
      <c r="BN261" s="76">
        <f t="shared" si="92"/>
        <v>94.371977088889935</v>
      </c>
      <c r="BO261" s="76"/>
      <c r="BP261" s="110">
        <f t="shared" si="93"/>
        <v>4.9497295692769736</v>
      </c>
      <c r="BQ261" s="144">
        <f t="shared" si="94"/>
        <v>0.29666666666666663</v>
      </c>
      <c r="BR261" s="110">
        <f t="shared" si="95"/>
        <v>4.7895031484126704</v>
      </c>
      <c r="BS261" s="99">
        <v>1</v>
      </c>
      <c r="BT261" s="99">
        <f t="shared" si="96"/>
        <v>8273.5862675302342</v>
      </c>
      <c r="BU261" s="122">
        <v>5</v>
      </c>
      <c r="BV261" s="122">
        <f t="shared" si="97"/>
        <v>7023.3862675302344</v>
      </c>
      <c r="BW261" s="122">
        <f t="shared" si="98"/>
        <v>7.575757575757576E-3</v>
      </c>
      <c r="BX261" s="122" t="s">
        <v>1376</v>
      </c>
      <c r="BY261" s="122">
        <f t="shared" si="99"/>
        <v>0.10371094415285778</v>
      </c>
      <c r="BZ261" s="78">
        <v>-6.1086311271534131</v>
      </c>
      <c r="CA261" s="122">
        <f t="shared" si="100"/>
        <v>-6.1954837299304009</v>
      </c>
      <c r="CB261" s="122">
        <f t="shared" si="101"/>
        <v>-22.57546178584937</v>
      </c>
    </row>
    <row r="262" spans="1:80" x14ac:dyDescent="0.35">
      <c r="A262" s="4" t="s">
        <v>59</v>
      </c>
      <c r="B262" s="4">
        <v>1</v>
      </c>
      <c r="C262" s="4" t="s">
        <v>44</v>
      </c>
      <c r="D262" s="5">
        <v>1</v>
      </c>
      <c r="E262" s="6">
        <v>42369</v>
      </c>
      <c r="F262" s="4">
        <v>3546.5</v>
      </c>
      <c r="G262" s="4">
        <v>3549.5</v>
      </c>
      <c r="H262" s="4">
        <v>3403.43</v>
      </c>
      <c r="I262" s="4">
        <v>3406.23</v>
      </c>
      <c r="J262" s="7">
        <v>60</v>
      </c>
      <c r="K262" s="7">
        <v>289.60682000000003</v>
      </c>
      <c r="L262" s="4">
        <v>194.1</v>
      </c>
      <c r="M262" s="4">
        <v>192.3</v>
      </c>
      <c r="N262" s="8"/>
      <c r="O262" s="4">
        <v>33.6</v>
      </c>
      <c r="P262" s="8"/>
      <c r="Q262" s="8"/>
      <c r="R262" s="4">
        <v>0.6</v>
      </c>
      <c r="S262" s="4">
        <v>3621.7</v>
      </c>
      <c r="T262" s="4">
        <v>8597.2999999999993</v>
      </c>
      <c r="U262" s="4">
        <v>5668.2</v>
      </c>
      <c r="V262" s="4">
        <v>64</v>
      </c>
      <c r="W262" s="4">
        <v>0.45</v>
      </c>
      <c r="X262" s="4">
        <v>0.6</v>
      </c>
      <c r="Y262" s="4">
        <v>2.46</v>
      </c>
      <c r="Z262" s="4">
        <v>888.6</v>
      </c>
      <c r="AA262" s="4">
        <v>14.09</v>
      </c>
      <c r="AB262" s="8"/>
      <c r="AC262" s="4">
        <v>1811</v>
      </c>
      <c r="AD262" s="4">
        <v>251.6</v>
      </c>
      <c r="AE262" s="8">
        <v>0</v>
      </c>
      <c r="AF262" s="8">
        <v>11227.76592256</v>
      </c>
      <c r="AG262" s="8">
        <v>1.0047140507518242</v>
      </c>
      <c r="AH262" s="9">
        <v>2.9701136363636367E-2</v>
      </c>
      <c r="AI262" s="9">
        <v>1.2385227272727273E-2</v>
      </c>
      <c r="AJ262" s="10">
        <v>40.233600000000024</v>
      </c>
      <c r="AK262" s="10">
        <v>2744.5534435606069</v>
      </c>
      <c r="AL262" s="10">
        <v>7189.8275719696949</v>
      </c>
      <c r="AM262" s="10">
        <v>7723.9790000000003</v>
      </c>
      <c r="AN262" s="10">
        <v>7723.9790000000003</v>
      </c>
      <c r="AO262" s="10">
        <v>4.7890515151515141</v>
      </c>
      <c r="AP262" s="10">
        <v>5.3539000000000003</v>
      </c>
      <c r="AQ262" s="10">
        <v>5.3539000000000003</v>
      </c>
      <c r="AR262" s="11">
        <v>7.2446969696969739E-3</v>
      </c>
      <c r="AS262" s="11">
        <f t="shared" si="87"/>
        <v>0.28690400023200036</v>
      </c>
      <c r="AT262" s="8"/>
      <c r="AU262" s="21">
        <v>0</v>
      </c>
      <c r="AV262" s="78">
        <v>0</v>
      </c>
      <c r="AW262" s="78" t="s">
        <v>119</v>
      </c>
      <c r="AX262" s="78" t="s">
        <v>98</v>
      </c>
      <c r="AY262" s="78">
        <v>3980.2</v>
      </c>
      <c r="AZ262" s="78">
        <v>5333.6760000000004</v>
      </c>
      <c r="BA262" s="78" t="s">
        <v>106</v>
      </c>
      <c r="BB262" s="78" t="e">
        <v>#VALUE!</v>
      </c>
      <c r="BC262" s="78" t="str">
        <f t="shared" si="88"/>
        <v>R37S1C1</v>
      </c>
      <c r="BD262" s="78" t="e">
        <f t="shared" si="89"/>
        <v>#VALUE!</v>
      </c>
      <c r="BE262" s="78" t="e">
        <v>#VALUE!</v>
      </c>
      <c r="BF262" s="78"/>
      <c r="BG262" s="99">
        <v>31.6</v>
      </c>
      <c r="BH262" s="142">
        <v>0.8351228823669764</v>
      </c>
      <c r="BI262" s="99">
        <v>1</v>
      </c>
      <c r="BJ262" s="99">
        <f t="shared" si="90"/>
        <v>40.233600000000024</v>
      </c>
      <c r="BK262" s="99">
        <v>45.012129165672448</v>
      </c>
      <c r="BL262" s="142">
        <v>5.7232142857142856</v>
      </c>
      <c r="BM262" s="76" t="str">
        <f t="shared" si="91"/>
        <v>R37S1</v>
      </c>
      <c r="BN262" s="76" t="e">
        <f t="shared" si="92"/>
        <v>#VALUE!</v>
      </c>
      <c r="BO262" s="76"/>
      <c r="BP262" s="110">
        <f t="shared" si="93"/>
        <v>3.6194650528153072</v>
      </c>
      <c r="BQ262" s="144">
        <f t="shared" si="94"/>
        <v>0.6</v>
      </c>
      <c r="BR262" s="110">
        <f t="shared" si="95"/>
        <v>3.6194650528153072</v>
      </c>
      <c r="BS262" s="99">
        <v>5</v>
      </c>
      <c r="BT262" s="99">
        <f t="shared" si="96"/>
        <v>11215.874528940922</v>
      </c>
      <c r="BU262" s="122">
        <v>5</v>
      </c>
      <c r="BV262" s="122">
        <f t="shared" si="97"/>
        <v>7594.1745289409218</v>
      </c>
      <c r="BW262" s="122">
        <f t="shared" si="98"/>
        <v>1.7857142857142856E-2</v>
      </c>
      <c r="BX262" s="122" t="s">
        <v>1377</v>
      </c>
      <c r="BY262" s="122">
        <f t="shared" si="99"/>
        <v>0.11082954331197246</v>
      </c>
      <c r="BZ262" s="78">
        <v>-6.4061207825135229</v>
      </c>
      <c r="CA262" s="122">
        <f t="shared" si="100"/>
        <v>-6.4061207825135229</v>
      </c>
      <c r="CB262" s="122">
        <f t="shared" si="101"/>
        <v>-1.837941678472482</v>
      </c>
    </row>
    <row r="263" spans="1:80" x14ac:dyDescent="0.35">
      <c r="A263" s="4" t="s">
        <v>59</v>
      </c>
      <c r="B263" s="4">
        <v>2</v>
      </c>
      <c r="C263" s="4" t="s">
        <v>45</v>
      </c>
      <c r="D263" s="5">
        <v>1</v>
      </c>
      <c r="E263" s="6">
        <v>42373</v>
      </c>
      <c r="F263" s="4">
        <v>3326</v>
      </c>
      <c r="G263" s="4">
        <v>3327.2</v>
      </c>
      <c r="H263" s="4">
        <v>3195.81</v>
      </c>
      <c r="I263" s="4">
        <v>3196.95</v>
      </c>
      <c r="J263" s="7">
        <v>12</v>
      </c>
      <c r="K263" s="7">
        <v>276.43982</v>
      </c>
      <c r="L263" s="4">
        <v>108.9</v>
      </c>
      <c r="M263" s="4">
        <v>27.4</v>
      </c>
      <c r="N263" s="8"/>
      <c r="O263" s="4">
        <v>48.2</v>
      </c>
      <c r="P263" s="8"/>
      <c r="Q263" s="8"/>
      <c r="R263" s="4">
        <v>0.37</v>
      </c>
      <c r="S263" s="4">
        <v>2670.2</v>
      </c>
      <c r="T263" s="4">
        <v>9179.7000000000007</v>
      </c>
      <c r="U263" s="4">
        <v>6410.8</v>
      </c>
      <c r="V263" s="4">
        <v>51.6</v>
      </c>
      <c r="W263" s="4">
        <v>0.2</v>
      </c>
      <c r="X263" s="4">
        <v>2.92</v>
      </c>
      <c r="Y263" s="4">
        <v>1.41</v>
      </c>
      <c r="Z263" s="4">
        <v>1047.0999999999999</v>
      </c>
      <c r="AA263" s="4">
        <v>116.29</v>
      </c>
      <c r="AB263" s="8"/>
      <c r="AC263" s="4">
        <v>2269.3000000000002</v>
      </c>
      <c r="AD263" s="4">
        <v>317.89999999999998</v>
      </c>
      <c r="AE263" s="8">
        <v>0</v>
      </c>
      <c r="AF263" s="8">
        <v>8713.5768332799998</v>
      </c>
      <c r="AG263" s="8">
        <v>0.82086398638220304</v>
      </c>
      <c r="AH263" s="9">
        <v>6.3770037453183506E-2</v>
      </c>
      <c r="AI263" s="9">
        <v>2.3043820224719094E-2</v>
      </c>
      <c r="AJ263" s="10">
        <v>40.690799999998944</v>
      </c>
      <c r="AK263" s="10">
        <v>2466.2569438202245</v>
      </c>
      <c r="AL263" s="10">
        <v>7077.6894550561829</v>
      </c>
      <c r="AM263" s="10">
        <v>6559.3896000000004</v>
      </c>
      <c r="AN263" s="10">
        <v>7928.7021000000004</v>
      </c>
      <c r="AO263" s="10">
        <v>4.4847775280898894</v>
      </c>
      <c r="AP263" s="10">
        <v>3.0085999999999999</v>
      </c>
      <c r="AQ263" s="10">
        <v>6.0689000000000002</v>
      </c>
      <c r="AR263" s="11">
        <v>7.072659176029962E-2</v>
      </c>
      <c r="AS263" s="11">
        <f t="shared" si="87"/>
        <v>2.8327382308799267</v>
      </c>
      <c r="AT263" s="8"/>
      <c r="AU263" s="21">
        <v>8.5150000000000003E-2</v>
      </c>
      <c r="AV263" s="78">
        <v>1.31</v>
      </c>
      <c r="AW263" s="78" t="s">
        <v>119</v>
      </c>
      <c r="AX263" s="78" t="s">
        <v>98</v>
      </c>
      <c r="AY263" s="78">
        <v>3727.1</v>
      </c>
      <c r="AZ263" s="78">
        <v>5246.0360000000001</v>
      </c>
      <c r="BA263" s="78">
        <v>0</v>
      </c>
      <c r="BB263" s="78">
        <v>72.886546898618491</v>
      </c>
      <c r="BC263" s="78" t="str">
        <f t="shared" si="88"/>
        <v>R37S2C1</v>
      </c>
      <c r="BD263" s="78" t="e">
        <f t="shared" si="89"/>
        <v>#VALUE!</v>
      </c>
      <c r="BE263" s="78">
        <v>110.70999999999998</v>
      </c>
      <c r="BF263" s="78"/>
      <c r="BG263" s="99">
        <v>30.3</v>
      </c>
      <c r="BH263" s="142">
        <v>2.1528207850423748</v>
      </c>
      <c r="BI263" s="99">
        <v>3</v>
      </c>
      <c r="BJ263" s="99">
        <f t="shared" si="90"/>
        <v>13.563599999999647</v>
      </c>
      <c r="BK263" s="99">
        <v>55.769363099276966</v>
      </c>
      <c r="BL263" s="142">
        <v>0.56846473029045641</v>
      </c>
      <c r="BM263" s="76" t="str">
        <f t="shared" si="91"/>
        <v>R37S2</v>
      </c>
      <c r="BN263" s="76" t="e">
        <f t="shared" si="92"/>
        <v>#VALUE!</v>
      </c>
      <c r="BO263" s="76"/>
      <c r="BP263" s="110">
        <f t="shared" si="93"/>
        <v>22.374082722009863</v>
      </c>
      <c r="BQ263" s="144">
        <f t="shared" si="94"/>
        <v>0.49666666666666665</v>
      </c>
      <c r="BR263" s="110">
        <f t="shared" si="95"/>
        <v>12.879351921908496</v>
      </c>
      <c r="BS263" s="99">
        <v>5</v>
      </c>
      <c r="BT263" s="99">
        <f t="shared" si="96"/>
        <v>8604.5071031299558</v>
      </c>
      <c r="BU263" s="122">
        <v>5</v>
      </c>
      <c r="BV263" s="122">
        <f t="shared" si="97"/>
        <v>5934.307103129956</v>
      </c>
      <c r="BW263" s="122">
        <f t="shared" si="98"/>
        <v>7.6763485477178419E-3</v>
      </c>
      <c r="BX263" s="122" t="s">
        <v>1377</v>
      </c>
      <c r="BY263" s="122">
        <f t="shared" si="99"/>
        <v>4.7466870819545551E-2</v>
      </c>
      <c r="BZ263" s="78">
        <v>-4.4977344252556524</v>
      </c>
      <c r="CA263" s="122">
        <f t="shared" si="100"/>
        <v>-5.7889959232457011</v>
      </c>
      <c r="CB263" s="122">
        <f t="shared" si="101"/>
        <v>-16.398710070186134</v>
      </c>
    </row>
    <row r="264" spans="1:80" x14ac:dyDescent="0.35">
      <c r="A264" s="4" t="s">
        <v>59</v>
      </c>
      <c r="B264" s="4">
        <v>2</v>
      </c>
      <c r="C264" s="4" t="s">
        <v>45</v>
      </c>
      <c r="D264" s="5">
        <v>2</v>
      </c>
      <c r="E264" s="6">
        <v>42373</v>
      </c>
      <c r="F264" s="4">
        <v>3377.2</v>
      </c>
      <c r="G264" s="4">
        <v>3377.8</v>
      </c>
      <c r="H264" s="4">
        <v>3244.43</v>
      </c>
      <c r="I264" s="4">
        <v>3245</v>
      </c>
      <c r="J264" s="7">
        <v>6</v>
      </c>
      <c r="K264" s="7">
        <v>279.46382</v>
      </c>
      <c r="L264" s="4">
        <v>223.2</v>
      </c>
      <c r="M264" s="4">
        <v>219.5</v>
      </c>
      <c r="N264" s="8"/>
      <c r="O264" s="4">
        <v>21.4</v>
      </c>
      <c r="P264" s="8"/>
      <c r="Q264" s="8"/>
      <c r="R264" s="4">
        <v>0.59</v>
      </c>
      <c r="S264" s="4">
        <v>2768.6</v>
      </c>
      <c r="T264" s="4">
        <v>9179.7000000000007</v>
      </c>
      <c r="U264" s="4">
        <v>6410.8</v>
      </c>
      <c r="V264" s="4">
        <v>51.6</v>
      </c>
      <c r="W264" s="4">
        <v>0.75</v>
      </c>
      <c r="X264" s="4">
        <v>2.92</v>
      </c>
      <c r="Y264" s="4">
        <v>2.36</v>
      </c>
      <c r="Z264" s="4">
        <v>1610.9</v>
      </c>
      <c r="AA264" s="4">
        <v>22.37</v>
      </c>
      <c r="AB264" s="8"/>
      <c r="AC264" s="4">
        <v>2269.3000000000002</v>
      </c>
      <c r="AD264" s="4">
        <v>317.89999999999998</v>
      </c>
      <c r="AE264" s="8">
        <v>0</v>
      </c>
      <c r="AF264" s="8">
        <v>8713.5768332799998</v>
      </c>
      <c r="AG264" s="8">
        <v>0.82086398638220304</v>
      </c>
      <c r="AH264" s="9">
        <v>6.3770037453183506E-2</v>
      </c>
      <c r="AI264" s="9">
        <v>2.3043820224719094E-2</v>
      </c>
      <c r="AJ264" s="10">
        <v>40.690799999998944</v>
      </c>
      <c r="AK264" s="10">
        <v>2466.2569438202245</v>
      </c>
      <c r="AL264" s="10">
        <v>7077.6894550561829</v>
      </c>
      <c r="AM264" s="10">
        <v>6559.3896000000004</v>
      </c>
      <c r="AN264" s="10">
        <v>7928.7021000000004</v>
      </c>
      <c r="AO264" s="10">
        <v>4.4847775280898894</v>
      </c>
      <c r="AP264" s="10">
        <v>3.0085999999999999</v>
      </c>
      <c r="AQ264" s="10">
        <v>6.0689000000000002</v>
      </c>
      <c r="AR264" s="11">
        <v>7.072659176029962E-2</v>
      </c>
      <c r="AS264" s="11">
        <f t="shared" si="87"/>
        <v>2.8327382308799267</v>
      </c>
      <c r="AT264" s="8">
        <v>0</v>
      </c>
      <c r="AU264" s="12">
        <v>8.5150000000000004E-4</v>
      </c>
      <c r="AV264" s="78">
        <v>1.3100000000000001E-2</v>
      </c>
      <c r="AW264" s="78" t="s">
        <v>119</v>
      </c>
      <c r="AX264" s="78" t="s">
        <v>98</v>
      </c>
      <c r="AY264" s="78">
        <v>3790.6</v>
      </c>
      <c r="AZ264" s="78">
        <v>5266.3959999999997</v>
      </c>
      <c r="BA264" s="78">
        <v>0.94</v>
      </c>
      <c r="BB264" s="78">
        <v>1.4636169226641082E-2</v>
      </c>
      <c r="BC264" s="78" t="str">
        <f t="shared" si="88"/>
        <v>R37S2C2</v>
      </c>
      <c r="BD264" s="78" t="e">
        <f t="shared" si="89"/>
        <v>#VALUE!</v>
      </c>
      <c r="BE264" s="78">
        <v>2.1599999999999998E-2</v>
      </c>
      <c r="BF264" s="78"/>
      <c r="BG264" s="99">
        <v>30.3</v>
      </c>
      <c r="BH264" s="142">
        <v>2.1528207850423748</v>
      </c>
      <c r="BI264" s="99">
        <v>3</v>
      </c>
      <c r="BJ264" s="99">
        <f t="shared" si="90"/>
        <v>13.563599999999647</v>
      </c>
      <c r="BK264" s="99">
        <v>55.769363099276966</v>
      </c>
      <c r="BL264" s="142">
        <v>10.257009345794394</v>
      </c>
      <c r="BM264" s="76" t="str">
        <f t="shared" si="91"/>
        <v>R37S2</v>
      </c>
      <c r="BN264" s="76" t="e">
        <f t="shared" si="92"/>
        <v>#VALUE!</v>
      </c>
      <c r="BO264" s="76"/>
      <c r="BP264" s="110">
        <f t="shared" si="93"/>
        <v>6.2906358055274287</v>
      </c>
      <c r="BQ264" s="144">
        <f t="shared" si="94"/>
        <v>0.49666666666666665</v>
      </c>
      <c r="BR264" s="110">
        <f t="shared" si="95"/>
        <v>12.879351921908496</v>
      </c>
      <c r="BS264" s="99">
        <v>5</v>
      </c>
      <c r="BT264" s="99">
        <f t="shared" si="96"/>
        <v>8735.4132381486743</v>
      </c>
      <c r="BU264" s="122">
        <v>5</v>
      </c>
      <c r="BV264" s="122">
        <f t="shared" si="97"/>
        <v>5966.8132381486739</v>
      </c>
      <c r="BW264" s="122">
        <f t="shared" si="98"/>
        <v>2.7570093457943926E-2</v>
      </c>
      <c r="BX264" s="122" t="s">
        <v>1377</v>
      </c>
      <c r="BY264" s="122">
        <f t="shared" si="99"/>
        <v>0.17986425276745205</v>
      </c>
      <c r="BZ264" s="78">
        <v>-6.5785436443768548</v>
      </c>
      <c r="CA264" s="122">
        <f t="shared" si="100"/>
        <v>-5.7889959232457011</v>
      </c>
      <c r="CB264" s="122">
        <f t="shared" si="101"/>
        <v>-16.398710070186134</v>
      </c>
    </row>
    <row r="265" spans="1:80" x14ac:dyDescent="0.35">
      <c r="A265" s="4" t="s">
        <v>59</v>
      </c>
      <c r="B265" s="4">
        <v>2</v>
      </c>
      <c r="C265" s="4" t="s">
        <v>45</v>
      </c>
      <c r="D265" s="5">
        <v>3</v>
      </c>
      <c r="E265" s="6">
        <v>42373</v>
      </c>
      <c r="F265" s="4">
        <v>3397</v>
      </c>
      <c r="G265" s="4">
        <v>3397.6</v>
      </c>
      <c r="H265" s="4">
        <v>3263.29</v>
      </c>
      <c r="I265" s="4">
        <v>3263.86</v>
      </c>
      <c r="J265" s="7">
        <v>6</v>
      </c>
      <c r="K265" s="7">
        <v>280.66082</v>
      </c>
      <c r="L265" s="4">
        <v>170.2</v>
      </c>
      <c r="M265" s="4">
        <v>164.6</v>
      </c>
      <c r="N265" s="8"/>
      <c r="O265" s="4">
        <v>18</v>
      </c>
      <c r="P265" s="8"/>
      <c r="Q265" s="8"/>
      <c r="R265" s="4">
        <v>0.53</v>
      </c>
      <c r="S265" s="4">
        <v>2810.8</v>
      </c>
      <c r="T265" s="4">
        <v>9179.7000000000007</v>
      </c>
      <c r="U265" s="4">
        <v>6410.8</v>
      </c>
      <c r="V265" s="4">
        <v>51.6</v>
      </c>
      <c r="W265" s="4">
        <v>0.36</v>
      </c>
      <c r="X265" s="4">
        <v>2.92</v>
      </c>
      <c r="Y265" s="4">
        <v>2.64</v>
      </c>
      <c r="Z265" s="4">
        <v>1932.2</v>
      </c>
      <c r="AA265" s="4">
        <v>35.78</v>
      </c>
      <c r="AB265" s="8"/>
      <c r="AC265" s="4">
        <v>2269.3000000000002</v>
      </c>
      <c r="AD265" s="4">
        <v>317.89999999999998</v>
      </c>
      <c r="AE265" s="8">
        <v>0</v>
      </c>
      <c r="AF265" s="8">
        <v>8713.5768332799998</v>
      </c>
      <c r="AG265" s="8">
        <v>0.82086398638220304</v>
      </c>
      <c r="AH265" s="9">
        <v>6.3770037453183506E-2</v>
      </c>
      <c r="AI265" s="9">
        <v>2.3043820224719094E-2</v>
      </c>
      <c r="AJ265" s="10">
        <v>40.690799999998944</v>
      </c>
      <c r="AK265" s="10">
        <v>2466.2569438202245</v>
      </c>
      <c r="AL265" s="10">
        <v>7077.6894550561829</v>
      </c>
      <c r="AM265" s="10">
        <v>6559.3896000000004</v>
      </c>
      <c r="AN265" s="10">
        <v>7928.7021000000004</v>
      </c>
      <c r="AO265" s="10">
        <v>4.4847775280898894</v>
      </c>
      <c r="AP265" s="10">
        <v>3.0085999999999999</v>
      </c>
      <c r="AQ265" s="10">
        <v>6.0689000000000002</v>
      </c>
      <c r="AR265" s="11">
        <v>7.072659176029962E-2</v>
      </c>
      <c r="AS265" s="11">
        <f t="shared" si="87"/>
        <v>2.8327382308799267</v>
      </c>
      <c r="AT265" s="8">
        <v>0</v>
      </c>
      <c r="AU265" s="12">
        <v>0</v>
      </c>
      <c r="AV265" s="78">
        <v>0</v>
      </c>
      <c r="AW265" s="78" t="s">
        <v>119</v>
      </c>
      <c r="AX265" s="78" t="s">
        <v>98</v>
      </c>
      <c r="AY265" s="78">
        <v>3815.5</v>
      </c>
      <c r="AZ265" s="78">
        <v>5274.2640000000001</v>
      </c>
      <c r="BA265" s="78" t="s">
        <v>106</v>
      </c>
      <c r="BB265" s="78" t="e">
        <v>#VALUE!</v>
      </c>
      <c r="BC265" s="78" t="str">
        <f t="shared" si="88"/>
        <v>R37S2C3</v>
      </c>
      <c r="BD265" s="78" t="e">
        <f t="shared" si="89"/>
        <v>#VALUE!</v>
      </c>
      <c r="BE265" s="78" t="e">
        <v>#VALUE!</v>
      </c>
      <c r="BF265" s="78"/>
      <c r="BG265" s="99">
        <v>30.3</v>
      </c>
      <c r="BH265" s="142">
        <v>2.1528207850423748</v>
      </c>
      <c r="BI265" s="99">
        <v>3</v>
      </c>
      <c r="BJ265" s="99">
        <f t="shared" si="90"/>
        <v>13.563599999999647</v>
      </c>
      <c r="BK265" s="99">
        <v>55.769363099276966</v>
      </c>
      <c r="BL265" s="142">
        <v>9.1444444444444439</v>
      </c>
      <c r="BM265" s="76" t="str">
        <f t="shared" si="91"/>
        <v>R37S2</v>
      </c>
      <c r="BN265" s="76" t="e">
        <f t="shared" si="92"/>
        <v>#VALUE!</v>
      </c>
      <c r="BO265" s="76"/>
      <c r="BP265" s="110">
        <f t="shared" si="93"/>
        <v>9.9733372381881953</v>
      </c>
      <c r="BQ265" s="144">
        <f t="shared" si="94"/>
        <v>0.49666666666666665</v>
      </c>
      <c r="BR265" s="110">
        <f t="shared" si="95"/>
        <v>12.879351921908496</v>
      </c>
      <c r="BS265" s="99">
        <v>5</v>
      </c>
      <c r="BT265" s="99">
        <f t="shared" si="96"/>
        <v>8786.1925410374679</v>
      </c>
      <c r="BU265" s="122">
        <v>5</v>
      </c>
      <c r="BV265" s="122">
        <f t="shared" si="97"/>
        <v>5975.3925410374677</v>
      </c>
      <c r="BW265" s="122">
        <f t="shared" si="98"/>
        <v>2.9444444444444447E-2</v>
      </c>
      <c r="BX265" s="122" t="s">
        <v>1377</v>
      </c>
      <c r="BY265" s="122">
        <f t="shared" si="99"/>
        <v>0.19899169558930152</v>
      </c>
      <c r="BZ265" s="78">
        <v>-6.2907097001045971</v>
      </c>
      <c r="CA265" s="122">
        <f t="shared" si="100"/>
        <v>-5.7889959232457011</v>
      </c>
      <c r="CB265" s="122">
        <f t="shared" si="101"/>
        <v>-16.398710070186134</v>
      </c>
    </row>
    <row r="266" spans="1:80" x14ac:dyDescent="0.35">
      <c r="A266" s="4" t="s">
        <v>59</v>
      </c>
      <c r="B266" s="4">
        <v>3</v>
      </c>
      <c r="C266" s="4" t="s">
        <v>45</v>
      </c>
      <c r="D266" s="5">
        <v>1</v>
      </c>
      <c r="E266" s="6">
        <v>42375</v>
      </c>
      <c r="F266" s="4">
        <v>3174.5</v>
      </c>
      <c r="G266" s="4">
        <v>3175.3</v>
      </c>
      <c r="H266" s="4">
        <v>3052.69</v>
      </c>
      <c r="I266" s="4">
        <v>3053.45</v>
      </c>
      <c r="J266" s="7">
        <v>8</v>
      </c>
      <c r="K266" s="7">
        <v>267.36781999999999</v>
      </c>
      <c r="L266" s="4">
        <v>320.60000000000002</v>
      </c>
      <c r="M266" s="4">
        <v>310.89999999999998</v>
      </c>
      <c r="N266" s="8"/>
      <c r="O266" s="4">
        <v>17.7</v>
      </c>
      <c r="P266" s="8"/>
      <c r="Q266" s="8"/>
      <c r="R266" s="4">
        <v>0.3</v>
      </c>
      <c r="S266" s="4">
        <v>2684.9</v>
      </c>
      <c r="T266" s="4">
        <v>7890.1</v>
      </c>
      <c r="U266" s="4">
        <v>5811.9</v>
      </c>
      <c r="V266" s="4">
        <v>64.900000000000006</v>
      </c>
      <c r="W266" s="4">
        <v>0.35</v>
      </c>
      <c r="X266" s="4">
        <v>18.54</v>
      </c>
      <c r="Y266" s="4">
        <v>0.6</v>
      </c>
      <c r="Z266" s="4">
        <v>238</v>
      </c>
      <c r="AA266" s="4">
        <v>2.33</v>
      </c>
      <c r="AB266" s="8"/>
      <c r="AC266" s="4">
        <v>2032.1</v>
      </c>
      <c r="AD266" s="4">
        <v>259.8</v>
      </c>
      <c r="AE266" s="8">
        <v>0</v>
      </c>
      <c r="AF266" s="8">
        <v>7914.3396674133337</v>
      </c>
      <c r="AG266" s="8">
        <v>0.78666366450191583</v>
      </c>
      <c r="AH266" s="9">
        <v>7.483478260869568E-2</v>
      </c>
      <c r="AI266" s="9">
        <v>2.734703557312251E-2</v>
      </c>
      <c r="AJ266" s="10">
        <v>38.557200000000648</v>
      </c>
      <c r="AK266" s="10">
        <v>2382.3526640316204</v>
      </c>
      <c r="AL266" s="10">
        <v>6823.0604387351723</v>
      </c>
      <c r="AM266" s="10">
        <v>6184.7358000000004</v>
      </c>
      <c r="AN266" s="10">
        <v>7564.7938999999997</v>
      </c>
      <c r="AO266" s="10">
        <v>4.3946094861660123</v>
      </c>
      <c r="AP266" s="10">
        <v>2.4479000000000002</v>
      </c>
      <c r="AQ266" s="10">
        <v>6.7351999999999999</v>
      </c>
      <c r="AR266" s="11">
        <v>9.5250592885375657E-2</v>
      </c>
      <c r="AS266" s="11">
        <f t="shared" si="87"/>
        <v>3.6149364002880668</v>
      </c>
      <c r="AT266" s="8"/>
      <c r="AU266" s="12">
        <v>0.15209999999999999</v>
      </c>
      <c r="AV266" s="78">
        <v>2.34</v>
      </c>
      <c r="AW266" s="78" t="s">
        <v>119</v>
      </c>
      <c r="AX266" s="78" t="s">
        <v>98</v>
      </c>
      <c r="AY266" s="78">
        <v>3556.5</v>
      </c>
      <c r="AZ266" s="78">
        <v>5185.74</v>
      </c>
      <c r="BA266" s="78">
        <v>0</v>
      </c>
      <c r="BB266" s="78">
        <v>119.40536691954532</v>
      </c>
      <c r="BC266" s="78" t="str">
        <f t="shared" si="88"/>
        <v>R37S3C1</v>
      </c>
      <c r="BD266" s="78">
        <f t="shared" si="89"/>
        <v>264.04741394324429</v>
      </c>
      <c r="BE266" s="78">
        <v>194.53999999999996</v>
      </c>
      <c r="BF266" s="78"/>
      <c r="BG266" s="99">
        <v>30.3</v>
      </c>
      <c r="BH266" s="142">
        <v>1.3123359580052272</v>
      </c>
      <c r="BI266" s="99">
        <v>3</v>
      </c>
      <c r="BJ266" s="99">
        <f t="shared" si="90"/>
        <v>12.852400000000216</v>
      </c>
      <c r="BK266" s="99">
        <v>52.703515815462893</v>
      </c>
      <c r="BL266" s="142">
        <v>17.564971751412429</v>
      </c>
      <c r="BM266" s="76" t="str">
        <f t="shared" si="91"/>
        <v>R37S3</v>
      </c>
      <c r="BN266" s="76">
        <f t="shared" si="92"/>
        <v>73.043446607304872</v>
      </c>
      <c r="BO266" s="76"/>
      <c r="BP266" s="110">
        <f t="shared" si="93"/>
        <v>4.3883117318239035</v>
      </c>
      <c r="BQ266" s="144">
        <f t="shared" si="94"/>
        <v>0.3666666666666667</v>
      </c>
      <c r="BR266" s="110">
        <f t="shared" si="95"/>
        <v>7.971876097449595</v>
      </c>
      <c r="BS266" s="99">
        <v>5</v>
      </c>
      <c r="BT266" s="99">
        <f t="shared" si="96"/>
        <v>7876.7241905217988</v>
      </c>
      <c r="BU266" s="122">
        <v>5</v>
      </c>
      <c r="BV266" s="122">
        <f t="shared" si="97"/>
        <v>5191.8241905217983</v>
      </c>
      <c r="BW266" s="122">
        <f t="shared" si="98"/>
        <v>1.6949152542372881E-2</v>
      </c>
      <c r="BX266" s="122" t="s">
        <v>1377</v>
      </c>
      <c r="BY266" s="122">
        <f t="shared" si="99"/>
        <v>0.23723672176868449</v>
      </c>
      <c r="BZ266" s="78">
        <v>-6.4168047777699364</v>
      </c>
      <c r="CA266" s="122">
        <f t="shared" si="100"/>
        <v>-6.33525903835839</v>
      </c>
      <c r="CB266" s="122">
        <f t="shared" si="101"/>
        <v>-22.901558503015718</v>
      </c>
    </row>
    <row r="267" spans="1:80" x14ac:dyDescent="0.35">
      <c r="A267" s="4" t="s">
        <v>59</v>
      </c>
      <c r="B267" s="4">
        <v>3</v>
      </c>
      <c r="C267" s="4" t="s">
        <v>45</v>
      </c>
      <c r="D267" s="5">
        <v>2</v>
      </c>
      <c r="E267" s="6">
        <v>42375</v>
      </c>
      <c r="F267" s="4">
        <v>3184.2</v>
      </c>
      <c r="G267" s="4">
        <v>3185</v>
      </c>
      <c r="H267" s="4">
        <v>3061.89</v>
      </c>
      <c r="I267" s="4">
        <v>3062.65</v>
      </c>
      <c r="J267" s="7">
        <v>8</v>
      </c>
      <c r="K267" s="7">
        <v>267.99781999999993</v>
      </c>
      <c r="L267" s="4">
        <v>311.8</v>
      </c>
      <c r="M267" s="4">
        <v>310.89999999999998</v>
      </c>
      <c r="N267" s="8"/>
      <c r="O267" s="4">
        <v>14</v>
      </c>
      <c r="P267" s="8"/>
      <c r="Q267" s="8"/>
      <c r="R267" s="4">
        <v>0.43</v>
      </c>
      <c r="S267" s="4">
        <v>2703.1</v>
      </c>
      <c r="T267" s="4">
        <v>7890.1</v>
      </c>
      <c r="U267" s="4">
        <v>5811.9</v>
      </c>
      <c r="V267" s="4">
        <v>64.900000000000006</v>
      </c>
      <c r="W267" s="4">
        <v>0.7</v>
      </c>
      <c r="X267" s="4">
        <v>18.54</v>
      </c>
      <c r="Y267" s="4">
        <v>1.96</v>
      </c>
      <c r="Z267" s="4">
        <v>1104.3</v>
      </c>
      <c r="AA267" s="4">
        <v>10.83</v>
      </c>
      <c r="AB267" s="8"/>
      <c r="AC267" s="4">
        <v>2032.1</v>
      </c>
      <c r="AD267" s="4">
        <v>259.8</v>
      </c>
      <c r="AE267" s="8">
        <v>0</v>
      </c>
      <c r="AF267" s="8">
        <v>7914.3396674133337</v>
      </c>
      <c r="AG267" s="8">
        <v>0.78666366450191583</v>
      </c>
      <c r="AH267" s="9">
        <v>7.483478260869568E-2</v>
      </c>
      <c r="AI267" s="9">
        <v>2.734703557312251E-2</v>
      </c>
      <c r="AJ267" s="10">
        <v>38.557200000000648</v>
      </c>
      <c r="AK267" s="10">
        <v>2382.3526640316204</v>
      </c>
      <c r="AL267" s="10">
        <v>6823.0604387351723</v>
      </c>
      <c r="AM267" s="10">
        <v>6184.7358000000004</v>
      </c>
      <c r="AN267" s="10">
        <v>7564.7938999999997</v>
      </c>
      <c r="AO267" s="10">
        <v>4.3946094861660123</v>
      </c>
      <c r="AP267" s="10">
        <v>2.4479000000000002</v>
      </c>
      <c r="AQ267" s="10">
        <v>6.7351999999999999</v>
      </c>
      <c r="AR267" s="11">
        <v>9.5250592885375657E-2</v>
      </c>
      <c r="AS267" s="11">
        <f t="shared" si="87"/>
        <v>3.6149364002880668</v>
      </c>
      <c r="AT267" s="8">
        <v>0</v>
      </c>
      <c r="AU267" s="12">
        <v>8.5150000000000003E-2</v>
      </c>
      <c r="AV267" s="78">
        <v>1.31</v>
      </c>
      <c r="AW267" s="78" t="s">
        <v>119</v>
      </c>
      <c r="AX267" s="78" t="s">
        <v>98</v>
      </c>
      <c r="AY267" s="78">
        <v>3564.5</v>
      </c>
      <c r="AZ267" s="78">
        <v>5189.6000000000004</v>
      </c>
      <c r="BA267" s="78">
        <v>0</v>
      </c>
      <c r="BB267" s="78">
        <v>67.565072918589607</v>
      </c>
      <c r="BC267" s="78" t="str">
        <f t="shared" si="88"/>
        <v>R37S3C2</v>
      </c>
      <c r="BD267" s="78">
        <f t="shared" si="89"/>
        <v>264.04741394324429</v>
      </c>
      <c r="BE267" s="78">
        <v>109.8</v>
      </c>
      <c r="BF267" s="78"/>
      <c r="BG267" s="99">
        <v>30.3</v>
      </c>
      <c r="BH267" s="142">
        <v>1.3123359580052272</v>
      </c>
      <c r="BI267" s="99">
        <v>3</v>
      </c>
      <c r="BJ267" s="99">
        <f t="shared" si="90"/>
        <v>12.852400000000216</v>
      </c>
      <c r="BK267" s="99">
        <v>52.703515815462893</v>
      </c>
      <c r="BL267" s="142">
        <v>22.207142857142856</v>
      </c>
      <c r="BM267" s="76" t="str">
        <f t="shared" si="91"/>
        <v>R37S3</v>
      </c>
      <c r="BN267" s="76">
        <f t="shared" si="92"/>
        <v>73.043446607304872</v>
      </c>
      <c r="BO267" s="76"/>
      <c r="BP267" s="110">
        <f t="shared" si="93"/>
        <v>5.5480798323773639</v>
      </c>
      <c r="BQ267" s="144">
        <f t="shared" si="94"/>
        <v>0.3666666666666667</v>
      </c>
      <c r="BR267" s="110">
        <f t="shared" si="95"/>
        <v>7.971876097449595</v>
      </c>
      <c r="BS267" s="99">
        <v>5</v>
      </c>
      <c r="BT267" s="99">
        <f t="shared" si="96"/>
        <v>7900.4625532618074</v>
      </c>
      <c r="BU267" s="122">
        <v>5</v>
      </c>
      <c r="BV267" s="122">
        <f t="shared" si="97"/>
        <v>5197.362553261808</v>
      </c>
      <c r="BW267" s="122">
        <f t="shared" si="98"/>
        <v>3.0714285714285715E-2</v>
      </c>
      <c r="BX267" s="122" t="s">
        <v>1377</v>
      </c>
      <c r="BY267" s="122">
        <f t="shared" si="99"/>
        <v>0.29993499823612252</v>
      </c>
      <c r="BZ267" s="78">
        <v>-6.8865354469834967</v>
      </c>
      <c r="CA267" s="122">
        <f t="shared" si="100"/>
        <v>-6.33525903835839</v>
      </c>
      <c r="CB267" s="122">
        <f t="shared" si="101"/>
        <v>-22.901558503015718</v>
      </c>
    </row>
    <row r="268" spans="1:80" x14ac:dyDescent="0.35">
      <c r="A268" s="4" t="s">
        <v>59</v>
      </c>
      <c r="B268" s="4">
        <v>3</v>
      </c>
      <c r="C268" s="4" t="s">
        <v>45</v>
      </c>
      <c r="D268" s="5">
        <v>3</v>
      </c>
      <c r="E268" s="6">
        <v>42375</v>
      </c>
      <c r="F268" s="4">
        <v>3207</v>
      </c>
      <c r="G268" s="4">
        <v>3207.8</v>
      </c>
      <c r="H268" s="4">
        <v>3083.43</v>
      </c>
      <c r="I268" s="4">
        <v>3084.18</v>
      </c>
      <c r="J268" s="7">
        <v>8</v>
      </c>
      <c r="K268" s="7">
        <v>269.25781999999998</v>
      </c>
      <c r="L268" s="4">
        <v>92.9</v>
      </c>
      <c r="M268" s="4">
        <v>91.4</v>
      </c>
      <c r="N268" s="8"/>
      <c r="O268" s="4">
        <v>18.899999999999999</v>
      </c>
      <c r="P268" s="8"/>
      <c r="Q268" s="8"/>
      <c r="R268" s="4">
        <v>0.37</v>
      </c>
      <c r="S268" s="4">
        <v>2751.8</v>
      </c>
      <c r="T268" s="4">
        <v>7890.1</v>
      </c>
      <c r="U268" s="4">
        <v>5811.9</v>
      </c>
      <c r="V268" s="4">
        <v>64.900000000000006</v>
      </c>
      <c r="W268" s="4">
        <v>0.2</v>
      </c>
      <c r="X268" s="4">
        <v>18.54</v>
      </c>
      <c r="Y268" s="4">
        <v>2.71</v>
      </c>
      <c r="Z268" s="4">
        <v>1730.6</v>
      </c>
      <c r="AA268" s="4">
        <v>57.69</v>
      </c>
      <c r="AB268" s="8"/>
      <c r="AC268" s="4">
        <v>2032.1</v>
      </c>
      <c r="AD268" s="4">
        <v>259.8</v>
      </c>
      <c r="AE268" s="8">
        <v>0</v>
      </c>
      <c r="AF268" s="8">
        <v>7914.3396674133337</v>
      </c>
      <c r="AG268" s="8">
        <v>0.78666366450191583</v>
      </c>
      <c r="AH268" s="9">
        <v>7.483478260869568E-2</v>
      </c>
      <c r="AI268" s="9">
        <v>2.734703557312251E-2</v>
      </c>
      <c r="AJ268" s="10">
        <v>38.557200000000648</v>
      </c>
      <c r="AK268" s="10">
        <v>2382.3526640316204</v>
      </c>
      <c r="AL268" s="10">
        <v>6823.0604387351723</v>
      </c>
      <c r="AM268" s="10">
        <v>6184.7358000000004</v>
      </c>
      <c r="AN268" s="10">
        <v>7564.7938999999997</v>
      </c>
      <c r="AO268" s="10">
        <v>4.3946094861660123</v>
      </c>
      <c r="AP268" s="10">
        <v>2.4479000000000002</v>
      </c>
      <c r="AQ268" s="10">
        <v>6.7351999999999999</v>
      </c>
      <c r="AR268" s="11">
        <v>9.5250592885375657E-2</v>
      </c>
      <c r="AS268" s="11">
        <f t="shared" si="87"/>
        <v>3.6149364002880668</v>
      </c>
      <c r="AT268" s="8">
        <v>0</v>
      </c>
      <c r="AU268" s="12">
        <v>0.76569999999999994</v>
      </c>
      <c r="AV268" s="78">
        <v>11.78</v>
      </c>
      <c r="AW268" s="78" t="s">
        <v>119</v>
      </c>
      <c r="AX268" s="78" t="s">
        <v>98</v>
      </c>
      <c r="AY268" s="78">
        <v>3586.7</v>
      </c>
      <c r="AZ268" s="78">
        <v>5198.6719999999996</v>
      </c>
      <c r="BA268" s="78">
        <v>0</v>
      </c>
      <c r="BB268" s="78">
        <v>605.17180199159793</v>
      </c>
      <c r="BC268" s="78" t="str">
        <f t="shared" si="88"/>
        <v>R37S3C3</v>
      </c>
      <c r="BD268" s="78">
        <f t="shared" si="89"/>
        <v>264.04741394324429</v>
      </c>
      <c r="BE268" s="78">
        <v>975.52</v>
      </c>
      <c r="BF268" s="78"/>
      <c r="BG268" s="99">
        <v>30.3</v>
      </c>
      <c r="BH268" s="142">
        <v>1.3123359580052272</v>
      </c>
      <c r="BI268" s="99">
        <v>3</v>
      </c>
      <c r="BJ268" s="99">
        <f t="shared" si="90"/>
        <v>12.852400000000216</v>
      </c>
      <c r="BK268" s="99">
        <v>52.703515815462893</v>
      </c>
      <c r="BL268" s="142">
        <v>4.8359788359788363</v>
      </c>
      <c r="BM268" s="76" t="str">
        <f t="shared" si="91"/>
        <v>R37S3</v>
      </c>
      <c r="BN268" s="76">
        <f t="shared" si="92"/>
        <v>73.043446607304872</v>
      </c>
      <c r="BO268" s="76"/>
      <c r="BP268" s="110">
        <f t="shared" si="93"/>
        <v>13.979236728147519</v>
      </c>
      <c r="BQ268" s="144">
        <f t="shared" si="94"/>
        <v>0.3666666666666667</v>
      </c>
      <c r="BR268" s="110">
        <f t="shared" si="95"/>
        <v>7.971876097449595</v>
      </c>
      <c r="BS268" s="99">
        <v>5</v>
      </c>
      <c r="BT268" s="99">
        <f t="shared" si="96"/>
        <v>7956.0412851552655</v>
      </c>
      <c r="BU268" s="122">
        <v>5</v>
      </c>
      <c r="BV268" s="122">
        <f t="shared" si="97"/>
        <v>5204.2412851552654</v>
      </c>
      <c r="BW268" s="122">
        <f t="shared" si="98"/>
        <v>1.9576719576719578E-2</v>
      </c>
      <c r="BX268" s="122" t="s">
        <v>1377</v>
      </c>
      <c r="BY268" s="122">
        <f t="shared" si="99"/>
        <v>0.16359677749831164</v>
      </c>
      <c r="BZ268" s="78">
        <v>-5.7024368903217333</v>
      </c>
      <c r="CA268" s="122">
        <f t="shared" si="100"/>
        <v>-6.33525903835839</v>
      </c>
      <c r="CB268" s="122">
        <f t="shared" si="101"/>
        <v>-22.901558503015718</v>
      </c>
    </row>
    <row r="269" spans="1:80" x14ac:dyDescent="0.35">
      <c r="A269" s="4" t="s">
        <v>59</v>
      </c>
      <c r="B269" s="4">
        <v>4</v>
      </c>
      <c r="C269" s="4" t="s">
        <v>45</v>
      </c>
      <c r="D269" s="5">
        <v>1</v>
      </c>
      <c r="E269" s="6">
        <v>42376</v>
      </c>
      <c r="F269" s="4">
        <v>3104.2</v>
      </c>
      <c r="G269" s="4">
        <v>3105</v>
      </c>
      <c r="H269" s="4">
        <v>2985.76</v>
      </c>
      <c r="I269" s="4">
        <v>2986.52</v>
      </c>
      <c r="J269" s="7">
        <v>8</v>
      </c>
      <c r="K269" s="7">
        <v>263.08381999999995</v>
      </c>
      <c r="L269" s="4">
        <v>388.3</v>
      </c>
      <c r="M269" s="4">
        <v>263</v>
      </c>
      <c r="N269" s="8"/>
      <c r="O269" s="4">
        <v>17.399999999999999</v>
      </c>
      <c r="P269" s="8"/>
      <c r="Q269" s="8"/>
      <c r="R269" s="4">
        <v>0.24</v>
      </c>
      <c r="S269" s="4">
        <v>3345.1</v>
      </c>
      <c r="T269" s="4">
        <v>8784.9</v>
      </c>
      <c r="U269" s="4">
        <v>6341.9</v>
      </c>
      <c r="V269" s="4">
        <v>59.4</v>
      </c>
      <c r="W269" s="4">
        <v>0.33</v>
      </c>
      <c r="X269" s="4">
        <v>16.27</v>
      </c>
      <c r="Y269" s="4">
        <v>1.07</v>
      </c>
      <c r="Z269" s="4">
        <v>619.29999999999995</v>
      </c>
      <c r="AA269" s="4">
        <v>7.18</v>
      </c>
      <c r="AB269" s="8"/>
      <c r="AC269" s="4">
        <v>2020.9</v>
      </c>
      <c r="AD269" s="4">
        <v>254.7</v>
      </c>
      <c r="AE269" s="8">
        <v>0</v>
      </c>
      <c r="AF269" s="8">
        <v>8027.6387022933332</v>
      </c>
      <c r="AG269" s="8">
        <v>0.81439194849472896</v>
      </c>
      <c r="AH269" s="9">
        <v>0.11105799086757988</v>
      </c>
      <c r="AI269" s="9">
        <v>3.7805936073059376E-2</v>
      </c>
      <c r="AJ269" s="10">
        <v>33.375600000000304</v>
      </c>
      <c r="AK269" s="10">
        <v>2111.4325497716891</v>
      </c>
      <c r="AL269" s="10">
        <v>6990.6678488584457</v>
      </c>
      <c r="AM269" s="10">
        <v>5717.4678000000004</v>
      </c>
      <c r="AN269" s="10">
        <v>8069.2875999999997</v>
      </c>
      <c r="AO269" s="10">
        <v>3.2101821917808198</v>
      </c>
      <c r="AP269" s="10">
        <v>1.2789999999999999</v>
      </c>
      <c r="AQ269" s="10">
        <v>10.430999999999999</v>
      </c>
      <c r="AR269" s="11">
        <v>0.16480091324200891</v>
      </c>
      <c r="AS269" s="11">
        <f t="shared" si="87"/>
        <v>5.4139741890480417</v>
      </c>
      <c r="AT269" s="8"/>
      <c r="AU269" s="12">
        <v>6.7599999999999993E-2</v>
      </c>
      <c r="AV269" s="78">
        <v>1.04</v>
      </c>
      <c r="AW269" s="78" t="s">
        <v>119</v>
      </c>
      <c r="AX269" s="78" t="s">
        <v>98</v>
      </c>
      <c r="AY269" s="78">
        <v>3507.3</v>
      </c>
      <c r="AZ269" s="78">
        <v>5157.7520000000004</v>
      </c>
      <c r="BA269" s="78">
        <v>0</v>
      </c>
      <c r="BB269" s="78">
        <v>52.640125250537423</v>
      </c>
      <c r="BC269" s="78" t="str">
        <f t="shared" si="88"/>
        <v>R37S4C1</v>
      </c>
      <c r="BD269" s="78">
        <f t="shared" si="89"/>
        <v>59.836158143382512</v>
      </c>
      <c r="BE269" s="78">
        <v>86.88</v>
      </c>
      <c r="BF269" s="78"/>
      <c r="BG269" s="99">
        <v>30.5</v>
      </c>
      <c r="BH269" s="142">
        <v>1.3123359580052374</v>
      </c>
      <c r="BI269" s="99">
        <v>3</v>
      </c>
      <c r="BJ269" s="99">
        <f t="shared" si="90"/>
        <v>11.125200000000101</v>
      </c>
      <c r="BK269" s="99">
        <v>60.550222318100097</v>
      </c>
      <c r="BL269" s="142">
        <v>15.114942528735634</v>
      </c>
      <c r="BM269" s="76" t="str">
        <f t="shared" si="91"/>
        <v>R37S4</v>
      </c>
      <c r="BN269" s="76">
        <f t="shared" si="92"/>
        <v>11.052169082081219</v>
      </c>
      <c r="BO269" s="76"/>
      <c r="BP269" s="110">
        <f t="shared" si="93"/>
        <v>5.1734024065385933</v>
      </c>
      <c r="BQ269" s="144">
        <f t="shared" si="94"/>
        <v>0.41333333333333333</v>
      </c>
      <c r="BR269" s="110">
        <f t="shared" si="95"/>
        <v>6.3477742958853618</v>
      </c>
      <c r="BS269" s="99">
        <v>5</v>
      </c>
      <c r="BT269" s="99">
        <f t="shared" si="96"/>
        <v>7975.5788055713992</v>
      </c>
      <c r="BU269" s="122">
        <v>5</v>
      </c>
      <c r="BV269" s="122">
        <f t="shared" si="97"/>
        <v>4630.4788055713998</v>
      </c>
      <c r="BW269" s="122">
        <f t="shared" si="98"/>
        <v>1.3793103448275862E-2</v>
      </c>
      <c r="BX269" s="122" t="s">
        <v>1376</v>
      </c>
      <c r="BY269" s="122">
        <f t="shared" si="99"/>
        <v>0.23144067583777533</v>
      </c>
      <c r="BZ269" s="78">
        <v>-6.6546865465990495</v>
      </c>
      <c r="CA269" s="122">
        <f t="shared" si="100"/>
        <v>-6.6999925643636056</v>
      </c>
      <c r="CB269" s="122">
        <f t="shared" si="101"/>
        <v>-36.27358681027836</v>
      </c>
    </row>
    <row r="270" spans="1:80" x14ac:dyDescent="0.35">
      <c r="A270" s="4" t="s">
        <v>59</v>
      </c>
      <c r="B270" s="4">
        <v>4</v>
      </c>
      <c r="C270" s="4" t="s">
        <v>45</v>
      </c>
      <c r="D270" s="5">
        <v>2</v>
      </c>
      <c r="E270" s="6">
        <v>42376</v>
      </c>
      <c r="F270" s="4">
        <v>3128.7</v>
      </c>
      <c r="G270" s="4">
        <v>3129.5</v>
      </c>
      <c r="H270" s="4">
        <v>3009.14</v>
      </c>
      <c r="I270" s="4">
        <v>3009.9</v>
      </c>
      <c r="J270" s="7">
        <v>8</v>
      </c>
      <c r="K270" s="7">
        <v>264.65881999999999</v>
      </c>
      <c r="L270" s="4">
        <v>275.10000000000002</v>
      </c>
      <c r="M270" s="4">
        <v>274.3</v>
      </c>
      <c r="N270" s="8"/>
      <c r="O270" s="4">
        <v>11.1</v>
      </c>
      <c r="P270" s="8"/>
      <c r="Q270" s="8"/>
      <c r="R270" s="4">
        <v>0.46</v>
      </c>
      <c r="S270" s="4">
        <v>2906.6</v>
      </c>
      <c r="T270" s="4">
        <v>8784.9</v>
      </c>
      <c r="U270" s="4">
        <v>6341.9</v>
      </c>
      <c r="V270" s="4">
        <v>59.4</v>
      </c>
      <c r="W270" s="4">
        <v>0.36</v>
      </c>
      <c r="X270" s="4">
        <v>16.27</v>
      </c>
      <c r="Y270" s="4">
        <v>1.66</v>
      </c>
      <c r="Z270" s="4">
        <v>1066</v>
      </c>
      <c r="AA270" s="4">
        <v>11.84</v>
      </c>
      <c r="AB270" s="8"/>
      <c r="AC270" s="4">
        <v>2020.9</v>
      </c>
      <c r="AD270" s="4">
        <v>254.7</v>
      </c>
      <c r="AE270" s="8">
        <v>0</v>
      </c>
      <c r="AF270" s="8">
        <v>8027.6387022933332</v>
      </c>
      <c r="AG270" s="8">
        <v>0.81439194849472896</v>
      </c>
      <c r="AH270" s="9">
        <v>0.11105799086757988</v>
      </c>
      <c r="AI270" s="9">
        <v>3.7805936073059376E-2</v>
      </c>
      <c r="AJ270" s="10">
        <v>33.375600000000304</v>
      </c>
      <c r="AK270" s="10">
        <v>2111.4325497716891</v>
      </c>
      <c r="AL270" s="10">
        <v>6990.6678488584457</v>
      </c>
      <c r="AM270" s="10">
        <v>5717.4678000000004</v>
      </c>
      <c r="AN270" s="10">
        <v>8069.2875999999997</v>
      </c>
      <c r="AO270" s="10">
        <v>3.2101821917808198</v>
      </c>
      <c r="AP270" s="10">
        <v>1.2789999999999999</v>
      </c>
      <c r="AQ270" s="10">
        <v>10.430999999999999</v>
      </c>
      <c r="AR270" s="11">
        <v>0.16480091324200891</v>
      </c>
      <c r="AS270" s="11">
        <f t="shared" si="87"/>
        <v>5.4139741890480417</v>
      </c>
      <c r="AT270" s="8">
        <v>0</v>
      </c>
      <c r="AU270" s="12">
        <v>5.7849999999999999E-2</v>
      </c>
      <c r="AV270" s="78">
        <v>0.89</v>
      </c>
      <c r="AW270" s="78" t="s">
        <v>119</v>
      </c>
      <c r="AX270" s="78" t="s">
        <v>98</v>
      </c>
      <c r="AY270" s="78">
        <v>3523.3</v>
      </c>
      <c r="AZ270" s="78">
        <v>5167.5079999999998</v>
      </c>
      <c r="BA270" s="78">
        <v>0</v>
      </c>
      <c r="BB270" s="78">
        <v>44.969979467318012</v>
      </c>
      <c r="BC270" s="78" t="str">
        <f t="shared" si="88"/>
        <v>R37S4C2</v>
      </c>
      <c r="BD270" s="78">
        <f t="shared" si="89"/>
        <v>59.836158143382512</v>
      </c>
      <c r="BE270" s="78">
        <v>73.94</v>
      </c>
      <c r="BF270" s="78"/>
      <c r="BG270" s="99">
        <v>30.5</v>
      </c>
      <c r="BH270" s="142">
        <v>1.3123359580052374</v>
      </c>
      <c r="BI270" s="99">
        <v>3</v>
      </c>
      <c r="BJ270" s="99">
        <f t="shared" si="90"/>
        <v>11.125200000000101</v>
      </c>
      <c r="BK270" s="99">
        <v>60.550222318100097</v>
      </c>
      <c r="BL270" s="142">
        <v>24.711711711711715</v>
      </c>
      <c r="BM270" s="76" t="str">
        <f t="shared" si="91"/>
        <v>R37S4</v>
      </c>
      <c r="BN270" s="76">
        <f t="shared" si="92"/>
        <v>11.052169082081219</v>
      </c>
      <c r="BO270" s="76"/>
      <c r="BP270" s="110">
        <f t="shared" si="93"/>
        <v>7.7755742193238504</v>
      </c>
      <c r="BQ270" s="144">
        <f t="shared" si="94"/>
        <v>0.41333333333333333</v>
      </c>
      <c r="BR270" s="110">
        <f t="shared" si="95"/>
        <v>6.3477742958853618</v>
      </c>
      <c r="BS270" s="99">
        <v>5</v>
      </c>
      <c r="BT270" s="99">
        <f t="shared" si="96"/>
        <v>8038.0315922904456</v>
      </c>
      <c r="BU270" s="122">
        <v>5</v>
      </c>
      <c r="BV270" s="122">
        <f t="shared" si="97"/>
        <v>5131.4315922904461</v>
      </c>
      <c r="BW270" s="122">
        <f t="shared" si="98"/>
        <v>4.1441441441441441E-2</v>
      </c>
      <c r="BX270" s="122" t="s">
        <v>1377</v>
      </c>
      <c r="BY270" s="122">
        <f t="shared" si="99"/>
        <v>0.36663462141190567</v>
      </c>
      <c r="BZ270" s="78">
        <v>-6.7612865278623469</v>
      </c>
      <c r="CA270" s="122">
        <f t="shared" si="100"/>
        <v>-6.6999925643636056</v>
      </c>
      <c r="CB270" s="122">
        <f t="shared" si="101"/>
        <v>-36.27358681027836</v>
      </c>
    </row>
    <row r="271" spans="1:80" x14ac:dyDescent="0.35">
      <c r="A271" s="4" t="s">
        <v>59</v>
      </c>
      <c r="B271" s="4">
        <v>4</v>
      </c>
      <c r="C271" s="4" t="s">
        <v>45</v>
      </c>
      <c r="D271" s="5">
        <v>3</v>
      </c>
      <c r="E271" s="6">
        <v>42376</v>
      </c>
      <c r="F271" s="4">
        <v>3138.2</v>
      </c>
      <c r="G271" s="4">
        <v>3139</v>
      </c>
      <c r="H271" s="4">
        <v>3018.18</v>
      </c>
      <c r="I271" s="4">
        <v>3018.95</v>
      </c>
      <c r="J271" s="7">
        <v>8</v>
      </c>
      <c r="K271" s="7">
        <v>265.16282000000001</v>
      </c>
      <c r="L271" s="4">
        <v>253.9</v>
      </c>
      <c r="M271" s="4">
        <v>253.9</v>
      </c>
      <c r="N271" s="8"/>
      <c r="O271" s="4">
        <v>15.3</v>
      </c>
      <c r="P271" s="8"/>
      <c r="Q271" s="8"/>
      <c r="R271" s="4">
        <v>0.54</v>
      </c>
      <c r="S271" s="4">
        <v>2929.2</v>
      </c>
      <c r="T271" s="4">
        <v>8784.9</v>
      </c>
      <c r="U271" s="4">
        <v>6341.9</v>
      </c>
      <c r="V271" s="4">
        <v>59.4</v>
      </c>
      <c r="W271" s="4">
        <v>0.7</v>
      </c>
      <c r="X271" s="4">
        <v>16.27</v>
      </c>
      <c r="Y271" s="4">
        <v>1.72</v>
      </c>
      <c r="Z271" s="4">
        <v>1101.8</v>
      </c>
      <c r="AA271" s="4">
        <v>13.23</v>
      </c>
      <c r="AB271" s="8"/>
      <c r="AC271" s="4">
        <v>2020.9</v>
      </c>
      <c r="AD271" s="4">
        <v>254.7</v>
      </c>
      <c r="AE271" s="8">
        <v>0</v>
      </c>
      <c r="AF271" s="8">
        <v>8027.6387022933332</v>
      </c>
      <c r="AG271" s="8">
        <v>0.81439194849472896</v>
      </c>
      <c r="AH271" s="9">
        <v>0.11105799086757988</v>
      </c>
      <c r="AI271" s="9">
        <v>3.7805936073059376E-2</v>
      </c>
      <c r="AJ271" s="10">
        <v>33.375600000000304</v>
      </c>
      <c r="AK271" s="10">
        <v>2111.4325497716891</v>
      </c>
      <c r="AL271" s="10">
        <v>6990.6678488584457</v>
      </c>
      <c r="AM271" s="10">
        <v>5717.4678000000004</v>
      </c>
      <c r="AN271" s="10">
        <v>8069.2875999999997</v>
      </c>
      <c r="AO271" s="10">
        <v>3.2101821917808198</v>
      </c>
      <c r="AP271" s="10">
        <v>1.2789999999999999</v>
      </c>
      <c r="AQ271" s="10">
        <v>10.430999999999999</v>
      </c>
      <c r="AR271" s="11">
        <v>0.16480091324200891</v>
      </c>
      <c r="AS271" s="11">
        <f t="shared" si="87"/>
        <v>5.4139741890480417</v>
      </c>
      <c r="AT271" s="8">
        <v>0</v>
      </c>
      <c r="AU271" s="22">
        <v>0.10464999999999999</v>
      </c>
      <c r="AV271" s="78">
        <v>1.6099999999999999</v>
      </c>
      <c r="AW271" s="78" t="s">
        <v>119</v>
      </c>
      <c r="AX271" s="78" t="s">
        <v>98</v>
      </c>
      <c r="AY271" s="78">
        <v>3530.6</v>
      </c>
      <c r="AZ271" s="78">
        <v>5171.2920000000004</v>
      </c>
      <c r="BA271" s="78">
        <v>0</v>
      </c>
      <c r="BB271" s="78">
        <v>81.898369712292109</v>
      </c>
      <c r="BC271" s="78" t="str">
        <f t="shared" si="88"/>
        <v>R37S4C3</v>
      </c>
      <c r="BD271" s="78">
        <f t="shared" si="89"/>
        <v>59.836158143382512</v>
      </c>
      <c r="BE271" s="78">
        <v>134.37</v>
      </c>
      <c r="BF271" s="78"/>
      <c r="BG271" s="99">
        <v>30.5</v>
      </c>
      <c r="BH271" s="142">
        <v>1.3123359580052374</v>
      </c>
      <c r="BI271" s="99">
        <v>3</v>
      </c>
      <c r="BJ271" s="99">
        <f t="shared" si="90"/>
        <v>11.125200000000101</v>
      </c>
      <c r="BK271" s="99">
        <v>60.550222318100097</v>
      </c>
      <c r="BL271" s="142">
        <v>16.594771241830063</v>
      </c>
      <c r="BM271" s="76" t="str">
        <f t="shared" si="91"/>
        <v>R37S4</v>
      </c>
      <c r="BN271" s="76">
        <f t="shared" si="92"/>
        <v>11.052169082081219</v>
      </c>
      <c r="BO271" s="76"/>
      <c r="BP271" s="110">
        <f t="shared" si="93"/>
        <v>6.0943462617936417</v>
      </c>
      <c r="BQ271" s="144">
        <f t="shared" si="94"/>
        <v>0.41333333333333333</v>
      </c>
      <c r="BR271" s="110">
        <f t="shared" si="95"/>
        <v>6.3477742958853618</v>
      </c>
      <c r="BS271" s="99">
        <v>5</v>
      </c>
      <c r="BT271" s="99">
        <f t="shared" si="96"/>
        <v>8062.1792908336529</v>
      </c>
      <c r="BU271" s="122">
        <v>5</v>
      </c>
      <c r="BV271" s="122">
        <f t="shared" si="97"/>
        <v>5132.9792908336531</v>
      </c>
      <c r="BW271" s="122">
        <f t="shared" si="98"/>
        <v>3.5294117647058823E-2</v>
      </c>
      <c r="BX271" s="122" t="s">
        <v>1377</v>
      </c>
      <c r="BY271" s="122">
        <f t="shared" si="99"/>
        <v>0.2609000993034436</v>
      </c>
      <c r="BZ271" s="78">
        <v>-6.6840046186294222</v>
      </c>
      <c r="CA271" s="122">
        <f t="shared" si="100"/>
        <v>-6.6999925643636056</v>
      </c>
      <c r="CB271" s="122">
        <f t="shared" si="101"/>
        <v>-36.27358681027836</v>
      </c>
    </row>
    <row r="272" spans="1:80" x14ac:dyDescent="0.35">
      <c r="A272" s="4" t="s">
        <v>59</v>
      </c>
      <c r="B272" s="4">
        <v>5</v>
      </c>
      <c r="C272" s="4" t="s">
        <v>45</v>
      </c>
      <c r="D272" s="5">
        <v>1</v>
      </c>
      <c r="E272" s="6">
        <v>42378</v>
      </c>
      <c r="F272" s="4">
        <v>3028.9</v>
      </c>
      <c r="G272" s="4">
        <v>3029.5</v>
      </c>
      <c r="H272" s="4">
        <v>2913.52</v>
      </c>
      <c r="I272" s="4">
        <v>2914.1</v>
      </c>
      <c r="J272" s="7">
        <v>6</v>
      </c>
      <c r="K272" s="7">
        <v>258.61081999999999</v>
      </c>
      <c r="L272" s="4">
        <v>88.8</v>
      </c>
      <c r="M272" s="4">
        <v>82.3</v>
      </c>
      <c r="N272" s="8"/>
      <c r="O272" s="4">
        <v>24.5</v>
      </c>
      <c r="P272" s="8"/>
      <c r="Q272" s="8"/>
      <c r="R272" s="4">
        <v>0.24</v>
      </c>
      <c r="S272" s="4">
        <v>3101.9</v>
      </c>
      <c r="T272" s="4">
        <v>9135.5</v>
      </c>
      <c r="U272" s="4">
        <v>7246.3</v>
      </c>
      <c r="V272" s="4">
        <v>54.6</v>
      </c>
      <c r="W272" s="4">
        <v>0.35</v>
      </c>
      <c r="X272" s="4">
        <v>45.5</v>
      </c>
      <c r="Y272" s="4">
        <v>1.1299999999999999</v>
      </c>
      <c r="Z272" s="4">
        <v>495.5</v>
      </c>
      <c r="AA272" s="4">
        <v>18.350000000000001</v>
      </c>
      <c r="AB272" s="8"/>
      <c r="AC272" s="4">
        <v>2014.9</v>
      </c>
      <c r="AD272" s="4">
        <v>260.2</v>
      </c>
      <c r="AE272" s="8">
        <v>0</v>
      </c>
      <c r="AF272" s="8">
        <v>9679.3135799466654</v>
      </c>
      <c r="AG272" s="8">
        <v>1.0018488160833254</v>
      </c>
      <c r="AH272" s="9">
        <v>0.14211393939393938</v>
      </c>
      <c r="AI272" s="9">
        <v>7.3427272727272758E-2</v>
      </c>
      <c r="AJ272" s="10">
        <v>25.145999999999731</v>
      </c>
      <c r="AK272" s="10">
        <v>1465.273676969696</v>
      </c>
      <c r="AL272" s="10">
        <v>6935.5673551515165</v>
      </c>
      <c r="AM272" s="10">
        <v>6210.1532999999999</v>
      </c>
      <c r="AN272" s="10">
        <v>8015.8163999999997</v>
      </c>
      <c r="AO272" s="10">
        <v>2.9395387878787886</v>
      </c>
      <c r="AP272" s="10">
        <v>1.9406000000000001</v>
      </c>
      <c r="AQ272" s="10">
        <v>12.76</v>
      </c>
      <c r="AR272" s="11">
        <v>0.25268606060606064</v>
      </c>
      <c r="AS272" s="11">
        <f t="shared" si="87"/>
        <v>6.2542851942239333</v>
      </c>
      <c r="AT272" s="8"/>
      <c r="AU272" s="22">
        <v>0.34060000000000001</v>
      </c>
      <c r="AV272" s="78">
        <v>5.24</v>
      </c>
      <c r="AW272" s="78" t="s">
        <v>119</v>
      </c>
      <c r="AX272" s="78" t="s">
        <v>98</v>
      </c>
      <c r="AY272" s="78">
        <v>3468.1</v>
      </c>
      <c r="AZ272" s="78">
        <v>5127.76</v>
      </c>
      <c r="BA272" s="78">
        <v>0</v>
      </c>
      <c r="BB272" s="78">
        <v>261.02334213031583</v>
      </c>
      <c r="BC272" s="78" t="str">
        <f t="shared" si="88"/>
        <v>R37S5C1</v>
      </c>
      <c r="BD272" s="78">
        <f t="shared" si="89"/>
        <v>804.71911081435678</v>
      </c>
      <c r="BE272" s="78">
        <v>433.21000000000004</v>
      </c>
      <c r="BF272" s="78"/>
      <c r="BG272" s="99">
        <v>32.700000000000003</v>
      </c>
      <c r="BH272" s="142">
        <v>2.7121609798775439</v>
      </c>
      <c r="BI272" s="99">
        <v>4</v>
      </c>
      <c r="BJ272" s="99">
        <f t="shared" si="90"/>
        <v>6.2864999999999327</v>
      </c>
      <c r="BK272" s="99">
        <v>80.128052175297128</v>
      </c>
      <c r="BL272" s="142">
        <v>3.3591836734693876</v>
      </c>
      <c r="BM272" s="76" t="str">
        <f t="shared" si="91"/>
        <v>R37S5</v>
      </c>
      <c r="BN272" s="76">
        <f t="shared" si="92"/>
        <v>128.6668397465381</v>
      </c>
      <c r="BO272" s="76"/>
      <c r="BP272" s="110">
        <f t="shared" si="93"/>
        <v>11.994818621894506</v>
      </c>
      <c r="BQ272" s="144">
        <f t="shared" si="94"/>
        <v>0.44500000000000001</v>
      </c>
      <c r="BR272" s="110">
        <f t="shared" si="95"/>
        <v>17.295809563427394</v>
      </c>
      <c r="BS272" s="99">
        <v>5</v>
      </c>
      <c r="BT272" s="99">
        <f t="shared" si="96"/>
        <v>9574.0135254430952</v>
      </c>
      <c r="BU272" s="122">
        <v>5</v>
      </c>
      <c r="BV272" s="122">
        <f t="shared" si="97"/>
        <v>6472.1135254430956</v>
      </c>
      <c r="BW272" s="122">
        <f t="shared" si="98"/>
        <v>9.7959183673469383E-3</v>
      </c>
      <c r="BX272" s="122" t="s">
        <v>1376</v>
      </c>
      <c r="BY272" s="122">
        <f t="shared" si="99"/>
        <v>0.12293735766340558</v>
      </c>
      <c r="BZ272" s="78">
        <v>-5.5975625195446526</v>
      </c>
      <c r="CA272" s="122">
        <f t="shared" si="100"/>
        <v>-5.7574946947700951</v>
      </c>
      <c r="CB272" s="122">
        <f t="shared" si="101"/>
        <v>-36.00901382532345</v>
      </c>
    </row>
    <row r="273" spans="1:80" x14ac:dyDescent="0.35">
      <c r="A273" s="4" t="s">
        <v>59</v>
      </c>
      <c r="B273" s="4">
        <v>5</v>
      </c>
      <c r="C273" s="4" t="s">
        <v>45</v>
      </c>
      <c r="D273" s="5">
        <v>2</v>
      </c>
      <c r="E273" s="6">
        <v>42378</v>
      </c>
      <c r="F273" s="4">
        <v>3046.2</v>
      </c>
      <c r="G273" s="4">
        <v>3046.8</v>
      </c>
      <c r="H273" s="4">
        <v>2930.14</v>
      </c>
      <c r="I273" s="4">
        <v>2930.72</v>
      </c>
      <c r="J273" s="7">
        <v>6</v>
      </c>
      <c r="K273" s="7">
        <v>259.68181999999996</v>
      </c>
      <c r="L273" s="4">
        <v>55.8</v>
      </c>
      <c r="M273" s="4">
        <v>54.9</v>
      </c>
      <c r="N273" s="8"/>
      <c r="O273" s="4">
        <v>12.8</v>
      </c>
      <c r="P273" s="8"/>
      <c r="Q273" s="8"/>
      <c r="R273" s="4">
        <v>0.22</v>
      </c>
      <c r="S273" s="4">
        <v>2924.8</v>
      </c>
      <c r="T273" s="4">
        <v>9135.5</v>
      </c>
      <c r="U273" s="4">
        <v>7246.3</v>
      </c>
      <c r="V273" s="4">
        <v>54.6</v>
      </c>
      <c r="W273" s="4">
        <v>0.13</v>
      </c>
      <c r="X273" s="4">
        <v>45.5</v>
      </c>
      <c r="Y273" s="4">
        <v>1.88</v>
      </c>
      <c r="Z273" s="4">
        <v>837.6</v>
      </c>
      <c r="AA273" s="4">
        <v>46.53</v>
      </c>
      <c r="AB273" s="8"/>
      <c r="AC273" s="4">
        <v>2014.9</v>
      </c>
      <c r="AD273" s="4">
        <v>260.2</v>
      </c>
      <c r="AE273" s="8">
        <v>0</v>
      </c>
      <c r="AF273" s="8">
        <v>9679.3135799466654</v>
      </c>
      <c r="AG273" s="8">
        <v>1.0018488160833254</v>
      </c>
      <c r="AH273" s="9">
        <v>0.14211393939393938</v>
      </c>
      <c r="AI273" s="9">
        <v>7.3427272727272758E-2</v>
      </c>
      <c r="AJ273" s="10">
        <v>25.145999999999731</v>
      </c>
      <c r="AK273" s="10">
        <v>1465.273676969696</v>
      </c>
      <c r="AL273" s="10">
        <v>6935.5673551515165</v>
      </c>
      <c r="AM273" s="10">
        <v>6210.1532999999999</v>
      </c>
      <c r="AN273" s="10">
        <v>8015.8163999999997</v>
      </c>
      <c r="AO273" s="10">
        <v>2.9395387878787886</v>
      </c>
      <c r="AP273" s="10">
        <v>1.9406000000000001</v>
      </c>
      <c r="AQ273" s="10">
        <v>12.76</v>
      </c>
      <c r="AR273" s="11">
        <v>0.25268606060606064</v>
      </c>
      <c r="AS273" s="11">
        <f t="shared" si="87"/>
        <v>6.2542851942239333</v>
      </c>
      <c r="AT273" s="8">
        <v>0</v>
      </c>
      <c r="AU273" s="22">
        <v>0.25545000000000001</v>
      </c>
      <c r="AV273" s="78">
        <v>3.93</v>
      </c>
      <c r="AW273" s="78" t="s">
        <v>119</v>
      </c>
      <c r="AX273" s="78" t="s">
        <v>98</v>
      </c>
      <c r="AY273" s="78">
        <v>3474.9</v>
      </c>
      <c r="AZ273" s="78">
        <v>5134.6480000000001</v>
      </c>
      <c r="BA273" s="78">
        <v>0</v>
      </c>
      <c r="BB273" s="78">
        <v>195.32483244444339</v>
      </c>
      <c r="BC273" s="78" t="str">
        <f t="shared" si="88"/>
        <v>R37S5C2</v>
      </c>
      <c r="BD273" s="78">
        <f t="shared" si="89"/>
        <v>804.71911081435678</v>
      </c>
      <c r="BE273" s="78">
        <v>324.19000000000005</v>
      </c>
      <c r="BF273" s="78"/>
      <c r="BG273" s="99">
        <v>32.700000000000003</v>
      </c>
      <c r="BH273" s="142">
        <v>2.7121609798775439</v>
      </c>
      <c r="BI273" s="99">
        <v>4</v>
      </c>
      <c r="BJ273" s="99">
        <f t="shared" si="90"/>
        <v>6.2864999999999327</v>
      </c>
      <c r="BK273" s="99">
        <v>80.128052175297128</v>
      </c>
      <c r="BL273" s="142">
        <v>4.2890625</v>
      </c>
      <c r="BM273" s="76" t="str">
        <f t="shared" si="91"/>
        <v>R37S5</v>
      </c>
      <c r="BN273" s="76">
        <f t="shared" si="92"/>
        <v>128.6668397465381</v>
      </c>
      <c r="BO273" s="76"/>
      <c r="BP273" s="110">
        <f t="shared" si="93"/>
        <v>34.417339094172632</v>
      </c>
      <c r="BQ273" s="144">
        <f t="shared" si="94"/>
        <v>0.44500000000000001</v>
      </c>
      <c r="BR273" s="110">
        <f t="shared" si="95"/>
        <v>17.295809563427394</v>
      </c>
      <c r="BS273" s="99">
        <v>5</v>
      </c>
      <c r="BT273" s="99">
        <f t="shared" si="96"/>
        <v>9628.6279110635351</v>
      </c>
      <c r="BU273" s="122">
        <v>5</v>
      </c>
      <c r="BV273" s="122">
        <f t="shared" si="97"/>
        <v>6703.8279110635349</v>
      </c>
      <c r="BW273" s="122">
        <f t="shared" si="98"/>
        <v>1.7187499999999998E-2</v>
      </c>
      <c r="BX273" s="122" t="s">
        <v>1376</v>
      </c>
      <c r="BY273" s="122">
        <f t="shared" si="99"/>
        <v>0.21265868129145318</v>
      </c>
      <c r="BZ273" s="78">
        <v>-5.1927047603771133</v>
      </c>
      <c r="CA273" s="122">
        <f t="shared" si="100"/>
        <v>-5.7574946947700951</v>
      </c>
      <c r="CB273" s="122">
        <f t="shared" si="101"/>
        <v>-36.00901382532345</v>
      </c>
    </row>
    <row r="274" spans="1:80" x14ac:dyDescent="0.35">
      <c r="A274" s="4" t="s">
        <v>59</v>
      </c>
      <c r="B274" s="4">
        <v>5</v>
      </c>
      <c r="C274" s="4" t="s">
        <v>45</v>
      </c>
      <c r="D274" s="5">
        <v>3</v>
      </c>
      <c r="E274" s="6">
        <v>42378</v>
      </c>
      <c r="F274" s="4">
        <v>3059.4</v>
      </c>
      <c r="G274" s="4">
        <v>3060</v>
      </c>
      <c r="H274" s="4">
        <v>2942.81</v>
      </c>
      <c r="I274" s="4">
        <v>2943.38</v>
      </c>
      <c r="J274" s="7">
        <v>6</v>
      </c>
      <c r="K274" s="7">
        <v>260.43781999999999</v>
      </c>
      <c r="L274" s="4">
        <v>128.6</v>
      </c>
      <c r="M274" s="4">
        <v>128</v>
      </c>
      <c r="N274" s="8"/>
      <c r="O274" s="4">
        <v>17.399999999999999</v>
      </c>
      <c r="P274" s="8"/>
      <c r="Q274" s="8"/>
      <c r="R274" s="4">
        <v>0.78</v>
      </c>
      <c r="S274" s="4">
        <v>2446.6999999999998</v>
      </c>
      <c r="T274" s="4">
        <v>9135.5</v>
      </c>
      <c r="U274" s="4">
        <v>7246.3</v>
      </c>
      <c r="V274" s="4">
        <v>54.6</v>
      </c>
      <c r="W274" s="4">
        <v>0.55000000000000004</v>
      </c>
      <c r="X274" s="4">
        <v>45.5</v>
      </c>
      <c r="Y274" s="4">
        <v>2.59</v>
      </c>
      <c r="Z274" s="4">
        <v>1564.2</v>
      </c>
      <c r="AA274" s="4">
        <v>37.24</v>
      </c>
      <c r="AB274" s="8"/>
      <c r="AC274" s="4">
        <v>2014.9</v>
      </c>
      <c r="AD274" s="4">
        <v>260.2</v>
      </c>
      <c r="AE274" s="8">
        <v>0</v>
      </c>
      <c r="AF274" s="8">
        <v>9679.3135799466654</v>
      </c>
      <c r="AG274" s="8">
        <v>1.0018488160833254</v>
      </c>
      <c r="AH274" s="9">
        <v>0.14211393939393938</v>
      </c>
      <c r="AI274" s="9">
        <v>7.3427272727272758E-2</v>
      </c>
      <c r="AJ274" s="10">
        <v>25.145999999999731</v>
      </c>
      <c r="AK274" s="10">
        <v>1465.273676969696</v>
      </c>
      <c r="AL274" s="10">
        <v>6935.5673551515165</v>
      </c>
      <c r="AM274" s="10">
        <v>6210.1532999999999</v>
      </c>
      <c r="AN274" s="10">
        <v>8015.8163999999997</v>
      </c>
      <c r="AO274" s="10">
        <v>2.9395387878787886</v>
      </c>
      <c r="AP274" s="10">
        <v>1.9406000000000001</v>
      </c>
      <c r="AQ274" s="10">
        <v>12.76</v>
      </c>
      <c r="AR274" s="11">
        <v>0.25268606060606064</v>
      </c>
      <c r="AS274" s="11">
        <f t="shared" si="87"/>
        <v>6.2542851942239333</v>
      </c>
      <c r="AT274" s="8">
        <v>0</v>
      </c>
      <c r="AU274" s="22">
        <v>2.4680499999999999</v>
      </c>
      <c r="AV274" s="78">
        <v>37.97</v>
      </c>
      <c r="AW274" s="78" t="s">
        <v>119</v>
      </c>
      <c r="AX274" s="78" t="s">
        <v>98</v>
      </c>
      <c r="AY274" s="78">
        <v>3481.4</v>
      </c>
      <c r="AZ274" s="78">
        <v>5139.9040000000005</v>
      </c>
      <c r="BA274" s="78">
        <v>0</v>
      </c>
      <c r="BB274" s="78">
        <v>1885.6149879650575</v>
      </c>
      <c r="BC274" s="78" t="str">
        <f t="shared" si="88"/>
        <v>R37S5C3</v>
      </c>
      <c r="BD274" s="78">
        <f t="shared" si="89"/>
        <v>804.71911081435678</v>
      </c>
      <c r="BE274" s="78">
        <v>3127.3000000000006</v>
      </c>
      <c r="BF274" s="78"/>
      <c r="BG274" s="99">
        <v>32.700000000000003</v>
      </c>
      <c r="BH274" s="142">
        <v>2.7121609798775439</v>
      </c>
      <c r="BI274" s="99">
        <v>4</v>
      </c>
      <c r="BJ274" s="99">
        <f t="shared" si="90"/>
        <v>6.2864999999999327</v>
      </c>
      <c r="BK274" s="99">
        <v>80.128052175297128</v>
      </c>
      <c r="BL274" s="142">
        <v>7.3563218390804606</v>
      </c>
      <c r="BM274" s="76" t="str">
        <f t="shared" si="91"/>
        <v>R37S5</v>
      </c>
      <c r="BN274" s="76">
        <f t="shared" si="92"/>
        <v>128.6668397465381</v>
      </c>
      <c r="BO274" s="76"/>
      <c r="BP274" s="110">
        <f t="shared" si="93"/>
        <v>10.859263886609641</v>
      </c>
      <c r="BQ274" s="144">
        <f t="shared" si="94"/>
        <v>0.44500000000000001</v>
      </c>
      <c r="BR274" s="110">
        <f t="shared" si="95"/>
        <v>17.295809563427394</v>
      </c>
      <c r="BS274" s="99">
        <v>5</v>
      </c>
      <c r="BT274" s="99">
        <f t="shared" si="96"/>
        <v>9670.2623434228008</v>
      </c>
      <c r="BU274" s="122">
        <v>5</v>
      </c>
      <c r="BV274" s="122">
        <f t="shared" si="97"/>
        <v>7223.562343422801</v>
      </c>
      <c r="BW274" s="122">
        <f t="shared" si="98"/>
        <v>4.4827586206896558E-2</v>
      </c>
      <c r="BX274" s="122" t="s">
        <v>1376</v>
      </c>
      <c r="BY274" s="122">
        <f t="shared" si="99"/>
        <v>0.19330952074798036</v>
      </c>
      <c r="BZ274" s="78">
        <v>-6.0392216757812456</v>
      </c>
      <c r="CA274" s="122">
        <f t="shared" si="100"/>
        <v>-5.7574946947700951</v>
      </c>
      <c r="CB274" s="122">
        <f t="shared" si="101"/>
        <v>-36.00901382532345</v>
      </c>
    </row>
    <row r="275" spans="1:80" x14ac:dyDescent="0.35">
      <c r="A275" s="4" t="s">
        <v>59</v>
      </c>
      <c r="B275" s="4">
        <v>5</v>
      </c>
      <c r="C275" s="4" t="s">
        <v>45</v>
      </c>
      <c r="D275" s="5">
        <v>4</v>
      </c>
      <c r="E275" s="6">
        <v>42378</v>
      </c>
      <c r="F275" s="4">
        <v>3078.4</v>
      </c>
      <c r="G275" s="4">
        <v>3079</v>
      </c>
      <c r="H275" s="4">
        <v>2961.05</v>
      </c>
      <c r="I275" s="4">
        <v>2961.62</v>
      </c>
      <c r="J275" s="7">
        <v>6</v>
      </c>
      <c r="K275" s="7">
        <v>261.50881999999996</v>
      </c>
      <c r="L275" s="4">
        <v>150.4</v>
      </c>
      <c r="M275" s="4">
        <v>150.4</v>
      </c>
      <c r="N275" s="8"/>
      <c r="O275" s="4">
        <v>13.5</v>
      </c>
      <c r="P275" s="8"/>
      <c r="Q275" s="8"/>
      <c r="R275" s="4">
        <v>0.54</v>
      </c>
      <c r="S275" s="4">
        <v>2489.4</v>
      </c>
      <c r="T275" s="4">
        <v>9135.5</v>
      </c>
      <c r="U275" s="4">
        <v>7246.3</v>
      </c>
      <c r="V275" s="4">
        <v>54.6</v>
      </c>
      <c r="W275" s="4">
        <v>0.38</v>
      </c>
      <c r="X275" s="4">
        <v>45.5</v>
      </c>
      <c r="Y275" s="4">
        <v>2.66</v>
      </c>
      <c r="Z275" s="4">
        <v>1462.5</v>
      </c>
      <c r="AA275" s="4">
        <v>29.64</v>
      </c>
      <c r="AB275" s="8"/>
      <c r="AC275" s="4">
        <v>2014.9</v>
      </c>
      <c r="AD275" s="4">
        <v>260.2</v>
      </c>
      <c r="AE275" s="8">
        <v>0</v>
      </c>
      <c r="AF275" s="8">
        <v>9679.3135799466654</v>
      </c>
      <c r="AG275" s="8">
        <v>1.0018488160833254</v>
      </c>
      <c r="AH275" s="9">
        <v>0.14211393939393938</v>
      </c>
      <c r="AI275" s="9">
        <v>7.3427272727272758E-2</v>
      </c>
      <c r="AJ275" s="10">
        <v>25.145999999999731</v>
      </c>
      <c r="AK275" s="10">
        <v>1465.273676969696</v>
      </c>
      <c r="AL275" s="10">
        <v>6935.5673551515165</v>
      </c>
      <c r="AM275" s="10">
        <v>6210.1532999999999</v>
      </c>
      <c r="AN275" s="10">
        <v>8015.8163999999997</v>
      </c>
      <c r="AO275" s="10">
        <v>2.9395387878787886</v>
      </c>
      <c r="AP275" s="10">
        <v>1.9406000000000001</v>
      </c>
      <c r="AQ275" s="10">
        <v>12.76</v>
      </c>
      <c r="AR275" s="11">
        <v>0.25268606060606064</v>
      </c>
      <c r="AS275" s="11">
        <f t="shared" si="87"/>
        <v>6.2542851942239333</v>
      </c>
      <c r="AT275" s="8">
        <v>0</v>
      </c>
      <c r="AU275" s="78">
        <v>1.1485500000000002</v>
      </c>
      <c r="AV275" s="78">
        <v>17.670000000000002</v>
      </c>
      <c r="AW275" s="78" t="s">
        <v>119</v>
      </c>
      <c r="AX275" s="78" t="s">
        <v>98</v>
      </c>
      <c r="AY275" s="78">
        <v>3492.2</v>
      </c>
      <c r="AZ275" s="78">
        <v>5147.4719999999998</v>
      </c>
      <c r="BA275" s="78">
        <v>0</v>
      </c>
      <c r="BB275" s="78">
        <v>876.91328071761018</v>
      </c>
      <c r="BC275" s="78" t="str">
        <f t="shared" si="88"/>
        <v>R37S5C4</v>
      </c>
      <c r="BD275" s="78">
        <f t="shared" si="89"/>
        <v>804.71911081435678</v>
      </c>
      <c r="BE275" s="78">
        <v>1451.53</v>
      </c>
      <c r="BF275" s="78"/>
      <c r="BG275" s="99">
        <v>32.700000000000003</v>
      </c>
      <c r="BH275" s="142">
        <v>2.7121609798775439</v>
      </c>
      <c r="BI275" s="99">
        <v>4</v>
      </c>
      <c r="BJ275" s="99">
        <f t="shared" si="90"/>
        <v>6.2864999999999327</v>
      </c>
      <c r="BK275" s="99">
        <v>80.128052175297128</v>
      </c>
      <c r="BL275" s="142">
        <v>11.140740740740741</v>
      </c>
      <c r="BM275" s="76" t="str">
        <f t="shared" si="91"/>
        <v>R37S5</v>
      </c>
      <c r="BN275" s="76">
        <f t="shared" si="92"/>
        <v>128.6668397465381</v>
      </c>
      <c r="BO275" s="76"/>
      <c r="BP275" s="110">
        <f t="shared" si="93"/>
        <v>11.911816651032797</v>
      </c>
      <c r="BQ275" s="144">
        <f t="shared" si="94"/>
        <v>0.44500000000000001</v>
      </c>
      <c r="BR275" s="110">
        <f t="shared" si="95"/>
        <v>17.295809563427394</v>
      </c>
      <c r="BS275" s="99">
        <v>5</v>
      </c>
      <c r="BT275" s="99">
        <f t="shared" si="96"/>
        <v>9730.2001529123809</v>
      </c>
      <c r="BU275" s="122">
        <v>5</v>
      </c>
      <c r="BV275" s="122">
        <f t="shared" si="97"/>
        <v>7240.8001529123812</v>
      </c>
      <c r="BW275" s="122">
        <f t="shared" si="98"/>
        <v>0.04</v>
      </c>
      <c r="BX275" s="122" t="s">
        <v>1376</v>
      </c>
      <c r="BY275" s="122">
        <f t="shared" si="99"/>
        <v>0.25940490907065983</v>
      </c>
      <c r="BZ275" s="78">
        <v>-6.2004898233773673</v>
      </c>
      <c r="CA275" s="122">
        <f t="shared" si="100"/>
        <v>-5.7574946947700951</v>
      </c>
      <c r="CB275" s="122">
        <f t="shared" si="101"/>
        <v>-36.00901382532345</v>
      </c>
    </row>
    <row r="276" spans="1:80" x14ac:dyDescent="0.35">
      <c r="A276" s="4" t="s">
        <v>59</v>
      </c>
      <c r="B276" s="4">
        <v>6</v>
      </c>
      <c r="C276" s="4" t="s">
        <v>46</v>
      </c>
      <c r="D276" s="5">
        <v>1</v>
      </c>
      <c r="E276" s="6">
        <v>42490</v>
      </c>
      <c r="F276" s="4">
        <v>2952.2</v>
      </c>
      <c r="G276" s="4">
        <v>2952.8</v>
      </c>
      <c r="H276" s="4">
        <v>2839.78</v>
      </c>
      <c r="I276" s="4">
        <v>2840.36</v>
      </c>
      <c r="J276" s="7">
        <v>6</v>
      </c>
      <c r="K276" s="7">
        <v>253.94881999999998</v>
      </c>
      <c r="L276" s="4">
        <v>412.4</v>
      </c>
      <c r="M276" s="4">
        <v>412.4</v>
      </c>
      <c r="N276" s="8"/>
      <c r="O276" s="4">
        <v>5.3</v>
      </c>
      <c r="P276" s="8"/>
      <c r="Q276" s="8"/>
      <c r="R276" s="4">
        <v>0.39</v>
      </c>
      <c r="S276" s="4">
        <v>2106</v>
      </c>
      <c r="T276" s="4">
        <v>9257.7000000000007</v>
      </c>
      <c r="U276" s="4">
        <v>6811.6</v>
      </c>
      <c r="V276" s="4">
        <v>74.400000000000006</v>
      </c>
      <c r="W276" s="4">
        <v>0.56000000000000005</v>
      </c>
      <c r="X276" s="4">
        <v>13.28</v>
      </c>
      <c r="Y276" s="4">
        <v>1.29</v>
      </c>
      <c r="Z276" s="4">
        <v>1096.8</v>
      </c>
      <c r="AA276" s="4">
        <v>8.11</v>
      </c>
      <c r="AB276" s="8"/>
      <c r="AC276" s="4">
        <v>2103.9</v>
      </c>
      <c r="AD276" s="4">
        <v>252.4</v>
      </c>
      <c r="AE276" s="8">
        <v>0</v>
      </c>
      <c r="AF276" s="8">
        <v>7819.8613699199996</v>
      </c>
      <c r="AG276" s="8">
        <v>0.83495443570947736</v>
      </c>
      <c r="AH276" s="9">
        <v>0.13663909774436092</v>
      </c>
      <c r="AI276" s="9">
        <v>5.8274436090225555E-2</v>
      </c>
      <c r="AJ276" s="10">
        <v>20.269199999999273</v>
      </c>
      <c r="AK276" s="10">
        <v>1822.9078571428574</v>
      </c>
      <c r="AL276" s="10">
        <v>6624.5498338345842</v>
      </c>
      <c r="AM276" s="10">
        <v>5774.5312999999996</v>
      </c>
      <c r="AN276" s="10">
        <v>7575.2138999999997</v>
      </c>
      <c r="AO276" s="10">
        <v>2.0200052631578944</v>
      </c>
      <c r="AP276" s="10">
        <v>0.99539999999999995</v>
      </c>
      <c r="AQ276" s="10">
        <v>2.6838000000000002</v>
      </c>
      <c r="AR276" s="11">
        <v>0.95752631578947356</v>
      </c>
      <c r="AS276" s="11">
        <f t="shared" si="87"/>
        <v>19.103582209319313</v>
      </c>
      <c r="AT276" s="8"/>
      <c r="AU276" s="78">
        <v>0.2223</v>
      </c>
      <c r="AV276" s="78">
        <v>3.42</v>
      </c>
      <c r="AW276" s="78" t="s">
        <v>119</v>
      </c>
      <c r="AX276" s="78" t="s">
        <v>98</v>
      </c>
      <c r="AY276" s="78">
        <v>3438.9</v>
      </c>
      <c r="AZ276" s="78">
        <v>5097.2280000000001</v>
      </c>
      <c r="BA276" s="78">
        <v>0</v>
      </c>
      <c r="BB276" s="78">
        <v>170.06888866376252</v>
      </c>
      <c r="BC276" s="78" t="str">
        <f t="shared" si="88"/>
        <v>R37S6C1</v>
      </c>
      <c r="BD276" s="78">
        <f t="shared" si="89"/>
        <v>146.53332969300376</v>
      </c>
      <c r="BE276" s="78">
        <v>282.02999999999992</v>
      </c>
      <c r="BF276" s="78"/>
      <c r="BG276" s="99">
        <v>32.1</v>
      </c>
      <c r="BH276" s="142">
        <v>1.8945000296016312</v>
      </c>
      <c r="BI276" s="99">
        <v>4</v>
      </c>
      <c r="BJ276" s="99">
        <f t="shared" si="90"/>
        <v>5.0672999999998183</v>
      </c>
      <c r="BK276" s="99">
        <v>103.7978805280956</v>
      </c>
      <c r="BL276" s="142">
        <v>77.811320754716974</v>
      </c>
      <c r="BM276" s="76" t="str">
        <f t="shared" si="91"/>
        <v>R37S6</v>
      </c>
      <c r="BN276" s="76">
        <f t="shared" si="92"/>
        <v>7.6704634810072587</v>
      </c>
      <c r="BO276" s="76"/>
      <c r="BP276" s="110">
        <f t="shared" si="93"/>
        <v>10.733642761267252</v>
      </c>
      <c r="BQ276" s="144">
        <f t="shared" si="94"/>
        <v>0.35499999999999998</v>
      </c>
      <c r="BR276" s="110">
        <f t="shared" si="95"/>
        <v>6.9508409711506367</v>
      </c>
      <c r="BS276" s="99">
        <v>5</v>
      </c>
      <c r="BT276" s="99">
        <f t="shared" si="96"/>
        <v>7777.1650564001156</v>
      </c>
      <c r="BU276" s="122">
        <v>5</v>
      </c>
      <c r="BV276" s="122">
        <f t="shared" si="97"/>
        <v>5671.1650564001156</v>
      </c>
      <c r="BW276" s="122">
        <f t="shared" si="98"/>
        <v>7.358490566037737E-2</v>
      </c>
      <c r="BX276" s="122" t="s">
        <v>1376</v>
      </c>
      <c r="BY276" s="122">
        <f t="shared" si="99"/>
        <v>0.85026400592008833</v>
      </c>
      <c r="BZ276" s="78">
        <v>-7.169057882061594</v>
      </c>
      <c r="CA276" s="122">
        <f t="shared" si="100"/>
        <v>-6.9903098082148256</v>
      </c>
      <c r="CB276" s="122">
        <f t="shared" si="101"/>
        <v>-133.53995808984305</v>
      </c>
    </row>
    <row r="277" spans="1:80" x14ac:dyDescent="0.35">
      <c r="A277" s="4" t="s">
        <v>59</v>
      </c>
      <c r="B277" s="4">
        <v>6</v>
      </c>
      <c r="C277" s="4" t="s">
        <v>46</v>
      </c>
      <c r="D277" s="5">
        <v>2</v>
      </c>
      <c r="E277" s="6">
        <v>42490</v>
      </c>
      <c r="F277" s="4">
        <v>2957</v>
      </c>
      <c r="G277" s="4">
        <v>2957.6</v>
      </c>
      <c r="H277" s="4">
        <v>2844.4</v>
      </c>
      <c r="I277" s="4">
        <v>2844.98</v>
      </c>
      <c r="J277" s="7">
        <v>6</v>
      </c>
      <c r="K277" s="7">
        <v>254.26381999999998</v>
      </c>
      <c r="L277" s="4">
        <v>390.3</v>
      </c>
      <c r="M277" s="4">
        <v>390.3</v>
      </c>
      <c r="N277" s="8"/>
      <c r="O277" s="4">
        <v>11.3</v>
      </c>
      <c r="P277" s="8"/>
      <c r="Q277" s="8"/>
      <c r="R277" s="4">
        <v>0.38</v>
      </c>
      <c r="S277" s="4">
        <v>2115.6999999999998</v>
      </c>
      <c r="T277" s="4">
        <v>9257.7000000000007</v>
      </c>
      <c r="U277" s="4">
        <v>6811.6</v>
      </c>
      <c r="V277" s="4">
        <v>74.400000000000006</v>
      </c>
      <c r="W277" s="4">
        <v>0.57999999999999996</v>
      </c>
      <c r="X277" s="4">
        <v>13.28</v>
      </c>
      <c r="Y277" s="4">
        <v>1.07</v>
      </c>
      <c r="Z277" s="4">
        <v>834</v>
      </c>
      <c r="AA277" s="4">
        <v>6.51</v>
      </c>
      <c r="AB277" s="8"/>
      <c r="AC277" s="4">
        <v>2103.9</v>
      </c>
      <c r="AD277" s="4">
        <v>252.4</v>
      </c>
      <c r="AE277" s="8">
        <v>0</v>
      </c>
      <c r="AF277" s="8">
        <v>7819.8613699199996</v>
      </c>
      <c r="AG277" s="8">
        <v>0.83495443570947736</v>
      </c>
      <c r="AH277" s="9">
        <v>0.13663909774436092</v>
      </c>
      <c r="AI277" s="9">
        <v>5.8274436090225555E-2</v>
      </c>
      <c r="AJ277" s="10">
        <v>20.269199999999273</v>
      </c>
      <c r="AK277" s="10">
        <v>1822.9078571428574</v>
      </c>
      <c r="AL277" s="10">
        <v>6624.5498338345842</v>
      </c>
      <c r="AM277" s="10">
        <v>5774.5312999999996</v>
      </c>
      <c r="AN277" s="10">
        <v>7575.2138999999997</v>
      </c>
      <c r="AO277" s="10">
        <v>2.0200052631578944</v>
      </c>
      <c r="AP277" s="10">
        <v>0.99539999999999995</v>
      </c>
      <c r="AQ277" s="10">
        <v>2.6838000000000002</v>
      </c>
      <c r="AR277" s="11">
        <v>0.95752631578947356</v>
      </c>
      <c r="AS277" s="11">
        <f t="shared" si="87"/>
        <v>19.103582209319313</v>
      </c>
      <c r="AT277" s="8">
        <v>0</v>
      </c>
      <c r="AU277" s="78">
        <v>1.8849999999999999E-2</v>
      </c>
      <c r="AV277" s="78">
        <v>0.28999999999999998</v>
      </c>
      <c r="AW277" s="78" t="s">
        <v>119</v>
      </c>
      <c r="AX277" s="78" t="s">
        <v>98</v>
      </c>
      <c r="AY277" s="78">
        <v>3442.6</v>
      </c>
      <c r="AZ277" s="78">
        <v>5099.1360000000004</v>
      </c>
      <c r="BA277" s="78">
        <v>0</v>
      </c>
      <c r="BB277" s="78">
        <v>14.850265855978979</v>
      </c>
      <c r="BC277" s="78" t="str">
        <f t="shared" si="88"/>
        <v>R37S6C2</v>
      </c>
      <c r="BD277" s="78">
        <f t="shared" si="89"/>
        <v>146.53332969300376</v>
      </c>
      <c r="BE277" s="78">
        <v>24.6</v>
      </c>
      <c r="BF277" s="78"/>
      <c r="BG277" s="99">
        <v>32.1</v>
      </c>
      <c r="BH277" s="142">
        <v>1.8945000296016312</v>
      </c>
      <c r="BI277" s="99">
        <v>4</v>
      </c>
      <c r="BJ277" s="99">
        <f t="shared" si="90"/>
        <v>5.0672999999998183</v>
      </c>
      <c r="BK277" s="99">
        <v>103.7978805280956</v>
      </c>
      <c r="BL277" s="142">
        <v>34.539823008849559</v>
      </c>
      <c r="BM277" s="76" t="str">
        <f t="shared" si="91"/>
        <v>R37S6</v>
      </c>
      <c r="BN277" s="76">
        <f t="shared" si="92"/>
        <v>7.6704634810072587</v>
      </c>
      <c r="BO277" s="76"/>
      <c r="BP277" s="110">
        <f t="shared" si="93"/>
        <v>5.3194247348096306</v>
      </c>
      <c r="BQ277" s="144">
        <f t="shared" si="94"/>
        <v>0.35499999999999998</v>
      </c>
      <c r="BR277" s="110">
        <f t="shared" si="95"/>
        <v>6.9508409711506367</v>
      </c>
      <c r="BS277" s="99">
        <v>5</v>
      </c>
      <c r="BT277" s="99">
        <f t="shared" si="96"/>
        <v>7789.8176219370816</v>
      </c>
      <c r="BU277" s="122">
        <v>5</v>
      </c>
      <c r="BV277" s="122">
        <f t="shared" si="97"/>
        <v>5674.1176219370818</v>
      </c>
      <c r="BW277" s="122">
        <f t="shared" si="98"/>
        <v>3.3628318584070796E-2</v>
      </c>
      <c r="BX277" s="122" t="s">
        <v>1376</v>
      </c>
      <c r="BY277" s="122">
        <f t="shared" si="99"/>
        <v>0.39334279036778158</v>
      </c>
      <c r="BZ277" s="78">
        <v>-7.0494481886078546</v>
      </c>
      <c r="CA277" s="122">
        <f t="shared" si="100"/>
        <v>-6.9903098082148256</v>
      </c>
      <c r="CB277" s="122">
        <f t="shared" si="101"/>
        <v>-133.53995808984305</v>
      </c>
    </row>
    <row r="278" spans="1:80" x14ac:dyDescent="0.35">
      <c r="A278" s="4" t="s">
        <v>59</v>
      </c>
      <c r="B278" s="4">
        <v>6</v>
      </c>
      <c r="C278" s="4" t="s">
        <v>46</v>
      </c>
      <c r="D278" s="5">
        <v>3</v>
      </c>
      <c r="E278" s="6">
        <v>42490</v>
      </c>
      <c r="F278" s="4">
        <v>2972</v>
      </c>
      <c r="G278" s="4">
        <v>2972.6</v>
      </c>
      <c r="H278" s="4">
        <v>2858.83</v>
      </c>
      <c r="I278" s="4">
        <v>2859.41</v>
      </c>
      <c r="J278" s="7">
        <v>6</v>
      </c>
      <c r="K278" s="7">
        <v>255.14582000000001</v>
      </c>
      <c r="L278" s="4">
        <v>419.8</v>
      </c>
      <c r="M278" s="4">
        <v>411.5</v>
      </c>
      <c r="N278" s="8"/>
      <c r="O278" s="4">
        <v>13.1</v>
      </c>
      <c r="P278" s="8"/>
      <c r="Q278" s="8"/>
      <c r="R278" s="4">
        <v>0.25</v>
      </c>
      <c r="S278" s="4">
        <v>2580.3000000000002</v>
      </c>
      <c r="T278" s="4">
        <v>9257.7000000000007</v>
      </c>
      <c r="U278" s="4">
        <v>6811.6</v>
      </c>
      <c r="V278" s="4">
        <v>74.400000000000006</v>
      </c>
      <c r="W278" s="4">
        <v>0.55000000000000004</v>
      </c>
      <c r="X278" s="4">
        <v>13.28</v>
      </c>
      <c r="Y278" s="4">
        <v>0.61</v>
      </c>
      <c r="Z278" s="4">
        <v>407.9</v>
      </c>
      <c r="AA278" s="4">
        <v>3.02</v>
      </c>
      <c r="AB278" s="8"/>
      <c r="AC278" s="4">
        <v>2103.9</v>
      </c>
      <c r="AD278" s="4">
        <v>252.4</v>
      </c>
      <c r="AE278" s="8">
        <v>0</v>
      </c>
      <c r="AF278" s="8">
        <v>7819.8613699199996</v>
      </c>
      <c r="AG278" s="8">
        <v>0.83495443570947736</v>
      </c>
      <c r="AH278" s="9">
        <v>0.13663909774436092</v>
      </c>
      <c r="AI278" s="9">
        <v>5.8274436090225555E-2</v>
      </c>
      <c r="AJ278" s="10">
        <v>20.269199999999273</v>
      </c>
      <c r="AK278" s="10">
        <v>1822.9078571428574</v>
      </c>
      <c r="AL278" s="10">
        <v>6624.5498338345842</v>
      </c>
      <c r="AM278" s="10">
        <v>5774.5312999999996</v>
      </c>
      <c r="AN278" s="10">
        <v>7575.2138999999997</v>
      </c>
      <c r="AO278" s="10">
        <v>2.0200052631578944</v>
      </c>
      <c r="AP278" s="10">
        <v>0.99539999999999995</v>
      </c>
      <c r="AQ278" s="10">
        <v>2.6838000000000002</v>
      </c>
      <c r="AR278" s="11">
        <v>0.95752631578947356</v>
      </c>
      <c r="AS278" s="11">
        <f t="shared" si="87"/>
        <v>19.103582209319313</v>
      </c>
      <c r="AT278" s="8">
        <v>0</v>
      </c>
      <c r="AU278" s="78">
        <v>0.22164999999999999</v>
      </c>
      <c r="AV278" s="78">
        <v>3.4099999999999997</v>
      </c>
      <c r="AW278" s="78" t="s">
        <v>119</v>
      </c>
      <c r="AX278" s="78" t="s">
        <v>98</v>
      </c>
      <c r="AY278" s="78">
        <v>3445.8</v>
      </c>
      <c r="AZ278" s="78">
        <v>5105.1040000000003</v>
      </c>
      <c r="BA278" s="78">
        <v>0</v>
      </c>
      <c r="BB278" s="78">
        <v>169.51685767044495</v>
      </c>
      <c r="BC278" s="78" t="str">
        <f t="shared" si="88"/>
        <v>R37S6C3</v>
      </c>
      <c r="BD278" s="78">
        <f t="shared" si="89"/>
        <v>146.53332969300376</v>
      </c>
      <c r="BE278" s="78">
        <v>281.27999999999997</v>
      </c>
      <c r="BF278" s="78"/>
      <c r="BG278" s="99">
        <v>32.1</v>
      </c>
      <c r="BH278" s="142">
        <v>1.8945000296016312</v>
      </c>
      <c r="BI278" s="99">
        <v>4</v>
      </c>
      <c r="BJ278" s="99">
        <f t="shared" si="90"/>
        <v>5.0672999999998183</v>
      </c>
      <c r="BK278" s="99">
        <v>103.7978805280956</v>
      </c>
      <c r="BL278" s="142">
        <v>31.412213740458014</v>
      </c>
      <c r="BM278" s="76" t="str">
        <f t="shared" si="91"/>
        <v>R37S6</v>
      </c>
      <c r="BN278" s="76">
        <f t="shared" si="92"/>
        <v>7.6704634810072587</v>
      </c>
      <c r="BO278" s="76"/>
      <c r="BP278" s="110">
        <f t="shared" si="93"/>
        <v>4.3521166568330445</v>
      </c>
      <c r="BQ278" s="144">
        <f t="shared" si="94"/>
        <v>0.35499999999999998</v>
      </c>
      <c r="BR278" s="110">
        <f t="shared" si="95"/>
        <v>6.9508409711506367</v>
      </c>
      <c r="BS278" s="99">
        <v>5</v>
      </c>
      <c r="BT278" s="99">
        <f t="shared" si="96"/>
        <v>7829.336349360985</v>
      </c>
      <c r="BU278" s="122">
        <v>5</v>
      </c>
      <c r="BV278" s="122">
        <f t="shared" si="97"/>
        <v>5249.0363493609848</v>
      </c>
      <c r="BW278" s="122">
        <f t="shared" si="98"/>
        <v>1.9083969465648856E-2</v>
      </c>
      <c r="BX278" s="122" t="s">
        <v>1376</v>
      </c>
      <c r="BY278" s="122">
        <f t="shared" si="99"/>
        <v>0.3438121057052676</v>
      </c>
      <c r="BZ278" s="78">
        <v>-6.6971424808223521</v>
      </c>
      <c r="CA278" s="122">
        <f t="shared" si="100"/>
        <v>-6.9903098082148256</v>
      </c>
      <c r="CB278" s="122">
        <f t="shared" si="101"/>
        <v>-133.53995808984305</v>
      </c>
    </row>
    <row r="279" spans="1:80" x14ac:dyDescent="0.35">
      <c r="A279" s="4" t="s">
        <v>59</v>
      </c>
      <c r="B279" s="4">
        <v>6</v>
      </c>
      <c r="C279" s="4" t="s">
        <v>46</v>
      </c>
      <c r="D279" s="5">
        <v>4</v>
      </c>
      <c r="E279" s="6">
        <v>42490</v>
      </c>
      <c r="F279" s="4">
        <v>2987</v>
      </c>
      <c r="G279" s="4">
        <v>2987.6</v>
      </c>
      <c r="H279" s="4">
        <v>2873.24</v>
      </c>
      <c r="I279" s="4">
        <v>2873.82</v>
      </c>
      <c r="J279" s="7">
        <v>6</v>
      </c>
      <c r="K279" s="7">
        <v>256.09082000000001</v>
      </c>
      <c r="L279" s="4">
        <v>364.5</v>
      </c>
      <c r="M279" s="4">
        <v>364.5</v>
      </c>
      <c r="N279" s="8"/>
      <c r="O279" s="4">
        <v>8.6999999999999993</v>
      </c>
      <c r="P279" s="8"/>
      <c r="Q279" s="8"/>
      <c r="R279" s="4">
        <v>0.4</v>
      </c>
      <c r="S279" s="4">
        <v>2350.5</v>
      </c>
      <c r="T279" s="4">
        <v>9257.7000000000007</v>
      </c>
      <c r="U279" s="4">
        <v>6811.6</v>
      </c>
      <c r="V279" s="4">
        <v>74.400000000000006</v>
      </c>
      <c r="W279" s="4">
        <v>0.46</v>
      </c>
      <c r="X279" s="4">
        <v>13.28</v>
      </c>
      <c r="Y279" s="4">
        <v>1.38</v>
      </c>
      <c r="Z279" s="4">
        <v>1246.7</v>
      </c>
      <c r="AA279" s="4">
        <v>10.43</v>
      </c>
      <c r="AB279" s="8"/>
      <c r="AC279" s="4">
        <v>2103.9</v>
      </c>
      <c r="AD279" s="4">
        <v>252.4</v>
      </c>
      <c r="AE279" s="8">
        <v>0</v>
      </c>
      <c r="AF279" s="8">
        <v>7819.8613699199996</v>
      </c>
      <c r="AG279" s="8">
        <v>0.83495443570947703</v>
      </c>
      <c r="AH279" s="9">
        <v>0.13663909774436092</v>
      </c>
      <c r="AI279" s="9">
        <v>5.8274436090225555E-2</v>
      </c>
      <c r="AJ279" s="10">
        <v>20.269199999999273</v>
      </c>
      <c r="AK279" s="10">
        <v>1822.9078571428574</v>
      </c>
      <c r="AL279" s="10">
        <v>6624.5498338345842</v>
      </c>
      <c r="AM279" s="10">
        <v>5774.5312999999996</v>
      </c>
      <c r="AN279" s="10">
        <v>7575.2138999999997</v>
      </c>
      <c r="AO279" s="10">
        <v>2.0200052631578944</v>
      </c>
      <c r="AP279" s="10">
        <v>0.99539999999999995</v>
      </c>
      <c r="AQ279" s="10">
        <v>2.6838000000000002</v>
      </c>
      <c r="AR279" s="11">
        <v>0.95752631578947356</v>
      </c>
      <c r="AS279" s="11">
        <f t="shared" si="87"/>
        <v>19.103582209319313</v>
      </c>
      <c r="AT279" s="8">
        <v>0</v>
      </c>
      <c r="AU279" s="78">
        <v>0.30549999999999999</v>
      </c>
      <c r="AV279" s="78">
        <v>4.7</v>
      </c>
      <c r="AW279" s="78" t="s">
        <v>119</v>
      </c>
      <c r="AX279" s="78" t="s">
        <v>98</v>
      </c>
      <c r="AY279" s="78">
        <v>3450.8</v>
      </c>
      <c r="AZ279" s="78">
        <v>5136.8360000000002</v>
      </c>
      <c r="BA279" s="78">
        <v>0</v>
      </c>
      <c r="BB279" s="78">
        <v>231.6973065818286</v>
      </c>
      <c r="BC279" s="78" t="str">
        <f t="shared" si="88"/>
        <v>R37S6C4</v>
      </c>
      <c r="BD279" s="78">
        <f t="shared" si="89"/>
        <v>146.53332969300376</v>
      </c>
      <c r="BE279" s="78">
        <v>390.65</v>
      </c>
      <c r="BF279" s="78"/>
      <c r="BG279" s="99">
        <v>32.1</v>
      </c>
      <c r="BH279" s="142">
        <v>1.8945000296016312</v>
      </c>
      <c r="BI279" s="99">
        <v>4</v>
      </c>
      <c r="BJ279" s="99">
        <f t="shared" si="90"/>
        <v>5.0672999999998183</v>
      </c>
      <c r="BK279" s="99">
        <v>103.7978805280956</v>
      </c>
      <c r="BL279" s="142">
        <v>41.896551724137936</v>
      </c>
      <c r="BM279" s="76" t="str">
        <f t="shared" si="91"/>
        <v>R37S6</v>
      </c>
      <c r="BN279" s="76">
        <f t="shared" si="92"/>
        <v>7.6704634810072587</v>
      </c>
      <c r="BO279" s="76"/>
      <c r="BP279" s="110">
        <f t="shared" si="93"/>
        <v>7.3981797316926201</v>
      </c>
      <c r="BQ279" s="144">
        <f t="shared" si="94"/>
        <v>0.35499999999999998</v>
      </c>
      <c r="BR279" s="110">
        <f t="shared" si="95"/>
        <v>6.9508409711506367</v>
      </c>
      <c r="BS279" s="99">
        <v>5</v>
      </c>
      <c r="BT279" s="99">
        <f t="shared" si="96"/>
        <v>7868.8003037739036</v>
      </c>
      <c r="BU279" s="122">
        <v>5</v>
      </c>
      <c r="BV279" s="122">
        <f t="shared" si="97"/>
        <v>5518.3003037739036</v>
      </c>
      <c r="BW279" s="122">
        <f t="shared" si="98"/>
        <v>4.597701149425288E-2</v>
      </c>
      <c r="BX279" s="122" t="s">
        <v>1376</v>
      </c>
      <c r="BY279" s="122">
        <f t="shared" si="99"/>
        <v>0.50223286728343808</v>
      </c>
      <c r="BZ279" s="78">
        <v>-7.0455906813675027</v>
      </c>
      <c r="CA279" s="122">
        <f t="shared" si="100"/>
        <v>-6.9903098082148256</v>
      </c>
      <c r="CB279" s="122">
        <f t="shared" si="101"/>
        <v>-133.53995808984305</v>
      </c>
    </row>
    <row r="280" spans="1:80" x14ac:dyDescent="0.35">
      <c r="A280" s="4" t="s">
        <v>59</v>
      </c>
      <c r="B280" s="4">
        <v>7</v>
      </c>
      <c r="C280" s="4" t="s">
        <v>46</v>
      </c>
      <c r="D280" s="5">
        <v>1</v>
      </c>
      <c r="E280" s="6">
        <v>42491</v>
      </c>
      <c r="F280" s="4">
        <v>2924.3</v>
      </c>
      <c r="G280" s="4">
        <v>2925.5</v>
      </c>
      <c r="H280" s="4">
        <v>2812.87</v>
      </c>
      <c r="I280" s="4">
        <v>2814.04</v>
      </c>
      <c r="J280" s="7">
        <v>12</v>
      </c>
      <c r="K280" s="7">
        <v>252.24781999999999</v>
      </c>
      <c r="L280" s="4">
        <v>286.89999999999998</v>
      </c>
      <c r="M280" s="4">
        <v>289.10000000000002</v>
      </c>
      <c r="N280" s="8"/>
      <c r="O280" s="4">
        <v>16.600000000000001</v>
      </c>
      <c r="P280" s="8"/>
      <c r="Q280" s="8"/>
      <c r="R280" s="4">
        <v>0.66</v>
      </c>
      <c r="S280" s="4">
        <v>1338.3</v>
      </c>
      <c r="T280" s="4">
        <v>8455</v>
      </c>
      <c r="U280" s="4">
        <v>6128.5</v>
      </c>
      <c r="V280" s="4">
        <v>72</v>
      </c>
      <c r="W280" s="4">
        <v>1</v>
      </c>
      <c r="X280" s="4">
        <v>15.69</v>
      </c>
      <c r="Y280" s="4">
        <v>2.17</v>
      </c>
      <c r="Z280" s="4">
        <v>2000.1</v>
      </c>
      <c r="AA280" s="4">
        <v>21.09</v>
      </c>
      <c r="AB280" s="8"/>
      <c r="AC280" s="4">
        <v>2103.6</v>
      </c>
      <c r="AD280" s="4">
        <v>280.3</v>
      </c>
      <c r="AE280" s="8">
        <v>0</v>
      </c>
      <c r="AF280" s="8">
        <v>8029.9471231999996</v>
      </c>
      <c r="AG280" s="8">
        <v>0.86787533674433281</v>
      </c>
      <c r="AH280" s="9">
        <v>0.15450413223140491</v>
      </c>
      <c r="AI280" s="9">
        <v>7.8261983471074353E-2</v>
      </c>
      <c r="AJ280" s="10">
        <v>18.440399999999499</v>
      </c>
      <c r="AK280" s="10">
        <v>1403.742250413223</v>
      </c>
      <c r="AL280" s="10">
        <v>6310.5391628099169</v>
      </c>
      <c r="AM280" s="10">
        <v>5590.5438999999997</v>
      </c>
      <c r="AN280" s="10">
        <v>6979.2728999999999</v>
      </c>
      <c r="AO280" s="10">
        <v>1.9443115702479346</v>
      </c>
      <c r="AP280" s="10">
        <v>1.3966000000000001</v>
      </c>
      <c r="AQ280" s="10">
        <v>3.0453000000000001</v>
      </c>
      <c r="AR280" s="11">
        <v>0.85478264462809872</v>
      </c>
      <c r="AS280" s="11">
        <f t="shared" si="87"/>
        <v>15.515062098083572</v>
      </c>
      <c r="AT280" s="8"/>
      <c r="AU280" s="78">
        <v>0.17030000000000001</v>
      </c>
      <c r="AV280" s="78">
        <v>2.62</v>
      </c>
      <c r="AW280" s="78" t="s">
        <v>119</v>
      </c>
      <c r="AX280" s="78" t="s">
        <v>98</v>
      </c>
      <c r="AY280" s="78">
        <v>3428.9</v>
      </c>
      <c r="AZ280" s="78">
        <v>5086.1319999999996</v>
      </c>
      <c r="BA280" s="78">
        <v>0</v>
      </c>
      <c r="BB280" s="78">
        <v>130.30161136159577</v>
      </c>
      <c r="BC280" s="78" t="str">
        <f t="shared" si="88"/>
        <v>R37S7C1</v>
      </c>
      <c r="BD280" s="78">
        <f t="shared" si="89"/>
        <v>76.423263118749603</v>
      </c>
      <c r="BE280" s="78">
        <v>215.94000000000003</v>
      </c>
      <c r="BF280" s="78"/>
      <c r="BG280" s="99">
        <v>30</v>
      </c>
      <c r="BH280" s="142">
        <v>1.3123359580052851</v>
      </c>
      <c r="BI280" s="99">
        <v>2</v>
      </c>
      <c r="BJ280" s="99">
        <f t="shared" si="90"/>
        <v>9.2201999999997497</v>
      </c>
      <c r="BK280" s="99">
        <v>114.07561658098832</v>
      </c>
      <c r="BL280" s="142">
        <v>17.41566265060241</v>
      </c>
      <c r="BM280" s="76" t="str">
        <f t="shared" si="91"/>
        <v>R37S7</v>
      </c>
      <c r="BN280" s="76">
        <f t="shared" si="92"/>
        <v>4.9257465188095795</v>
      </c>
      <c r="BO280" s="76"/>
      <c r="BP280" s="110">
        <f t="shared" si="93"/>
        <v>5.4289923616882803</v>
      </c>
      <c r="BQ280" s="144">
        <f t="shared" si="94"/>
        <v>0.55000000000000004</v>
      </c>
      <c r="BR280" s="110">
        <f t="shared" si="95"/>
        <v>8.4625944377725002</v>
      </c>
      <c r="BS280" s="99">
        <v>5</v>
      </c>
      <c r="BT280" s="99">
        <f t="shared" si="96"/>
        <v>8007.2032349751435</v>
      </c>
      <c r="BU280" s="122">
        <v>5</v>
      </c>
      <c r="BV280" s="122">
        <f t="shared" si="97"/>
        <v>6668.9032349751433</v>
      </c>
      <c r="BW280" s="122">
        <f t="shared" si="98"/>
        <v>3.9759036144578312E-2</v>
      </c>
      <c r="BX280" s="122" t="s">
        <v>1376</v>
      </c>
      <c r="BY280" s="122">
        <f t="shared" si="99"/>
        <v>0.24840134032428338</v>
      </c>
      <c r="BZ280" s="78">
        <v>-6.8539640608839285</v>
      </c>
      <c r="CA280" s="122">
        <f t="shared" si="100"/>
        <v>-6.8493962965666775</v>
      </c>
      <c r="CB280" s="122">
        <f t="shared" si="101"/>
        <v>-106.26880887561565</v>
      </c>
    </row>
    <row r="281" spans="1:80" x14ac:dyDescent="0.35">
      <c r="A281" s="4" t="s">
        <v>59</v>
      </c>
      <c r="B281" s="4">
        <v>7</v>
      </c>
      <c r="C281" s="4" t="s">
        <v>46</v>
      </c>
      <c r="D281" s="5">
        <v>2</v>
      </c>
      <c r="E281" s="6">
        <v>42491</v>
      </c>
      <c r="F281" s="4">
        <v>2938</v>
      </c>
      <c r="G281" s="4">
        <v>2939.2</v>
      </c>
      <c r="H281" s="4">
        <v>2826.09</v>
      </c>
      <c r="I281" s="4">
        <v>2827.25</v>
      </c>
      <c r="J281" s="7">
        <v>12</v>
      </c>
      <c r="K281" s="7">
        <v>253.12981999999997</v>
      </c>
      <c r="L281" s="4">
        <v>298.2</v>
      </c>
      <c r="M281" s="4">
        <v>298.2</v>
      </c>
      <c r="N281" s="8"/>
      <c r="O281" s="4">
        <v>7.6</v>
      </c>
      <c r="P281" s="8"/>
      <c r="Q281" s="8"/>
      <c r="R281" s="4">
        <v>0.44</v>
      </c>
      <c r="S281" s="4">
        <v>1365.8</v>
      </c>
      <c r="T281" s="4">
        <v>8455</v>
      </c>
      <c r="U281" s="4">
        <v>6128.5</v>
      </c>
      <c r="V281" s="4">
        <v>72</v>
      </c>
      <c r="W281" s="4">
        <v>0.21</v>
      </c>
      <c r="X281" s="4">
        <v>15.69</v>
      </c>
      <c r="Y281" s="4">
        <v>1.56</v>
      </c>
      <c r="Z281" s="4">
        <v>1257</v>
      </c>
      <c r="AA281" s="4">
        <v>12.85</v>
      </c>
      <c r="AB281" s="8"/>
      <c r="AC281" s="4">
        <v>2103.6</v>
      </c>
      <c r="AD281" s="4">
        <v>280.3</v>
      </c>
      <c r="AE281" s="8">
        <v>0</v>
      </c>
      <c r="AF281" s="8">
        <v>8029.9471231999996</v>
      </c>
      <c r="AG281" s="8">
        <v>0.86787533674433281</v>
      </c>
      <c r="AH281" s="9">
        <v>0.15450413223140491</v>
      </c>
      <c r="AI281" s="9">
        <v>7.8261983471074353E-2</v>
      </c>
      <c r="AJ281" s="10">
        <v>18.440399999999499</v>
      </c>
      <c r="AK281" s="10">
        <v>1403.742250413223</v>
      </c>
      <c r="AL281" s="10">
        <v>6310.5391628099169</v>
      </c>
      <c r="AM281" s="10">
        <v>5590.5438999999997</v>
      </c>
      <c r="AN281" s="10">
        <v>6979.2728999999999</v>
      </c>
      <c r="AO281" s="10">
        <v>1.9443115702479346</v>
      </c>
      <c r="AP281" s="10">
        <v>1.3966000000000001</v>
      </c>
      <c r="AQ281" s="10">
        <v>3.0453000000000001</v>
      </c>
      <c r="AR281" s="11">
        <v>0.85478264462809872</v>
      </c>
      <c r="AS281" s="11">
        <f t="shared" si="87"/>
        <v>15.515062098083572</v>
      </c>
      <c r="AT281" s="8">
        <v>0</v>
      </c>
      <c r="AU281" s="78">
        <v>2.9250000000000005E-2</v>
      </c>
      <c r="AV281" s="78">
        <v>0.45000000000000007</v>
      </c>
      <c r="AW281" s="78" t="s">
        <v>119</v>
      </c>
      <c r="AX281" s="78" t="s">
        <v>98</v>
      </c>
      <c r="AY281" s="78">
        <v>3434</v>
      </c>
      <c r="AZ281" s="78">
        <v>5091.58</v>
      </c>
      <c r="BA281" s="78">
        <v>0</v>
      </c>
      <c r="BB281" s="78">
        <v>22.544914875903427</v>
      </c>
      <c r="BC281" s="78" t="str">
        <f t="shared" si="88"/>
        <v>R37S7C2</v>
      </c>
      <c r="BD281" s="78">
        <f t="shared" si="89"/>
        <v>76.423263118749603</v>
      </c>
      <c r="BE281" s="78">
        <v>37.369999999999997</v>
      </c>
      <c r="BF281" s="78"/>
      <c r="BG281" s="99">
        <v>30</v>
      </c>
      <c r="BH281" s="142">
        <v>1.3123359580052851</v>
      </c>
      <c r="BI281" s="99">
        <v>2</v>
      </c>
      <c r="BJ281" s="99">
        <f t="shared" si="90"/>
        <v>9.2201999999997497</v>
      </c>
      <c r="BK281" s="99">
        <v>114.07561658098832</v>
      </c>
      <c r="BL281" s="142">
        <v>39.236842105263158</v>
      </c>
      <c r="BM281" s="76" t="str">
        <f t="shared" si="91"/>
        <v>R37S7</v>
      </c>
      <c r="BN281" s="76">
        <f t="shared" si="92"/>
        <v>4.9257465188095795</v>
      </c>
      <c r="BO281" s="76"/>
      <c r="BP281" s="110">
        <f t="shared" si="93"/>
        <v>11.49619651385672</v>
      </c>
      <c r="BQ281" s="144">
        <f t="shared" si="94"/>
        <v>0.55000000000000004</v>
      </c>
      <c r="BR281" s="110">
        <f t="shared" si="95"/>
        <v>8.4625944377725002</v>
      </c>
      <c r="BS281" s="99">
        <v>5</v>
      </c>
      <c r="BT281" s="99">
        <f t="shared" si="96"/>
        <v>8044.8356981769157</v>
      </c>
      <c r="BU281" s="122">
        <v>5</v>
      </c>
      <c r="BV281" s="122">
        <f t="shared" si="97"/>
        <v>6679.0356981769155</v>
      </c>
      <c r="BW281" s="122">
        <f t="shared" si="98"/>
        <v>5.7894736842105263E-2</v>
      </c>
      <c r="BX281" s="122" t="s">
        <v>1376</v>
      </c>
      <c r="BY281" s="122">
        <f t="shared" si="99"/>
        <v>0.54678087732912806</v>
      </c>
      <c r="BZ281" s="78">
        <v>-6.8448285322494264</v>
      </c>
      <c r="CA281" s="122">
        <f t="shared" si="100"/>
        <v>-6.8493962965666775</v>
      </c>
      <c r="CB281" s="122">
        <f t="shared" si="101"/>
        <v>-106.26880887561565</v>
      </c>
    </row>
    <row r="282" spans="1:80" x14ac:dyDescent="0.35">
      <c r="A282" s="4" t="s">
        <v>60</v>
      </c>
      <c r="B282" s="4">
        <v>1</v>
      </c>
      <c r="C282" s="4" t="s">
        <v>44</v>
      </c>
      <c r="D282" s="4">
        <v>1</v>
      </c>
      <c r="E282" s="6">
        <v>42475</v>
      </c>
      <c r="F282" s="80">
        <v>3425</v>
      </c>
      <c r="G282" s="80">
        <v>3430</v>
      </c>
      <c r="H282" s="80">
        <v>3322.4990847449171</v>
      </c>
      <c r="I282" s="80">
        <v>3327.3159629334568</v>
      </c>
      <c r="J282" s="80">
        <v>50</v>
      </c>
      <c r="K282" s="7"/>
      <c r="L282" s="7"/>
      <c r="M282" s="7"/>
      <c r="N282" s="7"/>
      <c r="O282" s="7"/>
      <c r="P282" s="7"/>
      <c r="Q282" s="7"/>
      <c r="R282" s="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4">
        <v>370</v>
      </c>
      <c r="AE282" s="8"/>
      <c r="AF282" s="8"/>
      <c r="AG282" s="8"/>
      <c r="AH282" s="78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8"/>
      <c r="AU282" s="78"/>
      <c r="AV282" s="78"/>
      <c r="AW282" s="78" t="s">
        <v>119</v>
      </c>
      <c r="AX282" s="78" t="s">
        <v>98</v>
      </c>
      <c r="AY282" s="78">
        <v>3996.2</v>
      </c>
      <c r="AZ282" s="78">
        <v>5265.58</v>
      </c>
      <c r="BA282" s="78">
        <v>0</v>
      </c>
      <c r="BB282" s="78">
        <v>0</v>
      </c>
      <c r="BC282" s="78" t="str">
        <f t="shared" si="88"/>
        <v>R38S1C1</v>
      </c>
      <c r="BD282" s="78">
        <f t="shared" si="89"/>
        <v>0</v>
      </c>
      <c r="BE282" s="78">
        <v>0</v>
      </c>
      <c r="BF282" s="78"/>
      <c r="BG282" s="99">
        <v>29.8</v>
      </c>
      <c r="BH282" s="142" t="e">
        <v>#DIV/0!</v>
      </c>
      <c r="BI282" s="99">
        <v>1</v>
      </c>
      <c r="BJ282" s="99">
        <f t="shared" si="90"/>
        <v>0</v>
      </c>
      <c r="BK282" s="99" t="e">
        <v>#DIV/0!</v>
      </c>
      <c r="BL282" s="142" t="e">
        <v>#DIV/0!</v>
      </c>
      <c r="BM282" s="76" t="str">
        <f t="shared" si="91"/>
        <v>R38S1</v>
      </c>
      <c r="BN282" s="76" t="e">
        <f t="shared" si="92"/>
        <v>#DIV/0!</v>
      </c>
      <c r="BO282" s="76"/>
      <c r="BP282" s="110" t="e">
        <f t="shared" si="93"/>
        <v>#DIV/0!</v>
      </c>
      <c r="BQ282" s="144" t="e">
        <f t="shared" si="94"/>
        <v>#DIV/0!</v>
      </c>
      <c r="BR282" s="110" t="e">
        <f t="shared" si="95"/>
        <v>#DIV/0!</v>
      </c>
      <c r="BS282" s="99">
        <v>4</v>
      </c>
      <c r="BT282" s="99">
        <f t="shared" si="96"/>
        <v>0</v>
      </c>
      <c r="BU282">
        <v>3</v>
      </c>
      <c r="BV282" s="122">
        <f t="shared" si="97"/>
        <v>0</v>
      </c>
      <c r="BW282" s="122" t="e">
        <f t="shared" si="98"/>
        <v>#DIV/0!</v>
      </c>
      <c r="BX282" s="122" t="s">
        <v>1377</v>
      </c>
      <c r="BY282" s="122" t="e">
        <f t="shared" si="99"/>
        <v>#DIV/0!</v>
      </c>
      <c r="BZ282" s="78" t="e">
        <v>#NUM!</v>
      </c>
      <c r="CA282" s="122" t="e">
        <f t="shared" si="100"/>
        <v>#NUM!</v>
      </c>
      <c r="CB282" s="122" t="e">
        <f t="shared" si="101"/>
        <v>#NUM!</v>
      </c>
    </row>
    <row r="283" spans="1:80" x14ac:dyDescent="0.35">
      <c r="A283" s="4" t="s">
        <v>60</v>
      </c>
      <c r="B283" s="4">
        <v>2</v>
      </c>
      <c r="C283" s="4" t="s">
        <v>44</v>
      </c>
      <c r="D283" s="4">
        <v>3</v>
      </c>
      <c r="E283" s="6">
        <v>42477</v>
      </c>
      <c r="F283" s="80">
        <v>3254</v>
      </c>
      <c r="G283" s="80">
        <v>3255.5</v>
      </c>
      <c r="H283" s="80">
        <v>3157.9868951743888</v>
      </c>
      <c r="I283" s="80">
        <v>3159.424532491073</v>
      </c>
      <c r="J283" s="80">
        <v>15</v>
      </c>
      <c r="K283" s="7"/>
      <c r="L283" s="7"/>
      <c r="M283" s="7"/>
      <c r="N283" s="7"/>
      <c r="O283" s="7"/>
      <c r="P283" s="7"/>
      <c r="Q283" s="7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4"/>
      <c r="AD283" s="4">
        <v>370</v>
      </c>
      <c r="AE283" s="8"/>
      <c r="AF283" s="8"/>
      <c r="AG283" s="8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8"/>
      <c r="AU283" s="78"/>
      <c r="AV283" s="78"/>
      <c r="AW283" s="78" t="s">
        <v>119</v>
      </c>
      <c r="AX283" s="78" t="s">
        <v>98</v>
      </c>
      <c r="AY283" s="78">
        <v>3894.6</v>
      </c>
      <c r="AZ283" s="78">
        <v>5178.0959999999995</v>
      </c>
      <c r="BA283" s="78">
        <v>2.3373660689242515E-2</v>
      </c>
      <c r="BB283" s="78">
        <v>0</v>
      </c>
      <c r="BC283" s="78" t="str">
        <f t="shared" si="88"/>
        <v>R38S2C3</v>
      </c>
      <c r="BD283" s="78">
        <f t="shared" si="89"/>
        <v>35.35</v>
      </c>
      <c r="BE283" s="78">
        <v>0</v>
      </c>
      <c r="BF283" s="78"/>
      <c r="BG283" s="99">
        <v>31.7</v>
      </c>
      <c r="BH283" s="142" t="e">
        <v>#DIV/0!</v>
      </c>
      <c r="BI283" s="99">
        <v>3</v>
      </c>
      <c r="BJ283" s="99">
        <f t="shared" si="90"/>
        <v>0</v>
      </c>
      <c r="BK283" s="99" t="e">
        <v>#DIV/0!</v>
      </c>
      <c r="BL283" s="142" t="e">
        <v>#DIV/0!</v>
      </c>
      <c r="BM283" s="76" t="str">
        <f t="shared" si="91"/>
        <v>R38S2</v>
      </c>
      <c r="BN283" s="76" t="e">
        <f t="shared" si="92"/>
        <v>#DIV/0!</v>
      </c>
      <c r="BO283" s="76"/>
      <c r="BP283" s="110" t="e">
        <f t="shared" si="93"/>
        <v>#DIV/0!</v>
      </c>
      <c r="BQ283" s="144" t="e">
        <f t="shared" si="94"/>
        <v>#DIV/0!</v>
      </c>
      <c r="BR283" s="110" t="e">
        <f t="shared" si="95"/>
        <v>#DIV/0!</v>
      </c>
      <c r="BS283" s="99">
        <v>4</v>
      </c>
      <c r="BT283" s="99">
        <f t="shared" si="96"/>
        <v>0</v>
      </c>
      <c r="BU283" s="122">
        <v>3</v>
      </c>
      <c r="BV283" s="122">
        <f t="shared" si="97"/>
        <v>0</v>
      </c>
      <c r="BW283" s="122" t="e">
        <f t="shared" si="98"/>
        <v>#DIV/0!</v>
      </c>
      <c r="BX283" s="122" t="s">
        <v>1377</v>
      </c>
      <c r="BY283" s="122" t="e">
        <f t="shared" si="99"/>
        <v>#DIV/0!</v>
      </c>
      <c r="BZ283" s="78" t="e">
        <v>#NUM!</v>
      </c>
      <c r="CA283" s="122" t="e">
        <f t="shared" si="100"/>
        <v>#NUM!</v>
      </c>
      <c r="CB283" s="122" t="e">
        <f t="shared" si="101"/>
        <v>#NUM!</v>
      </c>
    </row>
    <row r="284" spans="1:80" x14ac:dyDescent="0.35">
      <c r="A284" s="4" t="s">
        <v>60</v>
      </c>
      <c r="B284" s="4">
        <v>2</v>
      </c>
      <c r="C284" s="4" t="s">
        <v>44</v>
      </c>
      <c r="D284" s="4">
        <v>2</v>
      </c>
      <c r="E284" s="6">
        <v>42477</v>
      </c>
      <c r="F284" s="80">
        <v>3227</v>
      </c>
      <c r="G284" s="80">
        <v>3228.5</v>
      </c>
      <c r="H284" s="80">
        <v>3132.0823572002191</v>
      </c>
      <c r="I284" s="80">
        <v>3133.5231466450691</v>
      </c>
      <c r="J284" s="80">
        <v>15</v>
      </c>
      <c r="K284" s="7"/>
      <c r="L284" s="7"/>
      <c r="M284" s="7"/>
      <c r="N284" s="7"/>
      <c r="O284" s="7"/>
      <c r="P284" s="7"/>
      <c r="Q284" s="7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4"/>
      <c r="AD284" s="4">
        <v>370</v>
      </c>
      <c r="AE284" s="8"/>
      <c r="AF284" s="8"/>
      <c r="AG284" s="8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8"/>
      <c r="AU284" s="78"/>
      <c r="AV284" s="78"/>
      <c r="AW284" s="78" t="s">
        <v>119</v>
      </c>
      <c r="AX284" s="78" t="s">
        <v>98</v>
      </c>
      <c r="AY284" s="78">
        <v>3834.7</v>
      </c>
      <c r="AZ284" s="78">
        <v>5167.2960000000003</v>
      </c>
      <c r="BA284" s="78">
        <v>657.19843073219465</v>
      </c>
      <c r="BB284" s="78">
        <v>75.900000000000006</v>
      </c>
      <c r="BC284" s="78" t="str">
        <f t="shared" si="88"/>
        <v>R38S2C2</v>
      </c>
      <c r="BD284" s="78">
        <f t="shared" si="89"/>
        <v>35.35</v>
      </c>
      <c r="BE284" s="78">
        <v>101.14403640000005</v>
      </c>
      <c r="BF284" s="78"/>
      <c r="BG284" s="99">
        <v>31.7</v>
      </c>
      <c r="BH284" s="142" t="e">
        <v>#DIV/0!</v>
      </c>
      <c r="BI284" s="99">
        <v>3</v>
      </c>
      <c r="BJ284" s="99">
        <f t="shared" si="90"/>
        <v>0</v>
      </c>
      <c r="BK284" s="99" t="e">
        <v>#DIV/0!</v>
      </c>
      <c r="BL284" s="142" t="e">
        <v>#DIV/0!</v>
      </c>
      <c r="BM284" s="76" t="str">
        <f t="shared" si="91"/>
        <v>R38S2</v>
      </c>
      <c r="BN284" s="76" t="e">
        <f t="shared" si="92"/>
        <v>#DIV/0!</v>
      </c>
      <c r="BO284" s="76"/>
      <c r="BP284" s="110" t="e">
        <f t="shared" si="93"/>
        <v>#DIV/0!</v>
      </c>
      <c r="BQ284" s="144" t="e">
        <f t="shared" si="94"/>
        <v>#DIV/0!</v>
      </c>
      <c r="BR284" s="110" t="e">
        <f t="shared" si="95"/>
        <v>#DIV/0!</v>
      </c>
      <c r="BS284" s="99">
        <v>4</v>
      </c>
      <c r="BT284" s="99">
        <f t="shared" si="96"/>
        <v>0</v>
      </c>
      <c r="BU284" s="122">
        <v>3</v>
      </c>
      <c r="BV284" s="122">
        <f t="shared" si="97"/>
        <v>0</v>
      </c>
      <c r="BW284" s="122" t="e">
        <f t="shared" si="98"/>
        <v>#DIV/0!</v>
      </c>
      <c r="BX284" s="122" t="s">
        <v>1377</v>
      </c>
      <c r="BY284" s="122" t="e">
        <f t="shared" si="99"/>
        <v>#DIV/0!</v>
      </c>
      <c r="BZ284" s="78" t="e">
        <v>#NUM!</v>
      </c>
      <c r="CA284" s="122" t="e">
        <f t="shared" si="100"/>
        <v>#NUM!</v>
      </c>
      <c r="CB284" s="122" t="e">
        <f t="shared" si="101"/>
        <v>#NUM!</v>
      </c>
    </row>
    <row r="285" spans="1:80" x14ac:dyDescent="0.35">
      <c r="A285" s="4" t="s">
        <v>60</v>
      </c>
      <c r="B285" s="4">
        <v>2</v>
      </c>
      <c r="C285" s="4" t="s">
        <v>44</v>
      </c>
      <c r="D285" s="4">
        <v>1</v>
      </c>
      <c r="E285" s="6">
        <v>42477</v>
      </c>
      <c r="F285" s="80">
        <v>3200.5</v>
      </c>
      <c r="G285" s="80">
        <v>3202</v>
      </c>
      <c r="H285" s="80">
        <v>3106.6011555925329</v>
      </c>
      <c r="I285" s="80">
        <v>3108.0453518809663</v>
      </c>
      <c r="J285" s="80">
        <v>15</v>
      </c>
      <c r="K285" s="7"/>
      <c r="L285" s="7"/>
      <c r="M285" s="7"/>
      <c r="N285" s="7"/>
      <c r="O285" s="7"/>
      <c r="P285" s="7"/>
      <c r="Q285" s="7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4"/>
      <c r="AD285" s="4">
        <v>370</v>
      </c>
      <c r="AE285" s="8"/>
      <c r="AF285" s="8"/>
      <c r="AG285" s="8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8"/>
      <c r="AU285" s="78"/>
      <c r="AV285" s="78"/>
      <c r="AW285" s="78" t="s">
        <v>119</v>
      </c>
      <c r="AX285" s="78" t="s">
        <v>98</v>
      </c>
      <c r="AY285" s="78">
        <v>3926.2</v>
      </c>
      <c r="AZ285" s="78">
        <v>5147.84</v>
      </c>
      <c r="BA285" s="78">
        <v>137.10258341246191</v>
      </c>
      <c r="BB285" s="78">
        <v>30.15</v>
      </c>
      <c r="BC285" s="78" t="str">
        <f t="shared" si="88"/>
        <v>R38S2C1</v>
      </c>
      <c r="BD285" s="78">
        <f t="shared" si="89"/>
        <v>35.35</v>
      </c>
      <c r="BE285" s="78">
        <v>36.832446000000012</v>
      </c>
      <c r="BF285" s="78"/>
      <c r="BG285" s="99">
        <v>31.7</v>
      </c>
      <c r="BH285" s="142" t="e">
        <v>#DIV/0!</v>
      </c>
      <c r="BI285" s="99">
        <v>3</v>
      </c>
      <c r="BJ285" s="99">
        <f t="shared" si="90"/>
        <v>0</v>
      </c>
      <c r="BK285" s="99" t="e">
        <v>#DIV/0!</v>
      </c>
      <c r="BL285" s="142" t="e">
        <v>#DIV/0!</v>
      </c>
      <c r="BM285" s="76" t="str">
        <f t="shared" si="91"/>
        <v>R38S2</v>
      </c>
      <c r="BN285" s="76" t="e">
        <f t="shared" si="92"/>
        <v>#DIV/0!</v>
      </c>
      <c r="BO285" s="76"/>
      <c r="BP285" s="110" t="e">
        <f t="shared" si="93"/>
        <v>#DIV/0!</v>
      </c>
      <c r="BQ285" s="144" t="e">
        <f t="shared" si="94"/>
        <v>#DIV/0!</v>
      </c>
      <c r="BR285" s="110" t="e">
        <f t="shared" si="95"/>
        <v>#DIV/0!</v>
      </c>
      <c r="BS285" s="99">
        <v>4</v>
      </c>
      <c r="BT285" s="99">
        <f t="shared" si="96"/>
        <v>0</v>
      </c>
      <c r="BU285" s="122">
        <v>3</v>
      </c>
      <c r="BV285" s="122">
        <f t="shared" si="97"/>
        <v>0</v>
      </c>
      <c r="BW285" s="122" t="e">
        <f t="shared" si="98"/>
        <v>#DIV/0!</v>
      </c>
      <c r="BX285" s="122" t="s">
        <v>1377</v>
      </c>
      <c r="BY285" s="122" t="e">
        <f t="shared" si="99"/>
        <v>#DIV/0!</v>
      </c>
      <c r="BZ285" s="78" t="e">
        <v>#NUM!</v>
      </c>
      <c r="CA285" s="122" t="e">
        <f t="shared" si="100"/>
        <v>#NUM!</v>
      </c>
      <c r="CB285" s="122" t="e">
        <f t="shared" si="101"/>
        <v>#NUM!</v>
      </c>
    </row>
    <row r="286" spans="1:80" x14ac:dyDescent="0.35">
      <c r="A286" s="4" t="s">
        <v>60</v>
      </c>
      <c r="B286" s="4">
        <v>3</v>
      </c>
      <c r="C286" s="4" t="s">
        <v>45</v>
      </c>
      <c r="D286" s="4">
        <v>3</v>
      </c>
      <c r="E286" s="6">
        <v>42478</v>
      </c>
      <c r="F286" s="80">
        <v>3078.5</v>
      </c>
      <c r="G286" s="80">
        <v>3080.5</v>
      </c>
      <c r="H286" s="80">
        <v>2989.0445652534013</v>
      </c>
      <c r="I286" s="80">
        <v>2990.9708559629844</v>
      </c>
      <c r="J286" s="80">
        <v>20</v>
      </c>
      <c r="K286" s="7"/>
      <c r="L286" s="7"/>
      <c r="M286" s="7"/>
      <c r="N286" s="7"/>
      <c r="O286" s="7"/>
      <c r="P286" s="7"/>
      <c r="Q286" s="7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4"/>
      <c r="AD286" s="4">
        <v>243</v>
      </c>
      <c r="AE286" s="8"/>
      <c r="AF286" s="8"/>
      <c r="AG286" s="8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8"/>
      <c r="AU286" s="78"/>
      <c r="AV286" s="78"/>
      <c r="AW286" s="78" t="s">
        <v>119</v>
      </c>
      <c r="AX286" s="78" t="s">
        <v>98</v>
      </c>
      <c r="AY286" s="78">
        <v>3809</v>
      </c>
      <c r="AZ286" s="78">
        <v>5120.4560000000001</v>
      </c>
      <c r="BA286" s="78">
        <v>-0.68626015665031836</v>
      </c>
      <c r="BB286" s="78">
        <v>0</v>
      </c>
      <c r="BC286" s="78" t="str">
        <f t="shared" si="88"/>
        <v>R38S3C3</v>
      </c>
      <c r="BD286" s="78">
        <f t="shared" si="89"/>
        <v>19.36</v>
      </c>
      <c r="BE286" s="78">
        <v>0</v>
      </c>
      <c r="BF286" s="78"/>
      <c r="BG286" s="99">
        <v>29.6</v>
      </c>
      <c r="BH286" s="142" t="e">
        <v>#DIV/0!</v>
      </c>
      <c r="BI286" s="99">
        <v>3</v>
      </c>
      <c r="BJ286" s="99">
        <f t="shared" si="90"/>
        <v>0</v>
      </c>
      <c r="BK286" s="99" t="e">
        <v>#DIV/0!</v>
      </c>
      <c r="BL286" s="142" t="e">
        <v>#DIV/0!</v>
      </c>
      <c r="BM286" s="76" t="str">
        <f t="shared" si="91"/>
        <v>R38S3</v>
      </c>
      <c r="BN286" s="76" t="e">
        <f t="shared" si="92"/>
        <v>#DIV/0!</v>
      </c>
      <c r="BO286" s="76"/>
      <c r="BP286" s="110" t="e">
        <f t="shared" si="93"/>
        <v>#DIV/0!</v>
      </c>
      <c r="BQ286" s="144" t="e">
        <f t="shared" si="94"/>
        <v>#DIV/0!</v>
      </c>
      <c r="BR286" s="110" t="e">
        <f t="shared" si="95"/>
        <v>#DIV/0!</v>
      </c>
      <c r="BS286" s="99">
        <v>4</v>
      </c>
      <c r="BT286" s="99">
        <f t="shared" si="96"/>
        <v>0</v>
      </c>
      <c r="BU286" s="122">
        <v>3</v>
      </c>
      <c r="BV286" s="122">
        <f t="shared" si="97"/>
        <v>0</v>
      </c>
      <c r="BW286" s="122" t="e">
        <f t="shared" si="98"/>
        <v>#DIV/0!</v>
      </c>
      <c r="BX286" s="122" t="s">
        <v>1376</v>
      </c>
      <c r="BY286" s="122" t="e">
        <f t="shared" si="99"/>
        <v>#DIV/0!</v>
      </c>
      <c r="BZ286" s="78" t="e">
        <v>#NUM!</v>
      </c>
      <c r="CA286" s="122" t="e">
        <f t="shared" si="100"/>
        <v>#NUM!</v>
      </c>
      <c r="CB286" s="122" t="e">
        <f t="shared" si="101"/>
        <v>#NUM!</v>
      </c>
    </row>
    <row r="287" spans="1:80" x14ac:dyDescent="0.35">
      <c r="A287" s="4" t="s">
        <v>60</v>
      </c>
      <c r="B287" s="4">
        <v>3</v>
      </c>
      <c r="C287" s="4" t="s">
        <v>45</v>
      </c>
      <c r="D287" s="4">
        <v>2</v>
      </c>
      <c r="E287" s="6">
        <v>42478</v>
      </c>
      <c r="F287" s="80">
        <v>3056</v>
      </c>
      <c r="G287" s="80">
        <v>3058</v>
      </c>
      <c r="H287" s="80">
        <v>2967.3657454799059</v>
      </c>
      <c r="I287" s="80">
        <v>2969.2928664412361</v>
      </c>
      <c r="J287" s="80">
        <v>20</v>
      </c>
      <c r="K287" s="7"/>
      <c r="L287" s="7"/>
      <c r="M287" s="7"/>
      <c r="N287" s="7"/>
      <c r="O287" s="7"/>
      <c r="P287" s="7"/>
      <c r="Q287" s="7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4"/>
      <c r="AD287" s="4">
        <v>243</v>
      </c>
      <c r="AE287" s="8"/>
      <c r="AF287" s="8"/>
      <c r="AG287" s="8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8"/>
      <c r="AU287" s="78"/>
      <c r="AV287" s="78"/>
      <c r="AW287" s="78" t="s">
        <v>119</v>
      </c>
      <c r="AX287" s="78" t="s">
        <v>98</v>
      </c>
      <c r="AY287" s="78">
        <v>3797.3</v>
      </c>
      <c r="AZ287" s="78">
        <v>5112.192</v>
      </c>
      <c r="BA287" s="78">
        <v>241.33541005649133</v>
      </c>
      <c r="BB287" s="78">
        <v>43.83</v>
      </c>
      <c r="BC287" s="78" t="str">
        <f t="shared" si="88"/>
        <v>R38S3C2</v>
      </c>
      <c r="BD287" s="78">
        <f t="shared" si="89"/>
        <v>19.36</v>
      </c>
      <c r="BE287" s="78">
        <v>57.631716359999992</v>
      </c>
      <c r="BF287" s="78"/>
      <c r="BG287" s="99">
        <v>29.6</v>
      </c>
      <c r="BH287" s="142" t="e">
        <v>#DIV/0!</v>
      </c>
      <c r="BI287" s="99">
        <v>3</v>
      </c>
      <c r="BJ287" s="99">
        <f t="shared" si="90"/>
        <v>0</v>
      </c>
      <c r="BK287" s="99" t="e">
        <v>#DIV/0!</v>
      </c>
      <c r="BL287" s="142" t="e">
        <v>#DIV/0!</v>
      </c>
      <c r="BM287" s="76" t="str">
        <f t="shared" si="91"/>
        <v>R38S3</v>
      </c>
      <c r="BN287" s="76" t="e">
        <f t="shared" si="92"/>
        <v>#DIV/0!</v>
      </c>
      <c r="BO287" s="76"/>
      <c r="BP287" s="110" t="e">
        <f t="shared" si="93"/>
        <v>#DIV/0!</v>
      </c>
      <c r="BQ287" s="144" t="e">
        <f t="shared" si="94"/>
        <v>#DIV/0!</v>
      </c>
      <c r="BR287" s="110" t="e">
        <f t="shared" si="95"/>
        <v>#DIV/0!</v>
      </c>
      <c r="BS287" s="99">
        <v>4</v>
      </c>
      <c r="BT287" s="99">
        <f t="shared" si="96"/>
        <v>0</v>
      </c>
      <c r="BU287" s="122">
        <v>3</v>
      </c>
      <c r="BV287" s="122">
        <f t="shared" si="97"/>
        <v>0</v>
      </c>
      <c r="BW287" s="122" t="e">
        <f t="shared" si="98"/>
        <v>#DIV/0!</v>
      </c>
      <c r="BX287" s="122" t="s">
        <v>1376</v>
      </c>
      <c r="BY287" s="122" t="e">
        <f t="shared" si="99"/>
        <v>#DIV/0!</v>
      </c>
      <c r="BZ287" s="78" t="e">
        <v>#NUM!</v>
      </c>
      <c r="CA287" s="122" t="e">
        <f t="shared" si="100"/>
        <v>#NUM!</v>
      </c>
      <c r="CB287" s="122" t="e">
        <f t="shared" si="101"/>
        <v>#NUM!</v>
      </c>
    </row>
    <row r="288" spans="1:80" x14ac:dyDescent="0.35">
      <c r="A288" s="4" t="s">
        <v>60</v>
      </c>
      <c r="B288" s="4">
        <v>3</v>
      </c>
      <c r="C288" s="4" t="s">
        <v>45</v>
      </c>
      <c r="D288" s="4">
        <v>1</v>
      </c>
      <c r="E288" s="6">
        <v>42478</v>
      </c>
      <c r="F288" s="80">
        <v>3034</v>
      </c>
      <c r="G288" s="80">
        <v>3036</v>
      </c>
      <c r="H288" s="80">
        <v>2946.1619879936643</v>
      </c>
      <c r="I288" s="80">
        <v>2948.0899000499812</v>
      </c>
      <c r="J288" s="80">
        <v>20</v>
      </c>
      <c r="K288" s="7"/>
      <c r="L288" s="7"/>
      <c r="M288" s="7"/>
      <c r="N288" s="7"/>
      <c r="O288" s="7"/>
      <c r="P288" s="7"/>
      <c r="Q288" s="7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4"/>
      <c r="AD288" s="4">
        <v>243</v>
      </c>
      <c r="AE288" s="8"/>
      <c r="AF288" s="8"/>
      <c r="AG288" s="8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8"/>
      <c r="AU288" s="78"/>
      <c r="AV288" s="78"/>
      <c r="AW288" s="78" t="s">
        <v>119</v>
      </c>
      <c r="AX288" s="78" t="s">
        <v>98</v>
      </c>
      <c r="AY288" s="78">
        <v>3783.2</v>
      </c>
      <c r="AZ288" s="78">
        <v>5103.7839999999997</v>
      </c>
      <c r="BA288" s="78">
        <v>121.58257255880733</v>
      </c>
      <c r="BB288" s="78">
        <v>14.25</v>
      </c>
      <c r="BC288" s="78" t="str">
        <f t="shared" si="88"/>
        <v>R38S3C1</v>
      </c>
      <c r="BD288" s="78">
        <f t="shared" si="89"/>
        <v>19.36</v>
      </c>
      <c r="BE288" s="78">
        <v>18.818321999999995</v>
      </c>
      <c r="BF288" s="78"/>
      <c r="BG288" s="99">
        <v>29.6</v>
      </c>
      <c r="BH288" s="142" t="e">
        <v>#DIV/0!</v>
      </c>
      <c r="BI288" s="99">
        <v>3</v>
      </c>
      <c r="BJ288" s="99">
        <f t="shared" si="90"/>
        <v>0</v>
      </c>
      <c r="BK288" s="99" t="e">
        <v>#DIV/0!</v>
      </c>
      <c r="BL288" s="142" t="e">
        <v>#DIV/0!</v>
      </c>
      <c r="BM288" s="76" t="str">
        <f t="shared" si="91"/>
        <v>R38S3</v>
      </c>
      <c r="BN288" s="76" t="e">
        <f t="shared" si="92"/>
        <v>#DIV/0!</v>
      </c>
      <c r="BO288" s="76"/>
      <c r="BP288" s="110" t="e">
        <f t="shared" si="93"/>
        <v>#DIV/0!</v>
      </c>
      <c r="BQ288" s="144" t="e">
        <f t="shared" si="94"/>
        <v>#DIV/0!</v>
      </c>
      <c r="BR288" s="110" t="e">
        <f t="shared" si="95"/>
        <v>#DIV/0!</v>
      </c>
      <c r="BS288" s="99">
        <v>4</v>
      </c>
      <c r="BT288" s="99">
        <f t="shared" si="96"/>
        <v>0</v>
      </c>
      <c r="BU288" s="122">
        <v>3</v>
      </c>
      <c r="BV288" s="122">
        <f t="shared" si="97"/>
        <v>0</v>
      </c>
      <c r="BW288" s="122" t="e">
        <f t="shared" si="98"/>
        <v>#DIV/0!</v>
      </c>
      <c r="BX288" s="122" t="s">
        <v>1376</v>
      </c>
      <c r="BY288" s="122" t="e">
        <f t="shared" si="99"/>
        <v>#DIV/0!</v>
      </c>
      <c r="BZ288" s="78" t="e">
        <v>#NUM!</v>
      </c>
      <c r="CA288" s="122" t="e">
        <f t="shared" si="100"/>
        <v>#NUM!</v>
      </c>
      <c r="CB288" s="122" t="e">
        <f t="shared" si="101"/>
        <v>#NUM!</v>
      </c>
    </row>
    <row r="289" spans="1:80" x14ac:dyDescent="0.35">
      <c r="A289" s="4" t="s">
        <v>60</v>
      </c>
      <c r="B289" s="4">
        <v>4</v>
      </c>
      <c r="C289" s="4" t="s">
        <v>45</v>
      </c>
      <c r="D289" s="4">
        <v>3</v>
      </c>
      <c r="E289" s="6">
        <v>42480</v>
      </c>
      <c r="F289" s="80">
        <v>3001</v>
      </c>
      <c r="G289" s="80">
        <v>3002</v>
      </c>
      <c r="H289" s="80">
        <v>2914.344757560209</v>
      </c>
      <c r="I289" s="80">
        <v>2915.3090522353127</v>
      </c>
      <c r="J289" s="80">
        <v>10</v>
      </c>
      <c r="K289" s="7"/>
      <c r="L289" s="7"/>
      <c r="M289" s="7"/>
      <c r="N289" s="7"/>
      <c r="O289" s="7"/>
      <c r="P289" s="7"/>
      <c r="Q289" s="7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4"/>
      <c r="AD289" s="4">
        <v>242</v>
      </c>
      <c r="AE289" s="8"/>
      <c r="AF289" s="8"/>
      <c r="AG289" s="8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8"/>
      <c r="AU289" s="78"/>
      <c r="AV289" s="78"/>
      <c r="AW289" s="78" t="s">
        <v>119</v>
      </c>
      <c r="AX289" s="78" t="s">
        <v>98</v>
      </c>
      <c r="AY289" s="78">
        <v>3770</v>
      </c>
      <c r="AZ289" s="78">
        <v>5090.1840000000002</v>
      </c>
      <c r="BA289" s="78">
        <v>510.44399871533051</v>
      </c>
      <c r="BB289" s="78">
        <v>0</v>
      </c>
      <c r="BC289" s="78" t="str">
        <f t="shared" si="88"/>
        <v>R38S4C3</v>
      </c>
      <c r="BD289" s="78">
        <f t="shared" si="89"/>
        <v>1.1433333333333333</v>
      </c>
      <c r="BE289" s="78">
        <v>0</v>
      </c>
      <c r="BF289" s="78"/>
      <c r="BG289" s="99">
        <v>29.7</v>
      </c>
      <c r="BH289" s="142" t="e">
        <v>#DIV/0!</v>
      </c>
      <c r="BI289" s="99">
        <v>3</v>
      </c>
      <c r="BJ289" s="99">
        <f t="shared" si="90"/>
        <v>0</v>
      </c>
      <c r="BK289" s="99" t="e">
        <v>#DIV/0!</v>
      </c>
      <c r="BL289" s="142" t="e">
        <v>#DIV/0!</v>
      </c>
      <c r="BM289" s="76" t="str">
        <f t="shared" si="91"/>
        <v>R38S4</v>
      </c>
      <c r="BN289" s="76" t="e">
        <f t="shared" si="92"/>
        <v>#DIV/0!</v>
      </c>
      <c r="BO289" s="76"/>
      <c r="BP289" s="110" t="e">
        <f t="shared" si="93"/>
        <v>#DIV/0!</v>
      </c>
      <c r="BQ289" s="144" t="e">
        <f t="shared" si="94"/>
        <v>#DIV/0!</v>
      </c>
      <c r="BR289" s="110" t="e">
        <f t="shared" si="95"/>
        <v>#DIV/0!</v>
      </c>
      <c r="BS289" s="99">
        <v>4</v>
      </c>
      <c r="BT289" s="99">
        <f t="shared" si="96"/>
        <v>0</v>
      </c>
      <c r="BU289" s="122">
        <v>3</v>
      </c>
      <c r="BV289" s="122">
        <f t="shared" si="97"/>
        <v>0</v>
      </c>
      <c r="BW289" s="122" t="e">
        <f t="shared" si="98"/>
        <v>#DIV/0!</v>
      </c>
      <c r="BX289" s="122" t="s">
        <v>1376</v>
      </c>
      <c r="BY289" s="122" t="e">
        <f t="shared" si="99"/>
        <v>#DIV/0!</v>
      </c>
      <c r="BZ289" s="78" t="e">
        <v>#NUM!</v>
      </c>
      <c r="CA289" s="122" t="e">
        <f t="shared" si="100"/>
        <v>#NUM!</v>
      </c>
      <c r="CB289" s="122" t="e">
        <f t="shared" si="101"/>
        <v>#NUM!</v>
      </c>
    </row>
    <row r="290" spans="1:80" x14ac:dyDescent="0.35">
      <c r="A290" s="4" t="s">
        <v>60</v>
      </c>
      <c r="B290" s="4">
        <v>4</v>
      </c>
      <c r="C290" s="4" t="s">
        <v>45</v>
      </c>
      <c r="D290" s="4">
        <v>2</v>
      </c>
      <c r="E290" s="6">
        <v>42480</v>
      </c>
      <c r="F290" s="80">
        <v>2986</v>
      </c>
      <c r="G290" s="80">
        <v>2988</v>
      </c>
      <c r="H290" s="80">
        <v>2899.8803374336576</v>
      </c>
      <c r="I290" s="80">
        <v>2901.8089267838645</v>
      </c>
      <c r="J290" s="80">
        <v>20</v>
      </c>
      <c r="K290" s="7"/>
      <c r="L290" s="7"/>
      <c r="M290" s="7"/>
      <c r="N290" s="7"/>
      <c r="O290" s="7"/>
      <c r="P290" s="7"/>
      <c r="Q290" s="7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4"/>
      <c r="AD290" s="4">
        <v>242</v>
      </c>
      <c r="AE290" s="8"/>
      <c r="AF290" s="8"/>
      <c r="AG290" s="8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8"/>
      <c r="AU290" s="78"/>
      <c r="AV290" s="78"/>
      <c r="AW290" s="78" t="s">
        <v>119</v>
      </c>
      <c r="AX290" s="78" t="s">
        <v>98</v>
      </c>
      <c r="AY290" s="78">
        <v>3764.2</v>
      </c>
      <c r="AZ290" s="78">
        <v>5079.5360000000001</v>
      </c>
      <c r="BA290" s="78">
        <v>631.32918128903941</v>
      </c>
      <c r="BB290" s="78">
        <v>0</v>
      </c>
      <c r="BC290" s="78" t="str">
        <f t="shared" si="88"/>
        <v>R38S4C2</v>
      </c>
      <c r="BD290" s="78">
        <f t="shared" si="89"/>
        <v>1.1433333333333333</v>
      </c>
      <c r="BE290" s="78">
        <v>0</v>
      </c>
      <c r="BF290" s="78"/>
      <c r="BG290" s="99">
        <v>29.7</v>
      </c>
      <c r="BH290" s="142" t="e">
        <v>#DIV/0!</v>
      </c>
      <c r="BI290" s="99">
        <v>3</v>
      </c>
      <c r="BJ290" s="99">
        <f t="shared" si="90"/>
        <v>0</v>
      </c>
      <c r="BK290" s="99" t="e">
        <v>#DIV/0!</v>
      </c>
      <c r="BL290" s="142" t="e">
        <v>#DIV/0!</v>
      </c>
      <c r="BM290" s="76" t="str">
        <f t="shared" si="91"/>
        <v>R38S4</v>
      </c>
      <c r="BN290" s="76" t="e">
        <f t="shared" si="92"/>
        <v>#DIV/0!</v>
      </c>
      <c r="BO290" s="76"/>
      <c r="BP290" s="110" t="e">
        <f t="shared" si="93"/>
        <v>#DIV/0!</v>
      </c>
      <c r="BQ290" s="144" t="e">
        <f t="shared" si="94"/>
        <v>#DIV/0!</v>
      </c>
      <c r="BR290" s="110" t="e">
        <f t="shared" si="95"/>
        <v>#DIV/0!</v>
      </c>
      <c r="BS290" s="99">
        <v>4</v>
      </c>
      <c r="BT290" s="99">
        <f t="shared" si="96"/>
        <v>0</v>
      </c>
      <c r="BU290" s="122">
        <v>3</v>
      </c>
      <c r="BV290" s="122">
        <f t="shared" si="97"/>
        <v>0</v>
      </c>
      <c r="BW290" s="122" t="e">
        <f t="shared" si="98"/>
        <v>#DIV/0!</v>
      </c>
      <c r="BX290" s="122" t="s">
        <v>1376</v>
      </c>
      <c r="BY290" s="122" t="e">
        <f t="shared" si="99"/>
        <v>#DIV/0!</v>
      </c>
      <c r="BZ290" s="78" t="e">
        <v>#NUM!</v>
      </c>
      <c r="CA290" s="122" t="e">
        <f t="shared" si="100"/>
        <v>#NUM!</v>
      </c>
      <c r="CB290" s="122" t="e">
        <f t="shared" si="101"/>
        <v>#NUM!</v>
      </c>
    </row>
    <row r="291" spans="1:80" x14ac:dyDescent="0.35">
      <c r="A291" s="4" t="s">
        <v>60</v>
      </c>
      <c r="B291" s="4">
        <v>4</v>
      </c>
      <c r="C291" s="4" t="s">
        <v>45</v>
      </c>
      <c r="D291" s="4">
        <v>1</v>
      </c>
      <c r="E291" s="6">
        <v>42480</v>
      </c>
      <c r="F291" s="80">
        <v>2965</v>
      </c>
      <c r="G291" s="80">
        <v>2967</v>
      </c>
      <c r="H291" s="80">
        <v>2879.6304485180817</v>
      </c>
      <c r="I291" s="80">
        <v>2881.5589969855569</v>
      </c>
      <c r="J291" s="80">
        <v>20</v>
      </c>
      <c r="K291" s="7"/>
      <c r="L291" s="7"/>
      <c r="M291" s="7"/>
      <c r="N291" s="7"/>
      <c r="O291" s="7"/>
      <c r="P291" s="7"/>
      <c r="Q291" s="7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4"/>
      <c r="AD291" s="4">
        <v>242</v>
      </c>
      <c r="AE291" s="8"/>
      <c r="AF291" s="8"/>
      <c r="AG291" s="8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8"/>
      <c r="AU291" s="78"/>
      <c r="AV291" s="78"/>
      <c r="AW291" s="78" t="s">
        <v>119</v>
      </c>
      <c r="AX291" s="78" t="s">
        <v>98</v>
      </c>
      <c r="AY291" s="78">
        <v>3751.5</v>
      </c>
      <c r="AZ291" s="78">
        <v>5077.04</v>
      </c>
      <c r="BA291" s="78">
        <v>77.108197413884156</v>
      </c>
      <c r="BB291" s="78">
        <v>3.43</v>
      </c>
      <c r="BC291" s="78" t="str">
        <f t="shared" si="88"/>
        <v>R38S4C1</v>
      </c>
      <c r="BD291" s="78">
        <f t="shared" si="89"/>
        <v>1.1433333333333333</v>
      </c>
      <c r="BE291" s="78">
        <v>4.5466022000000006</v>
      </c>
      <c r="BF291" s="78"/>
      <c r="BG291" s="99">
        <v>29.7</v>
      </c>
      <c r="BH291" s="142" t="e">
        <v>#DIV/0!</v>
      </c>
      <c r="BI291" s="99">
        <v>3</v>
      </c>
      <c r="BJ291" s="99">
        <f t="shared" si="90"/>
        <v>0</v>
      </c>
      <c r="BK291" s="99" t="e">
        <v>#DIV/0!</v>
      </c>
      <c r="BL291" s="142" t="e">
        <v>#DIV/0!</v>
      </c>
      <c r="BM291" s="76" t="str">
        <f t="shared" si="91"/>
        <v>R38S4</v>
      </c>
      <c r="BN291" s="76" t="e">
        <f t="shared" si="92"/>
        <v>#DIV/0!</v>
      </c>
      <c r="BO291" s="76"/>
      <c r="BP291" s="110" t="e">
        <f t="shared" si="93"/>
        <v>#DIV/0!</v>
      </c>
      <c r="BQ291" s="144" t="e">
        <f t="shared" si="94"/>
        <v>#DIV/0!</v>
      </c>
      <c r="BR291" s="110" t="e">
        <f t="shared" si="95"/>
        <v>#DIV/0!</v>
      </c>
      <c r="BS291" s="99">
        <v>4</v>
      </c>
      <c r="BT291" s="99">
        <f t="shared" si="96"/>
        <v>0</v>
      </c>
      <c r="BU291" s="122">
        <v>3</v>
      </c>
      <c r="BV291" s="122">
        <f t="shared" si="97"/>
        <v>0</v>
      </c>
      <c r="BW291" s="122" t="e">
        <f t="shared" si="98"/>
        <v>#DIV/0!</v>
      </c>
      <c r="BX291" s="122" t="s">
        <v>1376</v>
      </c>
      <c r="BY291" s="122" t="e">
        <f t="shared" si="99"/>
        <v>#DIV/0!</v>
      </c>
      <c r="BZ291" s="78" t="e">
        <v>#NUM!</v>
      </c>
      <c r="CA291" s="122" t="e">
        <f t="shared" si="100"/>
        <v>#NUM!</v>
      </c>
      <c r="CB291" s="122" t="e">
        <f t="shared" si="101"/>
        <v>#NUM!</v>
      </c>
    </row>
    <row r="292" spans="1:80" x14ac:dyDescent="0.35">
      <c r="A292" s="4" t="s">
        <v>60</v>
      </c>
      <c r="B292" s="4">
        <v>5</v>
      </c>
      <c r="C292" s="4" t="s">
        <v>45</v>
      </c>
      <c r="D292" s="4">
        <v>1</v>
      </c>
      <c r="E292" s="6">
        <v>42481</v>
      </c>
      <c r="F292" s="80">
        <v>2915</v>
      </c>
      <c r="G292" s="80">
        <v>2920</v>
      </c>
      <c r="H292" s="80">
        <v>2831.422739951438</v>
      </c>
      <c r="I292" s="80">
        <v>2836.2419404123525</v>
      </c>
      <c r="J292" s="80">
        <v>50</v>
      </c>
      <c r="K292" s="7"/>
      <c r="L292" s="7"/>
      <c r="M292" s="7"/>
      <c r="N292" s="7"/>
      <c r="O292" s="7"/>
      <c r="P292" s="7"/>
      <c r="Q292" s="7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4"/>
      <c r="AD292" s="4">
        <v>245</v>
      </c>
      <c r="AE292" s="8"/>
      <c r="AF292" s="8"/>
      <c r="AG292" s="8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8"/>
      <c r="AU292" s="78"/>
      <c r="AV292" s="78"/>
      <c r="AW292" s="78" t="s">
        <v>119</v>
      </c>
      <c r="AX292" s="78" t="s">
        <v>98</v>
      </c>
      <c r="AY292" s="78">
        <v>3722.3</v>
      </c>
      <c r="AZ292" s="78">
        <v>5057.3720000000003</v>
      </c>
      <c r="BA292" s="78">
        <v>2031.5009227966727</v>
      </c>
      <c r="BB292" s="78">
        <v>0</v>
      </c>
      <c r="BC292" s="78" t="str">
        <f t="shared" si="88"/>
        <v>R38S5C1</v>
      </c>
      <c r="BD292" s="78">
        <f t="shared" si="89"/>
        <v>0</v>
      </c>
      <c r="BE292" s="78">
        <v>0</v>
      </c>
      <c r="BF292" s="78"/>
      <c r="BG292" s="99">
        <v>30.1</v>
      </c>
      <c r="BH292" s="142" t="e">
        <v>#DIV/0!</v>
      </c>
      <c r="BI292" s="99">
        <v>1</v>
      </c>
      <c r="BJ292" s="99">
        <f t="shared" si="90"/>
        <v>0</v>
      </c>
      <c r="BK292" s="99" t="e">
        <v>#DIV/0!</v>
      </c>
      <c r="BL292" s="142" t="e">
        <v>#DIV/0!</v>
      </c>
      <c r="BM292" s="76" t="str">
        <f t="shared" si="91"/>
        <v>R38S5</v>
      </c>
      <c r="BN292" s="76" t="e">
        <f t="shared" si="92"/>
        <v>#DIV/0!</v>
      </c>
      <c r="BO292" s="76"/>
      <c r="BP292" s="110" t="e">
        <f t="shared" si="93"/>
        <v>#DIV/0!</v>
      </c>
      <c r="BQ292" s="144" t="e">
        <f t="shared" si="94"/>
        <v>#DIV/0!</v>
      </c>
      <c r="BR292" s="110" t="e">
        <f t="shared" si="95"/>
        <v>#DIV/0!</v>
      </c>
      <c r="BS292" s="99">
        <v>4</v>
      </c>
      <c r="BT292" s="99">
        <f t="shared" si="96"/>
        <v>0</v>
      </c>
      <c r="BU292" s="122">
        <v>3</v>
      </c>
      <c r="BV292" s="122">
        <f t="shared" si="97"/>
        <v>0</v>
      </c>
      <c r="BW292" s="122" t="e">
        <f t="shared" si="98"/>
        <v>#DIV/0!</v>
      </c>
      <c r="BX292" s="122" t="s">
        <v>1376</v>
      </c>
      <c r="BY292" s="122" t="e">
        <f t="shared" si="99"/>
        <v>#DIV/0!</v>
      </c>
      <c r="BZ292" s="78" t="e">
        <v>#NUM!</v>
      </c>
      <c r="CA292" s="122" t="e">
        <f t="shared" si="100"/>
        <v>#NUM!</v>
      </c>
      <c r="CB292" s="122" t="e">
        <f t="shared" si="101"/>
        <v>#NUM!</v>
      </c>
    </row>
    <row r="293" spans="1:80" x14ac:dyDescent="0.35">
      <c r="A293" s="4" t="s">
        <v>60</v>
      </c>
      <c r="B293" s="4">
        <v>6</v>
      </c>
      <c r="C293" s="4" t="s">
        <v>46</v>
      </c>
      <c r="D293" s="4">
        <v>2</v>
      </c>
      <c r="E293" s="6">
        <v>42482</v>
      </c>
      <c r="F293" s="81">
        <v>2822</v>
      </c>
      <c r="G293" s="81">
        <v>2825</v>
      </c>
      <c r="H293" s="81">
        <v>2741.5647555209521</v>
      </c>
      <c r="I293" s="81">
        <v>2744.4702734644029</v>
      </c>
      <c r="J293" s="81">
        <v>30</v>
      </c>
      <c r="K293" s="7"/>
      <c r="L293" s="7"/>
      <c r="M293" s="7"/>
      <c r="N293" s="7"/>
      <c r="O293" s="7"/>
      <c r="P293" s="7"/>
      <c r="Q293" s="7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4"/>
      <c r="AD293" s="4">
        <v>244</v>
      </c>
      <c r="AE293" s="8"/>
      <c r="AF293" s="8"/>
      <c r="AG293" s="8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8"/>
      <c r="AU293" s="78"/>
      <c r="AV293" s="78"/>
      <c r="AW293" s="78" t="s">
        <v>119</v>
      </c>
      <c r="AX293" s="78" t="s">
        <v>98</v>
      </c>
      <c r="AY293" s="78">
        <v>3706.7</v>
      </c>
      <c r="AZ293" s="78">
        <v>5021.2920000000004</v>
      </c>
      <c r="BA293" s="78">
        <v>2391.525279326208</v>
      </c>
      <c r="BB293" s="78">
        <v>0</v>
      </c>
      <c r="BC293" s="78" t="str">
        <f t="shared" si="88"/>
        <v>R38S6C2</v>
      </c>
      <c r="BD293" s="78">
        <f t="shared" si="89"/>
        <v>0</v>
      </c>
      <c r="BE293" s="78">
        <v>0</v>
      </c>
      <c r="BF293" s="78"/>
      <c r="BG293" s="99">
        <v>30.6</v>
      </c>
      <c r="BH293" s="142" t="e">
        <v>#DIV/0!</v>
      </c>
      <c r="BI293" s="99">
        <v>2</v>
      </c>
      <c r="BJ293" s="99">
        <f t="shared" si="90"/>
        <v>0</v>
      </c>
      <c r="BK293" s="99" t="e">
        <v>#DIV/0!</v>
      </c>
      <c r="BL293" s="142" t="e">
        <v>#DIV/0!</v>
      </c>
      <c r="BM293" s="76" t="str">
        <f t="shared" si="91"/>
        <v>R38S6</v>
      </c>
      <c r="BN293" s="76" t="e">
        <f t="shared" si="92"/>
        <v>#DIV/0!</v>
      </c>
      <c r="BO293" s="76"/>
      <c r="BP293" s="110" t="e">
        <f t="shared" si="93"/>
        <v>#DIV/0!</v>
      </c>
      <c r="BQ293" s="144" t="e">
        <f t="shared" si="94"/>
        <v>#DIV/0!</v>
      </c>
      <c r="BR293" s="110" t="e">
        <f t="shared" si="95"/>
        <v>#DIV/0!</v>
      </c>
      <c r="BS293" s="99">
        <v>4</v>
      </c>
      <c r="BT293" s="99">
        <f t="shared" si="96"/>
        <v>0</v>
      </c>
      <c r="BU293" s="122">
        <v>3</v>
      </c>
      <c r="BV293" s="122">
        <f t="shared" si="97"/>
        <v>0</v>
      </c>
      <c r="BW293" s="122" t="e">
        <f t="shared" si="98"/>
        <v>#DIV/0!</v>
      </c>
      <c r="BX293" s="122" t="s">
        <v>1376</v>
      </c>
      <c r="BY293" s="122" t="e">
        <f t="shared" si="99"/>
        <v>#DIV/0!</v>
      </c>
      <c r="BZ293" s="78" t="e">
        <v>#NUM!</v>
      </c>
      <c r="CA293" s="122" t="e">
        <f t="shared" si="100"/>
        <v>#NUM!</v>
      </c>
      <c r="CB293" s="122" t="e">
        <f t="shared" si="101"/>
        <v>#NUM!</v>
      </c>
    </row>
    <row r="294" spans="1:80" x14ac:dyDescent="0.35">
      <c r="A294" s="4" t="s">
        <v>60</v>
      </c>
      <c r="B294" s="4">
        <v>6</v>
      </c>
      <c r="C294" s="4" t="s">
        <v>46</v>
      </c>
      <c r="D294" s="4">
        <v>1</v>
      </c>
      <c r="E294" s="6">
        <v>42482</v>
      </c>
      <c r="F294" s="81">
        <v>2799</v>
      </c>
      <c r="G294" s="81">
        <v>2802</v>
      </c>
      <c r="H294" s="81">
        <v>2719.2874861449136</v>
      </c>
      <c r="I294" s="81">
        <v>2722.1946358979458</v>
      </c>
      <c r="J294" s="81">
        <v>30</v>
      </c>
      <c r="K294" s="7"/>
      <c r="L294" s="7"/>
      <c r="M294" s="7"/>
      <c r="N294" s="7"/>
      <c r="O294" s="7"/>
      <c r="P294" s="7"/>
      <c r="Q294" s="7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4"/>
      <c r="AD294" s="4">
        <v>244</v>
      </c>
      <c r="AE294" s="8"/>
      <c r="AF294" s="8"/>
      <c r="AG294" s="8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8"/>
      <c r="AU294" s="78"/>
      <c r="AV294" s="78"/>
      <c r="AW294" s="78" t="s">
        <v>119</v>
      </c>
      <c r="AX294" s="78" t="s">
        <v>98</v>
      </c>
      <c r="AY294" s="78">
        <v>3684.9</v>
      </c>
      <c r="AZ294" s="78">
        <v>5013.2560000000003</v>
      </c>
      <c r="BA294" s="78">
        <v>203.74809162603995</v>
      </c>
      <c r="BB294" s="78">
        <v>0</v>
      </c>
      <c r="BC294" s="78" t="str">
        <f t="shared" si="88"/>
        <v>R38S6C1</v>
      </c>
      <c r="BD294" s="78">
        <f t="shared" si="89"/>
        <v>0</v>
      </c>
      <c r="BE294" s="78">
        <v>0</v>
      </c>
      <c r="BF294" s="78"/>
      <c r="BG294" s="99">
        <v>30.6</v>
      </c>
      <c r="BH294" s="142" t="e">
        <v>#DIV/0!</v>
      </c>
      <c r="BI294" s="99">
        <v>2</v>
      </c>
      <c r="BJ294" s="99">
        <f t="shared" si="90"/>
        <v>0</v>
      </c>
      <c r="BK294" s="99" t="e">
        <v>#DIV/0!</v>
      </c>
      <c r="BL294" s="142" t="e">
        <v>#DIV/0!</v>
      </c>
      <c r="BM294" s="76" t="str">
        <f t="shared" si="91"/>
        <v>R38S6</v>
      </c>
      <c r="BN294" s="76" t="e">
        <f t="shared" si="92"/>
        <v>#DIV/0!</v>
      </c>
      <c r="BO294" s="76"/>
      <c r="BP294" s="110" t="e">
        <f t="shared" si="93"/>
        <v>#DIV/0!</v>
      </c>
      <c r="BQ294" s="144" t="e">
        <f t="shared" si="94"/>
        <v>#DIV/0!</v>
      </c>
      <c r="BR294" s="110" t="e">
        <f t="shared" si="95"/>
        <v>#DIV/0!</v>
      </c>
      <c r="BS294" s="99">
        <v>4</v>
      </c>
      <c r="BT294" s="99">
        <f t="shared" si="96"/>
        <v>0</v>
      </c>
      <c r="BU294" s="122">
        <v>3</v>
      </c>
      <c r="BV294" s="122">
        <f t="shared" si="97"/>
        <v>0</v>
      </c>
      <c r="BW294" s="122" t="e">
        <f t="shared" si="98"/>
        <v>#DIV/0!</v>
      </c>
      <c r="BX294" s="122" t="s">
        <v>1376</v>
      </c>
      <c r="BY294" s="122" t="e">
        <f t="shared" si="99"/>
        <v>#DIV/0!</v>
      </c>
      <c r="BZ294" s="78" t="e">
        <v>#NUM!</v>
      </c>
      <c r="CA294" s="122" t="e">
        <f t="shared" si="100"/>
        <v>#NUM!</v>
      </c>
      <c r="CB294" s="122" t="e">
        <f t="shared" si="101"/>
        <v>#NUM!</v>
      </c>
    </row>
    <row r="295" spans="1:80" x14ac:dyDescent="0.35">
      <c r="A295" s="4" t="s">
        <v>61</v>
      </c>
      <c r="B295" s="4">
        <v>3</v>
      </c>
      <c r="C295" s="4" t="s">
        <v>45</v>
      </c>
      <c r="D295" s="4">
        <v>1</v>
      </c>
      <c r="E295" s="6">
        <v>42501</v>
      </c>
      <c r="F295" s="4">
        <v>3295</v>
      </c>
      <c r="G295" s="4">
        <v>3295.6</v>
      </c>
      <c r="H295" s="4">
        <v>3181.1</v>
      </c>
      <c r="I295" s="4">
        <v>3181.7</v>
      </c>
      <c r="J295" s="7">
        <v>6</v>
      </c>
      <c r="K295" s="7">
        <v>276.8</v>
      </c>
      <c r="L295" s="4">
        <v>83.6</v>
      </c>
      <c r="M295" s="4">
        <v>82.7</v>
      </c>
      <c r="N295" s="8"/>
      <c r="O295" s="4">
        <v>13.7</v>
      </c>
      <c r="P295" s="8"/>
      <c r="Q295" s="8"/>
      <c r="R295" s="4">
        <v>0.39</v>
      </c>
      <c r="S295" s="4">
        <v>3306.9</v>
      </c>
      <c r="T295" s="4">
        <v>9255.2000000000007</v>
      </c>
      <c r="U295" s="4">
        <v>4810.3</v>
      </c>
      <c r="V295" s="4">
        <v>106.7</v>
      </c>
      <c r="W295" s="4">
        <v>0.12</v>
      </c>
      <c r="X295" s="4">
        <v>17.63</v>
      </c>
      <c r="Y295" s="4">
        <v>2.63</v>
      </c>
      <c r="Z295" s="4">
        <v>1424.7</v>
      </c>
      <c r="AA295" s="4">
        <v>52.49</v>
      </c>
      <c r="AB295" s="8"/>
      <c r="AC295" s="4">
        <v>2698.8</v>
      </c>
      <c r="AD295" s="4">
        <v>319.60000000000002</v>
      </c>
      <c r="AE295" s="8">
        <v>0</v>
      </c>
      <c r="AF295" s="8">
        <v>6900</v>
      </c>
      <c r="AG295" s="8">
        <v>1.0973734380274081</v>
      </c>
      <c r="AH295" s="9">
        <v>8.3564748201438818E-2</v>
      </c>
      <c r="AI295" s="9">
        <v>5.3935251798561158E-2</v>
      </c>
      <c r="AJ295" s="10">
        <v>21.183599999998478</v>
      </c>
      <c r="AK295" s="10">
        <v>1772.3602266187056</v>
      </c>
      <c r="AL295" s="10">
        <v>7957.531134532378</v>
      </c>
      <c r="AM295" s="10">
        <v>7187.6405999999997</v>
      </c>
      <c r="AN295" s="10">
        <v>8609.9491999999991</v>
      </c>
      <c r="AO295" s="10">
        <v>3.9121453237410102</v>
      </c>
      <c r="AP295" s="10">
        <v>2.3517000000000001</v>
      </c>
      <c r="AQ295" s="10">
        <v>11.3636</v>
      </c>
      <c r="AR295" s="11">
        <v>0.10950863309352514</v>
      </c>
      <c r="AS295" s="11">
        <f>AR295*0.3*AJ295*3.281</f>
        <v>2.2833664228438351</v>
      </c>
      <c r="AT295" s="8">
        <v>57</v>
      </c>
      <c r="AU295" s="78">
        <v>1.44E-2</v>
      </c>
      <c r="AV295" s="78">
        <v>0.24</v>
      </c>
      <c r="AW295" s="78" t="s">
        <v>119</v>
      </c>
      <c r="AX295" s="78" t="s">
        <v>98</v>
      </c>
      <c r="AY295" s="78">
        <v>3906</v>
      </c>
      <c r="AZ295" s="78">
        <v>5198.5119999999997</v>
      </c>
      <c r="BA295" s="78">
        <v>0</v>
      </c>
      <c r="BB295" s="78">
        <v>12.889628877720288</v>
      </c>
      <c r="BC295" s="78" t="str">
        <f t="shared" si="88"/>
        <v>R39S3C1</v>
      </c>
      <c r="BD295" s="78">
        <f t="shared" si="89"/>
        <v>31.183984101608807</v>
      </c>
      <c r="BE295" s="78">
        <v>16.66</v>
      </c>
      <c r="BF295" s="78"/>
      <c r="BG295" s="99">
        <v>21.9</v>
      </c>
      <c r="BH295" s="142">
        <v>3.2525160973585678</v>
      </c>
      <c r="BI295" s="99">
        <v>5</v>
      </c>
      <c r="BJ295" s="99">
        <f t="shared" si="90"/>
        <v>4.2367199999996954</v>
      </c>
      <c r="BK295" s="99">
        <v>127.40044185125258</v>
      </c>
      <c r="BL295" s="142">
        <v>6.0364963503649642</v>
      </c>
      <c r="BM295" s="76" t="str">
        <f t="shared" si="91"/>
        <v>R39S3</v>
      </c>
      <c r="BN295" s="76">
        <f t="shared" si="92"/>
        <v>13.657021400345588</v>
      </c>
      <c r="BO295" s="76"/>
      <c r="BP295" s="110">
        <f t="shared" si="93"/>
        <v>26.220019268636023</v>
      </c>
      <c r="BQ295" s="144">
        <f t="shared" si="94"/>
        <v>0.53199999999999992</v>
      </c>
      <c r="BR295" s="110">
        <f t="shared" si="95"/>
        <v>26.166445768738175</v>
      </c>
      <c r="BS295" s="99">
        <v>1</v>
      </c>
      <c r="BT295" s="99">
        <f t="shared" si="96"/>
        <v>11450.003231365479</v>
      </c>
      <c r="BU295">
        <v>5</v>
      </c>
      <c r="BV295" s="122">
        <f t="shared" si="97"/>
        <v>8143.1032313654796</v>
      </c>
      <c r="BW295" s="122">
        <f t="shared" si="98"/>
        <v>2.8467153284671535E-2</v>
      </c>
      <c r="BX295" s="122" t="s">
        <v>1377</v>
      </c>
      <c r="BY295" s="122">
        <f t="shared" si="99"/>
        <v>0.2201181277693583</v>
      </c>
      <c r="BZ295" s="78">
        <v>-5.6024110138912739</v>
      </c>
      <c r="CA295" s="122">
        <f t="shared" si="100"/>
        <v>-5.6629340197656557</v>
      </c>
      <c r="CB295" s="122">
        <f t="shared" si="101"/>
        <v>-12.930553395512964</v>
      </c>
    </row>
    <row r="296" spans="1:80" x14ac:dyDescent="0.35">
      <c r="A296" s="4" t="s">
        <v>61</v>
      </c>
      <c r="B296" s="4">
        <v>3</v>
      </c>
      <c r="C296" s="4" t="s">
        <v>45</v>
      </c>
      <c r="D296" s="4">
        <v>2</v>
      </c>
      <c r="E296" s="6">
        <v>42501</v>
      </c>
      <c r="F296" s="4">
        <v>3302.5</v>
      </c>
      <c r="G296" s="4">
        <v>3303.1</v>
      </c>
      <c r="H296" s="4">
        <v>3188.6</v>
      </c>
      <c r="I296" s="4">
        <v>3189.2</v>
      </c>
      <c r="J296" s="7">
        <v>6</v>
      </c>
      <c r="K296" s="7">
        <v>277.7</v>
      </c>
      <c r="L296" s="4">
        <v>117.2</v>
      </c>
      <c r="M296" s="4">
        <v>110.2</v>
      </c>
      <c r="N296" s="8"/>
      <c r="O296" s="4">
        <v>8.9</v>
      </c>
      <c r="P296" s="8"/>
      <c r="Q296" s="8"/>
      <c r="R296" s="4">
        <v>0.62</v>
      </c>
      <c r="S296" s="4">
        <v>3323</v>
      </c>
      <c r="T296" s="4">
        <v>9255.2000000000007</v>
      </c>
      <c r="U296" s="4">
        <v>4810.3</v>
      </c>
      <c r="V296" s="4">
        <v>106.7</v>
      </c>
      <c r="W296" s="4">
        <v>0.31</v>
      </c>
      <c r="X296" s="4">
        <v>17.63</v>
      </c>
      <c r="Y296" s="4">
        <v>2.59</v>
      </c>
      <c r="Z296" s="4">
        <v>1541.2</v>
      </c>
      <c r="AA296" s="4">
        <v>42.64</v>
      </c>
      <c r="AB296" s="8"/>
      <c r="AC296" s="4">
        <v>2698.8</v>
      </c>
      <c r="AD296" s="4">
        <v>319.60000000000002</v>
      </c>
      <c r="AE296" s="8">
        <v>0</v>
      </c>
      <c r="AF296" s="8">
        <v>6900</v>
      </c>
      <c r="AG296" s="8">
        <v>1.0973734380274081</v>
      </c>
      <c r="AH296" s="9">
        <v>8.3564748201438818E-2</v>
      </c>
      <c r="AI296" s="9">
        <v>5.3935251798561158E-2</v>
      </c>
      <c r="AJ296" s="10">
        <v>21.183599999998478</v>
      </c>
      <c r="AK296" s="10">
        <v>1772.3602266187056</v>
      </c>
      <c r="AL296" s="10">
        <v>7957.531134532378</v>
      </c>
      <c r="AM296" s="10">
        <v>7187.6405999999997</v>
      </c>
      <c r="AN296" s="10">
        <v>8609.9491999999991</v>
      </c>
      <c r="AO296" s="10">
        <v>3.9121453237410102</v>
      </c>
      <c r="AP296" s="10">
        <v>2.3517000000000001</v>
      </c>
      <c r="AQ296" s="10">
        <v>11.3636</v>
      </c>
      <c r="AR296" s="11">
        <v>0.10950863309352514</v>
      </c>
      <c r="AS296" s="11">
        <f t="shared" ref="AS296:AS299" si="102">AR296*0.3*AJ296*3.281</f>
        <v>2.2833664228438351</v>
      </c>
      <c r="AT296" s="8">
        <v>49</v>
      </c>
      <c r="AU296" s="78">
        <v>7.5000000000000011E-2</v>
      </c>
      <c r="AV296" s="78">
        <v>1.25</v>
      </c>
      <c r="AW296" s="78" t="s">
        <v>119</v>
      </c>
      <c r="AX296" s="78" t="s">
        <v>98</v>
      </c>
      <c r="AY296" s="78">
        <v>3957.8</v>
      </c>
      <c r="AZ296" s="78">
        <v>5201.3320000000003</v>
      </c>
      <c r="BA296" s="78">
        <v>0</v>
      </c>
      <c r="BB296" s="78">
        <v>34.273343991147783</v>
      </c>
      <c r="BC296" s="78" t="str">
        <f t="shared" si="88"/>
        <v>R39S3C2</v>
      </c>
      <c r="BD296" s="78">
        <f t="shared" si="89"/>
        <v>31.183984101608807</v>
      </c>
      <c r="BE296" s="78">
        <v>42.61999999999999</v>
      </c>
      <c r="BF296" s="78"/>
      <c r="BG296" s="99">
        <v>21.9</v>
      </c>
      <c r="BH296" s="142">
        <v>3.2525160973585678</v>
      </c>
      <c r="BI296" s="99">
        <v>5</v>
      </c>
      <c r="BJ296" s="99">
        <f t="shared" si="90"/>
        <v>4.2367199999996954</v>
      </c>
      <c r="BK296" s="99">
        <v>127.40044185125258</v>
      </c>
      <c r="BL296" s="142">
        <v>12.382022471910112</v>
      </c>
      <c r="BM296" s="76" t="str">
        <f t="shared" si="91"/>
        <v>R39S3</v>
      </c>
      <c r="BN296" s="76">
        <f t="shared" si="92"/>
        <v>13.657021400345588</v>
      </c>
      <c r="BO296" s="76"/>
      <c r="BP296" s="110">
        <f t="shared" si="93"/>
        <v>30.289177625126861</v>
      </c>
      <c r="BQ296" s="144">
        <f t="shared" si="94"/>
        <v>0.53199999999999992</v>
      </c>
      <c r="BR296" s="110">
        <f t="shared" si="95"/>
        <v>26.166445768738175</v>
      </c>
      <c r="BS296" s="99">
        <v>1</v>
      </c>
      <c r="BT296" s="99">
        <f t="shared" si="96"/>
        <v>11476.998617940953</v>
      </c>
      <c r="BU296" s="122">
        <v>5</v>
      </c>
      <c r="BV296" s="122">
        <f t="shared" si="97"/>
        <v>8153.9986179409534</v>
      </c>
      <c r="BW296" s="122">
        <f t="shared" si="98"/>
        <v>6.9662921348314602E-2</v>
      </c>
      <c r="BX296" s="122" t="s">
        <v>1377</v>
      </c>
      <c r="BY296" s="122">
        <f t="shared" si="99"/>
        <v>0.36404526941323639</v>
      </c>
      <c r="BZ296" s="78">
        <v>-5.8894883085804421</v>
      </c>
      <c r="CA296" s="122">
        <f t="shared" si="100"/>
        <v>-5.6629340197656557</v>
      </c>
      <c r="CB296" s="122">
        <f t="shared" si="101"/>
        <v>-12.930553395512964</v>
      </c>
    </row>
    <row r="297" spans="1:80" x14ac:dyDescent="0.35">
      <c r="A297" s="4" t="s">
        <v>61</v>
      </c>
      <c r="B297" s="4">
        <v>3</v>
      </c>
      <c r="C297" s="4" t="s">
        <v>45</v>
      </c>
      <c r="D297" s="4">
        <v>3</v>
      </c>
      <c r="E297" s="6">
        <v>42501</v>
      </c>
      <c r="F297" s="4">
        <v>3312.5</v>
      </c>
      <c r="G297" s="4">
        <v>3313.1</v>
      </c>
      <c r="H297" s="4">
        <v>3198.6</v>
      </c>
      <c r="I297" s="4">
        <v>3199.2</v>
      </c>
      <c r="J297" s="7">
        <v>6</v>
      </c>
      <c r="K297" s="7">
        <v>278.60000000000002</v>
      </c>
      <c r="L297" s="4">
        <v>106.6</v>
      </c>
      <c r="M297" s="4">
        <v>102.2</v>
      </c>
      <c r="N297" s="8"/>
      <c r="O297" s="4">
        <v>18.3</v>
      </c>
      <c r="P297" s="8"/>
      <c r="Q297" s="8"/>
      <c r="R297" s="4">
        <v>0.71</v>
      </c>
      <c r="S297" s="4">
        <v>3343</v>
      </c>
      <c r="T297" s="4">
        <v>9255.2000000000007</v>
      </c>
      <c r="U297" s="4">
        <v>4810.3</v>
      </c>
      <c r="V297" s="4">
        <v>106.7</v>
      </c>
      <c r="W297" s="4">
        <v>0.75</v>
      </c>
      <c r="X297" s="4">
        <v>17.63</v>
      </c>
      <c r="Y297" s="4">
        <v>2.59</v>
      </c>
      <c r="Z297" s="4">
        <v>1551.2</v>
      </c>
      <c r="AA297" s="4">
        <v>46.25</v>
      </c>
      <c r="AB297" s="8"/>
      <c r="AC297" s="4">
        <v>2698.8</v>
      </c>
      <c r="AD297" s="4">
        <v>319.60000000000002</v>
      </c>
      <c r="AE297" s="8">
        <v>0</v>
      </c>
      <c r="AF297" s="8">
        <v>6900</v>
      </c>
      <c r="AG297" s="8">
        <v>1.0973734380274081</v>
      </c>
      <c r="AH297" s="9">
        <v>8.3564748201438818E-2</v>
      </c>
      <c r="AI297" s="9">
        <v>5.3935251798561158E-2</v>
      </c>
      <c r="AJ297" s="10">
        <v>21.183599999998478</v>
      </c>
      <c r="AK297" s="10">
        <v>1772.3602266187056</v>
      </c>
      <c r="AL297" s="10">
        <v>7957.531134532378</v>
      </c>
      <c r="AM297" s="10">
        <v>7187.6405999999997</v>
      </c>
      <c r="AN297" s="10">
        <v>8609.9491999999991</v>
      </c>
      <c r="AO297" s="10">
        <v>3.9121453237410102</v>
      </c>
      <c r="AP297" s="10">
        <v>2.3517000000000001</v>
      </c>
      <c r="AQ297" s="10">
        <v>11.3636</v>
      </c>
      <c r="AR297" s="11">
        <v>0.10950863309352514</v>
      </c>
      <c r="AS297" s="11">
        <f t="shared" si="102"/>
        <v>2.2833664228438351</v>
      </c>
      <c r="AT297" s="8">
        <v>58</v>
      </c>
      <c r="AU297" s="78">
        <v>1.0800000000000001E-2</v>
      </c>
      <c r="AV297" s="78">
        <v>0.18</v>
      </c>
      <c r="AW297" s="78" t="s">
        <v>119</v>
      </c>
      <c r="AX297" s="78" t="s">
        <v>98</v>
      </c>
      <c r="AY297" s="78">
        <v>3967.3</v>
      </c>
      <c r="AZ297" s="78">
        <v>5205.3320000000003</v>
      </c>
      <c r="BA297" s="78">
        <v>0</v>
      </c>
      <c r="BB297" s="78">
        <v>17.535895679594709</v>
      </c>
      <c r="BC297" s="78" t="str">
        <f t="shared" si="88"/>
        <v>R39S3C3</v>
      </c>
      <c r="BD297" s="78">
        <f t="shared" si="89"/>
        <v>31.183984101608807</v>
      </c>
      <c r="BE297" s="78">
        <v>21.71</v>
      </c>
      <c r="BF297" s="78"/>
      <c r="BG297" s="99">
        <v>21.9</v>
      </c>
      <c r="BH297" s="142">
        <v>3.2525160973585678</v>
      </c>
      <c r="BI297" s="99">
        <v>5</v>
      </c>
      <c r="BJ297" s="99">
        <f t="shared" si="90"/>
        <v>4.2367199999996954</v>
      </c>
      <c r="BK297" s="99">
        <v>127.40044185125258</v>
      </c>
      <c r="BL297" s="142">
        <v>5.5846994535519121</v>
      </c>
      <c r="BM297" s="76" t="str">
        <f t="shared" si="91"/>
        <v>R39S3</v>
      </c>
      <c r="BN297" s="76">
        <f t="shared" si="92"/>
        <v>13.657021400345588</v>
      </c>
      <c r="BO297" s="76"/>
      <c r="BP297" s="110">
        <f t="shared" si="93"/>
        <v>15.883898298189516</v>
      </c>
      <c r="BQ297" s="144">
        <f t="shared" si="94"/>
        <v>0.53199999999999992</v>
      </c>
      <c r="BR297" s="110">
        <f t="shared" si="95"/>
        <v>26.166445768738175</v>
      </c>
      <c r="BS297" s="99">
        <v>1</v>
      </c>
      <c r="BT297" s="99">
        <f t="shared" si="96"/>
        <v>11512.992466708252</v>
      </c>
      <c r="BU297" s="122">
        <v>5</v>
      </c>
      <c r="BV297" s="122">
        <f t="shared" si="97"/>
        <v>8169.9924667082523</v>
      </c>
      <c r="BW297" s="122">
        <f t="shared" si="98"/>
        <v>3.8797814207650272E-2</v>
      </c>
      <c r="BX297" s="122" t="s">
        <v>1377</v>
      </c>
      <c r="BY297" s="122">
        <f t="shared" si="99"/>
        <v>0.17374472748548031</v>
      </c>
      <c r="BZ297" s="78">
        <v>-5.8141230896312326</v>
      </c>
      <c r="CA297" s="122">
        <f t="shared" si="100"/>
        <v>-5.6629340197656557</v>
      </c>
      <c r="CB297" s="122">
        <f t="shared" si="101"/>
        <v>-12.930553395512964</v>
      </c>
    </row>
    <row r="298" spans="1:80" x14ac:dyDescent="0.35">
      <c r="A298" s="4" t="s">
        <v>61</v>
      </c>
      <c r="B298" s="4">
        <v>3</v>
      </c>
      <c r="C298" s="4" t="s">
        <v>45</v>
      </c>
      <c r="D298" s="4">
        <v>4</v>
      </c>
      <c r="E298" s="6">
        <v>42501</v>
      </c>
      <c r="F298" s="4">
        <v>3331.9</v>
      </c>
      <c r="G298" s="4">
        <v>3332.5</v>
      </c>
      <c r="H298" s="4">
        <v>3218</v>
      </c>
      <c r="I298" s="4">
        <v>3218.6</v>
      </c>
      <c r="J298" s="7">
        <v>6</v>
      </c>
      <c r="K298" s="7">
        <v>279.5</v>
      </c>
      <c r="L298" s="4">
        <v>102.1</v>
      </c>
      <c r="M298" s="4">
        <v>102.2</v>
      </c>
      <c r="N298" s="8"/>
      <c r="O298" s="4">
        <v>13.1</v>
      </c>
      <c r="P298" s="8"/>
      <c r="Q298" s="8"/>
      <c r="R298" s="4">
        <v>0.57999999999999996</v>
      </c>
      <c r="S298" s="4">
        <v>3387.9</v>
      </c>
      <c r="T298" s="4">
        <v>9255.2000000000007</v>
      </c>
      <c r="U298" s="4">
        <v>4810.3</v>
      </c>
      <c r="V298" s="4">
        <v>106.7</v>
      </c>
      <c r="W298" s="4">
        <v>0.38</v>
      </c>
      <c r="X298" s="4">
        <v>17.63</v>
      </c>
      <c r="Y298" s="4">
        <v>2.98</v>
      </c>
      <c r="Z298" s="4">
        <v>1657.4</v>
      </c>
      <c r="AA298" s="4">
        <v>49.41</v>
      </c>
      <c r="AB298" s="8"/>
      <c r="AC298" s="4">
        <v>2698.8</v>
      </c>
      <c r="AD298" s="4">
        <v>319.60000000000002</v>
      </c>
      <c r="AE298" s="8">
        <v>0</v>
      </c>
      <c r="AF298" s="8">
        <v>6900</v>
      </c>
      <c r="AG298" s="8">
        <v>1.0973734380274081</v>
      </c>
      <c r="AH298" s="9">
        <v>8.3564748201438818E-2</v>
      </c>
      <c r="AI298" s="9">
        <v>5.3935251798561158E-2</v>
      </c>
      <c r="AJ298" s="10">
        <v>21.183599999998478</v>
      </c>
      <c r="AK298" s="10">
        <v>1772.3602266187056</v>
      </c>
      <c r="AL298" s="10">
        <v>7957.531134532378</v>
      </c>
      <c r="AM298" s="10">
        <v>7187.6405999999997</v>
      </c>
      <c r="AN298" s="10">
        <v>8609.9491999999991</v>
      </c>
      <c r="AO298" s="10">
        <v>3.9121453237410102</v>
      </c>
      <c r="AP298" s="10">
        <v>2.3517000000000001</v>
      </c>
      <c r="AQ298" s="10">
        <v>11.3636</v>
      </c>
      <c r="AR298" s="11">
        <v>0.10950863309352514</v>
      </c>
      <c r="AS298" s="11">
        <f t="shared" si="102"/>
        <v>2.2833664228438351</v>
      </c>
      <c r="AT298" s="8">
        <v>55</v>
      </c>
      <c r="AU298" s="78">
        <v>7.7399999999999997E-2</v>
      </c>
      <c r="AV298" s="78">
        <v>1.29</v>
      </c>
      <c r="AW298" s="78" t="s">
        <v>119</v>
      </c>
      <c r="AX298" s="78" t="s">
        <v>98</v>
      </c>
      <c r="AY298" s="78">
        <v>3980.1</v>
      </c>
      <c r="AZ298" s="78">
        <v>5212.9319999999998</v>
      </c>
      <c r="BA298" s="78">
        <v>0</v>
      </c>
      <c r="BB298" s="78">
        <v>27.351658620152623</v>
      </c>
      <c r="BC298" s="78" t="str">
        <f t="shared" si="88"/>
        <v>R39S3C4</v>
      </c>
      <c r="BD298" s="78">
        <f t="shared" si="89"/>
        <v>31.183984101608807</v>
      </c>
      <c r="BE298" s="78">
        <v>33.719999999999992</v>
      </c>
      <c r="BF298" s="78"/>
      <c r="BG298" s="99">
        <v>21.9</v>
      </c>
      <c r="BH298" s="142">
        <v>3.2525160973585678</v>
      </c>
      <c r="BI298" s="99">
        <v>5</v>
      </c>
      <c r="BJ298" s="99">
        <f t="shared" si="90"/>
        <v>4.2367199999996954</v>
      </c>
      <c r="BK298" s="99">
        <v>127.40044185125258</v>
      </c>
      <c r="BL298" s="142">
        <v>7.8015267175572527</v>
      </c>
      <c r="BM298" s="76" t="str">
        <f t="shared" si="91"/>
        <v>R39S3</v>
      </c>
      <c r="BN298" s="76">
        <f t="shared" si="92"/>
        <v>13.657021400345588</v>
      </c>
      <c r="BO298" s="76"/>
      <c r="BP298" s="110">
        <f t="shared" si="93"/>
        <v>22.188957164646425</v>
      </c>
      <c r="BQ298" s="144">
        <f t="shared" si="94"/>
        <v>0.53199999999999992</v>
      </c>
      <c r="BR298" s="110">
        <f t="shared" si="95"/>
        <v>26.166445768738175</v>
      </c>
      <c r="BS298" s="99">
        <v>1</v>
      </c>
      <c r="BT298" s="99">
        <f t="shared" si="96"/>
        <v>11582.820533316812</v>
      </c>
      <c r="BU298" s="122">
        <v>5</v>
      </c>
      <c r="BV298" s="122">
        <f t="shared" si="97"/>
        <v>8194.920533316812</v>
      </c>
      <c r="BW298" s="122">
        <f t="shared" si="98"/>
        <v>4.4274809160305344E-2</v>
      </c>
      <c r="BX298" s="122" t="s">
        <v>1377</v>
      </c>
      <c r="BY298" s="122">
        <f t="shared" si="99"/>
        <v>0.24271210022780837</v>
      </c>
      <c r="BZ298" s="78">
        <v>-5.8141230896312326</v>
      </c>
      <c r="CA298" s="122">
        <f t="shared" si="100"/>
        <v>-5.6629340197656557</v>
      </c>
      <c r="CB298" s="122">
        <f t="shared" si="101"/>
        <v>-12.930553395512964</v>
      </c>
    </row>
    <row r="299" spans="1:80" x14ac:dyDescent="0.35">
      <c r="A299" s="4" t="s">
        <v>61</v>
      </c>
      <c r="B299" s="4">
        <v>3</v>
      </c>
      <c r="C299" s="4" t="s">
        <v>45</v>
      </c>
      <c r="D299" s="4">
        <v>5</v>
      </c>
      <c r="E299" s="6">
        <v>42501</v>
      </c>
      <c r="F299" s="4">
        <v>3345.5</v>
      </c>
      <c r="G299" s="4">
        <v>3346.1</v>
      </c>
      <c r="H299" s="4">
        <v>3231.6</v>
      </c>
      <c r="I299" s="4">
        <v>3232.2</v>
      </c>
      <c r="J299" s="7">
        <v>6</v>
      </c>
      <c r="K299" s="7">
        <v>280.39999999999998</v>
      </c>
      <c r="L299" s="4">
        <v>56.7</v>
      </c>
      <c r="M299" s="4">
        <v>55</v>
      </c>
      <c r="N299" s="8"/>
      <c r="O299" s="4">
        <v>14.9</v>
      </c>
      <c r="P299" s="8"/>
      <c r="Q299" s="8"/>
      <c r="R299" s="4">
        <v>0.36</v>
      </c>
      <c r="S299" s="4">
        <v>3418.4</v>
      </c>
      <c r="T299" s="4">
        <v>9255.2000000000007</v>
      </c>
      <c r="U299" s="4">
        <v>4810.3</v>
      </c>
      <c r="V299" s="4">
        <v>106.7</v>
      </c>
      <c r="W299" s="4">
        <v>0.18</v>
      </c>
      <c r="X299" s="4">
        <v>17.63</v>
      </c>
      <c r="Y299" s="4">
        <v>2.79</v>
      </c>
      <c r="Z299" s="4">
        <v>1429.2</v>
      </c>
      <c r="AA299" s="4">
        <v>79.209999999999994</v>
      </c>
      <c r="AB299" s="8"/>
      <c r="AC299" s="4">
        <v>2698.8</v>
      </c>
      <c r="AD299" s="4">
        <v>319.60000000000002</v>
      </c>
      <c r="AE299" s="8">
        <v>0</v>
      </c>
      <c r="AF299" s="8">
        <v>6900</v>
      </c>
      <c r="AG299" s="8">
        <v>1.0973734380274081</v>
      </c>
      <c r="AH299" s="9">
        <v>8.3564748201438818E-2</v>
      </c>
      <c r="AI299" s="9">
        <v>5.3935251798561158E-2</v>
      </c>
      <c r="AJ299" s="10">
        <v>21.183599999998478</v>
      </c>
      <c r="AK299" s="10">
        <v>1772.3602266187056</v>
      </c>
      <c r="AL299" s="10">
        <v>7957.531134532378</v>
      </c>
      <c r="AM299" s="10">
        <v>7187.6405999999997</v>
      </c>
      <c r="AN299" s="10">
        <v>8609.9491999999991</v>
      </c>
      <c r="AO299" s="10">
        <v>3.9121453237410102</v>
      </c>
      <c r="AP299" s="10">
        <v>2.3517000000000001</v>
      </c>
      <c r="AQ299" s="10">
        <v>11.3636</v>
      </c>
      <c r="AR299" s="11">
        <v>0.10950863309352514</v>
      </c>
      <c r="AS299" s="11">
        <f t="shared" si="102"/>
        <v>2.2833664228438351</v>
      </c>
      <c r="AT299" s="8">
        <v>47</v>
      </c>
      <c r="AU299" s="78">
        <v>9.9599999999999994E-2</v>
      </c>
      <c r="AV299" s="78">
        <v>1.66</v>
      </c>
      <c r="AW299" s="78" t="s">
        <v>119</v>
      </c>
      <c r="AX299" s="78" t="s">
        <v>98</v>
      </c>
      <c r="AY299" s="78">
        <v>4002.7</v>
      </c>
      <c r="AZ299" s="78">
        <v>5218.9319999999998</v>
      </c>
      <c r="BA299" s="78">
        <v>0</v>
      </c>
      <c r="BB299" s="78">
        <v>63.869393339428662</v>
      </c>
      <c r="BC299" s="78" t="str">
        <f t="shared" si="88"/>
        <v>R39S3C5</v>
      </c>
      <c r="BD299" s="78">
        <f t="shared" si="89"/>
        <v>31.183984101608807</v>
      </c>
      <c r="BE299" s="78">
        <v>77.680000000000007</v>
      </c>
      <c r="BF299" s="78"/>
      <c r="BG299" s="99">
        <v>21.9</v>
      </c>
      <c r="BH299" s="142">
        <v>3.2525160973585678</v>
      </c>
      <c r="BI299" s="99">
        <v>5</v>
      </c>
      <c r="BJ299" s="99">
        <f t="shared" si="90"/>
        <v>4.2367199999996954</v>
      </c>
      <c r="BK299" s="99">
        <v>127.40044185125258</v>
      </c>
      <c r="BL299" s="142">
        <v>3.6912751677852347</v>
      </c>
      <c r="BM299" s="76" t="str">
        <f t="shared" si="91"/>
        <v>R39S3</v>
      </c>
      <c r="BN299" s="76">
        <f t="shared" si="92"/>
        <v>13.657021400345588</v>
      </c>
      <c r="BO299" s="76"/>
      <c r="BP299" s="110">
        <f t="shared" si="93"/>
        <v>36.250176487092034</v>
      </c>
      <c r="BQ299" s="144">
        <f t="shared" si="94"/>
        <v>0.53199999999999992</v>
      </c>
      <c r="BR299" s="110">
        <f t="shared" si="95"/>
        <v>26.166445768738175</v>
      </c>
      <c r="BS299" s="99">
        <v>1</v>
      </c>
      <c r="BT299" s="99">
        <f t="shared" si="96"/>
        <v>11631.77216764034</v>
      </c>
      <c r="BU299" s="122">
        <v>5</v>
      </c>
      <c r="BV299" s="122">
        <f t="shared" si="97"/>
        <v>8213.3721676403402</v>
      </c>
      <c r="BW299" s="122">
        <f t="shared" si="98"/>
        <v>2.4161073825503355E-2</v>
      </c>
      <c r="BX299" s="122" t="s">
        <v>1377</v>
      </c>
      <c r="BY299" s="122">
        <f t="shared" si="99"/>
        <v>0.18276978626385906</v>
      </c>
      <c r="BZ299" s="78">
        <v>-5.194524597094099</v>
      </c>
      <c r="CA299" s="122">
        <f t="shared" si="100"/>
        <v>-5.6629340197656557</v>
      </c>
      <c r="CB299" s="122">
        <f t="shared" si="101"/>
        <v>-12.930553395512964</v>
      </c>
    </row>
    <row r="300" spans="1:80" x14ac:dyDescent="0.35">
      <c r="A300" s="4" t="s">
        <v>61</v>
      </c>
      <c r="B300" s="4">
        <v>4</v>
      </c>
      <c r="C300" s="4" t="s">
        <v>45</v>
      </c>
      <c r="D300" s="4">
        <v>1</v>
      </c>
      <c r="E300" s="6">
        <v>42502</v>
      </c>
      <c r="F300" s="26">
        <v>3168</v>
      </c>
      <c r="G300" s="4">
        <v>3174</v>
      </c>
      <c r="H300" s="4">
        <v>3054.1</v>
      </c>
      <c r="I300" s="4">
        <v>3060.1</v>
      </c>
      <c r="J300" s="7">
        <v>6</v>
      </c>
      <c r="K300" s="7">
        <v>269.60000000000002</v>
      </c>
      <c r="L300" s="4">
        <v>164.9</v>
      </c>
      <c r="M300" s="4">
        <v>171.3</v>
      </c>
      <c r="N300" s="8"/>
      <c r="O300" s="4">
        <v>42.7</v>
      </c>
      <c r="P300" s="8"/>
      <c r="Q300" s="8"/>
      <c r="R300" s="4">
        <v>0.34</v>
      </c>
      <c r="S300" s="4">
        <v>1783.5</v>
      </c>
      <c r="T300" s="4">
        <v>8484.1</v>
      </c>
      <c r="U300" s="4">
        <v>3193.3</v>
      </c>
      <c r="V300" s="4">
        <v>77.400000000000006</v>
      </c>
      <c r="W300" s="4">
        <v>0.62</v>
      </c>
      <c r="X300" s="4">
        <v>7.04</v>
      </c>
      <c r="Y300" s="4">
        <v>0.69</v>
      </c>
      <c r="Z300" s="4">
        <v>190.9</v>
      </c>
      <c r="AA300" s="4">
        <v>3.4</v>
      </c>
      <c r="AB300" s="8"/>
      <c r="AC300" s="4">
        <v>1332.8</v>
      </c>
      <c r="AD300" s="4">
        <v>91.1</v>
      </c>
      <c r="AE300" s="8">
        <v>0</v>
      </c>
      <c r="AF300" s="8">
        <v>6300</v>
      </c>
      <c r="AG300" s="8">
        <v>1.065428281984719</v>
      </c>
      <c r="AH300" s="9">
        <v>7.8928448275862081E-2</v>
      </c>
      <c r="AI300" s="9">
        <v>4.3029310344827591E-2</v>
      </c>
      <c r="AJ300" s="10">
        <v>17.678400000001147</v>
      </c>
      <c r="AK300" s="10">
        <v>1987.0826155172415</v>
      </c>
      <c r="AL300" s="10">
        <v>7815.3392448275881</v>
      </c>
      <c r="AM300" s="10">
        <v>7033.0272999999997</v>
      </c>
      <c r="AN300" s="10">
        <v>8649.0751999999993</v>
      </c>
      <c r="AO300" s="10">
        <v>4.5196568965517256</v>
      </c>
      <c r="AP300" s="10">
        <v>1.9686999999999999</v>
      </c>
      <c r="AQ300" s="10">
        <v>9.1747999999999994</v>
      </c>
      <c r="AR300" s="11">
        <v>0.10362844827586201</v>
      </c>
      <c r="AS300" s="11">
        <f>AR300*0.3*AJ300*3.281</f>
        <v>1.8032229929881158</v>
      </c>
      <c r="AT300" s="8">
        <v>68</v>
      </c>
      <c r="AU300" s="78" t="e">
        <v>#N/A</v>
      </c>
      <c r="AV300" s="78" t="e">
        <v>#N/A</v>
      </c>
      <c r="AW300" s="78" t="s">
        <v>119</v>
      </c>
      <c r="AX300" s="78" t="s">
        <v>98</v>
      </c>
      <c r="AY300" s="78" t="e">
        <v>#N/A</v>
      </c>
      <c r="AZ300" s="78" t="e">
        <v>#N/A</v>
      </c>
      <c r="BA300" s="78" t="e">
        <v>#N/A</v>
      </c>
      <c r="BB300" s="78" t="e">
        <v>#N/A</v>
      </c>
      <c r="BC300" s="78" t="str">
        <f t="shared" si="88"/>
        <v>R39S4C1</v>
      </c>
      <c r="BD300" s="78" t="e">
        <f t="shared" si="89"/>
        <v>#N/A</v>
      </c>
      <c r="BE300" s="78" t="e">
        <v>#N/A</v>
      </c>
      <c r="BF300" s="78" t="s">
        <v>118</v>
      </c>
      <c r="BG300" s="99">
        <v>16.2</v>
      </c>
      <c r="BH300" s="142">
        <v>5.311566657615729</v>
      </c>
      <c r="BI300" s="99">
        <v>3</v>
      </c>
      <c r="BJ300" s="99">
        <f t="shared" si="90"/>
        <v>5.8928000000003822</v>
      </c>
      <c r="BK300" s="99">
        <v>75.391438139193227</v>
      </c>
      <c r="BL300" s="142">
        <v>4.0117096018735365</v>
      </c>
      <c r="BM300" s="76" t="str">
        <f t="shared" si="91"/>
        <v>R39S4</v>
      </c>
      <c r="BN300" s="76" t="e">
        <f t="shared" si="92"/>
        <v>#N/A</v>
      </c>
      <c r="BO300" s="76" t="s">
        <v>1366</v>
      </c>
      <c r="BP300" s="110">
        <f t="shared" si="93"/>
        <v>1.1576717925915463</v>
      </c>
      <c r="BQ300" s="144">
        <f t="shared" si="94"/>
        <v>0.33666666666666673</v>
      </c>
      <c r="BR300" s="110">
        <f t="shared" si="95"/>
        <v>2.2420616527922612</v>
      </c>
      <c r="BS300" s="99">
        <v>1</v>
      </c>
      <c r="BT300" s="99">
        <f t="shared" si="96"/>
        <v>10672.872412511259</v>
      </c>
      <c r="BU300" s="122">
        <v>5</v>
      </c>
      <c r="BV300" s="122">
        <f t="shared" si="97"/>
        <v>8889.3724125112585</v>
      </c>
      <c r="BW300" s="122">
        <f t="shared" si="98"/>
        <v>7.9625292740046847E-3</v>
      </c>
      <c r="BX300" s="122" t="s">
        <v>1377</v>
      </c>
      <c r="BY300" s="122">
        <f t="shared" si="99"/>
        <v>8.4724978190683142E-2</v>
      </c>
      <c r="BZ300" s="78">
        <v>-5.8207498660353023</v>
      </c>
      <c r="CA300" s="122">
        <f t="shared" si="100"/>
        <v>-5.476791408108368</v>
      </c>
      <c r="CB300" s="122">
        <f t="shared" si="101"/>
        <v>-9.8758761949007692</v>
      </c>
    </row>
    <row r="301" spans="1:80" x14ac:dyDescent="0.35">
      <c r="A301" s="4" t="s">
        <v>61</v>
      </c>
      <c r="B301" s="4">
        <v>4</v>
      </c>
      <c r="C301" s="4" t="s">
        <v>45</v>
      </c>
      <c r="D301" s="4">
        <v>2</v>
      </c>
      <c r="E301" s="6">
        <v>42502</v>
      </c>
      <c r="F301" s="4">
        <v>3174.5</v>
      </c>
      <c r="G301" s="4">
        <v>3175.1</v>
      </c>
      <c r="H301" s="4">
        <v>3060.6</v>
      </c>
      <c r="I301" s="4">
        <v>3061.2</v>
      </c>
      <c r="J301" s="7">
        <v>10</v>
      </c>
      <c r="K301" s="7">
        <v>271.39999999999998</v>
      </c>
      <c r="L301" s="4">
        <v>174.2</v>
      </c>
      <c r="M301" s="4">
        <v>180.4</v>
      </c>
      <c r="N301" s="8"/>
      <c r="O301" s="4">
        <v>16.7</v>
      </c>
      <c r="P301" s="8"/>
      <c r="Q301" s="8"/>
      <c r="R301" s="4">
        <v>0.28000000000000003</v>
      </c>
      <c r="S301" s="4">
        <v>1792.1</v>
      </c>
      <c r="T301" s="4">
        <v>8484.1</v>
      </c>
      <c r="U301" s="4">
        <v>3193.3</v>
      </c>
      <c r="V301" s="4">
        <v>77.400000000000006</v>
      </c>
      <c r="W301" s="4">
        <v>0.38</v>
      </c>
      <c r="X301" s="4">
        <v>7.04</v>
      </c>
      <c r="Y301" s="4">
        <v>0.2</v>
      </c>
      <c r="Z301" s="4">
        <v>35.9</v>
      </c>
      <c r="AA301" s="4">
        <v>0.61</v>
      </c>
      <c r="AB301" s="8"/>
      <c r="AC301" s="4">
        <v>1332.8</v>
      </c>
      <c r="AD301" s="4">
        <v>91.1</v>
      </c>
      <c r="AE301" s="8">
        <v>0</v>
      </c>
      <c r="AF301" s="8">
        <v>6300</v>
      </c>
      <c r="AG301" s="8">
        <v>1.065428281984719</v>
      </c>
      <c r="AH301" s="9">
        <v>7.8928448275862081E-2</v>
      </c>
      <c r="AI301" s="9">
        <v>4.3029310344827591E-2</v>
      </c>
      <c r="AJ301" s="10">
        <v>17.678400000001147</v>
      </c>
      <c r="AK301" s="10">
        <v>1987.0826155172415</v>
      </c>
      <c r="AL301" s="10">
        <v>7815.3392448275881</v>
      </c>
      <c r="AM301" s="10">
        <v>7033.0272999999997</v>
      </c>
      <c r="AN301" s="10">
        <v>8649.0751999999993</v>
      </c>
      <c r="AO301" s="10">
        <v>4.5196568965517256</v>
      </c>
      <c r="AP301" s="10">
        <v>1.9686999999999999</v>
      </c>
      <c r="AQ301" s="10">
        <v>9.1747999999999994</v>
      </c>
      <c r="AR301" s="11">
        <v>0.10362844827586201</v>
      </c>
      <c r="AS301" s="11">
        <f t="shared" ref="AS301:AS302" si="103">AR301*0.3*AJ301*3.281</f>
        <v>1.8032229929881158</v>
      </c>
      <c r="AT301" s="8">
        <v>66</v>
      </c>
      <c r="AU301" s="78">
        <v>0.12179999999999999</v>
      </c>
      <c r="AV301" s="78">
        <v>2.0299999999999998</v>
      </c>
      <c r="AW301" s="78" t="s">
        <v>119</v>
      </c>
      <c r="AX301" s="78" t="s">
        <v>98</v>
      </c>
      <c r="AY301" s="78">
        <v>3802.3</v>
      </c>
      <c r="AZ301" s="78">
        <v>5150.3040000000001</v>
      </c>
      <c r="BA301" s="78">
        <v>0</v>
      </c>
      <c r="BB301" s="78">
        <v>343.1518007364964</v>
      </c>
      <c r="BC301" s="78" t="str">
        <f t="shared" si="88"/>
        <v>R39S4C2</v>
      </c>
      <c r="BD301" s="78" t="e">
        <f t="shared" si="89"/>
        <v>#N/A</v>
      </c>
      <c r="BE301" s="78">
        <v>462.57000000000005</v>
      </c>
      <c r="BF301" s="78" t="s">
        <v>118</v>
      </c>
      <c r="BG301" s="99">
        <v>16.2</v>
      </c>
      <c r="BH301" s="142">
        <v>5.311566657615729</v>
      </c>
      <c r="BI301" s="99">
        <v>3</v>
      </c>
      <c r="BJ301" s="99">
        <f t="shared" si="90"/>
        <v>5.8928000000003822</v>
      </c>
      <c r="BK301" s="99">
        <v>75.391438139193227</v>
      </c>
      <c r="BL301" s="142">
        <v>10.802395209580839</v>
      </c>
      <c r="BM301" s="76" t="str">
        <f t="shared" si="91"/>
        <v>R39S4</v>
      </c>
      <c r="BN301" s="76" t="e">
        <f t="shared" si="92"/>
        <v>#N/A</v>
      </c>
      <c r="BO301" s="76" t="s">
        <v>1366</v>
      </c>
      <c r="BP301" s="110">
        <f t="shared" si="93"/>
        <v>2.8107206552401163</v>
      </c>
      <c r="BQ301" s="144">
        <f t="shared" si="94"/>
        <v>0.33666666666666673</v>
      </c>
      <c r="BR301" s="110">
        <f t="shared" si="95"/>
        <v>2.2420616527922612</v>
      </c>
      <c r="BS301" s="99">
        <v>1</v>
      </c>
      <c r="BT301" s="99">
        <f t="shared" si="96"/>
        <v>10695.587343483172</v>
      </c>
      <c r="BU301" s="122">
        <v>5</v>
      </c>
      <c r="BV301" s="122">
        <f t="shared" si="97"/>
        <v>8903.4873434831716</v>
      </c>
      <c r="BW301" s="122">
        <f t="shared" si="98"/>
        <v>1.6766467065868266E-2</v>
      </c>
      <c r="BX301" s="122" t="s">
        <v>1377</v>
      </c>
      <c r="BY301" s="122">
        <f t="shared" si="99"/>
        <v>0.21945357603981294</v>
      </c>
      <c r="BZ301" s="78">
        <v>-5.0384554741363736</v>
      </c>
      <c r="CA301" s="122">
        <f t="shared" si="100"/>
        <v>-5.476791408108368</v>
      </c>
      <c r="CB301" s="122">
        <f t="shared" si="101"/>
        <v>-9.8758761949007692</v>
      </c>
    </row>
    <row r="302" spans="1:80" x14ac:dyDescent="0.35">
      <c r="A302" s="4" t="s">
        <v>61</v>
      </c>
      <c r="B302" s="4">
        <v>4</v>
      </c>
      <c r="C302" s="4" t="s">
        <v>45</v>
      </c>
      <c r="D302" s="4">
        <v>3</v>
      </c>
      <c r="E302" s="6">
        <v>42502</v>
      </c>
      <c r="F302" s="4">
        <v>3202</v>
      </c>
      <c r="G302" s="4">
        <v>3203</v>
      </c>
      <c r="H302" s="4">
        <v>3088.1</v>
      </c>
      <c r="I302" s="4">
        <v>3089.1</v>
      </c>
      <c r="J302" s="7" t="e">
        <v>#N/A</v>
      </c>
      <c r="K302" s="7" t="e">
        <v>#N/A</v>
      </c>
      <c r="L302" s="4">
        <v>89</v>
      </c>
      <c r="M302" s="4">
        <v>89</v>
      </c>
      <c r="N302" s="8"/>
      <c r="O302" s="4">
        <v>34.5</v>
      </c>
      <c r="P302" s="8"/>
      <c r="Q302" s="8"/>
      <c r="R302" s="4">
        <v>0.39</v>
      </c>
      <c r="S302" s="4">
        <v>1841.6</v>
      </c>
      <c r="T302" s="4">
        <v>8484.1</v>
      </c>
      <c r="U302" s="4">
        <v>3193.3</v>
      </c>
      <c r="V302" s="4">
        <v>77.400000000000006</v>
      </c>
      <c r="W302" s="4">
        <v>0.6</v>
      </c>
      <c r="X302" s="4">
        <v>7.04</v>
      </c>
      <c r="Y302" s="4">
        <v>0.75</v>
      </c>
      <c r="Z302" s="4">
        <v>221.7</v>
      </c>
      <c r="AA302" s="4">
        <v>7.59</v>
      </c>
      <c r="AB302" s="8"/>
      <c r="AC302" s="4">
        <v>1332.8</v>
      </c>
      <c r="AD302" s="4">
        <v>91.1</v>
      </c>
      <c r="AE302" s="8" t="e">
        <v>#N/A</v>
      </c>
      <c r="AF302" s="8" t="e">
        <v>#N/A</v>
      </c>
      <c r="AG302" s="8" t="e">
        <v>#N/A</v>
      </c>
      <c r="AH302" s="9">
        <v>7.8928448275862081E-2</v>
      </c>
      <c r="AI302" s="9">
        <v>4.3029310344827591E-2</v>
      </c>
      <c r="AJ302" s="10">
        <v>17.678400000001147</v>
      </c>
      <c r="AK302" s="10">
        <v>1987.0826155172415</v>
      </c>
      <c r="AL302" s="10">
        <v>7815.3392448275881</v>
      </c>
      <c r="AM302" s="10">
        <v>7033.0272999999997</v>
      </c>
      <c r="AN302" s="10">
        <v>8649.0751999999993</v>
      </c>
      <c r="AO302" s="10">
        <v>4.5196568965517256</v>
      </c>
      <c r="AP302" s="10">
        <v>1.9686999999999999</v>
      </c>
      <c r="AQ302" s="10">
        <v>9.1747999999999994</v>
      </c>
      <c r="AR302" s="11">
        <v>0.10362844827586201</v>
      </c>
      <c r="AS302" s="11">
        <f t="shared" si="103"/>
        <v>1.8032229929881158</v>
      </c>
      <c r="AT302" s="8" t="e">
        <v>#N/A</v>
      </c>
      <c r="AU302" s="78">
        <v>1.0800000000000001E-2</v>
      </c>
      <c r="AV302" s="78">
        <v>0.18</v>
      </c>
      <c r="AW302" s="78" t="s">
        <v>119</v>
      </c>
      <c r="AX302" s="78" t="s">
        <v>98</v>
      </c>
      <c r="AY302" s="78">
        <v>3836.5</v>
      </c>
      <c r="AZ302" s="78">
        <v>5161.3040000000001</v>
      </c>
      <c r="BA302" s="78">
        <v>0</v>
      </c>
      <c r="BB302" s="78">
        <v>26.260488343936156</v>
      </c>
      <c r="BC302" s="78" t="str">
        <f t="shared" si="88"/>
        <v>R39S4C3</v>
      </c>
      <c r="BD302" s="78" t="e">
        <f t="shared" si="89"/>
        <v>#N/A</v>
      </c>
      <c r="BE302" s="78">
        <v>34.79</v>
      </c>
      <c r="BF302" s="78" t="s">
        <v>118</v>
      </c>
      <c r="BG302" s="99">
        <v>16.2</v>
      </c>
      <c r="BH302" s="142">
        <v>5.311566657615729</v>
      </c>
      <c r="BI302" s="99">
        <v>3</v>
      </c>
      <c r="BJ302" s="99">
        <f t="shared" si="90"/>
        <v>5.8928000000003822</v>
      </c>
      <c r="BK302" s="99">
        <v>75.391438139193227</v>
      </c>
      <c r="BL302" s="142">
        <v>2.5797101449275361</v>
      </c>
      <c r="BM302" s="76" t="str">
        <f t="shared" si="91"/>
        <v>R39S4</v>
      </c>
      <c r="BN302" s="76" t="e">
        <f t="shared" si="92"/>
        <v>#N/A</v>
      </c>
      <c r="BO302" s="76" t="s">
        <v>1366</v>
      </c>
      <c r="BP302" s="110">
        <f t="shared" si="93"/>
        <v>2.7577925105451206</v>
      </c>
      <c r="BQ302" s="144">
        <f t="shared" si="94"/>
        <v>0.33666666666666673</v>
      </c>
      <c r="BR302" s="110">
        <f t="shared" si="95"/>
        <v>2.2420616527922612</v>
      </c>
      <c r="BS302" s="99">
        <v>1</v>
      </c>
      <c r="BT302" s="99" t="e">
        <f t="shared" si="96"/>
        <v>#N/A</v>
      </c>
      <c r="BU302" s="122">
        <v>5</v>
      </c>
      <c r="BV302" s="122" t="e">
        <f t="shared" si="97"/>
        <v>#N/A</v>
      </c>
      <c r="BW302" s="122">
        <f t="shared" si="98"/>
        <v>1.1304347826086957E-2</v>
      </c>
      <c r="BX302" s="122" t="s">
        <v>1377</v>
      </c>
      <c r="BY302" s="122">
        <f t="shared" si="99"/>
        <v>8.902836683016617E-2</v>
      </c>
      <c r="BZ302" s="78">
        <v>-5.5711688841534253</v>
      </c>
      <c r="CA302" s="122">
        <f t="shared" si="100"/>
        <v>-5.476791408108368</v>
      </c>
      <c r="CB302" s="122">
        <f t="shared" si="101"/>
        <v>-9.8758761949007692</v>
      </c>
    </row>
    <row r="303" spans="1:80" x14ac:dyDescent="0.35">
      <c r="A303" s="4" t="s">
        <v>61</v>
      </c>
      <c r="B303" s="4">
        <v>5</v>
      </c>
      <c r="C303" s="4" t="s">
        <v>45</v>
      </c>
      <c r="D303" s="4">
        <v>1</v>
      </c>
      <c r="E303" s="6">
        <v>42504</v>
      </c>
      <c r="F303" s="4">
        <v>3070.4</v>
      </c>
      <c r="G303" s="4">
        <v>3071</v>
      </c>
      <c r="H303" s="4">
        <v>2956.5</v>
      </c>
      <c r="I303" s="4">
        <v>2957.1</v>
      </c>
      <c r="J303" s="7">
        <v>6</v>
      </c>
      <c r="K303" s="7">
        <v>262.94</v>
      </c>
      <c r="L303" s="4">
        <v>73.2</v>
      </c>
      <c r="M303" s="4">
        <v>73.2</v>
      </c>
      <c r="N303" s="8"/>
      <c r="O303" s="4">
        <v>15.2</v>
      </c>
      <c r="P303" s="8"/>
      <c r="Q303" s="8"/>
      <c r="R303" s="4">
        <v>0.4</v>
      </c>
      <c r="S303" s="4">
        <v>1785.3</v>
      </c>
      <c r="T303" s="4">
        <v>8976.4</v>
      </c>
      <c r="U303" s="4">
        <v>6442.1</v>
      </c>
      <c r="V303" s="4">
        <v>68</v>
      </c>
      <c r="W303" s="4">
        <v>0.15</v>
      </c>
      <c r="X303" s="4">
        <v>20.55</v>
      </c>
      <c r="Y303" s="4">
        <v>2.66</v>
      </c>
      <c r="Z303" s="4">
        <v>1966.7</v>
      </c>
      <c r="AA303" s="4">
        <v>81.95</v>
      </c>
      <c r="AB303" s="8"/>
      <c r="AC303" s="4">
        <v>2737.5</v>
      </c>
      <c r="AD303" s="4">
        <v>327.7</v>
      </c>
      <c r="AE303" s="8">
        <v>0</v>
      </c>
      <c r="AF303" s="8">
        <v>5150</v>
      </c>
      <c r="AG303" s="8">
        <v>0.96660997870198995</v>
      </c>
      <c r="AH303" s="9">
        <v>9.7404421768707478E-2</v>
      </c>
      <c r="AI303" s="9">
        <v>4.9242517006802725E-2</v>
      </c>
      <c r="AJ303" s="10">
        <v>44.805599999998321</v>
      </c>
      <c r="AK303" s="10">
        <v>1861.6786632653057</v>
      </c>
      <c r="AL303" s="10">
        <v>7586.2632530612227</v>
      </c>
      <c r="AM303" s="10">
        <v>6923.7606999999998</v>
      </c>
      <c r="AN303" s="10">
        <v>8066.2587999999996</v>
      </c>
      <c r="AO303" s="10">
        <v>3.4204683673469378</v>
      </c>
      <c r="AP303" s="10">
        <v>2.1181000000000001</v>
      </c>
      <c r="AQ303" s="10">
        <v>8.5014000000000003</v>
      </c>
      <c r="AR303" s="11">
        <v>0.14025680272108845</v>
      </c>
      <c r="AS303" s="11">
        <f>AR303*0.3*AJ303*3.281</f>
        <v>6.1856268438597697</v>
      </c>
      <c r="AT303" s="8">
        <v>54</v>
      </c>
      <c r="AU303" s="78">
        <v>2.4395999999999995</v>
      </c>
      <c r="AV303" s="78">
        <v>40.659999999999997</v>
      </c>
      <c r="AW303" s="78" t="s">
        <v>119</v>
      </c>
      <c r="AX303" s="78" t="s">
        <v>98</v>
      </c>
      <c r="AY303" s="78">
        <v>3749.1</v>
      </c>
      <c r="AZ303" s="78">
        <v>5108.6679999999997</v>
      </c>
      <c r="BA303" s="78">
        <v>0</v>
      </c>
      <c r="BB303" s="78">
        <v>1242.9977757640665</v>
      </c>
      <c r="BC303" s="78" t="str">
        <f t="shared" si="88"/>
        <v>R39S5C1</v>
      </c>
      <c r="BD303" s="78">
        <f t="shared" si="89"/>
        <v>785.78581003842442</v>
      </c>
      <c r="BE303" s="78">
        <v>1689.9400000000003</v>
      </c>
      <c r="BF303" s="78"/>
      <c r="BG303" s="99">
        <v>29.6</v>
      </c>
      <c r="BH303" s="142">
        <v>1.6225650365133539</v>
      </c>
      <c r="BI303" s="99">
        <v>4</v>
      </c>
      <c r="BJ303" s="99">
        <f t="shared" si="90"/>
        <v>11.20139999999958</v>
      </c>
      <c r="BK303" s="99">
        <v>61.097273555093615</v>
      </c>
      <c r="BL303" s="142">
        <v>4.8157894736842106</v>
      </c>
      <c r="BM303" s="76" t="str">
        <f t="shared" si="91"/>
        <v>R39S5</v>
      </c>
      <c r="BN303" s="76">
        <f t="shared" si="92"/>
        <v>127.03414381008827</v>
      </c>
      <c r="BO303" s="76"/>
      <c r="BP303" s="110">
        <f t="shared" si="93"/>
        <v>27.376257990599228</v>
      </c>
      <c r="BQ303" s="144">
        <f t="shared" si="94"/>
        <v>0.54</v>
      </c>
      <c r="BR303" s="110">
        <f t="shared" si="95"/>
        <v>19.285981391076014</v>
      </c>
      <c r="BS303" s="99">
        <v>1</v>
      </c>
      <c r="BT303" s="99">
        <f t="shared" si="96"/>
        <v>9373.5262786663807</v>
      </c>
      <c r="BU303" s="122">
        <v>5</v>
      </c>
      <c r="BV303" s="122">
        <f t="shared" si="97"/>
        <v>7588.2262786663805</v>
      </c>
      <c r="BW303" s="122">
        <f t="shared" si="98"/>
        <v>2.6315789473684213E-2</v>
      </c>
      <c r="BX303" s="122" t="s">
        <v>1376</v>
      </c>
      <c r="BY303" s="122">
        <f t="shared" si="99"/>
        <v>0.19243505234277161</v>
      </c>
      <c r="BZ303" s="78">
        <v>-5.4803868328288941</v>
      </c>
      <c r="CA303" s="122">
        <f t="shared" si="100"/>
        <v>-5.7134406265220647</v>
      </c>
      <c r="CB303" s="122">
        <f t="shared" si="101"/>
        <v>-35.341211710213862</v>
      </c>
    </row>
    <row r="304" spans="1:80" x14ac:dyDescent="0.35">
      <c r="A304" s="4" t="s">
        <v>61</v>
      </c>
      <c r="B304" s="4">
        <v>5</v>
      </c>
      <c r="C304" s="4" t="s">
        <v>45</v>
      </c>
      <c r="D304" s="4">
        <v>2</v>
      </c>
      <c r="E304" s="6">
        <v>42504</v>
      </c>
      <c r="F304" s="4">
        <v>3088.5</v>
      </c>
      <c r="G304" s="4">
        <v>3089.1</v>
      </c>
      <c r="H304" s="4">
        <v>2974.6</v>
      </c>
      <c r="I304" s="4">
        <v>2975.2</v>
      </c>
      <c r="J304" s="7">
        <v>8</v>
      </c>
      <c r="K304" s="7">
        <v>264.2</v>
      </c>
      <c r="L304" s="4">
        <v>97.3</v>
      </c>
      <c r="M304" s="4">
        <v>91.5</v>
      </c>
      <c r="N304" s="8"/>
      <c r="O304" s="4">
        <v>15.6</v>
      </c>
      <c r="P304" s="8"/>
      <c r="Q304" s="8"/>
      <c r="R304" s="4">
        <v>0.64</v>
      </c>
      <c r="S304" s="4">
        <v>1827.5</v>
      </c>
      <c r="T304" s="4">
        <v>8976.4</v>
      </c>
      <c r="U304" s="4">
        <v>6442.1</v>
      </c>
      <c r="V304" s="4">
        <v>68</v>
      </c>
      <c r="W304" s="4">
        <v>0.38</v>
      </c>
      <c r="X304" s="4">
        <v>20.55</v>
      </c>
      <c r="Y304" s="4">
        <v>2.21</v>
      </c>
      <c r="Z304" s="4">
        <v>1537.1</v>
      </c>
      <c r="AA304" s="4">
        <v>51.23</v>
      </c>
      <c r="AB304" s="8"/>
      <c r="AC304" s="4">
        <v>2737.5</v>
      </c>
      <c r="AD304" s="4">
        <v>327.7</v>
      </c>
      <c r="AE304" s="8">
        <v>0</v>
      </c>
      <c r="AF304" s="8">
        <v>5150</v>
      </c>
      <c r="AG304" s="8">
        <v>0.96660997870198995</v>
      </c>
      <c r="AH304" s="9">
        <v>9.7404421768707478E-2</v>
      </c>
      <c r="AI304" s="9">
        <v>4.9242517006802725E-2</v>
      </c>
      <c r="AJ304" s="10">
        <v>44.805599999998321</v>
      </c>
      <c r="AK304" s="10">
        <v>1861.6786632653057</v>
      </c>
      <c r="AL304" s="10">
        <v>7586.2632530612227</v>
      </c>
      <c r="AM304" s="10">
        <v>6923.7606999999998</v>
      </c>
      <c r="AN304" s="10">
        <v>8066.2587999999996</v>
      </c>
      <c r="AO304" s="10">
        <v>3.4204683673469378</v>
      </c>
      <c r="AP304" s="10">
        <v>2.1181000000000001</v>
      </c>
      <c r="AQ304" s="10">
        <v>8.5014000000000003</v>
      </c>
      <c r="AR304" s="11">
        <v>0.14025680272108845</v>
      </c>
      <c r="AS304" s="11">
        <f t="shared" ref="AS304:AS307" si="104">AR304*0.3*AJ304*3.281</f>
        <v>6.1856268438597697</v>
      </c>
      <c r="AT304" s="8">
        <v>58</v>
      </c>
      <c r="AU304" s="78">
        <v>1.4418000000000002</v>
      </c>
      <c r="AV304" s="78">
        <v>24.03</v>
      </c>
      <c r="AW304" s="78" t="s">
        <v>119</v>
      </c>
      <c r="AX304" s="78" t="s">
        <v>98</v>
      </c>
      <c r="AY304" s="78">
        <v>3762.2</v>
      </c>
      <c r="AZ304" s="78">
        <v>5115.9080000000004</v>
      </c>
      <c r="BA304" s="78">
        <v>0</v>
      </c>
      <c r="BB304" s="78">
        <v>1082.7298058370043</v>
      </c>
      <c r="BC304" s="78" t="str">
        <f t="shared" si="88"/>
        <v>R39S5C2</v>
      </c>
      <c r="BD304" s="78">
        <f t="shared" si="89"/>
        <v>785.78581003842442</v>
      </c>
      <c r="BE304" s="78">
        <v>1465.7</v>
      </c>
      <c r="BF304" s="78"/>
      <c r="BG304" s="99">
        <v>29.6</v>
      </c>
      <c r="BH304" s="142">
        <v>1.6225650365133539</v>
      </c>
      <c r="BI304" s="99">
        <v>4</v>
      </c>
      <c r="BJ304" s="99">
        <f t="shared" si="90"/>
        <v>11.20139999999958</v>
      </c>
      <c r="BK304" s="99">
        <v>61.097273555093615</v>
      </c>
      <c r="BL304" s="142">
        <v>5.8653846153846159</v>
      </c>
      <c r="BM304" s="76" t="str">
        <f t="shared" si="91"/>
        <v>R39S5</v>
      </c>
      <c r="BN304" s="76">
        <f t="shared" si="92"/>
        <v>127.03414381008827</v>
      </c>
      <c r="BO304" s="76"/>
      <c r="BP304" s="110">
        <f t="shared" si="93"/>
        <v>21.339442126005547</v>
      </c>
      <c r="BQ304" s="144">
        <f t="shared" si="94"/>
        <v>0.54</v>
      </c>
      <c r="BR304" s="110">
        <f t="shared" si="95"/>
        <v>19.285981391076014</v>
      </c>
      <c r="BS304" s="99">
        <v>1</v>
      </c>
      <c r="BT304" s="99">
        <f t="shared" si="96"/>
        <v>9430.9119798819611</v>
      </c>
      <c r="BU304" s="122">
        <v>5</v>
      </c>
      <c r="BV304" s="122">
        <f t="shared" si="97"/>
        <v>7603.4119798819611</v>
      </c>
      <c r="BW304" s="122">
        <f t="shared" si="98"/>
        <v>4.1025641025641026E-2</v>
      </c>
      <c r="BX304" s="122" t="s">
        <v>1376</v>
      </c>
      <c r="BY304" s="122">
        <f t="shared" si="99"/>
        <v>0.19825797918423704</v>
      </c>
      <c r="BZ304" s="78">
        <v>-5.7035303841431038</v>
      </c>
      <c r="CA304" s="122">
        <f t="shared" si="100"/>
        <v>-5.7134406265220647</v>
      </c>
      <c r="CB304" s="122">
        <f t="shared" si="101"/>
        <v>-35.341211710213862</v>
      </c>
    </row>
    <row r="305" spans="1:80" x14ac:dyDescent="0.35">
      <c r="A305" s="4" t="s">
        <v>61</v>
      </c>
      <c r="B305" s="4">
        <v>5</v>
      </c>
      <c r="C305" s="4" t="s">
        <v>45</v>
      </c>
      <c r="D305" s="4">
        <v>3</v>
      </c>
      <c r="E305" s="6">
        <v>42504</v>
      </c>
      <c r="F305" s="4">
        <v>3110.4</v>
      </c>
      <c r="G305" s="4">
        <v>3111</v>
      </c>
      <c r="H305" s="4">
        <v>2996.5</v>
      </c>
      <c r="I305" s="4">
        <v>2997.1</v>
      </c>
      <c r="J305" s="7">
        <v>6</v>
      </c>
      <c r="K305" s="7">
        <v>265.64</v>
      </c>
      <c r="L305" s="4">
        <v>119.3</v>
      </c>
      <c r="M305" s="4">
        <v>119</v>
      </c>
      <c r="N305" s="8"/>
      <c r="O305" s="4">
        <v>22.2</v>
      </c>
      <c r="P305" s="8"/>
      <c r="Q305" s="8"/>
      <c r="R305" s="4">
        <v>0.69</v>
      </c>
      <c r="S305" s="4">
        <v>1867</v>
      </c>
      <c r="T305" s="4">
        <v>8976.4</v>
      </c>
      <c r="U305" s="4">
        <v>6442.1</v>
      </c>
      <c r="V305" s="4">
        <v>68</v>
      </c>
      <c r="W305" s="4">
        <v>0.73</v>
      </c>
      <c r="X305" s="4">
        <v>20.55</v>
      </c>
      <c r="Y305" s="4">
        <v>2.5299999999999998</v>
      </c>
      <c r="Z305" s="4">
        <v>1930.4</v>
      </c>
      <c r="AA305" s="4">
        <v>49.46</v>
      </c>
      <c r="AB305" s="8"/>
      <c r="AC305" s="4">
        <v>2737.5</v>
      </c>
      <c r="AD305" s="4">
        <v>327.7</v>
      </c>
      <c r="AE305" s="8">
        <v>0</v>
      </c>
      <c r="AF305" s="8">
        <v>5150</v>
      </c>
      <c r="AG305" s="8">
        <v>0.96660997870198995</v>
      </c>
      <c r="AH305" s="9">
        <v>9.7404421768707478E-2</v>
      </c>
      <c r="AI305" s="9">
        <v>4.9242517006802725E-2</v>
      </c>
      <c r="AJ305" s="10">
        <v>44.805599999998321</v>
      </c>
      <c r="AK305" s="10">
        <v>1861.6786632653057</v>
      </c>
      <c r="AL305" s="10">
        <v>7586.2632530612227</v>
      </c>
      <c r="AM305" s="10">
        <v>6923.7606999999998</v>
      </c>
      <c r="AN305" s="10">
        <v>8066.2587999999996</v>
      </c>
      <c r="AO305" s="10">
        <v>3.4204683673469378</v>
      </c>
      <c r="AP305" s="10">
        <v>2.1181000000000001</v>
      </c>
      <c r="AQ305" s="10">
        <v>8.5014000000000003</v>
      </c>
      <c r="AR305" s="11">
        <v>0.14025680272108845</v>
      </c>
      <c r="AS305" s="11">
        <f t="shared" si="104"/>
        <v>6.1856268438597697</v>
      </c>
      <c r="AT305" s="8">
        <v>48</v>
      </c>
      <c r="AU305" s="78">
        <v>1.3860000000000001</v>
      </c>
      <c r="AV305" s="78">
        <v>23.1</v>
      </c>
      <c r="AW305" s="78" t="s">
        <v>119</v>
      </c>
      <c r="AX305" s="78" t="s">
        <v>98</v>
      </c>
      <c r="AY305" s="78">
        <v>3770.7</v>
      </c>
      <c r="AZ305" s="78">
        <v>5124.6679999999997</v>
      </c>
      <c r="BA305" s="78">
        <v>0</v>
      </c>
      <c r="BB305" s="78">
        <v>690.94690568757915</v>
      </c>
      <c r="BC305" s="78" t="str">
        <f t="shared" si="88"/>
        <v>R39S5C3</v>
      </c>
      <c r="BD305" s="78">
        <f t="shared" si="89"/>
        <v>785.78581003842442</v>
      </c>
      <c r="BE305" s="78">
        <v>935.52</v>
      </c>
      <c r="BF305" s="78"/>
      <c r="BG305" s="99">
        <v>29.6</v>
      </c>
      <c r="BH305" s="142">
        <v>1.6225650365133539</v>
      </c>
      <c r="BI305" s="99">
        <v>4</v>
      </c>
      <c r="BJ305" s="99">
        <f t="shared" si="90"/>
        <v>11.20139999999958</v>
      </c>
      <c r="BK305" s="99">
        <v>61.097273555093615</v>
      </c>
      <c r="BL305" s="142">
        <v>5.3603603603603602</v>
      </c>
      <c r="BM305" s="76" t="str">
        <f t="shared" si="91"/>
        <v>R39S5</v>
      </c>
      <c r="BN305" s="76">
        <f t="shared" si="92"/>
        <v>127.03414381008827</v>
      </c>
      <c r="BO305" s="76"/>
      <c r="BP305" s="110">
        <f t="shared" si="93"/>
        <v>11.529987012892848</v>
      </c>
      <c r="BQ305" s="144">
        <f t="shared" si="94"/>
        <v>0.54</v>
      </c>
      <c r="BR305" s="110">
        <f t="shared" si="95"/>
        <v>19.285981391076014</v>
      </c>
      <c r="BS305" s="99">
        <v>1</v>
      </c>
      <c r="BT305" s="99">
        <f t="shared" si="96"/>
        <v>9500.3455078720817</v>
      </c>
      <c r="BU305" s="122">
        <v>5</v>
      </c>
      <c r="BV305" s="122">
        <f t="shared" si="97"/>
        <v>7633.3455078720817</v>
      </c>
      <c r="BW305" s="122">
        <f t="shared" si="98"/>
        <v>3.1081081081081079E-2</v>
      </c>
      <c r="BX305" s="122" t="s">
        <v>1376</v>
      </c>
      <c r="BY305" s="122">
        <f t="shared" si="99"/>
        <v>0.14877630414517914</v>
      </c>
      <c r="BZ305" s="78">
        <v>-5.9663149049731574</v>
      </c>
      <c r="CA305" s="122">
        <f t="shared" si="100"/>
        <v>-5.7134406265220647</v>
      </c>
      <c r="CB305" s="122">
        <f t="shared" si="101"/>
        <v>-35.341211710213862</v>
      </c>
    </row>
    <row r="306" spans="1:80" x14ac:dyDescent="0.35">
      <c r="A306" s="4" t="s">
        <v>61</v>
      </c>
      <c r="B306" s="4">
        <v>5</v>
      </c>
      <c r="C306" s="4" t="s">
        <v>45</v>
      </c>
      <c r="D306" s="4">
        <v>4</v>
      </c>
      <c r="E306" s="6">
        <v>42504</v>
      </c>
      <c r="F306" s="4">
        <v>3128.5</v>
      </c>
      <c r="G306" s="4">
        <v>3129.1</v>
      </c>
      <c r="H306" s="4">
        <v>3014.6</v>
      </c>
      <c r="I306" s="4">
        <v>3015.2</v>
      </c>
      <c r="J306" s="7">
        <v>8</v>
      </c>
      <c r="K306" s="7">
        <v>266.72000000000003</v>
      </c>
      <c r="L306" s="4">
        <v>96.6</v>
      </c>
      <c r="M306" s="4">
        <v>91.5</v>
      </c>
      <c r="N306" s="8"/>
      <c r="O306" s="4">
        <v>19.7</v>
      </c>
      <c r="P306" s="8"/>
      <c r="Q306" s="8"/>
      <c r="R306" s="4">
        <v>0.43</v>
      </c>
      <c r="S306" s="4">
        <v>1911.2</v>
      </c>
      <c r="T306" s="4">
        <v>8976.4</v>
      </c>
      <c r="U306" s="4">
        <v>6442.1</v>
      </c>
      <c r="V306" s="4">
        <v>68</v>
      </c>
      <c r="W306" s="4">
        <v>0.22</v>
      </c>
      <c r="X306" s="4">
        <v>20.55</v>
      </c>
      <c r="Y306" s="4">
        <v>2.7</v>
      </c>
      <c r="Z306" s="4">
        <v>1898.8</v>
      </c>
      <c r="AA306" s="4">
        <v>63.29</v>
      </c>
      <c r="AB306" s="8"/>
      <c r="AC306" s="4">
        <v>2737.5</v>
      </c>
      <c r="AD306" s="4">
        <v>327.7</v>
      </c>
      <c r="AE306" s="8">
        <v>0</v>
      </c>
      <c r="AF306" s="8">
        <v>5150</v>
      </c>
      <c r="AG306" s="8">
        <v>0.96660997870198995</v>
      </c>
      <c r="AH306" s="9">
        <v>9.7404421768707478E-2</v>
      </c>
      <c r="AI306" s="9">
        <v>4.9242517006802725E-2</v>
      </c>
      <c r="AJ306" s="10">
        <v>44.805599999998321</v>
      </c>
      <c r="AK306" s="10">
        <v>1861.6786632653057</v>
      </c>
      <c r="AL306" s="10">
        <v>7586.2632530612227</v>
      </c>
      <c r="AM306" s="10">
        <v>6923.7606999999998</v>
      </c>
      <c r="AN306" s="10">
        <v>8066.2587999999996</v>
      </c>
      <c r="AO306" s="10">
        <v>3.4204683673469378</v>
      </c>
      <c r="AP306" s="10">
        <v>2.1181000000000001</v>
      </c>
      <c r="AQ306" s="10">
        <v>8.5014000000000003</v>
      </c>
      <c r="AR306" s="11">
        <v>0.14025680272108845</v>
      </c>
      <c r="AS306" s="11">
        <f t="shared" si="104"/>
        <v>6.1856268438597697</v>
      </c>
      <c r="AT306" s="8">
        <v>42</v>
      </c>
      <c r="AU306" s="78">
        <v>0.2772</v>
      </c>
      <c r="AV306" s="78">
        <v>4.62</v>
      </c>
      <c r="AW306" s="78" t="s">
        <v>119</v>
      </c>
      <c r="AX306" s="78" t="s">
        <v>98</v>
      </c>
      <c r="AY306" s="78">
        <v>3779.4</v>
      </c>
      <c r="AZ306" s="78">
        <v>5131.9080000000004</v>
      </c>
      <c r="BA306" s="78">
        <v>0</v>
      </c>
      <c r="BB306" s="78">
        <v>126.46875286504775</v>
      </c>
      <c r="BC306" s="78" t="str">
        <f t="shared" si="88"/>
        <v>R39S5C4</v>
      </c>
      <c r="BD306" s="78">
        <f t="shared" si="89"/>
        <v>785.78581003842442</v>
      </c>
      <c r="BE306" s="78">
        <v>171.05000000000004</v>
      </c>
      <c r="BF306" s="78"/>
      <c r="BG306" s="99">
        <v>29.6</v>
      </c>
      <c r="BH306" s="142">
        <v>1.6225650365133539</v>
      </c>
      <c r="BI306" s="99">
        <v>4</v>
      </c>
      <c r="BJ306" s="99">
        <f t="shared" si="90"/>
        <v>11.20139999999958</v>
      </c>
      <c r="BK306" s="99">
        <v>61.097273555093615</v>
      </c>
      <c r="BL306" s="142">
        <v>4.6446700507614214</v>
      </c>
      <c r="BM306" s="76" t="str">
        <f t="shared" si="91"/>
        <v>R39S5</v>
      </c>
      <c r="BN306" s="76">
        <f t="shared" si="92"/>
        <v>127.03414381008827</v>
      </c>
      <c r="BO306" s="76"/>
      <c r="BP306" s="110">
        <f t="shared" si="93"/>
        <v>16.898238434806427</v>
      </c>
      <c r="BQ306" s="144">
        <f t="shared" si="94"/>
        <v>0.54</v>
      </c>
      <c r="BR306" s="110">
        <f t="shared" si="95"/>
        <v>19.285981391076014</v>
      </c>
      <c r="BS306" s="99">
        <v>1</v>
      </c>
      <c r="BT306" s="99">
        <f t="shared" si="96"/>
        <v>9557.7312090876621</v>
      </c>
      <c r="BU306" s="122">
        <v>5</v>
      </c>
      <c r="BV306" s="122">
        <f t="shared" si="97"/>
        <v>7646.5312090876623</v>
      </c>
      <c r="BW306" s="122">
        <f t="shared" si="98"/>
        <v>2.1827411167512689E-2</v>
      </c>
      <c r="BX306" s="122" t="s">
        <v>1377</v>
      </c>
      <c r="BY306" s="122">
        <f t="shared" si="99"/>
        <v>0.1569961662575684</v>
      </c>
      <c r="BZ306" s="78">
        <v>-5.7035303841431038</v>
      </c>
      <c r="CA306" s="122">
        <f t="shared" si="100"/>
        <v>-5.7134406265220647</v>
      </c>
      <c r="CB306" s="122">
        <f t="shared" si="101"/>
        <v>-35.341211710213862</v>
      </c>
    </row>
    <row r="307" spans="1:80" x14ac:dyDescent="0.35">
      <c r="A307" s="4" t="s">
        <v>61</v>
      </c>
      <c r="B307" s="4">
        <v>1</v>
      </c>
      <c r="C307" s="4" t="s">
        <v>45</v>
      </c>
      <c r="D307" s="4">
        <v>1</v>
      </c>
      <c r="E307" s="6">
        <v>42498</v>
      </c>
      <c r="F307" s="4"/>
      <c r="G307" s="4"/>
      <c r="H307" s="4"/>
      <c r="I307" s="4"/>
      <c r="J307" s="7">
        <v>50</v>
      </c>
      <c r="K307" s="7">
        <v>293.72000000000003</v>
      </c>
      <c r="L307" s="4"/>
      <c r="M307" s="4"/>
      <c r="N307" s="8"/>
      <c r="O307" s="4"/>
      <c r="P307" s="8"/>
      <c r="Q307" s="8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8"/>
      <c r="AC307" s="4"/>
      <c r="AD307" s="4"/>
      <c r="AE307" s="8">
        <v>0</v>
      </c>
      <c r="AF307" s="8">
        <v>8100</v>
      </c>
      <c r="AG307" s="8">
        <v>1.158414090245627</v>
      </c>
      <c r="AH307" s="47">
        <v>9.6498901098901094E-2</v>
      </c>
      <c r="AI307" s="47">
        <v>5.2682417582417602E-2</v>
      </c>
      <c r="AJ307" s="48">
        <v>13.868399999999838</v>
      </c>
      <c r="AK307" s="48">
        <v>1815.9934043956043</v>
      </c>
      <c r="AL307" s="48">
        <v>8388.9587274725291</v>
      </c>
      <c r="AM307" s="48">
        <v>7633.7407000000003</v>
      </c>
      <c r="AN307" s="48">
        <v>9404.7353999999996</v>
      </c>
      <c r="AO307" s="48">
        <v>4.6293241758241743</v>
      </c>
      <c r="AP307" s="48">
        <v>1.6958</v>
      </c>
      <c r="AQ307" s="48">
        <v>11.6351</v>
      </c>
      <c r="AR307" s="49">
        <v>0.14112527472527472</v>
      </c>
      <c r="AS307" s="49">
        <f t="shared" si="104"/>
        <v>1.9264540063679776</v>
      </c>
      <c r="AT307" s="8">
        <v>69</v>
      </c>
      <c r="AU307" s="78" t="e">
        <v>#N/A</v>
      </c>
      <c r="AV307" s="78" t="e">
        <v>#N/A</v>
      </c>
      <c r="AW307" s="78" t="s">
        <v>119</v>
      </c>
      <c r="AX307" s="78" t="s">
        <v>98</v>
      </c>
      <c r="AY307" s="78" t="e">
        <v>#N/A</v>
      </c>
      <c r="AZ307" s="78" t="e">
        <v>#N/A</v>
      </c>
      <c r="BA307" s="78" t="e">
        <v>#N/A</v>
      </c>
      <c r="BB307" s="78" t="e">
        <v>#N/A</v>
      </c>
      <c r="BC307" s="78" t="str">
        <f t="shared" si="88"/>
        <v>R39S1C1</v>
      </c>
      <c r="BD307" s="78" t="e">
        <f t="shared" si="89"/>
        <v>#N/A</v>
      </c>
      <c r="BE307" s="78" t="e">
        <v>#N/A</v>
      </c>
      <c r="BF307" s="78"/>
      <c r="BG307" s="99">
        <v>0</v>
      </c>
      <c r="BH307" s="142">
        <v>0</v>
      </c>
      <c r="BI307" s="99">
        <v>1</v>
      </c>
      <c r="BJ307" s="99">
        <f t="shared" si="90"/>
        <v>13.868399999999838</v>
      </c>
      <c r="BK307" s="99">
        <v>0</v>
      </c>
      <c r="BL307" s="142" t="e">
        <v>#DIV/0!</v>
      </c>
      <c r="BM307" s="76" t="str">
        <f t="shared" si="91"/>
        <v>R39S1</v>
      </c>
      <c r="BN307" s="76" t="e">
        <f t="shared" si="92"/>
        <v>#N/A</v>
      </c>
      <c r="BO307" s="76"/>
      <c r="BP307" s="110" t="e">
        <f t="shared" si="93"/>
        <v>#DIV/0!</v>
      </c>
      <c r="BQ307" s="144" t="e">
        <f t="shared" si="94"/>
        <v>#DIV/0!</v>
      </c>
      <c r="BR307" s="110" t="e">
        <f t="shared" si="95"/>
        <v>#DIV/0!</v>
      </c>
      <c r="BS307" s="99">
        <v>1</v>
      </c>
      <c r="BT307" s="99">
        <f t="shared" si="96"/>
        <v>0</v>
      </c>
      <c r="BU307" s="122">
        <v>5</v>
      </c>
      <c r="BV307" s="122">
        <f t="shared" si="97"/>
        <v>0</v>
      </c>
      <c r="BW307" s="122" t="e">
        <f t="shared" si="98"/>
        <v>#DIV/0!</v>
      </c>
      <c r="BX307" s="122"/>
      <c r="BY307" s="122" t="e">
        <f t="shared" si="99"/>
        <v>#DIV/0!</v>
      </c>
      <c r="BZ307" s="78" t="e">
        <v>#NUM!</v>
      </c>
      <c r="CA307" s="122" t="e">
        <f t="shared" si="100"/>
        <v>#NUM!</v>
      </c>
      <c r="CB307" s="122" t="e">
        <f t="shared" si="101"/>
        <v>#NUM!</v>
      </c>
    </row>
    <row r="308" spans="1:80" x14ac:dyDescent="0.35">
      <c r="A308" s="4" t="s">
        <v>61</v>
      </c>
      <c r="B308" s="4">
        <v>2</v>
      </c>
      <c r="C308" s="4" t="s">
        <v>45</v>
      </c>
      <c r="D308" s="4">
        <v>1</v>
      </c>
      <c r="E308" s="6">
        <v>42499</v>
      </c>
      <c r="F308" s="4">
        <v>3467</v>
      </c>
      <c r="G308" s="4">
        <v>3472</v>
      </c>
      <c r="H308" s="4">
        <v>3353.17</v>
      </c>
      <c r="I308" s="4">
        <v>3358.15</v>
      </c>
      <c r="J308" s="7">
        <v>100</v>
      </c>
      <c r="K308" s="7">
        <v>288.14</v>
      </c>
      <c r="L308" s="4">
        <v>164.9</v>
      </c>
      <c r="M308" s="4">
        <v>164.8</v>
      </c>
      <c r="N308" s="8"/>
      <c r="O308" s="4">
        <v>59.1</v>
      </c>
      <c r="P308" s="8"/>
      <c r="Q308" s="8"/>
      <c r="R308" s="4">
        <v>0.42</v>
      </c>
      <c r="S308" s="4">
        <v>1352.3</v>
      </c>
      <c r="T308" s="4">
        <v>8951.2000000000007</v>
      </c>
      <c r="U308" s="4">
        <v>6025.4</v>
      </c>
      <c r="V308" s="4">
        <v>64.099999999999994</v>
      </c>
      <c r="W308" s="4">
        <v>0.41</v>
      </c>
      <c r="X308" s="4">
        <v>14.89</v>
      </c>
      <c r="Y308" s="4">
        <v>1.5</v>
      </c>
      <c r="Z308" s="4">
        <v>912.3</v>
      </c>
      <c r="AA308" s="4">
        <v>16.87</v>
      </c>
      <c r="AB308" s="8"/>
      <c r="AC308" s="4">
        <v>2381.3000000000002</v>
      </c>
      <c r="AD308" s="4">
        <v>255.2</v>
      </c>
      <c r="AE308" s="8">
        <v>0</v>
      </c>
      <c r="AF308" s="8">
        <v>4975</v>
      </c>
      <c r="AG308" s="8">
        <v>0.89291409963248647</v>
      </c>
      <c r="AH308" s="47">
        <v>7.4635344827586159E-2</v>
      </c>
      <c r="AI308" s="47">
        <v>3.3921551724137924E-2</v>
      </c>
      <c r="AJ308" s="48">
        <v>17.678400000000693</v>
      </c>
      <c r="AK308" s="48">
        <v>2178.8672086206902</v>
      </c>
      <c r="AL308" s="48">
        <v>8220.0044948275845</v>
      </c>
      <c r="AM308" s="48">
        <v>7708.9663</v>
      </c>
      <c r="AN308" s="48">
        <v>8933.8467000000001</v>
      </c>
      <c r="AO308" s="48">
        <v>4.49835603448276</v>
      </c>
      <c r="AP308" s="48">
        <v>2.6577999999999999</v>
      </c>
      <c r="AQ308" s="48">
        <v>8.7891999999999992</v>
      </c>
      <c r="AR308" s="49">
        <v>9.5031896551724115E-2</v>
      </c>
      <c r="AS308" s="49">
        <f>AR308*0.3*AJ308*3.281</f>
        <v>1.6536356934840646</v>
      </c>
      <c r="AT308" s="8">
        <v>76</v>
      </c>
      <c r="AU308" s="78">
        <v>4.4400000000000002E-2</v>
      </c>
      <c r="AV308" s="78">
        <v>0.74</v>
      </c>
      <c r="AW308" s="78" t="s">
        <v>119</v>
      </c>
      <c r="AX308" s="78" t="s">
        <v>98</v>
      </c>
      <c r="AY308" s="78">
        <v>4096.8999999999996</v>
      </c>
      <c r="AZ308" s="78">
        <v>5267.6840000000002</v>
      </c>
      <c r="BA308" s="78">
        <v>0</v>
      </c>
      <c r="BB308" s="78">
        <v>80.458906168857752</v>
      </c>
      <c r="BC308" s="78" t="str">
        <f t="shared" si="88"/>
        <v>R39S2C1</v>
      </c>
      <c r="BD308" s="78">
        <f t="shared" si="89"/>
        <v>80.458906168857752</v>
      </c>
      <c r="BE308" s="78">
        <v>94.2</v>
      </c>
      <c r="BF308" s="78"/>
      <c r="BG308" s="99">
        <v>30</v>
      </c>
      <c r="BH308" s="142">
        <v>3.343062720608069</v>
      </c>
      <c r="BI308" s="99">
        <v>1</v>
      </c>
      <c r="BJ308" s="99">
        <f t="shared" si="90"/>
        <v>17.678400000000693</v>
      </c>
      <c r="BK308" s="99">
        <v>134.70110417231803</v>
      </c>
      <c r="BL308" s="142">
        <v>2.7884940778341796</v>
      </c>
      <c r="BM308" s="76" t="str">
        <f t="shared" si="91"/>
        <v>R39S2</v>
      </c>
      <c r="BN308" s="76">
        <f t="shared" si="92"/>
        <v>48.655762865965919</v>
      </c>
      <c r="BO308" s="76"/>
      <c r="BP308" s="110">
        <f t="shared" si="93"/>
        <v>2.4355008999388073</v>
      </c>
      <c r="BQ308" s="144">
        <f t="shared" si="94"/>
        <v>0.42</v>
      </c>
      <c r="BR308" s="110">
        <f t="shared" si="95"/>
        <v>2.4355008999388073</v>
      </c>
      <c r="BS308" s="99">
        <v>1</v>
      </c>
      <c r="BT308" s="99">
        <f t="shared" si="96"/>
        <v>9820.6242904040992</v>
      </c>
      <c r="BU308" s="122">
        <v>5</v>
      </c>
      <c r="BV308" s="122">
        <f t="shared" si="97"/>
        <v>8468.3242904040999</v>
      </c>
      <c r="BW308" s="122">
        <f t="shared" si="98"/>
        <v>7.1065989847715729E-3</v>
      </c>
      <c r="BX308" s="122" t="s">
        <v>1377</v>
      </c>
      <c r="BY308" s="122">
        <f t="shared" si="99"/>
        <v>6.0625009680678382E-2</v>
      </c>
      <c r="BZ308" s="78">
        <v>-6.2919240293369993</v>
      </c>
      <c r="CA308" s="122">
        <f t="shared" si="100"/>
        <v>-6.2919240293369993</v>
      </c>
      <c r="CB308" s="122">
        <f t="shared" si="101"/>
        <v>-10.404550155601738</v>
      </c>
    </row>
    <row r="309" spans="1:80" x14ac:dyDescent="0.35">
      <c r="A309" s="34" t="s">
        <v>62</v>
      </c>
      <c r="B309" s="14">
        <v>8</v>
      </c>
      <c r="C309" s="8" t="s">
        <v>72</v>
      </c>
      <c r="D309" s="14">
        <v>1</v>
      </c>
      <c r="E309" s="8"/>
      <c r="F309" s="14">
        <v>2965.2</v>
      </c>
      <c r="G309" s="14">
        <v>2966</v>
      </c>
      <c r="H309" s="14">
        <f>F309-171</f>
        <v>2794.2</v>
      </c>
      <c r="I309" s="14">
        <f t="shared" ref="I309:I311" si="105">G309-171</f>
        <v>2795</v>
      </c>
      <c r="J309" s="8">
        <v>7</v>
      </c>
      <c r="K309" s="54">
        <v>251.32279999999997</v>
      </c>
      <c r="L309" s="8">
        <v>96.4</v>
      </c>
      <c r="M309" s="8">
        <v>67.5</v>
      </c>
      <c r="N309" s="8">
        <v>55.1</v>
      </c>
      <c r="O309" s="8">
        <v>12.6</v>
      </c>
      <c r="P309" s="8">
        <v>0.76700000000000002</v>
      </c>
      <c r="Q309" s="8">
        <v>0.26700000000000002</v>
      </c>
      <c r="R309" s="8">
        <v>0.2</v>
      </c>
      <c r="S309" s="8">
        <v>1520</v>
      </c>
      <c r="T309" s="8"/>
      <c r="U309" s="8"/>
      <c r="V309" s="8"/>
      <c r="W309" s="8">
        <v>0.36599999999999999</v>
      </c>
      <c r="X309" s="8"/>
      <c r="Y309" s="8"/>
      <c r="Z309" s="8">
        <v>2241</v>
      </c>
      <c r="AA309" s="8">
        <v>32.9</v>
      </c>
      <c r="AB309" s="8">
        <v>7.8</v>
      </c>
      <c r="AC309" s="8">
        <v>2814.6000000000004</v>
      </c>
      <c r="AD309" s="8">
        <v>316.83499999999998</v>
      </c>
      <c r="AE309" s="8"/>
      <c r="AF309" s="8"/>
      <c r="AG309" s="7">
        <v>0.85</v>
      </c>
      <c r="AH309" s="111">
        <v>0.156</v>
      </c>
      <c r="AI309" s="124"/>
      <c r="AJ309" s="7">
        <v>47.67</v>
      </c>
      <c r="AK309" s="124">
        <v>1533.6154788659801</v>
      </c>
      <c r="AM309" s="124">
        <v>6553.5650747422696</v>
      </c>
      <c r="AN309" s="124">
        <v>9740.7587773195937</v>
      </c>
      <c r="AO309" s="124">
        <v>1.8321252577319589</v>
      </c>
      <c r="AQ309" s="78"/>
      <c r="AR309" s="7">
        <v>0.27958883994126282</v>
      </c>
      <c r="AS309" s="7">
        <f>0.3*AR309*AJ309</f>
        <v>3.9983999999999997</v>
      </c>
      <c r="AT309">
        <v>41.472020202020197</v>
      </c>
      <c r="AU309" s="7" t="e">
        <v>#N/A</v>
      </c>
      <c r="AV309" s="7" t="e">
        <v>#N/A</v>
      </c>
      <c r="AW309" s="78" t="s">
        <v>97</v>
      </c>
      <c r="AX309" s="78" t="s">
        <v>98</v>
      </c>
      <c r="AY309" s="78" t="e">
        <v>#N/A</v>
      </c>
      <c r="AZ309" s="78" t="e">
        <v>#N/A</v>
      </c>
      <c r="BA309" s="78" t="e">
        <v>#N/A</v>
      </c>
      <c r="BB309" s="78" t="e">
        <v>#N/A</v>
      </c>
      <c r="BC309" s="78" t="str">
        <f t="shared" si="88"/>
        <v>R45S8C1</v>
      </c>
      <c r="BD309" s="78" t="e">
        <f t="shared" si="89"/>
        <v>#N/A</v>
      </c>
      <c r="BE309" s="78" t="e">
        <v>#N/A</v>
      </c>
      <c r="BF309" s="78"/>
      <c r="BG309" s="99">
        <v>30.2</v>
      </c>
      <c r="BH309" s="142">
        <v>0.81812460667086218</v>
      </c>
      <c r="BI309" s="99">
        <v>3</v>
      </c>
      <c r="BJ309" s="99">
        <f t="shared" si="90"/>
        <v>15.89</v>
      </c>
      <c r="BK309" s="99">
        <v>59.04342353681561</v>
      </c>
      <c r="BL309" s="142">
        <v>5.3571428571428577</v>
      </c>
      <c r="BM309" s="76" t="str">
        <f t="shared" si="91"/>
        <v>R45S8</v>
      </c>
      <c r="BN309" s="76" t="e">
        <f t="shared" si="92"/>
        <v>#N/A</v>
      </c>
      <c r="BO309" s="76"/>
      <c r="BP309" s="110">
        <f t="shared" si="93"/>
        <v>34.626703296972323</v>
      </c>
      <c r="BQ309" s="144">
        <f t="shared" si="94"/>
        <v>0.18133333333333335</v>
      </c>
      <c r="BR309" s="110">
        <f t="shared" si="95"/>
        <v>27.983384608413662</v>
      </c>
      <c r="BS309" s="99">
        <v>1</v>
      </c>
      <c r="BT309" s="99">
        <f t="shared" si="96"/>
        <v>7790.2295999999988</v>
      </c>
      <c r="BU309">
        <v>5</v>
      </c>
      <c r="BV309" s="122">
        <f t="shared" si="97"/>
        <v>6270.2295999999988</v>
      </c>
      <c r="BW309" s="122">
        <f t="shared" si="98"/>
        <v>1.5873015873015876E-2</v>
      </c>
      <c r="BX309" s="122" t="s">
        <v>1376</v>
      </c>
      <c r="BY309" s="122">
        <f t="shared" si="99"/>
        <v>0.22748637909627784</v>
      </c>
      <c r="BZ309" s="78">
        <v>-5.399319009740112</v>
      </c>
      <c r="CA309" s="122">
        <f t="shared" si="100"/>
        <v>-5.6251143458596564</v>
      </c>
      <c r="CB309" s="122">
        <f t="shared" si="101"/>
        <v>-22.49145720048525</v>
      </c>
    </row>
    <row r="310" spans="1:80" x14ac:dyDescent="0.35">
      <c r="A310" s="34" t="s">
        <v>62</v>
      </c>
      <c r="B310" s="14">
        <f t="shared" ref="B310:B311" si="106">B309</f>
        <v>8</v>
      </c>
      <c r="C310" s="8" t="s">
        <v>72</v>
      </c>
      <c r="D310" s="14">
        <v>2</v>
      </c>
      <c r="E310" s="8"/>
      <c r="F310" s="14">
        <v>2980</v>
      </c>
      <c r="G310" s="14">
        <v>2981</v>
      </c>
      <c r="H310" s="14">
        <f t="shared" ref="H310:I325" si="107">F310-171</f>
        <v>2809</v>
      </c>
      <c r="I310" s="14">
        <f t="shared" si="105"/>
        <v>2810</v>
      </c>
      <c r="J310" s="8">
        <v>9</v>
      </c>
      <c r="K310" s="54">
        <v>252.12200000000001</v>
      </c>
      <c r="L310" s="8">
        <v>185.3</v>
      </c>
      <c r="M310" s="8">
        <v>134.80000000000001</v>
      </c>
      <c r="N310" s="8">
        <v>105.9</v>
      </c>
      <c r="O310" s="8">
        <v>16.600000000000001</v>
      </c>
      <c r="P310" s="8">
        <v>1.0920000000000001</v>
      </c>
      <c r="Q310" s="8">
        <v>0.379</v>
      </c>
      <c r="R310" s="8">
        <v>0.27</v>
      </c>
      <c r="S310" s="8">
        <v>1699</v>
      </c>
      <c r="T310" s="8"/>
      <c r="U310" s="8"/>
      <c r="V310" s="8"/>
      <c r="W310" s="8">
        <v>0.434</v>
      </c>
      <c r="X310" s="8"/>
      <c r="Y310" s="8"/>
      <c r="Z310" s="8">
        <v>4077</v>
      </c>
      <c r="AA310" s="8">
        <v>4.9000000000000004</v>
      </c>
      <c r="AB310" s="8">
        <v>7.8</v>
      </c>
      <c r="AC310" s="8">
        <v>2814.6000000000004</v>
      </c>
      <c r="AD310" s="8">
        <v>316.83499999999998</v>
      </c>
      <c r="AE310" s="8"/>
      <c r="AF310" s="8"/>
      <c r="AG310" s="7">
        <v>0.85</v>
      </c>
      <c r="AH310" s="111">
        <v>0.156</v>
      </c>
      <c r="AI310" s="124"/>
      <c r="AJ310" s="7">
        <v>47.67</v>
      </c>
      <c r="AK310" s="124">
        <v>1533.6154788659801</v>
      </c>
      <c r="AM310" s="124">
        <v>6553.5650747422696</v>
      </c>
      <c r="AN310" s="124">
        <v>9740.7587773195937</v>
      </c>
      <c r="AO310" s="124">
        <v>1.8321252577319589</v>
      </c>
      <c r="AQ310" s="78"/>
      <c r="AR310" s="7">
        <v>0.27958883994126282</v>
      </c>
      <c r="AS310" s="7">
        <f t="shared" ref="AS310:AS373" si="108">0.3*AR310*AJ310</f>
        <v>3.9983999999999997</v>
      </c>
      <c r="AT310">
        <v>41.472020202020197</v>
      </c>
      <c r="AU310" s="7" t="e">
        <v>#N/A</v>
      </c>
      <c r="AV310" s="7" t="e">
        <v>#N/A</v>
      </c>
      <c r="AW310" s="78" t="s">
        <v>97</v>
      </c>
      <c r="AX310" s="78" t="s">
        <v>98</v>
      </c>
      <c r="AY310" s="78" t="e">
        <v>#N/A</v>
      </c>
      <c r="AZ310" s="78" t="e">
        <v>#N/A</v>
      </c>
      <c r="BA310" s="78" t="e">
        <v>#N/A</v>
      </c>
      <c r="BB310" s="78" t="e">
        <v>#N/A</v>
      </c>
      <c r="BC310" s="78" t="str">
        <f t="shared" si="88"/>
        <v>R45S8C2</v>
      </c>
      <c r="BD310" s="78" t="e">
        <f t="shared" si="89"/>
        <v>#N/A</v>
      </c>
      <c r="BE310" s="78" t="e">
        <v>#N/A</v>
      </c>
      <c r="BF310" s="78"/>
      <c r="BG310" s="99">
        <v>30.2</v>
      </c>
      <c r="BH310" s="142">
        <v>0.81812460667086218</v>
      </c>
      <c r="BI310" s="99">
        <v>3</v>
      </c>
      <c r="BJ310" s="99">
        <f t="shared" si="90"/>
        <v>15.89</v>
      </c>
      <c r="BK310" s="99">
        <v>59.04342353681561</v>
      </c>
      <c r="BL310" s="142">
        <v>8.1204819277108431</v>
      </c>
      <c r="BM310" s="76" t="str">
        <f t="shared" si="91"/>
        <v>R45S8</v>
      </c>
      <c r="BN310" s="76" t="e">
        <f t="shared" si="92"/>
        <v>#N/A</v>
      </c>
      <c r="BO310" s="76"/>
      <c r="BP310" s="110">
        <f t="shared" si="93"/>
        <v>13.160957399661681</v>
      </c>
      <c r="BQ310" s="144">
        <f t="shared" si="94"/>
        <v>0.18133333333333335</v>
      </c>
      <c r="BR310" s="110">
        <f t="shared" si="95"/>
        <v>27.983384608413662</v>
      </c>
      <c r="BS310" s="99">
        <v>1</v>
      </c>
      <c r="BT310" s="99">
        <f t="shared" si="96"/>
        <v>7831.4920000000002</v>
      </c>
      <c r="BU310" s="122">
        <v>5</v>
      </c>
      <c r="BV310" s="122">
        <f t="shared" si="97"/>
        <v>6132.4920000000002</v>
      </c>
      <c r="BW310" s="122">
        <f t="shared" si="98"/>
        <v>1.6265060240963854E-2</v>
      </c>
      <c r="BX310" s="122" t="s">
        <v>1376</v>
      </c>
      <c r="BY310" s="122">
        <f t="shared" si="99"/>
        <v>0.20526475490741183</v>
      </c>
      <c r="BZ310" s="78">
        <v>-5.8687879141158277</v>
      </c>
      <c r="CA310" s="122">
        <f t="shared" si="100"/>
        <v>-5.6251143458596564</v>
      </c>
      <c r="CB310" s="122">
        <f t="shared" si="101"/>
        <v>-22.49145720048525</v>
      </c>
    </row>
    <row r="311" spans="1:80" x14ac:dyDescent="0.35">
      <c r="A311" s="34" t="s">
        <v>62</v>
      </c>
      <c r="B311" s="14">
        <f t="shared" si="106"/>
        <v>8</v>
      </c>
      <c r="C311" s="8" t="s">
        <v>72</v>
      </c>
      <c r="D311" s="14">
        <v>3</v>
      </c>
      <c r="E311" s="8"/>
      <c r="F311" s="14">
        <v>2998.6</v>
      </c>
      <c r="G311" s="14">
        <v>3000</v>
      </c>
      <c r="H311" s="14">
        <f t="shared" si="107"/>
        <v>2827.6</v>
      </c>
      <c r="I311" s="14">
        <f t="shared" si="105"/>
        <v>2829</v>
      </c>
      <c r="J311" s="8">
        <v>13</v>
      </c>
      <c r="K311" s="54">
        <v>253.12639999999999</v>
      </c>
      <c r="L311" s="8">
        <v>109.9</v>
      </c>
      <c r="M311" s="8">
        <v>83.1</v>
      </c>
      <c r="N311" s="8">
        <v>62.8</v>
      </c>
      <c r="O311" s="8">
        <v>9.8000000000000007</v>
      </c>
      <c r="P311" s="8">
        <v>0.56000000000000005</v>
      </c>
      <c r="Q311" s="8">
        <v>0.06</v>
      </c>
      <c r="R311" s="8">
        <v>7.3999999999999996E-2</v>
      </c>
      <c r="S311" s="8">
        <v>3566</v>
      </c>
      <c r="T311" s="8"/>
      <c r="U311" s="8"/>
      <c r="V311" s="8"/>
      <c r="W311" s="8">
        <v>0.18</v>
      </c>
      <c r="X311" s="8"/>
      <c r="Y311" s="8"/>
      <c r="Z311" s="8">
        <v>2265</v>
      </c>
      <c r="AA311" s="8">
        <v>49.9</v>
      </c>
      <c r="AB311" s="8">
        <v>7.8</v>
      </c>
      <c r="AC311" s="8">
        <v>2814.6000000000004</v>
      </c>
      <c r="AD311" s="8">
        <v>316.83499999999998</v>
      </c>
      <c r="AE311" s="8"/>
      <c r="AF311" s="8"/>
      <c r="AG311" s="7">
        <v>0.85</v>
      </c>
      <c r="AH311" s="111">
        <v>0.156</v>
      </c>
      <c r="AI311" s="124"/>
      <c r="AJ311" s="7">
        <v>47.67</v>
      </c>
      <c r="AK311" s="124">
        <v>1533.6154788659801</v>
      </c>
      <c r="AM311" s="124">
        <v>6553.5650747422696</v>
      </c>
      <c r="AN311" s="124">
        <v>9740.7587773195937</v>
      </c>
      <c r="AO311" s="124">
        <v>1.8321252577319589</v>
      </c>
      <c r="AQ311" s="78"/>
      <c r="AR311" s="7">
        <v>0.27958883994126282</v>
      </c>
      <c r="AS311" s="7">
        <f t="shared" si="108"/>
        <v>3.9983999999999997</v>
      </c>
      <c r="AT311">
        <v>41.472020202020197</v>
      </c>
      <c r="AU311" s="7" t="e">
        <v>#N/A</v>
      </c>
      <c r="AV311" s="7" t="e">
        <v>#N/A</v>
      </c>
      <c r="AW311" s="78" t="s">
        <v>97</v>
      </c>
      <c r="AX311" s="78" t="s">
        <v>98</v>
      </c>
      <c r="AY311" s="78" t="e">
        <v>#N/A</v>
      </c>
      <c r="AZ311" s="78" t="e">
        <v>#N/A</v>
      </c>
      <c r="BA311" s="78" t="e">
        <v>#N/A</v>
      </c>
      <c r="BB311" s="78" t="e">
        <v>#N/A</v>
      </c>
      <c r="BC311" s="78" t="str">
        <f t="shared" si="88"/>
        <v>R45S8C3</v>
      </c>
      <c r="BD311" s="78" t="e">
        <f t="shared" si="89"/>
        <v>#N/A</v>
      </c>
      <c r="BE311" s="78" t="e">
        <v>#N/A</v>
      </c>
      <c r="BF311" s="78"/>
      <c r="BG311" s="99">
        <v>30.2</v>
      </c>
      <c r="BH311" s="142">
        <v>0.81812460667086218</v>
      </c>
      <c r="BI311" s="99">
        <v>3</v>
      </c>
      <c r="BJ311" s="99">
        <f t="shared" si="90"/>
        <v>15.89</v>
      </c>
      <c r="BK311" s="99">
        <v>59.04342353681561</v>
      </c>
      <c r="BL311" s="142">
        <v>8.4795918367346932</v>
      </c>
      <c r="BM311" s="76" t="str">
        <f t="shared" si="91"/>
        <v>R45S8</v>
      </c>
      <c r="BN311" s="76" t="e">
        <f t="shared" si="92"/>
        <v>#N/A</v>
      </c>
      <c r="BO311" s="76"/>
      <c r="BP311" s="110">
        <f t="shared" si="93"/>
        <v>36.16249312860699</v>
      </c>
      <c r="BQ311" s="144">
        <f t="shared" si="94"/>
        <v>0.18133333333333335</v>
      </c>
      <c r="BR311" s="110">
        <f t="shared" si="95"/>
        <v>27.983384608413662</v>
      </c>
      <c r="BS311" s="99">
        <v>1</v>
      </c>
      <c r="BT311" s="99">
        <f t="shared" si="96"/>
        <v>7883.3487999999998</v>
      </c>
      <c r="BU311" s="122">
        <v>5</v>
      </c>
      <c r="BV311" s="122">
        <f t="shared" si="97"/>
        <v>4317.3487999999998</v>
      </c>
      <c r="BW311" s="122">
        <f t="shared" si="98"/>
        <v>7.5510204081632648E-3</v>
      </c>
      <c r="BX311" s="122" t="s">
        <v>1376</v>
      </c>
      <c r="BY311" s="122">
        <f t="shared" si="99"/>
        <v>0.30808757247281049</v>
      </c>
      <c r="BZ311" s="78">
        <v>-5.6072361137230304</v>
      </c>
      <c r="CA311" s="122">
        <f t="shared" si="100"/>
        <v>-5.6251143458596564</v>
      </c>
      <c r="CB311" s="122">
        <f t="shared" si="101"/>
        <v>-22.49145720048525</v>
      </c>
    </row>
    <row r="312" spans="1:80" x14ac:dyDescent="0.35">
      <c r="A312" s="34" t="s">
        <v>62</v>
      </c>
      <c r="B312" s="14">
        <v>7</v>
      </c>
      <c r="C312" s="8" t="s">
        <v>45</v>
      </c>
      <c r="D312" s="14">
        <v>1</v>
      </c>
      <c r="E312" s="8"/>
      <c r="F312" s="14">
        <v>3031</v>
      </c>
      <c r="G312" s="14">
        <v>3031.8</v>
      </c>
      <c r="H312" s="14">
        <f t="shared" si="107"/>
        <v>2860</v>
      </c>
      <c r="I312" s="14">
        <f t="shared" si="107"/>
        <v>2860.8</v>
      </c>
      <c r="J312" s="8">
        <v>7</v>
      </c>
      <c r="K312" s="54">
        <v>254.876</v>
      </c>
      <c r="L312" s="8">
        <v>361.3</v>
      </c>
      <c r="M312" s="8">
        <v>259.89999999999998</v>
      </c>
      <c r="N312" s="8">
        <v>258</v>
      </c>
      <c r="O312" s="8">
        <v>8.1999999999999993</v>
      </c>
      <c r="P312" s="8">
        <v>1.0409999999999999</v>
      </c>
      <c r="Q312" s="8">
        <v>0.29899999999999999</v>
      </c>
      <c r="R312" s="8">
        <v>0.307</v>
      </c>
      <c r="S312" s="8">
        <v>1636</v>
      </c>
      <c r="T312" s="8"/>
      <c r="U312" s="8"/>
      <c r="V312" s="8"/>
      <c r="W312" s="8">
        <v>0.46200000000000002</v>
      </c>
      <c r="X312" s="8"/>
      <c r="Y312" s="8"/>
      <c r="Z312" s="8">
        <v>4813</v>
      </c>
      <c r="AA312" s="8">
        <v>18.8</v>
      </c>
      <c r="AB312" s="8">
        <v>4.3</v>
      </c>
      <c r="AC312" s="8">
        <v>2781</v>
      </c>
      <c r="AD312" s="8">
        <v>317.45999999999998</v>
      </c>
      <c r="AE312" s="8"/>
      <c r="AF312" s="8"/>
      <c r="AG312" s="7">
        <v>0.81</v>
      </c>
      <c r="AH312" s="111">
        <v>0.13500000000000001</v>
      </c>
      <c r="AI312" s="124"/>
      <c r="AJ312" s="7">
        <v>35.19</v>
      </c>
      <c r="AK312" s="124">
        <v>2088.2390256521749</v>
      </c>
      <c r="AM312" s="124">
        <v>6865.6262878260886</v>
      </c>
      <c r="AN312" s="124">
        <v>10063.41551956522</v>
      </c>
      <c r="AO312" s="124">
        <v>3.4052547826086919</v>
      </c>
      <c r="AQ312" s="78"/>
      <c r="AR312" s="7">
        <v>0.21392441034384768</v>
      </c>
      <c r="AS312" s="7">
        <f t="shared" si="108"/>
        <v>2.2583999999999995</v>
      </c>
      <c r="AT312">
        <v>40.228888888888889</v>
      </c>
      <c r="AU312" s="7" t="e">
        <v>#N/A</v>
      </c>
      <c r="AV312" s="7" t="e">
        <v>#N/A</v>
      </c>
      <c r="AW312" s="78" t="s">
        <v>97</v>
      </c>
      <c r="AX312" s="78" t="s">
        <v>98</v>
      </c>
      <c r="AY312" s="78" t="e">
        <v>#N/A</v>
      </c>
      <c r="AZ312" s="78" t="e">
        <v>#N/A</v>
      </c>
      <c r="BA312" s="78" t="e">
        <v>#N/A</v>
      </c>
      <c r="BB312" s="78" t="e">
        <v>#N/A</v>
      </c>
      <c r="BC312" s="78" t="str">
        <f t="shared" si="88"/>
        <v>R45S7C1</v>
      </c>
      <c r="BD312" s="78" t="e">
        <f t="shared" si="89"/>
        <v>#N/A</v>
      </c>
      <c r="BE312" s="78" t="e">
        <v>#N/A</v>
      </c>
      <c r="BF312" s="78"/>
      <c r="BG312" s="99">
        <v>30.2</v>
      </c>
      <c r="BH312" s="142">
        <v>2.2250639386189257</v>
      </c>
      <c r="BI312" s="99">
        <v>4</v>
      </c>
      <c r="BJ312" s="99">
        <f t="shared" si="90"/>
        <v>8.7974999999999994</v>
      </c>
      <c r="BK312" s="99">
        <v>79.028132992327372</v>
      </c>
      <c r="BL312" s="142">
        <v>31.695121951219512</v>
      </c>
      <c r="BM312" s="76" t="str">
        <f t="shared" si="91"/>
        <v>R45S7</v>
      </c>
      <c r="BN312" s="76" t="e">
        <f t="shared" si="92"/>
        <v>#N/A</v>
      </c>
      <c r="BO312" s="76"/>
      <c r="BP312" s="110">
        <f t="shared" si="93"/>
        <v>13.84590006215692</v>
      </c>
      <c r="BQ312" s="144">
        <f t="shared" si="94"/>
        <v>0.2545</v>
      </c>
      <c r="BR312" s="110">
        <f t="shared" si="95"/>
        <v>16.022458366727967</v>
      </c>
      <c r="BS312" s="99">
        <v>1</v>
      </c>
      <c r="BT312" s="99">
        <f t="shared" si="96"/>
        <v>7598.4480000000003</v>
      </c>
      <c r="BU312" s="122">
        <v>5</v>
      </c>
      <c r="BV312" s="122">
        <f t="shared" si="97"/>
        <v>5962.4480000000003</v>
      </c>
      <c r="BW312" s="122">
        <f t="shared" si="98"/>
        <v>3.7439024390243908E-2</v>
      </c>
      <c r="BX312" s="122" t="s">
        <v>1376</v>
      </c>
      <c r="BY312" s="122">
        <f t="shared" si="99"/>
        <v>0.48965220830541856</v>
      </c>
      <c r="BZ312" s="78">
        <v>-6.7474883535090733</v>
      </c>
      <c r="CA312" s="122">
        <f t="shared" si="100"/>
        <v>-5.917610195481811</v>
      </c>
      <c r="CB312" s="122">
        <f t="shared" si="101"/>
        <v>-13.36433086547612</v>
      </c>
    </row>
    <row r="313" spans="1:80" x14ac:dyDescent="0.35">
      <c r="A313" s="34" t="s">
        <v>62</v>
      </c>
      <c r="B313" s="14">
        <f t="shared" ref="B313:B315" si="109">B312</f>
        <v>7</v>
      </c>
      <c r="C313" s="8" t="s">
        <v>45</v>
      </c>
      <c r="D313" s="14">
        <v>2</v>
      </c>
      <c r="E313" s="8"/>
      <c r="F313" s="14">
        <v>3042.5</v>
      </c>
      <c r="G313" s="14">
        <v>3043.3</v>
      </c>
      <c r="H313" s="14">
        <f t="shared" si="107"/>
        <v>2871.5</v>
      </c>
      <c r="I313" s="14">
        <f t="shared" si="107"/>
        <v>2872.3</v>
      </c>
      <c r="J313" s="8">
        <v>7</v>
      </c>
      <c r="K313" s="54">
        <v>255.49700000000001</v>
      </c>
      <c r="L313" s="8">
        <v>156.5</v>
      </c>
      <c r="M313" s="8">
        <v>94.9</v>
      </c>
      <c r="N313" s="8">
        <v>89.5</v>
      </c>
      <c r="O313" s="8">
        <v>12.3</v>
      </c>
      <c r="P313" s="8">
        <v>0.621</v>
      </c>
      <c r="Q313" s="8">
        <v>0.20799999999999999</v>
      </c>
      <c r="R313" s="8">
        <v>0.217</v>
      </c>
      <c r="S313" s="8">
        <v>1674</v>
      </c>
      <c r="T313" s="8"/>
      <c r="U313" s="8"/>
      <c r="V313" s="8"/>
      <c r="W313" s="8">
        <v>0.34</v>
      </c>
      <c r="X313" s="8"/>
      <c r="Y313" s="8"/>
      <c r="Z313" s="8">
        <v>3976</v>
      </c>
      <c r="AA313" s="8">
        <v>63.9</v>
      </c>
      <c r="AB313" s="8">
        <v>4.3</v>
      </c>
      <c r="AC313" s="8">
        <v>2781</v>
      </c>
      <c r="AD313" s="8">
        <v>317.45999999999998</v>
      </c>
      <c r="AE313" s="8"/>
      <c r="AF313" s="8"/>
      <c r="AG313" s="7">
        <v>0.81</v>
      </c>
      <c r="AH313" s="111">
        <v>0.13500000000000001</v>
      </c>
      <c r="AI313" s="124"/>
      <c r="AJ313" s="7">
        <v>35.19</v>
      </c>
      <c r="AK313" s="124">
        <v>2088.2390256521749</v>
      </c>
      <c r="AM313" s="124">
        <v>6865.6262878260886</v>
      </c>
      <c r="AN313" s="124">
        <v>10063.41551956522</v>
      </c>
      <c r="AO313" s="124">
        <v>3.4052547826086919</v>
      </c>
      <c r="AQ313" s="78"/>
      <c r="AR313" s="7">
        <v>0.21392441034384768</v>
      </c>
      <c r="AS313" s="7">
        <f t="shared" si="108"/>
        <v>2.2583999999999995</v>
      </c>
      <c r="AT313">
        <v>40.228888888888889</v>
      </c>
      <c r="AU313" s="7" t="e">
        <v>#N/A</v>
      </c>
      <c r="AV313" s="7" t="e">
        <v>#N/A</v>
      </c>
      <c r="AW313" s="78" t="s">
        <v>97</v>
      </c>
      <c r="AX313" s="78" t="s">
        <v>98</v>
      </c>
      <c r="AY313" s="78" t="e">
        <v>#N/A</v>
      </c>
      <c r="AZ313" s="78" t="e">
        <v>#N/A</v>
      </c>
      <c r="BA313" s="78" t="e">
        <v>#N/A</v>
      </c>
      <c r="BB313" s="78" t="e">
        <v>#N/A</v>
      </c>
      <c r="BC313" s="78" t="str">
        <f t="shared" si="88"/>
        <v>R45S7C2</v>
      </c>
      <c r="BD313" s="78" t="e">
        <f t="shared" si="89"/>
        <v>#N/A</v>
      </c>
      <c r="BE313" s="78" t="e">
        <v>#N/A</v>
      </c>
      <c r="BF313" s="78"/>
      <c r="BG313" s="99">
        <v>30.2</v>
      </c>
      <c r="BH313" s="142">
        <v>2.2250639386189257</v>
      </c>
      <c r="BI313" s="99">
        <v>4</v>
      </c>
      <c r="BJ313" s="99">
        <f t="shared" si="90"/>
        <v>8.7974999999999994</v>
      </c>
      <c r="BK313" s="99">
        <v>79.028132992327372</v>
      </c>
      <c r="BL313" s="142">
        <v>7.7154471544715451</v>
      </c>
      <c r="BM313" s="76" t="str">
        <f t="shared" si="91"/>
        <v>R45S7</v>
      </c>
      <c r="BN313" s="76" t="e">
        <f t="shared" si="92"/>
        <v>#N/A</v>
      </c>
      <c r="BO313" s="76"/>
      <c r="BP313" s="110">
        <f t="shared" si="93"/>
        <v>25.279588522336375</v>
      </c>
      <c r="BQ313" s="144">
        <f t="shared" si="94"/>
        <v>0.2545</v>
      </c>
      <c r="BR313" s="110">
        <f t="shared" si="95"/>
        <v>16.022458366727967</v>
      </c>
      <c r="BS313" s="99">
        <v>1</v>
      </c>
      <c r="BT313" s="99">
        <f t="shared" si="96"/>
        <v>7629.0011999999997</v>
      </c>
      <c r="BU313" s="122">
        <v>5</v>
      </c>
      <c r="BV313" s="122">
        <f t="shared" si="97"/>
        <v>5955.0011999999997</v>
      </c>
      <c r="BW313" s="122">
        <f t="shared" si="98"/>
        <v>1.7642276422764225E-2</v>
      </c>
      <c r="BX313" s="122" t="s">
        <v>1376</v>
      </c>
      <c r="BY313" s="122">
        <f t="shared" si="99"/>
        <v>0.25375314972992691</v>
      </c>
      <c r="BZ313" s="78">
        <v>-5.7400151174775109</v>
      </c>
      <c r="CA313" s="122">
        <f t="shared" si="100"/>
        <v>-5.917610195481811</v>
      </c>
      <c r="CB313" s="122">
        <f t="shared" si="101"/>
        <v>-13.36433086547612</v>
      </c>
    </row>
    <row r="314" spans="1:80" x14ac:dyDescent="0.35">
      <c r="A314" s="34" t="s">
        <v>62</v>
      </c>
      <c r="B314" s="14">
        <f t="shared" si="109"/>
        <v>7</v>
      </c>
      <c r="C314" s="8" t="s">
        <v>45</v>
      </c>
      <c r="D314" s="14">
        <v>3</v>
      </c>
      <c r="E314" s="8"/>
      <c r="F314" s="14">
        <v>3067.4</v>
      </c>
      <c r="G314" s="14">
        <v>3068.2</v>
      </c>
      <c r="H314" s="14">
        <f t="shared" si="107"/>
        <v>2896.4</v>
      </c>
      <c r="I314" s="14">
        <f t="shared" si="107"/>
        <v>2897.2</v>
      </c>
      <c r="J314" s="8">
        <v>7</v>
      </c>
      <c r="K314" s="54">
        <v>256.84160000000003</v>
      </c>
      <c r="L314" s="8">
        <v>163.4</v>
      </c>
      <c r="M314" s="8">
        <v>81.8</v>
      </c>
      <c r="N314" s="8">
        <v>116.7</v>
      </c>
      <c r="O314" s="8">
        <v>28.9</v>
      </c>
      <c r="P314" s="8">
        <v>0.97</v>
      </c>
      <c r="Q314" s="8">
        <v>0.28499999999999998</v>
      </c>
      <c r="R314" s="8">
        <v>0.247</v>
      </c>
      <c r="S314" s="8">
        <v>1684</v>
      </c>
      <c r="T314" s="8"/>
      <c r="U314" s="8"/>
      <c r="V314" s="8"/>
      <c r="W314" s="8">
        <v>0.46100000000000002</v>
      </c>
      <c r="X314" s="8"/>
      <c r="Y314" s="8"/>
      <c r="Z314" s="8">
        <v>3820</v>
      </c>
      <c r="AA314" s="8">
        <v>753.3</v>
      </c>
      <c r="AB314" s="8">
        <v>4.3</v>
      </c>
      <c r="AC314" s="8">
        <v>2781</v>
      </c>
      <c r="AD314" s="8">
        <v>317.45999999999998</v>
      </c>
      <c r="AE314" s="8"/>
      <c r="AF314" s="8"/>
      <c r="AG314" s="7">
        <v>0.81</v>
      </c>
      <c r="AH314" s="111">
        <v>0.13500000000000001</v>
      </c>
      <c r="AI314" s="124"/>
      <c r="AJ314" s="7">
        <v>35.19</v>
      </c>
      <c r="AK314" s="124">
        <v>2088.2390256521749</v>
      </c>
      <c r="AM314" s="124">
        <v>6865.6262878260886</v>
      </c>
      <c r="AN314" s="124">
        <v>10063.41551956522</v>
      </c>
      <c r="AO314" s="124">
        <v>3.4052547826086919</v>
      </c>
      <c r="AQ314" s="78"/>
      <c r="AR314" s="7">
        <v>0.21392441034384768</v>
      </c>
      <c r="AS314" s="7">
        <f t="shared" si="108"/>
        <v>2.2583999999999995</v>
      </c>
      <c r="AT314">
        <v>40.228888888888889</v>
      </c>
      <c r="AU314" s="7" t="e">
        <v>#N/A</v>
      </c>
      <c r="AV314" s="7" t="e">
        <v>#N/A</v>
      </c>
      <c r="AW314" s="78" t="s">
        <v>97</v>
      </c>
      <c r="AX314" s="78" t="s">
        <v>98</v>
      </c>
      <c r="AY314" s="78" t="e">
        <v>#N/A</v>
      </c>
      <c r="AZ314" s="78" t="e">
        <v>#N/A</v>
      </c>
      <c r="BA314" s="78" t="e">
        <v>#N/A</v>
      </c>
      <c r="BB314" s="78" t="e">
        <v>#N/A</v>
      </c>
      <c r="BC314" s="78" t="str">
        <f t="shared" si="88"/>
        <v>R45S7C3</v>
      </c>
      <c r="BD314" s="78" t="e">
        <f t="shared" si="89"/>
        <v>#N/A</v>
      </c>
      <c r="BE314" s="78" t="e">
        <v>#N/A</v>
      </c>
      <c r="BF314" s="78"/>
      <c r="BG314" s="99">
        <v>30.2</v>
      </c>
      <c r="BH314" s="142">
        <v>2.2250639386189257</v>
      </c>
      <c r="BI314" s="99">
        <v>4</v>
      </c>
      <c r="BJ314" s="99">
        <f t="shared" si="90"/>
        <v>8.7974999999999994</v>
      </c>
      <c r="BK314" s="99">
        <v>79.028132992327372</v>
      </c>
      <c r="BL314" s="142">
        <v>2.8304498269896192</v>
      </c>
      <c r="BM314" s="76" t="str">
        <f t="shared" si="91"/>
        <v>R45S7</v>
      </c>
      <c r="BN314" s="76" t="e">
        <f t="shared" si="92"/>
        <v>#N/A</v>
      </c>
      <c r="BO314" s="76"/>
      <c r="BP314" s="110">
        <f t="shared" si="93"/>
        <v>12.48217244120929</v>
      </c>
      <c r="BQ314" s="144">
        <f t="shared" si="94"/>
        <v>0.2545</v>
      </c>
      <c r="BR314" s="110">
        <f t="shared" si="95"/>
        <v>16.022458366727967</v>
      </c>
      <c r="BS314" s="99">
        <v>1</v>
      </c>
      <c r="BT314" s="99">
        <f t="shared" si="96"/>
        <v>7695.1555200000003</v>
      </c>
      <c r="BU314" s="122">
        <v>5</v>
      </c>
      <c r="BV314" s="122">
        <f t="shared" si="97"/>
        <v>6011.1555200000003</v>
      </c>
      <c r="BW314" s="122">
        <f t="shared" si="98"/>
        <v>8.5467128027681659E-3</v>
      </c>
      <c r="BX314" s="122" t="s">
        <v>1376</v>
      </c>
      <c r="BY314" s="122">
        <f t="shared" si="99"/>
        <v>0.10406159617856794</v>
      </c>
      <c r="BZ314" s="78">
        <v>-5.5914686554703295</v>
      </c>
      <c r="CA314" s="122">
        <f t="shared" si="100"/>
        <v>-5.917610195481811</v>
      </c>
      <c r="CB314" s="122">
        <f t="shared" si="101"/>
        <v>-13.36433086547612</v>
      </c>
    </row>
    <row r="315" spans="1:80" x14ac:dyDescent="0.35">
      <c r="A315" s="34" t="s">
        <v>62</v>
      </c>
      <c r="B315" s="14">
        <f t="shared" si="109"/>
        <v>7</v>
      </c>
      <c r="C315" s="8" t="s">
        <v>45</v>
      </c>
      <c r="D315" s="14">
        <v>4</v>
      </c>
      <c r="E315" s="8"/>
      <c r="F315" s="14">
        <v>3087</v>
      </c>
      <c r="G315" s="14">
        <v>3087.8</v>
      </c>
      <c r="H315" s="14">
        <f t="shared" si="107"/>
        <v>2916</v>
      </c>
      <c r="I315" s="14">
        <f t="shared" si="107"/>
        <v>2916.8</v>
      </c>
      <c r="J315" s="8">
        <v>7</v>
      </c>
      <c r="K315" s="54">
        <v>257.89999999999998</v>
      </c>
      <c r="L315" s="8">
        <v>163.4</v>
      </c>
      <c r="M315" s="8">
        <v>81.8</v>
      </c>
      <c r="N315" s="8">
        <v>116.7</v>
      </c>
      <c r="O315" s="8">
        <v>28.9</v>
      </c>
      <c r="P315" s="8">
        <v>0.97</v>
      </c>
      <c r="Q315" s="8">
        <v>0.28499999999999998</v>
      </c>
      <c r="R315" s="8">
        <v>0.247</v>
      </c>
      <c r="S315" s="8">
        <v>1684</v>
      </c>
      <c r="T315" s="8"/>
      <c r="U315" s="8"/>
      <c r="V315" s="8"/>
      <c r="W315" s="8">
        <v>0.46100000000000002</v>
      </c>
      <c r="X315" s="8"/>
      <c r="Y315" s="8"/>
      <c r="Z315" s="8">
        <v>3820</v>
      </c>
      <c r="AA315" s="8">
        <v>753.3</v>
      </c>
      <c r="AB315" s="8">
        <v>4.3</v>
      </c>
      <c r="AC315" s="8">
        <v>2781</v>
      </c>
      <c r="AD315" s="8">
        <v>317.45999999999998</v>
      </c>
      <c r="AE315" s="8"/>
      <c r="AF315" s="8"/>
      <c r="AG315" s="7">
        <v>0.81</v>
      </c>
      <c r="AH315" s="111">
        <v>0.13500000000000001</v>
      </c>
      <c r="AI315" s="124"/>
      <c r="AJ315" s="7">
        <v>35.19</v>
      </c>
      <c r="AK315" s="124">
        <v>2088.2390256521749</v>
      </c>
      <c r="AM315" s="124">
        <v>6865.6262878260886</v>
      </c>
      <c r="AN315" s="124">
        <v>10063.41551956522</v>
      </c>
      <c r="AO315" s="124">
        <v>3.4052547826086919</v>
      </c>
      <c r="AQ315" s="78"/>
      <c r="AR315" s="7">
        <v>0.21392441034384768</v>
      </c>
      <c r="AS315" s="7">
        <f t="shared" si="108"/>
        <v>2.2583999999999995</v>
      </c>
      <c r="AT315">
        <v>40.228888888888889</v>
      </c>
      <c r="AU315" s="7" t="e">
        <v>#N/A</v>
      </c>
      <c r="AV315" s="7" t="e">
        <v>#N/A</v>
      </c>
      <c r="AW315" s="78" t="s">
        <v>97</v>
      </c>
      <c r="AX315" s="78" t="s">
        <v>98</v>
      </c>
      <c r="AY315" s="78" t="e">
        <v>#N/A</v>
      </c>
      <c r="AZ315" s="78" t="e">
        <v>#N/A</v>
      </c>
      <c r="BA315" s="78" t="e">
        <v>#N/A</v>
      </c>
      <c r="BB315" s="78" t="e">
        <v>#N/A</v>
      </c>
      <c r="BC315" s="78" t="str">
        <f t="shared" si="88"/>
        <v>R45S7C4</v>
      </c>
      <c r="BD315" s="78" t="e">
        <f t="shared" si="89"/>
        <v>#N/A</v>
      </c>
      <c r="BE315" s="78" t="e">
        <v>#N/A</v>
      </c>
      <c r="BF315" s="78"/>
      <c r="BG315" s="99">
        <v>30.2</v>
      </c>
      <c r="BH315" s="142">
        <v>2.2250639386189257</v>
      </c>
      <c r="BI315" s="99">
        <v>4</v>
      </c>
      <c r="BJ315" s="99">
        <f t="shared" si="90"/>
        <v>8.7974999999999994</v>
      </c>
      <c r="BK315" s="99">
        <v>79.028132992327372</v>
      </c>
      <c r="BL315" s="142">
        <v>2.8304498269896192</v>
      </c>
      <c r="BM315" s="76" t="str">
        <f t="shared" si="91"/>
        <v>R45S7</v>
      </c>
      <c r="BN315" s="76" t="e">
        <f t="shared" si="92"/>
        <v>#N/A</v>
      </c>
      <c r="BO315" s="76"/>
      <c r="BP315" s="110">
        <f t="shared" si="93"/>
        <v>12.48217244120929</v>
      </c>
      <c r="BQ315" s="144">
        <f t="shared" si="94"/>
        <v>0.2545</v>
      </c>
      <c r="BR315" s="110">
        <f t="shared" si="95"/>
        <v>16.022458366727967</v>
      </c>
      <c r="BS315" s="99">
        <v>1</v>
      </c>
      <c r="BT315" s="99">
        <f t="shared" si="96"/>
        <v>7747.2287999999999</v>
      </c>
      <c r="BU315" s="122">
        <v>5</v>
      </c>
      <c r="BV315" s="122">
        <f t="shared" si="97"/>
        <v>6063.2287999999999</v>
      </c>
      <c r="BW315" s="122">
        <f t="shared" si="98"/>
        <v>8.5467128027681659E-3</v>
      </c>
      <c r="BX315" s="122" t="s">
        <v>1376</v>
      </c>
      <c r="BY315" s="122">
        <f t="shared" si="99"/>
        <v>0.10406159617856794</v>
      </c>
      <c r="BZ315" s="78">
        <v>-5.5914686554703295</v>
      </c>
      <c r="CA315" s="122">
        <f t="shared" si="100"/>
        <v>-5.917610195481811</v>
      </c>
      <c r="CB315" s="122">
        <f t="shared" si="101"/>
        <v>-13.36433086547612</v>
      </c>
    </row>
    <row r="316" spans="1:80" x14ac:dyDescent="0.35">
      <c r="A316" s="34" t="s">
        <v>62</v>
      </c>
      <c r="B316" s="14">
        <v>6</v>
      </c>
      <c r="C316" s="8" t="s">
        <v>45</v>
      </c>
      <c r="D316" s="14">
        <v>1</v>
      </c>
      <c r="E316" s="8"/>
      <c r="F316" s="14">
        <v>3125.8</v>
      </c>
      <c r="G316" s="14">
        <v>3126.6</v>
      </c>
      <c r="H316" s="14">
        <f t="shared" si="107"/>
        <v>2954.8</v>
      </c>
      <c r="I316" s="14">
        <f t="shared" si="107"/>
        <v>2955.6</v>
      </c>
      <c r="J316" s="8">
        <v>7</v>
      </c>
      <c r="K316" s="54">
        <v>259.99520000000001</v>
      </c>
      <c r="L316" s="8">
        <v>299.60000000000002</v>
      </c>
      <c r="M316" s="8">
        <v>180.2</v>
      </c>
      <c r="N316" s="8">
        <v>171.2</v>
      </c>
      <c r="O316" s="8">
        <v>8.8000000000000007</v>
      </c>
      <c r="P316" s="8">
        <v>0.48699999999999999</v>
      </c>
      <c r="Q316" s="8">
        <v>0.105</v>
      </c>
      <c r="R316" s="8">
        <v>1.1930000000000001</v>
      </c>
      <c r="S316" s="8">
        <v>2037</v>
      </c>
      <c r="T316" s="8"/>
      <c r="U316" s="8"/>
      <c r="V316" s="8"/>
      <c r="W316" s="8">
        <v>0.28100000000000003</v>
      </c>
      <c r="X316" s="8"/>
      <c r="Y316" s="8"/>
      <c r="Z316" s="8">
        <v>2511</v>
      </c>
      <c r="AA316" s="8">
        <v>8.5</v>
      </c>
      <c r="AB316" s="8">
        <v>15.1</v>
      </c>
      <c r="AC316" s="8">
        <v>2973.4</v>
      </c>
      <c r="AD316" s="8">
        <v>310.60000000000002</v>
      </c>
      <c r="AE316" s="8"/>
      <c r="AF316" s="8"/>
      <c r="AG316" s="7">
        <v>0.87</v>
      </c>
      <c r="AH316" s="111">
        <v>0.14299999999999999</v>
      </c>
      <c r="AI316" s="124"/>
      <c r="AJ316" s="7">
        <v>57.69</v>
      </c>
      <c r="AK316" s="124">
        <v>1451.886087793428</v>
      </c>
      <c r="AM316" s="124">
        <v>6863.9322244131454</v>
      </c>
      <c r="AN316" s="124">
        <v>10428.897808450711</v>
      </c>
      <c r="AO316" s="124">
        <v>3.41665633802817</v>
      </c>
      <c r="AQ316" s="78"/>
      <c r="AR316" s="7">
        <v>0.25214075229675853</v>
      </c>
      <c r="AS316" s="7">
        <f t="shared" si="108"/>
        <v>4.3637999999999995</v>
      </c>
      <c r="AT316">
        <v>42.944473684210536</v>
      </c>
      <c r="AU316" s="7" t="e">
        <v>#N/A</v>
      </c>
      <c r="AV316" s="7" t="e">
        <v>#N/A</v>
      </c>
      <c r="AW316" s="78" t="s">
        <v>97</v>
      </c>
      <c r="AX316" s="78" t="s">
        <v>98</v>
      </c>
      <c r="AY316" s="78" t="e">
        <v>#N/A</v>
      </c>
      <c r="AZ316" s="78" t="e">
        <v>#N/A</v>
      </c>
      <c r="BA316" s="78" t="e">
        <v>#N/A</v>
      </c>
      <c r="BB316" s="78" t="e">
        <v>#N/A</v>
      </c>
      <c r="BC316" s="78" t="str">
        <f t="shared" si="88"/>
        <v>R45S6C1</v>
      </c>
      <c r="BD316" s="78" t="e">
        <f t="shared" si="89"/>
        <v>#N/A</v>
      </c>
      <c r="BE316" s="78" t="e">
        <v>#N/A</v>
      </c>
      <c r="BF316" s="78"/>
      <c r="BG316" s="99">
        <v>30.3</v>
      </c>
      <c r="BH316" s="142">
        <v>1.1145779164499914</v>
      </c>
      <c r="BI316" s="99">
        <v>4</v>
      </c>
      <c r="BJ316" s="99">
        <f t="shared" si="90"/>
        <v>14.422499999999999</v>
      </c>
      <c r="BK316" s="99">
        <v>51.540994973132264</v>
      </c>
      <c r="BL316" s="142">
        <v>20.477272727272723</v>
      </c>
      <c r="BM316" s="76" t="str">
        <f t="shared" si="91"/>
        <v>R45S6</v>
      </c>
      <c r="BN316" s="76" t="e">
        <f t="shared" si="92"/>
        <v>#N/A</v>
      </c>
      <c r="BO316" s="76"/>
      <c r="BP316" s="110">
        <f t="shared" si="93"/>
        <v>18.206074065128487</v>
      </c>
      <c r="BQ316" s="144">
        <f t="shared" si="94"/>
        <v>0.47475000000000001</v>
      </c>
      <c r="BR316" s="110">
        <f t="shared" si="95"/>
        <v>17.964798725971715</v>
      </c>
      <c r="BS316" s="99">
        <v>1</v>
      </c>
      <c r="BT316" s="99">
        <f t="shared" si="96"/>
        <v>8431.8172799999993</v>
      </c>
      <c r="BU316" s="122">
        <v>5</v>
      </c>
      <c r="BV316" s="122">
        <f t="shared" si="97"/>
        <v>6394.8172799999993</v>
      </c>
      <c r="BW316" s="122">
        <f t="shared" si="98"/>
        <v>0.13556818181818181</v>
      </c>
      <c r="BX316" s="122" t="s">
        <v>1376</v>
      </c>
      <c r="BY316" s="122">
        <f t="shared" si="99"/>
        <v>0.41634756065817247</v>
      </c>
      <c r="BZ316" s="78">
        <v>-6.3411314750930261</v>
      </c>
      <c r="CA316" s="122">
        <f t="shared" si="100"/>
        <v>-5.8304561409112772</v>
      </c>
      <c r="CB316" s="122">
        <f t="shared" si="101"/>
        <v>-25.442944507708628</v>
      </c>
    </row>
    <row r="317" spans="1:80" x14ac:dyDescent="0.35">
      <c r="A317" s="34" t="s">
        <v>62</v>
      </c>
      <c r="B317" s="14">
        <f t="shared" ref="B317:B319" si="110">B316</f>
        <v>6</v>
      </c>
      <c r="C317" s="8" t="s">
        <v>45</v>
      </c>
      <c r="D317" s="14">
        <v>2</v>
      </c>
      <c r="E317" s="8"/>
      <c r="F317" s="14">
        <v>3137.6</v>
      </c>
      <c r="G317" s="14">
        <v>3138.6</v>
      </c>
      <c r="H317" s="14">
        <f t="shared" si="107"/>
        <v>2966.6</v>
      </c>
      <c r="I317" s="14">
        <f t="shared" si="107"/>
        <v>2967.6</v>
      </c>
      <c r="J317" s="8">
        <v>9</v>
      </c>
      <c r="K317" s="54">
        <v>260.63240000000002</v>
      </c>
      <c r="L317" s="8">
        <v>166.3</v>
      </c>
      <c r="M317" s="8">
        <v>122.7</v>
      </c>
      <c r="N317" s="8">
        <v>95</v>
      </c>
      <c r="O317" s="8">
        <v>15.3</v>
      </c>
      <c r="P317" s="8">
        <v>0.86399999999999999</v>
      </c>
      <c r="Q317" s="8">
        <v>0.251</v>
      </c>
      <c r="R317" s="8">
        <v>0.185</v>
      </c>
      <c r="S317" s="8">
        <v>2309</v>
      </c>
      <c r="T317" s="8"/>
      <c r="U317" s="8"/>
      <c r="V317" s="8"/>
      <c r="W317" s="8">
        <v>0.38400000000000001</v>
      </c>
      <c r="X317" s="8"/>
      <c r="Y317" s="8"/>
      <c r="Z317" s="8">
        <v>2310</v>
      </c>
      <c r="AA317" s="8">
        <v>9.6</v>
      </c>
      <c r="AB317" s="8">
        <v>15.1</v>
      </c>
      <c r="AC317" s="8">
        <v>2973.4</v>
      </c>
      <c r="AD317" s="8">
        <v>310.60000000000002</v>
      </c>
      <c r="AE317" s="8"/>
      <c r="AF317" s="8"/>
      <c r="AG317" s="7">
        <v>0.87</v>
      </c>
      <c r="AH317" s="111">
        <v>0.14299999999999999</v>
      </c>
      <c r="AI317" s="124"/>
      <c r="AJ317" s="7">
        <v>57.69</v>
      </c>
      <c r="AK317" s="124">
        <v>1451.886087793428</v>
      </c>
      <c r="AM317" s="124">
        <v>6863.9322244131454</v>
      </c>
      <c r="AN317" s="124">
        <v>10428.897808450711</v>
      </c>
      <c r="AO317" s="124">
        <v>3.41665633802817</v>
      </c>
      <c r="AQ317" s="78"/>
      <c r="AR317" s="7">
        <v>0.25214075229675853</v>
      </c>
      <c r="AS317" s="7">
        <f t="shared" si="108"/>
        <v>4.3637999999999995</v>
      </c>
      <c r="AT317">
        <v>42.944473684210536</v>
      </c>
      <c r="AU317" s="7" t="e">
        <v>#N/A</v>
      </c>
      <c r="AV317" s="7" t="e">
        <v>#N/A</v>
      </c>
      <c r="AW317" s="78" t="s">
        <v>97</v>
      </c>
      <c r="AX317" s="78" t="s">
        <v>98</v>
      </c>
      <c r="AY317" s="78" t="e">
        <v>#N/A</v>
      </c>
      <c r="AZ317" s="78" t="e">
        <v>#N/A</v>
      </c>
      <c r="BA317" s="78" t="e">
        <v>#N/A</v>
      </c>
      <c r="BB317" s="78" t="e">
        <v>#N/A</v>
      </c>
      <c r="BC317" s="78" t="str">
        <f t="shared" si="88"/>
        <v>R45S6C2</v>
      </c>
      <c r="BD317" s="78" t="e">
        <f t="shared" si="89"/>
        <v>#N/A</v>
      </c>
      <c r="BE317" s="78" t="e">
        <v>#N/A</v>
      </c>
      <c r="BF317" s="78"/>
      <c r="BG317" s="99">
        <v>30.3</v>
      </c>
      <c r="BH317" s="142">
        <v>1.1145779164499914</v>
      </c>
      <c r="BI317" s="99">
        <v>4</v>
      </c>
      <c r="BJ317" s="99">
        <f t="shared" si="90"/>
        <v>14.422499999999999</v>
      </c>
      <c r="BK317" s="99">
        <v>51.540994973132264</v>
      </c>
      <c r="BL317" s="142">
        <v>8.0196078431372548</v>
      </c>
      <c r="BM317" s="76" t="str">
        <f t="shared" si="91"/>
        <v>R45S6</v>
      </c>
      <c r="BN317" s="76" t="e">
        <f t="shared" si="92"/>
        <v>#N/A</v>
      </c>
      <c r="BO317" s="76"/>
      <c r="BP317" s="110">
        <f t="shared" si="93"/>
        <v>15.378634327584763</v>
      </c>
      <c r="BQ317" s="144">
        <f t="shared" si="94"/>
        <v>0.47475000000000001</v>
      </c>
      <c r="BR317" s="110">
        <f t="shared" si="95"/>
        <v>17.964798725971715</v>
      </c>
      <c r="BS317" s="99">
        <v>1</v>
      </c>
      <c r="BT317" s="99">
        <f t="shared" si="96"/>
        <v>8465.4897600000004</v>
      </c>
      <c r="BU317" s="122">
        <v>5</v>
      </c>
      <c r="BV317" s="122">
        <f t="shared" si="97"/>
        <v>6156.4897600000004</v>
      </c>
      <c r="BW317" s="122">
        <f t="shared" si="98"/>
        <v>1.2091503267973855E-2</v>
      </c>
      <c r="BX317" s="122" t="s">
        <v>1376</v>
      </c>
      <c r="BY317" s="122">
        <f t="shared" si="99"/>
        <v>0.21753027549351248</v>
      </c>
      <c r="BZ317" s="78">
        <v>-5.9568064816356543</v>
      </c>
      <c r="CA317" s="122">
        <f t="shared" si="100"/>
        <v>-5.8304561409112772</v>
      </c>
      <c r="CB317" s="122">
        <f t="shared" si="101"/>
        <v>-25.442944507708628</v>
      </c>
    </row>
    <row r="318" spans="1:80" x14ac:dyDescent="0.35">
      <c r="A318" s="34" t="s">
        <v>62</v>
      </c>
      <c r="B318" s="14">
        <f t="shared" si="110"/>
        <v>6</v>
      </c>
      <c r="C318" s="8" t="s">
        <v>45</v>
      </c>
      <c r="D318" s="14">
        <v>3</v>
      </c>
      <c r="E318" s="8"/>
      <c r="F318" s="14">
        <v>3166</v>
      </c>
      <c r="G318" s="14">
        <v>3166.6</v>
      </c>
      <c r="H318" s="14">
        <f t="shared" si="107"/>
        <v>2995</v>
      </c>
      <c r="I318" s="14">
        <f t="shared" si="107"/>
        <v>2995.6</v>
      </c>
      <c r="J318" s="8">
        <v>5</v>
      </c>
      <c r="K318" s="54">
        <v>262.16600000000005</v>
      </c>
      <c r="L318" s="8">
        <v>97.7</v>
      </c>
      <c r="M318" s="8">
        <v>56.1</v>
      </c>
      <c r="N318" s="8">
        <v>69.7</v>
      </c>
      <c r="O318" s="8">
        <v>22.5</v>
      </c>
      <c r="P318" s="8">
        <v>0.96299999999999997</v>
      </c>
      <c r="Q318" s="8">
        <v>0.21199999999999999</v>
      </c>
      <c r="R318" s="8">
        <v>0.27800000000000002</v>
      </c>
      <c r="S318" s="8">
        <v>2201</v>
      </c>
      <c r="T318" s="8"/>
      <c r="U318" s="8"/>
      <c r="V318" s="8"/>
      <c r="W318" s="8">
        <v>0.5</v>
      </c>
      <c r="X318" s="8"/>
      <c r="Y318" s="8"/>
      <c r="Z318" s="8">
        <v>4062</v>
      </c>
      <c r="AA318" s="8">
        <v>73.599999999999994</v>
      </c>
      <c r="AB318" s="8">
        <v>15.1</v>
      </c>
      <c r="AC318" s="8">
        <v>2973.4</v>
      </c>
      <c r="AD318" s="8">
        <v>310.60000000000002</v>
      </c>
      <c r="AE318" s="8"/>
      <c r="AF318" s="8"/>
      <c r="AG318" s="7">
        <v>0.87</v>
      </c>
      <c r="AH318" s="111">
        <v>0.14299999999999999</v>
      </c>
      <c r="AI318" s="124"/>
      <c r="AJ318" s="7">
        <v>57.69</v>
      </c>
      <c r="AK318" s="124">
        <v>1451.886087793428</v>
      </c>
      <c r="AM318" s="124">
        <v>6863.9322244131454</v>
      </c>
      <c r="AN318" s="124">
        <v>10428.897808450711</v>
      </c>
      <c r="AO318" s="124">
        <v>3.41665633802817</v>
      </c>
      <c r="AQ318" s="78"/>
      <c r="AR318" s="7">
        <v>0.25214075229675853</v>
      </c>
      <c r="AS318" s="7">
        <f t="shared" si="108"/>
        <v>4.3637999999999995</v>
      </c>
      <c r="AT318">
        <v>42.944473684210536</v>
      </c>
      <c r="AU318" s="7" t="e">
        <v>#N/A</v>
      </c>
      <c r="AV318" s="7" t="e">
        <v>#N/A</v>
      </c>
      <c r="AW318" s="78" t="s">
        <v>97</v>
      </c>
      <c r="AX318" s="78" t="s">
        <v>98</v>
      </c>
      <c r="AY318" s="78" t="e">
        <v>#N/A</v>
      </c>
      <c r="AZ318" s="78" t="e">
        <v>#N/A</v>
      </c>
      <c r="BA318" s="78" t="e">
        <v>#N/A</v>
      </c>
      <c r="BB318" s="78" t="e">
        <v>#N/A</v>
      </c>
      <c r="BC318" s="78" t="str">
        <f t="shared" si="88"/>
        <v>R45S6C3</v>
      </c>
      <c r="BD318" s="78" t="e">
        <f t="shared" si="89"/>
        <v>#N/A</v>
      </c>
      <c r="BE318" s="78" t="e">
        <v>#N/A</v>
      </c>
      <c r="BF318" s="78"/>
      <c r="BG318" s="99">
        <v>30.3</v>
      </c>
      <c r="BH318" s="142">
        <v>1.1145779164499914</v>
      </c>
      <c r="BI318" s="99">
        <v>4</v>
      </c>
      <c r="BJ318" s="99">
        <f t="shared" si="90"/>
        <v>14.422499999999999</v>
      </c>
      <c r="BK318" s="99">
        <v>51.540994973132264</v>
      </c>
      <c r="BL318" s="142">
        <v>2.4933333333333332</v>
      </c>
      <c r="BM318" s="76" t="str">
        <f t="shared" si="91"/>
        <v>R45S6</v>
      </c>
      <c r="BN318" s="76" t="e">
        <f t="shared" si="92"/>
        <v>#N/A</v>
      </c>
      <c r="BO318" s="76"/>
      <c r="BP318" s="110">
        <f t="shared" si="93"/>
        <v>22.872223418116974</v>
      </c>
      <c r="BQ318" s="144">
        <f t="shared" si="94"/>
        <v>0.47475000000000001</v>
      </c>
      <c r="BR318" s="110">
        <f t="shared" si="95"/>
        <v>17.964798725971715</v>
      </c>
      <c r="BS318" s="99">
        <v>1</v>
      </c>
      <c r="BT318" s="99">
        <f t="shared" si="96"/>
        <v>8546.5319999999992</v>
      </c>
      <c r="BU318" s="122">
        <v>5</v>
      </c>
      <c r="BV318" s="122">
        <f t="shared" si="97"/>
        <v>6345.5319999999992</v>
      </c>
      <c r="BW318" s="122">
        <f t="shared" si="98"/>
        <v>1.2355555555555557E-2</v>
      </c>
      <c r="BX318" s="122" t="s">
        <v>1376</v>
      </c>
      <c r="BY318" s="122">
        <f t="shared" si="99"/>
        <v>0.12163489853690497</v>
      </c>
      <c r="BZ318" s="78">
        <v>-5.2143272243902787</v>
      </c>
      <c r="CA318" s="122">
        <f t="shared" si="100"/>
        <v>-5.8304561409112772</v>
      </c>
      <c r="CB318" s="122">
        <f t="shared" si="101"/>
        <v>-25.442944507708628</v>
      </c>
    </row>
    <row r="319" spans="1:80" x14ac:dyDescent="0.35">
      <c r="A319" s="34" t="s">
        <v>62</v>
      </c>
      <c r="B319" s="14">
        <f t="shared" si="110"/>
        <v>6</v>
      </c>
      <c r="C319" s="8" t="s">
        <v>45</v>
      </c>
      <c r="D319" s="14">
        <v>4</v>
      </c>
      <c r="E319" s="8"/>
      <c r="F319" s="14">
        <v>3184.2</v>
      </c>
      <c r="G319" s="14">
        <v>3185</v>
      </c>
      <c r="H319" s="14">
        <f t="shared" si="107"/>
        <v>3013.2</v>
      </c>
      <c r="I319" s="14">
        <f t="shared" si="107"/>
        <v>3014</v>
      </c>
      <c r="J319" s="8">
        <v>7</v>
      </c>
      <c r="K319" s="54">
        <v>263.14879999999999</v>
      </c>
      <c r="L319" s="8">
        <v>179.2</v>
      </c>
      <c r="M319" s="8">
        <v>105.9</v>
      </c>
      <c r="N319" s="8">
        <v>102.4</v>
      </c>
      <c r="O319" s="8">
        <v>17.7</v>
      </c>
      <c r="P319" s="8">
        <v>0.753</v>
      </c>
      <c r="Q319" s="8">
        <v>0.16300000000000001</v>
      </c>
      <c r="R319" s="8">
        <v>0.24299999999999999</v>
      </c>
      <c r="S319" s="8">
        <v>2045</v>
      </c>
      <c r="T319" s="8"/>
      <c r="U319" s="8"/>
      <c r="V319" s="8"/>
      <c r="W319" s="8">
        <v>0.45</v>
      </c>
      <c r="X319" s="8"/>
      <c r="Y319" s="8"/>
      <c r="Z319" s="8">
        <v>2547</v>
      </c>
      <c r="AA319" s="8">
        <v>12.2</v>
      </c>
      <c r="AB319" s="8">
        <v>15.1</v>
      </c>
      <c r="AC319" s="8">
        <v>2973.4</v>
      </c>
      <c r="AD319" s="8">
        <v>310.60000000000002</v>
      </c>
      <c r="AE319" s="8"/>
      <c r="AF319" s="8"/>
      <c r="AG319" s="7">
        <v>0.87</v>
      </c>
      <c r="AH319" s="111">
        <v>0.14299999999999999</v>
      </c>
      <c r="AI319" s="124"/>
      <c r="AJ319" s="7">
        <v>57.69</v>
      </c>
      <c r="AK319" s="124">
        <v>1451.886087793428</v>
      </c>
      <c r="AM319" s="124">
        <v>6863.9322244131454</v>
      </c>
      <c r="AN319" s="124">
        <v>10428.897808450711</v>
      </c>
      <c r="AO319" s="124">
        <v>3.41665633802817</v>
      </c>
      <c r="AQ319" s="78"/>
      <c r="AR319" s="7">
        <v>0.25214075229675853</v>
      </c>
      <c r="AS319" s="7">
        <f t="shared" si="108"/>
        <v>4.3637999999999995</v>
      </c>
      <c r="AT319">
        <v>42.944473684210536</v>
      </c>
      <c r="AU319" s="7" t="e">
        <v>#N/A</v>
      </c>
      <c r="AV319" s="7" t="e">
        <v>#N/A</v>
      </c>
      <c r="AW319" s="78" t="s">
        <v>97</v>
      </c>
      <c r="AX319" s="78" t="s">
        <v>98</v>
      </c>
      <c r="AY319" s="78" t="e">
        <v>#N/A</v>
      </c>
      <c r="AZ319" s="78" t="e">
        <v>#N/A</v>
      </c>
      <c r="BA319" s="78" t="e">
        <v>#N/A</v>
      </c>
      <c r="BB319" s="78" t="e">
        <v>#N/A</v>
      </c>
      <c r="BC319" s="78" t="str">
        <f t="shared" si="88"/>
        <v>R45S6C4</v>
      </c>
      <c r="BD319" s="78" t="e">
        <f t="shared" si="89"/>
        <v>#N/A</v>
      </c>
      <c r="BE319" s="78" t="e">
        <v>#N/A</v>
      </c>
      <c r="BF319" s="78"/>
      <c r="BG319" s="99">
        <v>30.3</v>
      </c>
      <c r="BH319" s="142">
        <v>1.1145779164499914</v>
      </c>
      <c r="BI319" s="99">
        <v>4</v>
      </c>
      <c r="BJ319" s="99">
        <f t="shared" si="90"/>
        <v>14.422499999999999</v>
      </c>
      <c r="BK319" s="99">
        <v>51.540994973132264</v>
      </c>
      <c r="BL319" s="142">
        <v>5.9830508474576281</v>
      </c>
      <c r="BM319" s="76" t="str">
        <f t="shared" si="91"/>
        <v>R45S6</v>
      </c>
      <c r="BN319" s="76" t="e">
        <f t="shared" si="92"/>
        <v>#N/A</v>
      </c>
      <c r="BO319" s="76"/>
      <c r="BP319" s="110">
        <f t="shared" si="93"/>
        <v>15.402263093056634</v>
      </c>
      <c r="BQ319" s="144">
        <f t="shared" si="94"/>
        <v>0.47475000000000001</v>
      </c>
      <c r="BR319" s="110">
        <f t="shared" si="95"/>
        <v>17.964798725971715</v>
      </c>
      <c r="BS319" s="99">
        <v>1</v>
      </c>
      <c r="BT319" s="99">
        <f t="shared" si="96"/>
        <v>8598.4675199999983</v>
      </c>
      <c r="BU319" s="122">
        <v>5</v>
      </c>
      <c r="BV319" s="122">
        <f t="shared" si="97"/>
        <v>6553.4675199999983</v>
      </c>
      <c r="BW319" s="122">
        <f t="shared" si="98"/>
        <v>1.3728813559322034E-2</v>
      </c>
      <c r="BX319" s="122" t="s">
        <v>1377</v>
      </c>
      <c r="BY319" s="122">
        <f t="shared" si="99"/>
        <v>0.18123861039388992</v>
      </c>
      <c r="BZ319" s="78">
        <v>-5.8095593825261496</v>
      </c>
      <c r="CA319" s="122">
        <f t="shared" si="100"/>
        <v>-5.8304561409112772</v>
      </c>
      <c r="CB319" s="122">
        <f t="shared" si="101"/>
        <v>-25.442944507708628</v>
      </c>
    </row>
    <row r="320" spans="1:80" x14ac:dyDescent="0.35">
      <c r="A320" s="34" t="s">
        <v>62</v>
      </c>
      <c r="B320" s="14">
        <v>4</v>
      </c>
      <c r="C320" s="8" t="s">
        <v>45</v>
      </c>
      <c r="D320" s="14">
        <v>1</v>
      </c>
      <c r="E320" s="8"/>
      <c r="F320" s="14">
        <v>3282</v>
      </c>
      <c r="G320" s="14">
        <v>3283.5</v>
      </c>
      <c r="H320" s="14">
        <f t="shared" si="107"/>
        <v>3111</v>
      </c>
      <c r="I320" s="14">
        <f t="shared" si="107"/>
        <v>3112.5</v>
      </c>
      <c r="J320" s="8">
        <v>14</v>
      </c>
      <c r="K320" s="54">
        <v>268.43</v>
      </c>
      <c r="L320" s="8">
        <v>481.3</v>
      </c>
      <c r="M320" s="8">
        <v>212.9</v>
      </c>
      <c r="N320" s="8">
        <v>383.2</v>
      </c>
      <c r="O320" s="8">
        <v>25.9</v>
      </c>
      <c r="P320" s="8">
        <v>0.44500000000000001</v>
      </c>
      <c r="Q320" s="8">
        <v>0.06</v>
      </c>
      <c r="R320" s="8">
        <v>4.3999999999999997E-2</v>
      </c>
      <c r="S320" s="8">
        <v>1645</v>
      </c>
      <c r="T320" s="8"/>
      <c r="U320" s="8"/>
      <c r="V320" s="8"/>
      <c r="W320" s="8">
        <v>0.35299999999999998</v>
      </c>
      <c r="X320" s="8"/>
      <c r="Y320" s="8"/>
      <c r="Z320" s="8">
        <v>262</v>
      </c>
      <c r="AA320" s="8">
        <v>1.4</v>
      </c>
      <c r="AB320" s="8">
        <v>25.3</v>
      </c>
      <c r="AC320" s="8">
        <v>1743</v>
      </c>
      <c r="AD320" s="8">
        <v>49.36</v>
      </c>
      <c r="AE320" s="8"/>
      <c r="AF320" s="8"/>
      <c r="AG320" s="7">
        <v>0.86599999999999999</v>
      </c>
      <c r="AH320" s="111">
        <v>0.125</v>
      </c>
      <c r="AI320" s="124"/>
      <c r="AJ320" s="7">
        <v>26.05</v>
      </c>
      <c r="AK320" s="124">
        <v>1881.425533587787</v>
      </c>
      <c r="AM320" s="124">
        <v>7193.6662229007616</v>
      </c>
      <c r="AN320" s="124">
        <v>10917.092922900771</v>
      </c>
      <c r="AO320" s="124">
        <v>3.6746648854961839</v>
      </c>
      <c r="AQ320" s="78"/>
      <c r="AR320" s="7">
        <v>0.18203454894433779</v>
      </c>
      <c r="AS320" s="7">
        <f t="shared" si="108"/>
        <v>1.4225999999999999</v>
      </c>
      <c r="AT320">
        <v>44.19166666666667</v>
      </c>
      <c r="AU320" s="7" t="e">
        <v>#N/A</v>
      </c>
      <c r="AV320" s="7" t="e">
        <v>#N/A</v>
      </c>
      <c r="AW320" s="78" t="s">
        <v>97</v>
      </c>
      <c r="AX320" s="78" t="s">
        <v>98</v>
      </c>
      <c r="AY320" s="78" t="e">
        <v>#N/A</v>
      </c>
      <c r="AZ320" s="78" t="e">
        <v>#N/A</v>
      </c>
      <c r="BA320" s="78" t="e">
        <v>#N/A</v>
      </c>
      <c r="BB320" s="78" t="e">
        <v>#N/A</v>
      </c>
      <c r="BC320" s="78" t="str">
        <f t="shared" si="88"/>
        <v>R45S4C1</v>
      </c>
      <c r="BD320" s="78" t="e">
        <f t="shared" si="89"/>
        <v>#N/A</v>
      </c>
      <c r="BE320" s="78" t="e">
        <v>#N/A</v>
      </c>
      <c r="BF320" s="78"/>
      <c r="BG320" s="99">
        <v>30</v>
      </c>
      <c r="BH320" s="142">
        <v>1.9884836852207293</v>
      </c>
      <c r="BI320" s="99">
        <v>2</v>
      </c>
      <c r="BJ320" s="99">
        <f t="shared" si="90"/>
        <v>13.025</v>
      </c>
      <c r="BK320" s="99">
        <v>66.909788867562384</v>
      </c>
      <c r="BL320" s="142">
        <v>8.2200772200772203</v>
      </c>
      <c r="BM320" s="76" t="str">
        <f t="shared" si="91"/>
        <v>R45S4</v>
      </c>
      <c r="BN320" s="76" t="e">
        <f t="shared" si="92"/>
        <v>#N/A</v>
      </c>
      <c r="BO320" s="76"/>
      <c r="BP320" s="110">
        <f t="shared" si="93"/>
        <v>0.83205500645577068</v>
      </c>
      <c r="BQ320" s="144">
        <f t="shared" si="94"/>
        <v>4.3999999999999997E-2</v>
      </c>
      <c r="BR320" s="110">
        <f t="shared" si="95"/>
        <v>0.83205500645577068</v>
      </c>
      <c r="BS320" s="99">
        <v>1</v>
      </c>
      <c r="BT320" s="99">
        <f t="shared" si="96"/>
        <v>8836.7332799999986</v>
      </c>
      <c r="BU320" s="122">
        <v>5</v>
      </c>
      <c r="BV320" s="122">
        <f t="shared" si="97"/>
        <v>7191.7332799999986</v>
      </c>
      <c r="BW320" s="122">
        <f t="shared" si="98"/>
        <v>1.6988416988416989E-3</v>
      </c>
      <c r="BX320" s="122" t="s">
        <v>1377</v>
      </c>
      <c r="BY320" s="122">
        <f t="shared" si="99"/>
        <v>0.14748374307302156</v>
      </c>
      <c r="BZ320" s="78">
        <v>-5.6327739154054646</v>
      </c>
      <c r="CA320" s="122">
        <f t="shared" si="100"/>
        <v>-5.6327739154054646</v>
      </c>
      <c r="CB320" s="122">
        <f t="shared" si="101"/>
        <v>-8.0131841720558139</v>
      </c>
    </row>
    <row r="321" spans="1:80" x14ac:dyDescent="0.35">
      <c r="A321" s="34" t="s">
        <v>62</v>
      </c>
      <c r="B321" s="14">
        <f>B320</f>
        <v>4</v>
      </c>
      <c r="C321" s="8" t="s">
        <v>45</v>
      </c>
      <c r="D321" s="14">
        <v>2</v>
      </c>
      <c r="E321" s="8"/>
      <c r="F321" s="14">
        <v>3289</v>
      </c>
      <c r="G321" s="14">
        <v>3290.5</v>
      </c>
      <c r="H321" s="14">
        <f t="shared" si="107"/>
        <v>3118</v>
      </c>
      <c r="I321" s="14">
        <f t="shared" si="107"/>
        <v>3119.5</v>
      </c>
      <c r="J321" s="8">
        <v>14</v>
      </c>
      <c r="K321" s="54">
        <v>268.80799999999999</v>
      </c>
      <c r="L321" s="8">
        <v>481.3</v>
      </c>
      <c r="M321" s="8">
        <v>212.9</v>
      </c>
      <c r="N321" s="8">
        <v>383.2</v>
      </c>
      <c r="O321" s="8">
        <v>25.9</v>
      </c>
      <c r="P321" s="8">
        <v>0.44500000000000001</v>
      </c>
      <c r="Q321" s="8">
        <v>0.06</v>
      </c>
      <c r="R321" s="8">
        <v>4.3999999999999997E-2</v>
      </c>
      <c r="S321" s="8">
        <v>1645</v>
      </c>
      <c r="T321" s="8"/>
      <c r="U321" s="8"/>
      <c r="V321" s="8"/>
      <c r="W321" s="8">
        <v>0.35299999999999998</v>
      </c>
      <c r="X321" s="8"/>
      <c r="Y321" s="8"/>
      <c r="Z321" s="8">
        <v>262</v>
      </c>
      <c r="AA321" s="8">
        <v>1.4</v>
      </c>
      <c r="AB321" s="8">
        <v>25.3</v>
      </c>
      <c r="AC321" s="8">
        <v>1743</v>
      </c>
      <c r="AD321" s="8">
        <v>49.36</v>
      </c>
      <c r="AE321" s="8"/>
      <c r="AF321" s="8"/>
      <c r="AG321" s="7">
        <v>0.86599999999999999</v>
      </c>
      <c r="AH321" s="111">
        <v>0.125</v>
      </c>
      <c r="AI321" s="124"/>
      <c r="AJ321" s="7">
        <v>26.05</v>
      </c>
      <c r="AK321" s="124">
        <v>1881.425533587787</v>
      </c>
      <c r="AM321" s="124">
        <v>7193.6662229007616</v>
      </c>
      <c r="AN321" s="124">
        <v>10917.092922900771</v>
      </c>
      <c r="AO321" s="124">
        <v>3.6746648854961839</v>
      </c>
      <c r="AQ321" s="78"/>
      <c r="AR321" s="7">
        <v>0.18203454894433779</v>
      </c>
      <c r="AS321" s="7">
        <f t="shared" si="108"/>
        <v>1.4225999999999999</v>
      </c>
      <c r="AT321">
        <v>44.19166666666667</v>
      </c>
      <c r="AU321" s="7" t="e">
        <v>#N/A</v>
      </c>
      <c r="AV321" s="7" t="e">
        <v>#N/A</v>
      </c>
      <c r="AW321" s="78" t="s">
        <v>97</v>
      </c>
      <c r="AX321" s="78" t="s">
        <v>98</v>
      </c>
      <c r="AY321" s="78" t="e">
        <v>#N/A</v>
      </c>
      <c r="AZ321" s="78" t="e">
        <v>#N/A</v>
      </c>
      <c r="BA321" s="78" t="e">
        <v>#N/A</v>
      </c>
      <c r="BB321" s="78" t="e">
        <v>#N/A</v>
      </c>
      <c r="BC321" s="78" t="str">
        <f t="shared" si="88"/>
        <v>R45S4C2</v>
      </c>
      <c r="BD321" s="78" t="e">
        <f t="shared" si="89"/>
        <v>#N/A</v>
      </c>
      <c r="BE321" s="78" t="e">
        <v>#N/A</v>
      </c>
      <c r="BF321" s="78"/>
      <c r="BG321" s="99">
        <v>30</v>
      </c>
      <c r="BH321" s="142">
        <v>1.9884836852207293</v>
      </c>
      <c r="BI321" s="99">
        <v>2</v>
      </c>
      <c r="BJ321" s="99">
        <f t="shared" si="90"/>
        <v>13.025</v>
      </c>
      <c r="BK321" s="99">
        <v>66.909788867562384</v>
      </c>
      <c r="BL321" s="142">
        <v>8.2200772200772203</v>
      </c>
      <c r="BM321" s="76" t="str">
        <f t="shared" si="91"/>
        <v>R45S4</v>
      </c>
      <c r="BN321" s="76" t="e">
        <f t="shared" si="92"/>
        <v>#N/A</v>
      </c>
      <c r="BO321" s="76"/>
      <c r="BP321" s="110">
        <f t="shared" si="93"/>
        <v>0.83205500645577068</v>
      </c>
      <c r="BQ321" s="144">
        <f t="shared" si="94"/>
        <v>4.3999999999999997E-2</v>
      </c>
      <c r="BR321" s="110">
        <f t="shared" si="95"/>
        <v>0.83205500645577068</v>
      </c>
      <c r="BS321" s="99">
        <v>1</v>
      </c>
      <c r="BT321" s="99">
        <f t="shared" si="96"/>
        <v>8856.6166400000002</v>
      </c>
      <c r="BU321" s="122">
        <v>5</v>
      </c>
      <c r="BV321" s="122">
        <f t="shared" si="97"/>
        <v>7211.6166400000002</v>
      </c>
      <c r="BW321" s="122">
        <f t="shared" si="98"/>
        <v>1.6988416988416989E-3</v>
      </c>
      <c r="BX321" s="122" t="s">
        <v>1377</v>
      </c>
      <c r="BY321" s="122">
        <f t="shared" si="99"/>
        <v>0.14748374307302156</v>
      </c>
      <c r="BZ321" s="78">
        <v>-5.6327739154054646</v>
      </c>
      <c r="CA321" s="122">
        <f t="shared" si="100"/>
        <v>-5.6327739154054646</v>
      </c>
      <c r="CB321" s="122">
        <f t="shared" si="101"/>
        <v>-8.0131841720558139</v>
      </c>
    </row>
    <row r="322" spans="1:80" x14ac:dyDescent="0.35">
      <c r="A322" s="34" t="s">
        <v>62</v>
      </c>
      <c r="B322" s="14">
        <v>3</v>
      </c>
      <c r="C322" s="8" t="s">
        <v>45</v>
      </c>
      <c r="D322" s="14">
        <v>1</v>
      </c>
      <c r="E322" s="8"/>
      <c r="F322" s="14">
        <v>3342</v>
      </c>
      <c r="G322" s="14">
        <v>3343.5</v>
      </c>
      <c r="H322" s="14">
        <f t="shared" si="107"/>
        <v>3171</v>
      </c>
      <c r="I322" s="14">
        <f t="shared" si="107"/>
        <v>3172.5</v>
      </c>
      <c r="J322" s="8">
        <v>14</v>
      </c>
      <c r="K322" s="54">
        <v>271.67</v>
      </c>
      <c r="L322" s="8">
        <v>278.5</v>
      </c>
      <c r="M322" s="8">
        <v>156.1</v>
      </c>
      <c r="N322" s="8">
        <v>198.9</v>
      </c>
      <c r="O322" s="8">
        <v>48.9</v>
      </c>
      <c r="P322" s="8">
        <v>1.1040000000000001</v>
      </c>
      <c r="Q322" s="8">
        <v>0.215</v>
      </c>
      <c r="R322" s="8">
        <v>0.23799999999999999</v>
      </c>
      <c r="S322" s="8">
        <v>1737</v>
      </c>
      <c r="T322" s="8"/>
      <c r="U322" s="8"/>
      <c r="V322" s="8"/>
      <c r="W322" s="8">
        <v>0.54400000000000004</v>
      </c>
      <c r="X322" s="8"/>
      <c r="Y322" s="8"/>
      <c r="Z322" s="8">
        <v>2310</v>
      </c>
      <c r="AA322" s="8">
        <v>34.4</v>
      </c>
      <c r="AB322" s="8">
        <v>0</v>
      </c>
      <c r="AC322" s="8">
        <v>2844.1666666666665</v>
      </c>
      <c r="AD322" s="8">
        <v>318.74</v>
      </c>
      <c r="AE322" s="8"/>
      <c r="AF322" s="8"/>
      <c r="AG322" s="7">
        <v>0.84456160021256266</v>
      </c>
      <c r="AH322" s="111">
        <v>0.108</v>
      </c>
      <c r="AI322" s="124"/>
      <c r="AJ322" s="7">
        <v>42.05</v>
      </c>
      <c r="AK322" s="124">
        <v>1914.8437517766499</v>
      </c>
      <c r="AM322" s="124"/>
      <c r="AN322" s="124"/>
      <c r="AO322" s="124"/>
      <c r="AQ322" s="78"/>
      <c r="AR322" s="7">
        <v>0.15676575505350773</v>
      </c>
      <c r="AS322" s="7">
        <f t="shared" si="108"/>
        <v>1.9776</v>
      </c>
      <c r="AT322">
        <v>44.247931034482768</v>
      </c>
      <c r="AU322" s="7" t="e">
        <v>#N/A</v>
      </c>
      <c r="AV322" s="7" t="e">
        <v>#N/A</v>
      </c>
      <c r="AW322" s="78" t="s">
        <v>97</v>
      </c>
      <c r="AX322" s="78" t="s">
        <v>98</v>
      </c>
      <c r="AY322" s="78" t="e">
        <v>#N/A</v>
      </c>
      <c r="AZ322" s="78" t="e">
        <v>#N/A</v>
      </c>
      <c r="BA322" s="78" t="e">
        <v>#N/A</v>
      </c>
      <c r="BB322" s="78" t="e">
        <v>#N/A</v>
      </c>
      <c r="BC322" s="78" t="str">
        <f t="shared" ref="BC322:BC385" si="111">CONCATENATE("R",RIGHT(A322,2),"S",B322,"C",D322)</f>
        <v>R45S3C1</v>
      </c>
      <c r="BD322" s="78" t="e">
        <f t="shared" si="89"/>
        <v>#N/A</v>
      </c>
      <c r="BE322" s="78" t="e">
        <v>#N/A</v>
      </c>
      <c r="BF322" s="78"/>
      <c r="BG322" s="99">
        <v>30.1</v>
      </c>
      <c r="BH322" s="142">
        <v>2.3258026159334126</v>
      </c>
      <c r="BI322" s="99">
        <v>2</v>
      </c>
      <c r="BJ322" s="99">
        <f t="shared" si="90"/>
        <v>21.024999999999999</v>
      </c>
      <c r="BK322" s="99">
        <v>67.637732857709082</v>
      </c>
      <c r="BL322" s="142">
        <v>3.1922290388548058</v>
      </c>
      <c r="BM322" s="76" t="str">
        <f t="shared" si="91"/>
        <v>R45S3</v>
      </c>
      <c r="BN322" s="76" t="e">
        <f t="shared" si="92"/>
        <v>#N/A</v>
      </c>
      <c r="BO322" s="76"/>
      <c r="BP322" s="110">
        <f t="shared" si="93"/>
        <v>3.8812991637932894</v>
      </c>
      <c r="BQ322" s="144">
        <f t="shared" si="94"/>
        <v>0.23799999999999999</v>
      </c>
      <c r="BR322" s="110">
        <f t="shared" si="95"/>
        <v>3.8812991637932894</v>
      </c>
      <c r="BS322" s="99">
        <v>1</v>
      </c>
      <c r="BT322" s="99">
        <f t="shared" si="96"/>
        <v>8784.1838564188383</v>
      </c>
      <c r="BU322" s="122">
        <v>5</v>
      </c>
      <c r="BV322" s="122">
        <f t="shared" si="97"/>
        <v>7047.1838564188383</v>
      </c>
      <c r="BW322" s="122">
        <f t="shared" si="98"/>
        <v>4.8670756646216765E-3</v>
      </c>
      <c r="BX322" s="122" t="s">
        <v>1377</v>
      </c>
      <c r="BY322" s="122">
        <f t="shared" si="99"/>
        <v>7.2283948305807935E-2</v>
      </c>
      <c r="BZ322" s="78">
        <v>-6.2376882393830142</v>
      </c>
      <c r="CA322" s="122">
        <f t="shared" si="100"/>
        <v>-6.2376882393830142</v>
      </c>
      <c r="CB322" s="122">
        <f t="shared" si="101"/>
        <v>-12.335652262203849</v>
      </c>
    </row>
    <row r="323" spans="1:80" x14ac:dyDescent="0.35">
      <c r="A323" s="34" t="s">
        <v>62</v>
      </c>
      <c r="B323" s="14">
        <f>B322</f>
        <v>3</v>
      </c>
      <c r="C323" s="8" t="s">
        <v>45</v>
      </c>
      <c r="D323" s="14">
        <v>2</v>
      </c>
      <c r="E323" s="8"/>
      <c r="F323" s="14">
        <v>3370</v>
      </c>
      <c r="G323" s="14">
        <v>3371.5</v>
      </c>
      <c r="H323" s="14">
        <f t="shared" si="107"/>
        <v>3199</v>
      </c>
      <c r="I323" s="14">
        <f t="shared" si="107"/>
        <v>3200.5</v>
      </c>
      <c r="J323" s="8">
        <v>14</v>
      </c>
      <c r="K323" s="54">
        <v>273.18200000000002</v>
      </c>
      <c r="L323" s="8">
        <v>278.5</v>
      </c>
      <c r="M323" s="8">
        <v>156.1</v>
      </c>
      <c r="N323" s="8">
        <v>198.9</v>
      </c>
      <c r="O323" s="8">
        <v>48.9</v>
      </c>
      <c r="P323" s="8">
        <v>1.1040000000000001</v>
      </c>
      <c r="Q323" s="8">
        <v>0.215</v>
      </c>
      <c r="R323" s="8">
        <v>0.23799999999999999</v>
      </c>
      <c r="S323" s="8">
        <v>1737</v>
      </c>
      <c r="T323" s="8"/>
      <c r="U323" s="8"/>
      <c r="V323" s="8"/>
      <c r="W323" s="8">
        <v>0.54400000000000004</v>
      </c>
      <c r="X323" s="8"/>
      <c r="Y323" s="8"/>
      <c r="Z323" s="8">
        <v>2310</v>
      </c>
      <c r="AA323" s="8">
        <v>34.4</v>
      </c>
      <c r="AB323" s="8">
        <v>0</v>
      </c>
      <c r="AC323" s="8">
        <v>2844.1666666666665</v>
      </c>
      <c r="AD323" s="8">
        <v>318.74</v>
      </c>
      <c r="AE323" s="8"/>
      <c r="AF323" s="8"/>
      <c r="AG323" s="7">
        <v>0.84456160021256266</v>
      </c>
      <c r="AH323" s="111">
        <v>0.108</v>
      </c>
      <c r="AI323" s="124"/>
      <c r="AJ323" s="7">
        <v>42.05</v>
      </c>
      <c r="AK323" s="124">
        <v>1914.8437517766499</v>
      </c>
      <c r="AM323" s="124"/>
      <c r="AN323" s="124"/>
      <c r="AO323" s="124"/>
      <c r="AQ323" s="78"/>
      <c r="AR323" s="7">
        <v>0.15676575505350773</v>
      </c>
      <c r="AS323" s="7">
        <f t="shared" si="108"/>
        <v>1.9776</v>
      </c>
      <c r="AT323">
        <v>44.247931034482768</v>
      </c>
      <c r="AU323" s="7" t="e">
        <v>#N/A</v>
      </c>
      <c r="AV323" s="7" t="e">
        <v>#N/A</v>
      </c>
      <c r="AW323" s="78" t="s">
        <v>97</v>
      </c>
      <c r="AX323" s="78" t="s">
        <v>98</v>
      </c>
      <c r="AY323" s="78" t="e">
        <v>#N/A</v>
      </c>
      <c r="AZ323" s="78" t="e">
        <v>#N/A</v>
      </c>
      <c r="BA323" s="78" t="e">
        <v>#N/A</v>
      </c>
      <c r="BB323" s="78" t="e">
        <v>#N/A</v>
      </c>
      <c r="BC323" s="78" t="str">
        <f t="shared" si="111"/>
        <v>R45S3C2</v>
      </c>
      <c r="BD323" s="78" t="e">
        <f t="shared" ref="BD323:BD386" si="112">AVERAGEIF($BM$2:$BM$944, BM323, $BB$2:$BB$944)</f>
        <v>#N/A</v>
      </c>
      <c r="BE323" s="78" t="e">
        <v>#N/A</v>
      </c>
      <c r="BF323" s="78"/>
      <c r="BG323" s="99">
        <v>30.1</v>
      </c>
      <c r="BH323" s="142">
        <v>2.3258026159334126</v>
      </c>
      <c r="BI323" s="99">
        <v>2</v>
      </c>
      <c r="BJ323" s="99">
        <f t="shared" ref="BJ323:BJ386" si="113">AJ323/BI323</f>
        <v>21.024999999999999</v>
      </c>
      <c r="BK323" s="99">
        <v>67.637732857709082</v>
      </c>
      <c r="BL323" s="142">
        <v>3.1922290388548058</v>
      </c>
      <c r="BM323" s="76" t="str">
        <f t="shared" ref="BM323:BM386" si="114">LEFT(BC323,5)</f>
        <v>R45S3</v>
      </c>
      <c r="BN323" s="76" t="e">
        <f t="shared" ref="BN323:BN386" si="115">BD323/AS323</f>
        <v>#N/A</v>
      </c>
      <c r="BO323" s="76"/>
      <c r="BP323" s="110">
        <f t="shared" ref="BP323:BP386" si="116">AD323*1000/(O323*3.28*3.28*M323)</f>
        <v>3.8812991637932894</v>
      </c>
      <c r="BQ323" s="144">
        <f t="shared" ref="BQ323:BQ386" si="117">AVERAGEIF($BM$2:$BM$942,BM323,$R$2:$R$942)</f>
        <v>0.23799999999999999</v>
      </c>
      <c r="BR323" s="110">
        <f t="shared" ref="BR323:BR386" si="118">AVERAGEIF($BM$2:$BM$942,BM323,$BP$2:$BP$942)</f>
        <v>3.8812991637932894</v>
      </c>
      <c r="BS323" s="99">
        <v>1</v>
      </c>
      <c r="BT323" s="99">
        <f t="shared" ref="BT323:BT386" si="119">AG323*H323*3.28</f>
        <v>8861.7483937823599</v>
      </c>
      <c r="BU323" s="122">
        <v>5</v>
      </c>
      <c r="BV323" s="122">
        <f t="shared" ref="BV323:BV386" si="120">BT323-S323</f>
        <v>7124.7483937823599</v>
      </c>
      <c r="BW323" s="122">
        <f t="shared" ref="BW323:BW386" si="121">R323/O323</f>
        <v>4.8670756646216765E-3</v>
      </c>
      <c r="BX323" s="122" t="s">
        <v>1377</v>
      </c>
      <c r="BY323" s="122">
        <f t="shared" ref="BY323:BY386" si="122">(M323)^0.25/O323</f>
        <v>7.2283948305807935E-2</v>
      </c>
      <c r="BZ323" s="78">
        <v>-6.2376882393830142</v>
      </c>
      <c r="CA323" s="122">
        <f t="shared" ref="CA323:CA386" si="123">AVERAGEIF($BM$2:$BM$943,BM323,$BZ$2:$BZ$943)</f>
        <v>-6.2376882393830142</v>
      </c>
      <c r="CB323" s="122">
        <f t="shared" ref="CB323:CB386" si="124">CA323*AS323</f>
        <v>-12.335652262203849</v>
      </c>
    </row>
    <row r="324" spans="1:80" x14ac:dyDescent="0.35">
      <c r="A324" s="34" t="s">
        <v>62</v>
      </c>
      <c r="B324" s="14">
        <v>2</v>
      </c>
      <c r="C324" s="8" t="s">
        <v>45</v>
      </c>
      <c r="D324" s="14">
        <v>1</v>
      </c>
      <c r="E324" s="8"/>
      <c r="F324" s="14">
        <v>3397.2</v>
      </c>
      <c r="G324" s="14">
        <v>3398</v>
      </c>
      <c r="H324" s="14">
        <f t="shared" si="107"/>
        <v>3226.2</v>
      </c>
      <c r="I324" s="14">
        <f t="shared" si="107"/>
        <v>3227</v>
      </c>
      <c r="J324" s="8">
        <v>7</v>
      </c>
      <c r="K324" s="54">
        <v>274.6508</v>
      </c>
      <c r="L324" s="8">
        <v>58.8</v>
      </c>
      <c r="M324" s="8">
        <v>26.7</v>
      </c>
      <c r="N324" s="8">
        <v>0</v>
      </c>
      <c r="O324" s="8">
        <v>9.6</v>
      </c>
      <c r="P324" s="8">
        <v>3.6999999999999998E-2</v>
      </c>
      <c r="Q324" s="8">
        <v>1.7000000000000001E-2</v>
      </c>
      <c r="R324" s="8">
        <v>1.9E-2</v>
      </c>
      <c r="S324" s="8">
        <v>697</v>
      </c>
      <c r="T324" s="8"/>
      <c r="U324" s="8"/>
      <c r="V324" s="8"/>
      <c r="W324" s="8">
        <v>0</v>
      </c>
      <c r="X324" s="8"/>
      <c r="Y324" s="8"/>
      <c r="Z324" s="8">
        <v>4</v>
      </c>
      <c r="AA324" s="8">
        <v>0.2</v>
      </c>
      <c r="AB324" s="8">
        <v>0</v>
      </c>
      <c r="AC324" s="8">
        <v>2527.5238095238096</v>
      </c>
      <c r="AD324" s="8">
        <v>216.8</v>
      </c>
      <c r="AE324" s="8"/>
      <c r="AF324" s="8"/>
      <c r="AG324" s="7">
        <v>0.82440669082259832</v>
      </c>
      <c r="AH324" s="111">
        <v>0.106</v>
      </c>
      <c r="AI324" s="124"/>
      <c r="AJ324" s="7">
        <v>18.96</v>
      </c>
      <c r="AK324" s="124">
        <v>2127.5574789062512</v>
      </c>
      <c r="AM324" s="124">
        <v>7186.3715804687527</v>
      </c>
      <c r="AN324" s="124">
        <v>11448.229947656249</v>
      </c>
      <c r="AO324" s="124">
        <v>5.7909476562500011</v>
      </c>
      <c r="AQ324" s="78"/>
      <c r="AR324" s="7">
        <v>0.16566455696202531</v>
      </c>
      <c r="AS324" s="7">
        <f t="shared" si="108"/>
        <v>0.94230000000000003</v>
      </c>
      <c r="AT324">
        <v>45.879999999999995</v>
      </c>
      <c r="AU324" s="7" t="e">
        <v>#N/A</v>
      </c>
      <c r="AV324" s="7" t="e">
        <v>#N/A</v>
      </c>
      <c r="AW324" s="78" t="s">
        <v>97</v>
      </c>
      <c r="AX324" s="78" t="s">
        <v>98</v>
      </c>
      <c r="AY324" s="78" t="e">
        <v>#N/A</v>
      </c>
      <c r="AZ324" s="78" t="e">
        <v>#N/A</v>
      </c>
      <c r="BA324" s="78" t="e">
        <v>#N/A</v>
      </c>
      <c r="BB324" s="78" t="e">
        <v>#N/A</v>
      </c>
      <c r="BC324" s="78" t="str">
        <f t="shared" si="111"/>
        <v>R45S2C1</v>
      </c>
      <c r="BD324" s="78" t="e">
        <f t="shared" si="112"/>
        <v>#N/A</v>
      </c>
      <c r="BE324" s="78" t="e">
        <v>#N/A</v>
      </c>
      <c r="BF324" s="78"/>
      <c r="BG324" s="99">
        <v>30.6</v>
      </c>
      <c r="BH324" s="142">
        <v>1.4293248945147679</v>
      </c>
      <c r="BI324" s="99">
        <v>2</v>
      </c>
      <c r="BJ324" s="99">
        <f t="shared" si="113"/>
        <v>9.48</v>
      </c>
      <c r="BK324" s="99">
        <v>133.30821780188867</v>
      </c>
      <c r="BL324" s="142">
        <v>2.78125</v>
      </c>
      <c r="BM324" s="76" t="str">
        <f t="shared" si="114"/>
        <v>R45S2</v>
      </c>
      <c r="BN324" s="76" t="e">
        <f t="shared" si="115"/>
        <v>#N/A</v>
      </c>
      <c r="BO324" s="76"/>
      <c r="BP324" s="110">
        <f t="shared" si="116"/>
        <v>78.619286124349344</v>
      </c>
      <c r="BQ324" s="144">
        <f t="shared" si="117"/>
        <v>0.10099999999999999</v>
      </c>
      <c r="BR324" s="110">
        <f t="shared" si="118"/>
        <v>41.088885108739497</v>
      </c>
      <c r="BS324" s="99">
        <v>1</v>
      </c>
      <c r="BT324" s="99">
        <f t="shared" si="119"/>
        <v>8723.8188402565229</v>
      </c>
      <c r="BU324" s="122">
        <v>5</v>
      </c>
      <c r="BV324" s="122">
        <f t="shared" si="120"/>
        <v>8026.8188402565229</v>
      </c>
      <c r="BW324" s="122">
        <f t="shared" si="121"/>
        <v>1.9791666666666668E-3</v>
      </c>
      <c r="BX324" s="122" t="s">
        <v>1377</v>
      </c>
      <c r="BY324" s="122">
        <f t="shared" si="122"/>
        <v>0.23678630597966541</v>
      </c>
      <c r="BZ324" s="78">
        <v>-2.1753993641594884</v>
      </c>
      <c r="CA324" s="122">
        <f t="shared" si="123"/>
        <v>-4.5509858396313074</v>
      </c>
      <c r="CB324" s="122">
        <f t="shared" si="124"/>
        <v>-4.2883939566845815</v>
      </c>
    </row>
    <row r="325" spans="1:80" x14ac:dyDescent="0.35">
      <c r="A325" s="34" t="s">
        <v>62</v>
      </c>
      <c r="B325" s="14">
        <f>B324</f>
        <v>2</v>
      </c>
      <c r="C325" s="8" t="s">
        <v>45</v>
      </c>
      <c r="D325" s="14">
        <v>2</v>
      </c>
      <c r="E325" s="8"/>
      <c r="F325" s="14">
        <v>3421</v>
      </c>
      <c r="G325" s="14">
        <v>3423.5</v>
      </c>
      <c r="H325" s="14">
        <f t="shared" si="107"/>
        <v>3250</v>
      </c>
      <c r="I325" s="14">
        <f t="shared" si="107"/>
        <v>3252.5</v>
      </c>
      <c r="J325" s="8">
        <v>24</v>
      </c>
      <c r="K325" s="54">
        <v>275.93600000000004</v>
      </c>
      <c r="L325" s="8">
        <v>474.7</v>
      </c>
      <c r="M325" s="8">
        <v>323.60000000000002</v>
      </c>
      <c r="N325" s="8">
        <v>403.3</v>
      </c>
      <c r="O325" s="8">
        <v>17.5</v>
      </c>
      <c r="P325" s="8">
        <v>0.874</v>
      </c>
      <c r="Q325" s="8">
        <v>0.21299999999999999</v>
      </c>
      <c r="R325" s="8">
        <v>0.183</v>
      </c>
      <c r="S325" s="8">
        <v>1341</v>
      </c>
      <c r="T325" s="8"/>
      <c r="U325" s="8"/>
      <c r="V325" s="8"/>
      <c r="W325" s="8">
        <v>0.52500000000000002</v>
      </c>
      <c r="X325" s="8"/>
      <c r="Y325" s="8"/>
      <c r="Z325" s="8">
        <v>2621</v>
      </c>
      <c r="AA325" s="8">
        <v>8.1999999999999993</v>
      </c>
      <c r="AB325" s="8">
        <v>5.0999999999999996</v>
      </c>
      <c r="AC325" s="8">
        <v>2527.5238095238096</v>
      </c>
      <c r="AD325" s="8">
        <v>216.8</v>
      </c>
      <c r="AE325" s="8"/>
      <c r="AF325" s="8"/>
      <c r="AG325" s="7">
        <v>0.82440669082259832</v>
      </c>
      <c r="AH325" s="111">
        <v>0.106</v>
      </c>
      <c r="AI325" s="124"/>
      <c r="AJ325" s="7">
        <v>18.96</v>
      </c>
      <c r="AK325" s="124">
        <v>2127.5574789062512</v>
      </c>
      <c r="AM325" s="124">
        <v>7186.3715804687527</v>
      </c>
      <c r="AN325" s="124">
        <v>11448.229947656249</v>
      </c>
      <c r="AO325" s="124">
        <v>5.7909476562500011</v>
      </c>
      <c r="AQ325" s="78"/>
      <c r="AR325" s="7">
        <v>0.16566455696202531</v>
      </c>
      <c r="AS325" s="7">
        <f t="shared" si="108"/>
        <v>0.94230000000000003</v>
      </c>
      <c r="AT325">
        <v>45.879999999999995</v>
      </c>
      <c r="AU325" s="7" t="e">
        <v>#N/A</v>
      </c>
      <c r="AV325" s="7" t="e">
        <v>#N/A</v>
      </c>
      <c r="AW325" s="78" t="s">
        <v>97</v>
      </c>
      <c r="AX325" s="78" t="s">
        <v>98</v>
      </c>
      <c r="AY325" s="78" t="e">
        <v>#N/A</v>
      </c>
      <c r="AZ325" s="78" t="e">
        <v>#N/A</v>
      </c>
      <c r="BA325" s="78" t="e">
        <v>#N/A</v>
      </c>
      <c r="BB325" s="78" t="e">
        <v>#N/A</v>
      </c>
      <c r="BC325" s="78" t="str">
        <f t="shared" si="111"/>
        <v>R45S2C2</v>
      </c>
      <c r="BD325" s="78" t="e">
        <f t="shared" si="112"/>
        <v>#N/A</v>
      </c>
      <c r="BE325" s="78" t="e">
        <v>#N/A</v>
      </c>
      <c r="BF325" s="78"/>
      <c r="BG325" s="99">
        <v>30.6</v>
      </c>
      <c r="BH325" s="142">
        <v>1.4293248945147679</v>
      </c>
      <c r="BI325" s="99">
        <v>2</v>
      </c>
      <c r="BJ325" s="99">
        <f t="shared" si="113"/>
        <v>9.48</v>
      </c>
      <c r="BK325" s="99">
        <v>133.30821780188867</v>
      </c>
      <c r="BL325" s="142">
        <v>18.491428571428571</v>
      </c>
      <c r="BM325" s="76" t="str">
        <f t="shared" si="114"/>
        <v>R45S2</v>
      </c>
      <c r="BN325" s="76" t="e">
        <f t="shared" si="115"/>
        <v>#N/A</v>
      </c>
      <c r="BO325" s="76"/>
      <c r="BP325" s="110">
        <f t="shared" si="116"/>
        <v>3.558484093129652</v>
      </c>
      <c r="BQ325" s="144">
        <f t="shared" si="117"/>
        <v>0.10099999999999999</v>
      </c>
      <c r="BR325" s="110">
        <f t="shared" si="118"/>
        <v>41.088885108739497</v>
      </c>
      <c r="BS325" s="99">
        <v>1</v>
      </c>
      <c r="BT325" s="99">
        <f t="shared" si="119"/>
        <v>8788.1753241688966</v>
      </c>
      <c r="BU325" s="122">
        <v>5</v>
      </c>
      <c r="BV325" s="122">
        <f t="shared" si="120"/>
        <v>7447.1753241688966</v>
      </c>
      <c r="BW325" s="122">
        <f t="shared" si="121"/>
        <v>1.0457142857142858E-2</v>
      </c>
      <c r="BX325" s="122" t="s">
        <v>1377</v>
      </c>
      <c r="BY325" s="122">
        <f t="shared" si="122"/>
        <v>0.24236174991143078</v>
      </c>
      <c r="BZ325" s="78">
        <v>-6.926572315103126</v>
      </c>
      <c r="CA325" s="122">
        <f t="shared" si="123"/>
        <v>-4.5509858396313074</v>
      </c>
      <c r="CB325" s="122">
        <f t="shared" si="124"/>
        <v>-4.2883939566845815</v>
      </c>
    </row>
    <row r="326" spans="1:80" x14ac:dyDescent="0.35">
      <c r="A326" s="34" t="s">
        <v>62</v>
      </c>
      <c r="B326" s="14">
        <v>1</v>
      </c>
      <c r="C326" s="8" t="s">
        <v>45</v>
      </c>
      <c r="D326" s="14">
        <v>1</v>
      </c>
      <c r="E326" s="8"/>
      <c r="F326" s="14">
        <v>3474.6</v>
      </c>
      <c r="G326" s="14">
        <v>3475.8</v>
      </c>
      <c r="H326" s="14">
        <f t="shared" ref="H326:I328" si="125">F326-171</f>
        <v>3303.6</v>
      </c>
      <c r="I326" s="14">
        <f t="shared" si="125"/>
        <v>3304.8</v>
      </c>
      <c r="J326" s="8">
        <v>11</v>
      </c>
      <c r="K326" s="54">
        <v>278.83039999999994</v>
      </c>
      <c r="L326" s="8">
        <v>123.5</v>
      </c>
      <c r="M326" s="8">
        <v>70.900000000000006</v>
      </c>
      <c r="N326" s="8">
        <v>70.599999999999994</v>
      </c>
      <c r="O326" s="8">
        <v>31.8</v>
      </c>
      <c r="P326" s="34">
        <v>1.3129999999999999</v>
      </c>
      <c r="Q326" s="34">
        <v>0.40899999999999997</v>
      </c>
      <c r="R326" s="8">
        <v>0.34300000000000003</v>
      </c>
      <c r="S326" s="8">
        <v>1513</v>
      </c>
      <c r="T326" s="8"/>
      <c r="U326" s="8"/>
      <c r="V326" s="8"/>
      <c r="W326" s="8">
        <v>0.54700000000000004</v>
      </c>
      <c r="X326" s="8"/>
      <c r="Y326" s="8"/>
      <c r="Z326" s="8">
        <v>4243</v>
      </c>
      <c r="AA326" s="8">
        <v>59.1</v>
      </c>
      <c r="AB326" s="8">
        <v>3.6</v>
      </c>
      <c r="AC326" s="8">
        <v>3027.0714285714284</v>
      </c>
      <c r="AD326" s="8">
        <v>317.51100000000002</v>
      </c>
      <c r="AE326" s="8"/>
      <c r="AF326" s="8"/>
      <c r="AG326" s="7">
        <v>0.82018311419437218</v>
      </c>
      <c r="AH326" s="111">
        <v>9.0999999999999998E-2</v>
      </c>
      <c r="AI326" s="124"/>
      <c r="AJ326" s="7">
        <v>58.51</v>
      </c>
      <c r="AK326" s="124">
        <v>1901.210967692308</v>
      </c>
      <c r="AM326" s="124">
        <v>7085.0861596153854</v>
      </c>
      <c r="AN326" s="124">
        <v>11782.409339615389</v>
      </c>
      <c r="AO326" s="124">
        <v>4.6274976923076911</v>
      </c>
      <c r="AQ326" s="78"/>
      <c r="AR326" s="7">
        <v>0.1198940352076568</v>
      </c>
      <c r="AS326" s="7">
        <f t="shared" si="108"/>
        <v>2.1044999999999998</v>
      </c>
      <c r="AT326">
        <v>54.972236842105261</v>
      </c>
      <c r="AU326" s="7" t="e">
        <v>#N/A</v>
      </c>
      <c r="AV326" s="7" t="e">
        <v>#N/A</v>
      </c>
      <c r="AW326" s="78" t="s">
        <v>97</v>
      </c>
      <c r="AX326" s="78" t="s">
        <v>98</v>
      </c>
      <c r="AY326" s="78" t="e">
        <v>#N/A</v>
      </c>
      <c r="AZ326" s="78" t="e">
        <v>#N/A</v>
      </c>
      <c r="BA326" s="78" t="e">
        <v>#N/A</v>
      </c>
      <c r="BB326" s="78" t="e">
        <v>#N/A</v>
      </c>
      <c r="BC326" s="78" t="str">
        <f t="shared" si="111"/>
        <v>R45S1C1</v>
      </c>
      <c r="BD326" s="78" t="e">
        <f t="shared" si="112"/>
        <v>#N/A</v>
      </c>
      <c r="BE326" s="78" t="e">
        <v>#N/A</v>
      </c>
      <c r="BF326" s="78"/>
      <c r="BG326" s="99">
        <v>30</v>
      </c>
      <c r="BH326" s="142">
        <v>0.91779183045633228</v>
      </c>
      <c r="BI326" s="99">
        <v>3</v>
      </c>
      <c r="BJ326" s="99">
        <f t="shared" si="113"/>
        <v>19.503333333333334</v>
      </c>
      <c r="BK326" s="99">
        <v>51.735966989769757</v>
      </c>
      <c r="BL326" s="142">
        <v>2.2295597484276732</v>
      </c>
      <c r="BM326" s="76" t="str">
        <f t="shared" si="114"/>
        <v>R45S1</v>
      </c>
      <c r="BN326" s="76" t="e">
        <f t="shared" si="115"/>
        <v>#N/A</v>
      </c>
      <c r="BO326" s="76"/>
      <c r="BP326" s="110">
        <f t="shared" si="116"/>
        <v>13.08994233011488</v>
      </c>
      <c r="BQ326" s="144">
        <f t="shared" si="117"/>
        <v>0.26100000000000001</v>
      </c>
      <c r="BR326" s="110">
        <f t="shared" si="118"/>
        <v>18.987621197657003</v>
      </c>
      <c r="BS326" s="99">
        <v>1</v>
      </c>
      <c r="BT326" s="99">
        <f t="shared" si="119"/>
        <v>8887.3467502522908</v>
      </c>
      <c r="BU326" s="122">
        <v>5</v>
      </c>
      <c r="BV326" s="122">
        <f t="shared" si="120"/>
        <v>7374.3467502522908</v>
      </c>
      <c r="BW326" s="122">
        <f t="shared" si="121"/>
        <v>1.0786163522012579E-2</v>
      </c>
      <c r="BX326" s="122" t="s">
        <v>1377</v>
      </c>
      <c r="BY326" s="122">
        <f t="shared" si="122"/>
        <v>9.1250328967603669E-2</v>
      </c>
      <c r="BZ326" s="78">
        <v>-5.4484618453997102</v>
      </c>
      <c r="CA326" s="122">
        <f t="shared" si="123"/>
        <v>-5.8180388638137428</v>
      </c>
      <c r="CB326" s="122">
        <f t="shared" si="124"/>
        <v>-12.24406278889602</v>
      </c>
    </row>
    <row r="327" spans="1:80" x14ac:dyDescent="0.35">
      <c r="A327" s="34" t="s">
        <v>62</v>
      </c>
      <c r="B327" s="14">
        <f t="shared" ref="B327:B328" si="126">B326</f>
        <v>1</v>
      </c>
      <c r="C327" s="8" t="s">
        <v>45</v>
      </c>
      <c r="D327" s="14">
        <v>2</v>
      </c>
      <c r="E327" s="8"/>
      <c r="F327" s="14">
        <v>3490.8</v>
      </c>
      <c r="G327" s="14">
        <v>3491.8</v>
      </c>
      <c r="H327" s="14">
        <f t="shared" si="125"/>
        <v>3319.8</v>
      </c>
      <c r="I327" s="14">
        <f t="shared" si="125"/>
        <v>3320.8</v>
      </c>
      <c r="J327" s="8">
        <v>9</v>
      </c>
      <c r="K327" s="54">
        <v>279.70519999999999</v>
      </c>
      <c r="L327" s="8">
        <v>235.5</v>
      </c>
      <c r="M327" s="8">
        <v>129.1</v>
      </c>
      <c r="N327" s="8">
        <v>168.2</v>
      </c>
      <c r="O327" s="8">
        <v>11.4</v>
      </c>
      <c r="P327" s="34">
        <v>0.80300000000000005</v>
      </c>
      <c r="Q327" s="34">
        <v>0.249</v>
      </c>
      <c r="R327" s="8">
        <v>0.19</v>
      </c>
      <c r="S327" s="8">
        <v>1706</v>
      </c>
      <c r="T327" s="8"/>
      <c r="U327" s="8"/>
      <c r="V327" s="8"/>
      <c r="W327" s="8">
        <v>0.438</v>
      </c>
      <c r="X327" s="8"/>
      <c r="Y327" s="8"/>
      <c r="Z327" s="8">
        <v>2597</v>
      </c>
      <c r="AA327" s="8">
        <v>30.7</v>
      </c>
      <c r="AB327" s="8">
        <v>3.6</v>
      </c>
      <c r="AC327" s="8">
        <v>3027.0714285714284</v>
      </c>
      <c r="AD327" s="8">
        <v>317.51100000000002</v>
      </c>
      <c r="AE327" s="8"/>
      <c r="AF327" s="8"/>
      <c r="AG327" s="7">
        <v>0.82018311419437218</v>
      </c>
      <c r="AH327" s="111">
        <v>9.0999999999999998E-2</v>
      </c>
      <c r="AI327" s="124"/>
      <c r="AJ327" s="7">
        <v>58.51</v>
      </c>
      <c r="AK327" s="124">
        <v>1901.210967692308</v>
      </c>
      <c r="AM327" s="124">
        <v>7085.0861596153854</v>
      </c>
      <c r="AN327" s="124">
        <v>11782.409339615389</v>
      </c>
      <c r="AO327" s="124">
        <v>4.6274976923076911</v>
      </c>
      <c r="AQ327" s="78"/>
      <c r="AR327" s="7">
        <v>0.1198940352076568</v>
      </c>
      <c r="AS327" s="7">
        <f t="shared" si="108"/>
        <v>2.1044999999999998</v>
      </c>
      <c r="AT327">
        <v>54.972236842105261</v>
      </c>
      <c r="AU327" s="7" t="e">
        <v>#N/A</v>
      </c>
      <c r="AV327" s="7" t="e">
        <v>#N/A</v>
      </c>
      <c r="AW327" s="78" t="s">
        <v>97</v>
      </c>
      <c r="AX327" s="78" t="s">
        <v>98</v>
      </c>
      <c r="AY327" s="78" t="e">
        <v>#N/A</v>
      </c>
      <c r="AZ327" s="78" t="e">
        <v>#N/A</v>
      </c>
      <c r="BA327" s="78" t="e">
        <v>#N/A</v>
      </c>
      <c r="BB327" s="78" t="e">
        <v>#N/A</v>
      </c>
      <c r="BC327" s="78" t="str">
        <f t="shared" si="111"/>
        <v>R45S1C2</v>
      </c>
      <c r="BD327" s="78" t="e">
        <f t="shared" si="112"/>
        <v>#N/A</v>
      </c>
      <c r="BE327" s="78" t="e">
        <v>#N/A</v>
      </c>
      <c r="BF327" s="78"/>
      <c r="BG327" s="99">
        <v>30</v>
      </c>
      <c r="BH327" s="142">
        <v>0.91779183045633228</v>
      </c>
      <c r="BI327" s="99">
        <v>3</v>
      </c>
      <c r="BJ327" s="99">
        <f t="shared" si="113"/>
        <v>19.503333333333334</v>
      </c>
      <c r="BK327" s="99">
        <v>51.735966989769757</v>
      </c>
      <c r="BL327" s="142">
        <v>11.32456140350877</v>
      </c>
      <c r="BM327" s="76" t="str">
        <f t="shared" si="114"/>
        <v>R45S1</v>
      </c>
      <c r="BN327" s="76" t="e">
        <f t="shared" si="115"/>
        <v>#N/A</v>
      </c>
      <c r="BO327" s="76"/>
      <c r="BP327" s="110">
        <f t="shared" si="116"/>
        <v>20.053029595121163</v>
      </c>
      <c r="BQ327" s="144">
        <f t="shared" si="117"/>
        <v>0.26100000000000001</v>
      </c>
      <c r="BR327" s="110">
        <f t="shared" si="118"/>
        <v>18.987621197657003</v>
      </c>
      <c r="BS327" s="99">
        <v>1</v>
      </c>
      <c r="BT327" s="99">
        <f t="shared" si="119"/>
        <v>8930.9280002081232</v>
      </c>
      <c r="BU327" s="122">
        <v>5</v>
      </c>
      <c r="BV327" s="122">
        <f t="shared" si="120"/>
        <v>7224.9280002081232</v>
      </c>
      <c r="BW327" s="122">
        <f t="shared" si="121"/>
        <v>1.6666666666666666E-2</v>
      </c>
      <c r="BX327" s="122" t="s">
        <v>1377</v>
      </c>
      <c r="BY327" s="122">
        <f t="shared" si="122"/>
        <v>0.29568324054977729</v>
      </c>
      <c r="BZ327" s="78">
        <v>-6.0477787097142253</v>
      </c>
      <c r="CA327" s="122">
        <f t="shared" si="123"/>
        <v>-5.8180388638137428</v>
      </c>
      <c r="CB327" s="122">
        <f t="shared" si="124"/>
        <v>-12.24406278889602</v>
      </c>
    </row>
    <row r="328" spans="1:80" x14ac:dyDescent="0.35">
      <c r="A328" s="34" t="s">
        <v>62</v>
      </c>
      <c r="B328" s="14">
        <f t="shared" si="126"/>
        <v>1</v>
      </c>
      <c r="C328" s="8" t="s">
        <v>45</v>
      </c>
      <c r="D328" s="14">
        <v>3</v>
      </c>
      <c r="E328" s="8"/>
      <c r="F328" s="14">
        <v>3522</v>
      </c>
      <c r="G328" s="14">
        <v>3523</v>
      </c>
      <c r="H328" s="14">
        <f t="shared" si="125"/>
        <v>3351</v>
      </c>
      <c r="I328" s="14">
        <f t="shared" si="125"/>
        <v>3352</v>
      </c>
      <c r="J328" s="8">
        <v>9</v>
      </c>
      <c r="K328" s="54">
        <v>281.39</v>
      </c>
      <c r="L328" s="8">
        <v>203.3</v>
      </c>
      <c r="M328" s="8">
        <v>118</v>
      </c>
      <c r="N328" s="8">
        <v>116.1</v>
      </c>
      <c r="O328" s="8">
        <v>10.5</v>
      </c>
      <c r="P328" s="34">
        <v>1.0469999999999999</v>
      </c>
      <c r="Q328" s="34">
        <v>0.33300000000000002</v>
      </c>
      <c r="R328" s="8">
        <v>0.25</v>
      </c>
      <c r="S328" s="8">
        <v>1588</v>
      </c>
      <c r="T328" s="8"/>
      <c r="U328" s="8"/>
      <c r="V328" s="8"/>
      <c r="W328" s="8">
        <v>0.46100000000000002</v>
      </c>
      <c r="X328" s="8"/>
      <c r="Y328" s="8"/>
      <c r="Z328" s="8">
        <v>2949</v>
      </c>
      <c r="AA328" s="8">
        <v>25.4</v>
      </c>
      <c r="AB328" s="8">
        <v>3.6</v>
      </c>
      <c r="AC328" s="8">
        <v>3027.0714285714284</v>
      </c>
      <c r="AD328" s="8">
        <v>317.51100000000002</v>
      </c>
      <c r="AE328" s="8"/>
      <c r="AF328" s="8"/>
      <c r="AG328" s="7">
        <v>0.82018311419437218</v>
      </c>
      <c r="AH328" s="111">
        <v>9.0999999999999998E-2</v>
      </c>
      <c r="AI328" s="124"/>
      <c r="AJ328" s="7">
        <v>58.51</v>
      </c>
      <c r="AK328" s="124">
        <v>1901.210967692308</v>
      </c>
      <c r="AM328" s="124">
        <v>7085.0861596153854</v>
      </c>
      <c r="AN328" s="124">
        <v>11782.409339615389</v>
      </c>
      <c r="AO328" s="124">
        <v>4.6274976923076911</v>
      </c>
      <c r="AQ328" s="78"/>
      <c r="AR328" s="7">
        <v>0.1198940352076568</v>
      </c>
      <c r="AS328" s="7">
        <f t="shared" si="108"/>
        <v>2.1044999999999998</v>
      </c>
      <c r="AT328">
        <v>54.972236842105261</v>
      </c>
      <c r="AU328" s="7" t="e">
        <v>#N/A</v>
      </c>
      <c r="AV328" s="7" t="e">
        <v>#N/A</v>
      </c>
      <c r="AW328" s="78" t="s">
        <v>97</v>
      </c>
      <c r="AX328" s="78" t="s">
        <v>98</v>
      </c>
      <c r="AY328" s="78" t="e">
        <v>#N/A</v>
      </c>
      <c r="AZ328" s="78" t="e">
        <v>#N/A</v>
      </c>
      <c r="BA328" s="78" t="e">
        <v>#N/A</v>
      </c>
      <c r="BB328" s="78" t="e">
        <v>#N/A</v>
      </c>
      <c r="BC328" s="78" t="str">
        <f t="shared" si="111"/>
        <v>R45S1C3</v>
      </c>
      <c r="BD328" s="78" t="e">
        <f t="shared" si="112"/>
        <v>#N/A</v>
      </c>
      <c r="BE328" s="78" t="e">
        <v>#N/A</v>
      </c>
      <c r="BF328" s="78"/>
      <c r="BG328" s="99">
        <v>30</v>
      </c>
      <c r="BH328" s="142">
        <v>0.91779183045633228</v>
      </c>
      <c r="BI328" s="99">
        <v>3</v>
      </c>
      <c r="BJ328" s="99">
        <f t="shared" si="113"/>
        <v>19.503333333333334</v>
      </c>
      <c r="BK328" s="99">
        <v>51.735966989769757</v>
      </c>
      <c r="BL328" s="142">
        <v>11.238095238095237</v>
      </c>
      <c r="BM328" s="76" t="str">
        <f t="shared" si="114"/>
        <v>R45S1</v>
      </c>
      <c r="BN328" s="76" t="e">
        <f t="shared" si="115"/>
        <v>#N/A</v>
      </c>
      <c r="BO328" s="76"/>
      <c r="BP328" s="110">
        <f t="shared" si="116"/>
        <v>23.819891667734964</v>
      </c>
      <c r="BQ328" s="144">
        <f t="shared" si="117"/>
        <v>0.26100000000000001</v>
      </c>
      <c r="BR328" s="110">
        <f t="shared" si="118"/>
        <v>18.987621197657003</v>
      </c>
      <c r="BS328" s="99">
        <v>1</v>
      </c>
      <c r="BT328" s="99">
        <f t="shared" si="119"/>
        <v>9014.8622593823184</v>
      </c>
      <c r="BU328" s="122">
        <v>5</v>
      </c>
      <c r="BV328" s="122">
        <f t="shared" si="120"/>
        <v>7426.8622593823184</v>
      </c>
      <c r="BW328" s="122">
        <f t="shared" si="121"/>
        <v>2.3809523809523808E-2</v>
      </c>
      <c r="BX328" s="122" t="s">
        <v>1377</v>
      </c>
      <c r="BY328" s="122">
        <f t="shared" si="122"/>
        <v>0.31389269063706488</v>
      </c>
      <c r="BZ328" s="78">
        <v>-5.9578760363272929</v>
      </c>
      <c r="CA328" s="122">
        <f t="shared" si="123"/>
        <v>-5.8180388638137428</v>
      </c>
      <c r="CB328" s="122">
        <f t="shared" si="124"/>
        <v>-12.24406278889602</v>
      </c>
    </row>
    <row r="329" spans="1:80" x14ac:dyDescent="0.35">
      <c r="A329" s="34" t="s">
        <v>64</v>
      </c>
      <c r="B329" s="14">
        <v>5</v>
      </c>
      <c r="C329" s="8" t="s">
        <v>45</v>
      </c>
      <c r="D329" s="14">
        <v>1</v>
      </c>
      <c r="E329" s="8"/>
      <c r="F329" s="14">
        <v>3273.8</v>
      </c>
      <c r="G329" s="14">
        <v>3274.6</v>
      </c>
      <c r="H329" s="14">
        <f>F329-187</f>
        <v>3086.8</v>
      </c>
      <c r="I329" s="14">
        <f t="shared" ref="I329:I331" si="127">G329-187</f>
        <v>3087.6</v>
      </c>
      <c r="J329" s="8">
        <v>7</v>
      </c>
      <c r="K329" s="55">
        <v>267.40940000000001</v>
      </c>
      <c r="L329" s="8">
        <v>161.80000000000001</v>
      </c>
      <c r="M329" s="8">
        <v>88.8</v>
      </c>
      <c r="N329" s="8">
        <v>161.69999999999999</v>
      </c>
      <c r="O329" s="8">
        <v>8.6999999999999993</v>
      </c>
      <c r="P329" s="8">
        <v>2.6859999999999999</v>
      </c>
      <c r="Q329" s="8">
        <v>1.7000000000000001E-2</v>
      </c>
      <c r="R329" s="8">
        <v>0.314</v>
      </c>
      <c r="S329" s="8">
        <v>2410</v>
      </c>
      <c r="T329" s="8"/>
      <c r="U329" s="8"/>
      <c r="V329" s="8"/>
      <c r="W329" s="8">
        <v>0.73799999999999999</v>
      </c>
      <c r="X329" s="8"/>
      <c r="Y329" s="8"/>
      <c r="Z329" s="8">
        <v>1760</v>
      </c>
      <c r="AA329" s="8">
        <v>1034.9000000000001</v>
      </c>
      <c r="AB329" s="8">
        <v>9.6999999999999993</v>
      </c>
      <c r="AC329" s="8">
        <v>2361.7000000000003</v>
      </c>
      <c r="AD329" s="8">
        <v>151.21100000000001</v>
      </c>
      <c r="AE329" s="8"/>
      <c r="AF329" s="8"/>
      <c r="AG329" s="7">
        <v>0.96599999999999997</v>
      </c>
      <c r="AH329" s="111">
        <v>0.11700000000000001</v>
      </c>
      <c r="AI329" s="124"/>
      <c r="AJ329" s="7">
        <v>14.02</v>
      </c>
      <c r="AK329" s="124"/>
      <c r="AM329" s="124">
        <v>7022.284701111108</v>
      </c>
      <c r="AN329" s="124">
        <v>10805.821664444449</v>
      </c>
      <c r="AO329" s="124">
        <v>6.3393438888888882</v>
      </c>
      <c r="AQ329" s="78"/>
      <c r="AR329" s="7">
        <v>0.18466476462196862</v>
      </c>
      <c r="AS329" s="7">
        <f t="shared" si="108"/>
        <v>0.77669999999999995</v>
      </c>
      <c r="AT329">
        <v>47</v>
      </c>
      <c r="AU329" s="7" t="e">
        <v>#N/A</v>
      </c>
      <c r="AV329" s="7" t="e">
        <v>#N/A</v>
      </c>
      <c r="AW329" s="78" t="s">
        <v>97</v>
      </c>
      <c r="AX329" s="78" t="s">
        <v>99</v>
      </c>
      <c r="AY329" s="78">
        <v>4466.8999999999996</v>
      </c>
      <c r="AZ329" s="78">
        <v>5158.96</v>
      </c>
      <c r="BA329" s="78">
        <v>0</v>
      </c>
      <c r="BB329" s="78">
        <v>0</v>
      </c>
      <c r="BC329" s="78" t="str">
        <f t="shared" si="111"/>
        <v>R47S5C1</v>
      </c>
      <c r="BD329" s="78">
        <f t="shared" si="112"/>
        <v>0</v>
      </c>
      <c r="BE329" s="78">
        <v>0</v>
      </c>
      <c r="BF329" s="78"/>
      <c r="BG329" s="99">
        <v>24.2</v>
      </c>
      <c r="BH329" s="142">
        <v>1.5834522111269616</v>
      </c>
      <c r="BI329" s="99">
        <v>3</v>
      </c>
      <c r="BJ329" s="99">
        <f t="shared" si="113"/>
        <v>4.6733333333333329</v>
      </c>
      <c r="BK329" s="99">
        <v>168.45221112696152</v>
      </c>
      <c r="BL329" s="142">
        <v>10.206896551724139</v>
      </c>
      <c r="BM329" s="76" t="str">
        <f t="shared" si="114"/>
        <v>R47S5</v>
      </c>
      <c r="BN329" s="76">
        <f t="shared" si="115"/>
        <v>0</v>
      </c>
      <c r="BO329" s="76"/>
      <c r="BP329" s="110">
        <f t="shared" si="116"/>
        <v>18.192964819113566</v>
      </c>
      <c r="BQ329" s="144">
        <f t="shared" si="117"/>
        <v>0.22900000000000001</v>
      </c>
      <c r="BR329" s="110">
        <f t="shared" si="118"/>
        <v>15.636792368982933</v>
      </c>
      <c r="BS329" s="99">
        <v>1</v>
      </c>
      <c r="BT329" s="99">
        <f t="shared" si="119"/>
        <v>9780.4640639999998</v>
      </c>
      <c r="BU329" s="122">
        <v>5</v>
      </c>
      <c r="BV329" s="122">
        <f t="shared" si="120"/>
        <v>7370.4640639999998</v>
      </c>
      <c r="BW329" s="122">
        <f t="shared" si="121"/>
        <v>3.6091954022988509E-2</v>
      </c>
      <c r="BX329" s="122" t="s">
        <v>1377</v>
      </c>
      <c r="BY329" s="122">
        <f t="shared" si="122"/>
        <v>0.35284501721955108</v>
      </c>
      <c r="BZ329" s="78">
        <v>-5.6735780618597529</v>
      </c>
      <c r="CA329" s="122">
        <f t="shared" si="123"/>
        <v>-6.0008935683279416</v>
      </c>
      <c r="CB329" s="122">
        <f t="shared" si="124"/>
        <v>-4.6608940345203118</v>
      </c>
    </row>
    <row r="330" spans="1:80" x14ac:dyDescent="0.35">
      <c r="A330" s="34" t="s">
        <v>64</v>
      </c>
      <c r="B330" s="14">
        <f t="shared" ref="B330:B331" si="128">B329</f>
        <v>5</v>
      </c>
      <c r="C330" s="8" t="s">
        <v>45</v>
      </c>
      <c r="D330" s="14">
        <v>2</v>
      </c>
      <c r="E330" s="8"/>
      <c r="F330" s="14">
        <v>3297</v>
      </c>
      <c r="G330" s="14">
        <v>3298.4</v>
      </c>
      <c r="H330" s="14">
        <f t="shared" ref="H330:I345" si="129">F330-187</f>
        <v>3110</v>
      </c>
      <c r="I330" s="14">
        <f t="shared" si="127"/>
        <v>3111.4</v>
      </c>
      <c r="J330" s="8">
        <v>13</v>
      </c>
      <c r="K330" s="55">
        <v>268.66220000000004</v>
      </c>
      <c r="L330" s="8">
        <v>239.4</v>
      </c>
      <c r="M330" s="8">
        <v>207.4</v>
      </c>
      <c r="N330" s="8">
        <v>171</v>
      </c>
      <c r="O330" s="8">
        <v>6.9</v>
      </c>
      <c r="P330" s="8">
        <v>1.712</v>
      </c>
      <c r="Q330" s="8">
        <v>1.2999999999999999E-2</v>
      </c>
      <c r="R330" s="8">
        <v>0.19600000000000001</v>
      </c>
      <c r="S330" s="8">
        <v>2658</v>
      </c>
      <c r="T330" s="8"/>
      <c r="U330" s="8"/>
      <c r="V330" s="8"/>
      <c r="W330" s="8">
        <v>0.56999999999999995</v>
      </c>
      <c r="X330" s="8"/>
      <c r="Y330" s="8"/>
      <c r="Z330" s="8">
        <v>1373</v>
      </c>
      <c r="AA330" s="8">
        <v>6.7</v>
      </c>
      <c r="AB330" s="8">
        <v>9.6999999999999993</v>
      </c>
      <c r="AC330" s="8">
        <v>2361.7000000000003</v>
      </c>
      <c r="AD330" s="8">
        <v>151.21100000000001</v>
      </c>
      <c r="AE330" s="8"/>
      <c r="AF330" s="8"/>
      <c r="AG330" s="7">
        <v>0.96599999999999997</v>
      </c>
      <c r="AH330" s="111">
        <v>0.11700000000000001</v>
      </c>
      <c r="AI330" s="124"/>
      <c r="AJ330" s="7">
        <v>14.02</v>
      </c>
      <c r="AK330" s="124"/>
      <c r="AM330" s="124">
        <v>7022.284701111108</v>
      </c>
      <c r="AN330" s="124">
        <v>10805.821664444449</v>
      </c>
      <c r="AO330" s="124">
        <v>6.3393438888888882</v>
      </c>
      <c r="AQ330" s="78"/>
      <c r="AR330" s="7">
        <v>0.18466476462196862</v>
      </c>
      <c r="AS330" s="7">
        <f t="shared" si="108"/>
        <v>0.77669999999999995</v>
      </c>
      <c r="AT330">
        <v>47</v>
      </c>
      <c r="AU330" s="7" t="e">
        <v>#N/A</v>
      </c>
      <c r="AV330" s="7" t="e">
        <v>#N/A</v>
      </c>
      <c r="AW330" s="78" t="s">
        <v>97</v>
      </c>
      <c r="AX330" s="78" t="s">
        <v>99</v>
      </c>
      <c r="AY330" s="78">
        <v>4498.1000000000004</v>
      </c>
      <c r="AZ330" s="78">
        <v>5168.24</v>
      </c>
      <c r="BA330" s="78">
        <v>0</v>
      </c>
      <c r="BB330" s="78">
        <v>0</v>
      </c>
      <c r="BC330" s="78" t="str">
        <f t="shared" si="111"/>
        <v>R47S5C2</v>
      </c>
      <c r="BD330" s="78">
        <f t="shared" si="112"/>
        <v>0</v>
      </c>
      <c r="BE330" s="78">
        <v>0</v>
      </c>
      <c r="BF330" s="78"/>
      <c r="BG330" s="99">
        <v>24.2</v>
      </c>
      <c r="BH330" s="142">
        <v>1.5834522111269616</v>
      </c>
      <c r="BI330" s="99">
        <v>3</v>
      </c>
      <c r="BJ330" s="99">
        <f t="shared" si="113"/>
        <v>4.6733333333333329</v>
      </c>
      <c r="BK330" s="99">
        <v>168.45221112696152</v>
      </c>
      <c r="BL330" s="142">
        <v>30.057971014492754</v>
      </c>
      <c r="BM330" s="76" t="str">
        <f t="shared" si="114"/>
        <v>R47S5</v>
      </c>
      <c r="BN330" s="76">
        <f t="shared" si="115"/>
        <v>0</v>
      </c>
      <c r="BO330" s="76"/>
      <c r="BP330" s="110">
        <f t="shared" si="116"/>
        <v>9.8215007761060829</v>
      </c>
      <c r="BQ330" s="144">
        <f t="shared" si="117"/>
        <v>0.22900000000000001</v>
      </c>
      <c r="BR330" s="110">
        <f t="shared" si="118"/>
        <v>15.636792368982933</v>
      </c>
      <c r="BS330" s="99">
        <v>1</v>
      </c>
      <c r="BT330" s="99">
        <f t="shared" si="119"/>
        <v>9853.9727999999977</v>
      </c>
      <c r="BU330" s="122">
        <v>5</v>
      </c>
      <c r="BV330" s="122">
        <f t="shared" si="120"/>
        <v>7195.9727999999977</v>
      </c>
      <c r="BW330" s="122">
        <f t="shared" si="121"/>
        <v>2.8405797101449276E-2</v>
      </c>
      <c r="BX330" s="122" t="s">
        <v>1377</v>
      </c>
      <c r="BY330" s="122">
        <f t="shared" si="122"/>
        <v>0.54998785233984748</v>
      </c>
      <c r="BZ330" s="78">
        <v>-6.4171818102167117</v>
      </c>
      <c r="CA330" s="122">
        <f t="shared" si="123"/>
        <v>-6.0008935683279416</v>
      </c>
      <c r="CB330" s="122">
        <f t="shared" si="124"/>
        <v>-4.6608940345203118</v>
      </c>
    </row>
    <row r="331" spans="1:80" x14ac:dyDescent="0.35">
      <c r="A331" s="34" t="s">
        <v>64</v>
      </c>
      <c r="B331" s="14">
        <f t="shared" si="128"/>
        <v>5</v>
      </c>
      <c r="C331" s="8" t="s">
        <v>45</v>
      </c>
      <c r="D331" s="14">
        <v>3</v>
      </c>
      <c r="E331" s="8"/>
      <c r="F331" s="14">
        <v>3319.2</v>
      </c>
      <c r="G331" s="14">
        <v>3320</v>
      </c>
      <c r="H331" s="14">
        <f t="shared" si="129"/>
        <v>3132.2</v>
      </c>
      <c r="I331" s="14">
        <f t="shared" si="127"/>
        <v>3133</v>
      </c>
      <c r="J331" s="8">
        <v>7</v>
      </c>
      <c r="K331" s="55">
        <v>269.86099999999999</v>
      </c>
      <c r="L331" s="8">
        <v>156.5</v>
      </c>
      <c r="M331" s="8">
        <v>112.7</v>
      </c>
      <c r="N331" s="8">
        <v>134</v>
      </c>
      <c r="O331" s="8">
        <v>6.6</v>
      </c>
      <c r="P331" s="8">
        <v>1.464</v>
      </c>
      <c r="Q331" s="8">
        <v>1.0999999999999999E-2</v>
      </c>
      <c r="R331" s="8">
        <v>0.17699999999999999</v>
      </c>
      <c r="S331" s="8">
        <v>2655</v>
      </c>
      <c r="T331" s="8"/>
      <c r="U331" s="8"/>
      <c r="V331" s="8"/>
      <c r="W331" s="8">
        <v>0.58099999999999996</v>
      </c>
      <c r="X331" s="8"/>
      <c r="Y331" s="8"/>
      <c r="Z331" s="8">
        <v>1396</v>
      </c>
      <c r="AA331" s="8">
        <v>37.799999999999997</v>
      </c>
      <c r="AB331" s="8">
        <v>9.6999999999999993</v>
      </c>
      <c r="AC331" s="8">
        <v>2361.7000000000003</v>
      </c>
      <c r="AD331" s="8">
        <v>151.21100000000001</v>
      </c>
      <c r="AE331" s="8"/>
      <c r="AF331" s="8"/>
      <c r="AG331" s="7">
        <v>0.96599999999999997</v>
      </c>
      <c r="AH331" s="111">
        <v>0.11700000000000001</v>
      </c>
      <c r="AI331" s="124"/>
      <c r="AJ331" s="7">
        <v>14.02</v>
      </c>
      <c r="AK331" s="124"/>
      <c r="AM331" s="124">
        <v>7022.284701111108</v>
      </c>
      <c r="AN331" s="124">
        <v>10805.821664444449</v>
      </c>
      <c r="AO331" s="124">
        <v>6.3393438888888882</v>
      </c>
      <c r="AQ331" s="78"/>
      <c r="AR331" s="7">
        <v>0.18466476462196862</v>
      </c>
      <c r="AS331" s="7">
        <f t="shared" si="108"/>
        <v>0.77669999999999995</v>
      </c>
      <c r="AT331">
        <v>47</v>
      </c>
      <c r="AU331" s="7" t="e">
        <v>#N/A</v>
      </c>
      <c r="AV331" s="7" t="e">
        <v>#N/A</v>
      </c>
      <c r="AW331" s="78" t="s">
        <v>97</v>
      </c>
      <c r="AX331" s="78" t="s">
        <v>99</v>
      </c>
      <c r="AY331" s="78">
        <v>4528.2</v>
      </c>
      <c r="AZ331" s="78">
        <v>5177.12</v>
      </c>
      <c r="BA331" s="78">
        <v>0</v>
      </c>
      <c r="BB331" s="78">
        <v>0</v>
      </c>
      <c r="BC331" s="78" t="str">
        <f t="shared" si="111"/>
        <v>R47S5C3</v>
      </c>
      <c r="BD331" s="78">
        <f t="shared" si="112"/>
        <v>0</v>
      </c>
      <c r="BE331" s="78">
        <v>0</v>
      </c>
      <c r="BF331" s="78"/>
      <c r="BG331" s="99">
        <v>24.2</v>
      </c>
      <c r="BH331" s="142">
        <v>1.5834522111269616</v>
      </c>
      <c r="BI331" s="99">
        <v>3</v>
      </c>
      <c r="BJ331" s="99">
        <f t="shared" si="113"/>
        <v>4.6733333333333329</v>
      </c>
      <c r="BK331" s="99">
        <v>168.45221112696152</v>
      </c>
      <c r="BL331" s="142">
        <v>17.075757575757578</v>
      </c>
      <c r="BM331" s="76" t="str">
        <f t="shared" si="114"/>
        <v>R47S5</v>
      </c>
      <c r="BN331" s="76">
        <f t="shared" si="115"/>
        <v>0</v>
      </c>
      <c r="BO331" s="76"/>
      <c r="BP331" s="110">
        <f t="shared" si="116"/>
        <v>18.89591151172915</v>
      </c>
      <c r="BQ331" s="144">
        <f t="shared" si="117"/>
        <v>0.22900000000000001</v>
      </c>
      <c r="BR331" s="110">
        <f t="shared" si="118"/>
        <v>15.636792368982933</v>
      </c>
      <c r="BS331" s="99">
        <v>1</v>
      </c>
      <c r="BT331" s="99">
        <f t="shared" si="119"/>
        <v>9924.3130559999991</v>
      </c>
      <c r="BU331" s="122">
        <v>5</v>
      </c>
      <c r="BV331" s="122">
        <f t="shared" si="120"/>
        <v>7269.3130559999991</v>
      </c>
      <c r="BW331" s="122">
        <f t="shared" si="121"/>
        <v>2.6818181818181817E-2</v>
      </c>
      <c r="BX331" s="122" t="s">
        <v>1377</v>
      </c>
      <c r="BY331" s="122">
        <f t="shared" si="122"/>
        <v>0.49367034924194614</v>
      </c>
      <c r="BZ331" s="78">
        <v>-5.9119208329073585</v>
      </c>
      <c r="CA331" s="122">
        <f t="shared" si="123"/>
        <v>-6.0008935683279416</v>
      </c>
      <c r="CB331" s="122">
        <f t="shared" si="124"/>
        <v>-4.6608940345203118</v>
      </c>
    </row>
    <row r="332" spans="1:80" x14ac:dyDescent="0.35">
      <c r="A332" s="34" t="s">
        <v>64</v>
      </c>
      <c r="B332" s="12">
        <v>4</v>
      </c>
      <c r="C332" s="8" t="s">
        <v>45</v>
      </c>
      <c r="D332" s="12">
        <v>1</v>
      </c>
      <c r="E332" s="8"/>
      <c r="F332" s="12">
        <v>3339.6</v>
      </c>
      <c r="G332" s="12">
        <v>3341</v>
      </c>
      <c r="H332" s="12">
        <f t="shared" si="129"/>
        <v>3152.6</v>
      </c>
      <c r="I332" s="12">
        <f t="shared" si="129"/>
        <v>3154</v>
      </c>
      <c r="J332" s="8">
        <v>13</v>
      </c>
      <c r="K332" s="55">
        <v>270.96260000000001</v>
      </c>
      <c r="L332" s="8">
        <v>283.10000000000002</v>
      </c>
      <c r="M332" s="8">
        <v>243.6</v>
      </c>
      <c r="N332" s="8">
        <v>242.6</v>
      </c>
      <c r="O332" s="8">
        <v>9.3000000000000007</v>
      </c>
      <c r="P332" s="8">
        <v>1.2569999999999999</v>
      </c>
      <c r="Q332" s="8">
        <v>0</v>
      </c>
      <c r="R332" s="8">
        <v>0.22500000000000001</v>
      </c>
      <c r="S332" s="8">
        <v>1579</v>
      </c>
      <c r="T332" s="8"/>
      <c r="U332" s="8"/>
      <c r="V332" s="8"/>
      <c r="W332" s="8">
        <v>0.55400000000000005</v>
      </c>
      <c r="X332" s="8"/>
      <c r="Y332" s="8"/>
      <c r="Z332" s="8">
        <v>1448</v>
      </c>
      <c r="AA332" s="8">
        <v>10.7</v>
      </c>
      <c r="AB332" s="8">
        <v>21.7</v>
      </c>
      <c r="AC332" s="8">
        <v>2400.2000000000003</v>
      </c>
      <c r="AD332" s="8">
        <v>164.738</v>
      </c>
      <c r="AE332" s="8"/>
      <c r="AF332" s="8"/>
      <c r="AG332" s="7">
        <v>0.94399999999999995</v>
      </c>
      <c r="AH332" s="111">
        <v>0.11899999999999999</v>
      </c>
      <c r="AI332" s="124"/>
      <c r="AJ332" s="7">
        <v>17.07</v>
      </c>
      <c r="AK332" s="124">
        <v>2261.3722160919551</v>
      </c>
      <c r="AM332" s="124"/>
      <c r="AN332" s="124"/>
      <c r="AO332" s="124"/>
      <c r="AQ332" s="78"/>
      <c r="AR332" s="7">
        <v>0.18652606912712361</v>
      </c>
      <c r="AS332" s="7">
        <f t="shared" si="108"/>
        <v>0.95519999999999994</v>
      </c>
      <c r="AT332">
        <v>46.6</v>
      </c>
      <c r="AU332" s="7" t="e">
        <v>#N/A</v>
      </c>
      <c r="AV332" s="7" t="e">
        <v>#N/A</v>
      </c>
      <c r="AW332" s="78" t="s">
        <v>97</v>
      </c>
      <c r="AX332" s="78" t="s">
        <v>99</v>
      </c>
      <c r="AY332" s="78">
        <v>4555.8</v>
      </c>
      <c r="AZ332" s="78">
        <v>5185.28</v>
      </c>
      <c r="BA332" s="78">
        <v>0</v>
      </c>
      <c r="BB332" s="78">
        <v>0</v>
      </c>
      <c r="BC332" s="78" t="str">
        <f t="shared" si="111"/>
        <v>R47S4C1</v>
      </c>
      <c r="BD332" s="78">
        <f t="shared" si="112"/>
        <v>0</v>
      </c>
      <c r="BE332" s="78">
        <v>0</v>
      </c>
      <c r="BF332" s="78"/>
      <c r="BG332" s="99">
        <v>24.1</v>
      </c>
      <c r="BH332" s="142">
        <v>1.1657879320445224</v>
      </c>
      <c r="BI332" s="99">
        <v>3</v>
      </c>
      <c r="BJ332" s="99">
        <f t="shared" si="113"/>
        <v>5.69</v>
      </c>
      <c r="BK332" s="99">
        <v>140.60925600468659</v>
      </c>
      <c r="BL332" s="142">
        <v>26.193548387096772</v>
      </c>
      <c r="BM332" s="76" t="str">
        <f t="shared" si="114"/>
        <v>R47S4</v>
      </c>
      <c r="BN332" s="76">
        <f t="shared" si="115"/>
        <v>0</v>
      </c>
      <c r="BO332" s="76"/>
      <c r="BP332" s="110">
        <f t="shared" si="116"/>
        <v>6.7590532690643927</v>
      </c>
      <c r="BQ332" s="144">
        <f t="shared" si="117"/>
        <v>0.16833333333333333</v>
      </c>
      <c r="BR332" s="110">
        <f t="shared" si="118"/>
        <v>15.697753967548692</v>
      </c>
      <c r="BS332" s="99">
        <v>1</v>
      </c>
      <c r="BT332" s="99">
        <f t="shared" si="119"/>
        <v>9761.4584319999976</v>
      </c>
      <c r="BU332" s="122">
        <v>5</v>
      </c>
      <c r="BV332" s="122">
        <f t="shared" si="120"/>
        <v>8182.4584319999976</v>
      </c>
      <c r="BW332" s="122">
        <f t="shared" si="121"/>
        <v>2.4193548387096774E-2</v>
      </c>
      <c r="BX332" s="122" t="s">
        <v>1377</v>
      </c>
      <c r="BY332" s="122">
        <f t="shared" si="122"/>
        <v>0.42480182360835</v>
      </c>
      <c r="BZ332" s="78">
        <v>-6.642591665754531</v>
      </c>
      <c r="CA332" s="122">
        <f t="shared" si="123"/>
        <v>-6.3172058756571801</v>
      </c>
      <c r="CB332" s="122">
        <f t="shared" si="124"/>
        <v>-6.0341950524277381</v>
      </c>
    </row>
    <row r="333" spans="1:80" x14ac:dyDescent="0.35">
      <c r="A333" s="34" t="s">
        <v>64</v>
      </c>
      <c r="B333" s="12">
        <f t="shared" ref="B333:B334" si="130">B332</f>
        <v>4</v>
      </c>
      <c r="C333" s="8" t="s">
        <v>45</v>
      </c>
      <c r="D333" s="12">
        <v>2</v>
      </c>
      <c r="E333" s="8"/>
      <c r="F333" s="12">
        <v>3352.6</v>
      </c>
      <c r="G333" s="12">
        <v>3353.4</v>
      </c>
      <c r="H333" s="12">
        <f t="shared" si="129"/>
        <v>3165.6</v>
      </c>
      <c r="I333" s="12">
        <f t="shared" si="129"/>
        <v>3166.4</v>
      </c>
      <c r="J333" s="8">
        <v>7</v>
      </c>
      <c r="K333" s="55">
        <v>271.66459999999995</v>
      </c>
      <c r="L333" s="8">
        <v>198.9</v>
      </c>
      <c r="M333" s="8">
        <v>142.1</v>
      </c>
      <c r="N333" s="8">
        <v>170.4</v>
      </c>
      <c r="O333" s="8">
        <v>5.6</v>
      </c>
      <c r="P333" s="8">
        <v>0.96599999999999997</v>
      </c>
      <c r="Q333" s="8">
        <v>0.19500000000000001</v>
      </c>
      <c r="R333" s="8">
        <v>0.159</v>
      </c>
      <c r="S333" s="8">
        <v>1611</v>
      </c>
      <c r="T333" s="8"/>
      <c r="U333" s="8"/>
      <c r="V333" s="8"/>
      <c r="W333" s="8">
        <v>0.439</v>
      </c>
      <c r="X333" s="8"/>
      <c r="Y333" s="8"/>
      <c r="Z333" s="8">
        <v>1191</v>
      </c>
      <c r="AA333" s="8">
        <v>20.9</v>
      </c>
      <c r="AB333" s="8">
        <v>21.7</v>
      </c>
      <c r="AC333" s="8">
        <v>2400.2000000000003</v>
      </c>
      <c r="AD333" s="8">
        <v>164.738</v>
      </c>
      <c r="AE333" s="8"/>
      <c r="AF333" s="8"/>
      <c r="AG333" s="7">
        <v>0.94399999999999995</v>
      </c>
      <c r="AH333" s="111">
        <v>0.11899999999999999</v>
      </c>
      <c r="AI333" s="124"/>
      <c r="AJ333" s="7">
        <v>17.07</v>
      </c>
      <c r="AK333" s="124">
        <v>2261.3722160919551</v>
      </c>
      <c r="AM333" s="124"/>
      <c r="AN333" s="124"/>
      <c r="AO333" s="124"/>
      <c r="AQ333" s="78"/>
      <c r="AR333" s="7">
        <v>0.18652606912712361</v>
      </c>
      <c r="AS333" s="7">
        <f t="shared" si="108"/>
        <v>0.95519999999999994</v>
      </c>
      <c r="AT333">
        <v>46.6</v>
      </c>
      <c r="AU333" s="7" t="e">
        <v>#N/A</v>
      </c>
      <c r="AV333" s="7" t="e">
        <v>#N/A</v>
      </c>
      <c r="AW333" s="78" t="s">
        <v>97</v>
      </c>
      <c r="AX333" s="78" t="s">
        <v>99</v>
      </c>
      <c r="AY333" s="78">
        <v>4573.5</v>
      </c>
      <c r="AZ333" s="78">
        <v>5190.4799999999996</v>
      </c>
      <c r="BA333" s="78">
        <v>0</v>
      </c>
      <c r="BB333" s="78">
        <v>0</v>
      </c>
      <c r="BC333" s="78" t="str">
        <f t="shared" si="111"/>
        <v>R47S4C2</v>
      </c>
      <c r="BD333" s="78">
        <f t="shared" si="112"/>
        <v>0</v>
      </c>
      <c r="BE333" s="78">
        <v>0</v>
      </c>
      <c r="BF333" s="78"/>
      <c r="BG333" s="99">
        <v>24.1</v>
      </c>
      <c r="BH333" s="142">
        <v>1.1657879320445224</v>
      </c>
      <c r="BI333" s="99">
        <v>3</v>
      </c>
      <c r="BJ333" s="99">
        <f t="shared" si="113"/>
        <v>5.69</v>
      </c>
      <c r="BK333" s="99">
        <v>140.60925600468659</v>
      </c>
      <c r="BL333" s="142">
        <v>25.375</v>
      </c>
      <c r="BM333" s="76" t="str">
        <f t="shared" si="114"/>
        <v>R47S4</v>
      </c>
      <c r="BN333" s="76">
        <f t="shared" si="115"/>
        <v>0</v>
      </c>
      <c r="BO333" s="76"/>
      <c r="BP333" s="110">
        <f t="shared" si="116"/>
        <v>19.242610837438427</v>
      </c>
      <c r="BQ333" s="144">
        <f t="shared" si="117"/>
        <v>0.16833333333333333</v>
      </c>
      <c r="BR333" s="110">
        <f t="shared" si="118"/>
        <v>15.697753967548692</v>
      </c>
      <c r="BS333" s="99">
        <v>1</v>
      </c>
      <c r="BT333" s="99">
        <f t="shared" si="119"/>
        <v>9801.7105919999995</v>
      </c>
      <c r="BU333" s="122">
        <v>5</v>
      </c>
      <c r="BV333" s="122">
        <f t="shared" si="120"/>
        <v>8190.7105919999995</v>
      </c>
      <c r="BW333" s="122">
        <f t="shared" si="121"/>
        <v>2.8392857142857147E-2</v>
      </c>
      <c r="BX333" s="122" t="s">
        <v>1377</v>
      </c>
      <c r="BY333" s="122">
        <f t="shared" si="122"/>
        <v>0.61653891311277809</v>
      </c>
      <c r="BZ333" s="78">
        <v>-6.1437224469646834</v>
      </c>
      <c r="CA333" s="122">
        <f t="shared" si="123"/>
        <v>-6.3172058756571801</v>
      </c>
      <c r="CB333" s="122">
        <f t="shared" si="124"/>
        <v>-6.0341950524277381</v>
      </c>
    </row>
    <row r="334" spans="1:80" x14ac:dyDescent="0.35">
      <c r="A334" s="34" t="s">
        <v>64</v>
      </c>
      <c r="B334" s="12">
        <f t="shared" si="130"/>
        <v>4</v>
      </c>
      <c r="C334" s="8" t="s">
        <v>45</v>
      </c>
      <c r="D334" s="12">
        <v>3</v>
      </c>
      <c r="E334" s="8"/>
      <c r="F334" s="12">
        <v>3380</v>
      </c>
      <c r="G334" s="12">
        <v>3380.8</v>
      </c>
      <c r="H334" s="12">
        <f t="shared" si="129"/>
        <v>3193</v>
      </c>
      <c r="I334" s="12">
        <f t="shared" si="129"/>
        <v>3193.8</v>
      </c>
      <c r="J334" s="8">
        <v>7</v>
      </c>
      <c r="K334" s="55">
        <v>273.14419999999996</v>
      </c>
      <c r="L334" s="8">
        <v>200.4</v>
      </c>
      <c r="M334" s="8">
        <v>145.19999999999999</v>
      </c>
      <c r="N334" s="8">
        <v>171.7</v>
      </c>
      <c r="O334" s="8">
        <v>5</v>
      </c>
      <c r="P334" s="8">
        <v>0.74099999999999999</v>
      </c>
      <c r="Q334" s="8">
        <v>0.151</v>
      </c>
      <c r="R334" s="8">
        <v>0.121</v>
      </c>
      <c r="S334" s="8">
        <v>1697</v>
      </c>
      <c r="T334" s="8"/>
      <c r="U334" s="8"/>
      <c r="V334" s="8"/>
      <c r="W334" s="8">
        <v>0.378</v>
      </c>
      <c r="X334" s="8"/>
      <c r="Y334" s="8"/>
      <c r="Z334" s="8">
        <v>690</v>
      </c>
      <c r="AA334" s="8">
        <v>14.5</v>
      </c>
      <c r="AB334" s="8">
        <v>21.7</v>
      </c>
      <c r="AC334" s="8">
        <v>2400.2000000000003</v>
      </c>
      <c r="AD334" s="8">
        <v>164.738</v>
      </c>
      <c r="AE334" s="8"/>
      <c r="AF334" s="8"/>
      <c r="AG334" s="7">
        <v>0.94399999999999995</v>
      </c>
      <c r="AH334" s="111">
        <v>0.11899999999999999</v>
      </c>
      <c r="AI334" s="124"/>
      <c r="AJ334" s="7">
        <v>17.07</v>
      </c>
      <c r="AK334" s="124">
        <v>2261.3722160919551</v>
      </c>
      <c r="AM334" s="124"/>
      <c r="AN334" s="124"/>
      <c r="AO334" s="124"/>
      <c r="AQ334" s="78"/>
      <c r="AR334" s="7">
        <v>0.18652606912712361</v>
      </c>
      <c r="AS334" s="7">
        <f t="shared" si="108"/>
        <v>0.95519999999999994</v>
      </c>
      <c r="AT334">
        <v>46.6</v>
      </c>
      <c r="AU334" s="7" t="e">
        <v>#N/A</v>
      </c>
      <c r="AV334" s="7" t="e">
        <v>#N/A</v>
      </c>
      <c r="AW334" s="78" t="s">
        <v>97</v>
      </c>
      <c r="AX334" s="78" t="s">
        <v>99</v>
      </c>
      <c r="AY334" s="78">
        <v>4610.6000000000004</v>
      </c>
      <c r="AZ334" s="78">
        <v>5201.4399999999996</v>
      </c>
      <c r="BA334" s="78">
        <v>0</v>
      </c>
      <c r="BB334" s="78">
        <v>0</v>
      </c>
      <c r="BC334" s="78" t="str">
        <f t="shared" si="111"/>
        <v>R47S4C3</v>
      </c>
      <c r="BD334" s="78">
        <f t="shared" si="112"/>
        <v>0</v>
      </c>
      <c r="BE334" s="78">
        <v>0</v>
      </c>
      <c r="BF334" s="78"/>
      <c r="BG334" s="99">
        <v>24.1</v>
      </c>
      <c r="BH334" s="142">
        <v>1.1657879320445224</v>
      </c>
      <c r="BI334" s="99">
        <v>3</v>
      </c>
      <c r="BJ334" s="99">
        <f t="shared" si="113"/>
        <v>5.69</v>
      </c>
      <c r="BK334" s="99">
        <v>140.60925600468659</v>
      </c>
      <c r="BL334" s="142">
        <v>29.04</v>
      </c>
      <c r="BM334" s="76" t="str">
        <f t="shared" si="114"/>
        <v>R47S4</v>
      </c>
      <c r="BN334" s="76">
        <f t="shared" si="115"/>
        <v>0</v>
      </c>
      <c r="BO334" s="76"/>
      <c r="BP334" s="110">
        <f t="shared" si="116"/>
        <v>21.091597796143255</v>
      </c>
      <c r="BQ334" s="144">
        <f t="shared" si="117"/>
        <v>0.16833333333333333</v>
      </c>
      <c r="BR334" s="110">
        <f t="shared" si="118"/>
        <v>15.697753967548692</v>
      </c>
      <c r="BS334" s="99">
        <v>1</v>
      </c>
      <c r="BT334" s="99">
        <f t="shared" si="119"/>
        <v>9886.5497599999999</v>
      </c>
      <c r="BU334" s="122">
        <v>5</v>
      </c>
      <c r="BV334" s="122">
        <f t="shared" si="120"/>
        <v>8189.5497599999999</v>
      </c>
      <c r="BW334" s="122">
        <f t="shared" si="121"/>
        <v>2.4199999999999999E-2</v>
      </c>
      <c r="BX334" s="122" t="s">
        <v>1377</v>
      </c>
      <c r="BY334" s="122">
        <f t="shared" si="122"/>
        <v>0.69425920995298729</v>
      </c>
      <c r="BZ334" s="78">
        <v>-6.165303514252324</v>
      </c>
      <c r="CA334" s="122">
        <f t="shared" si="123"/>
        <v>-6.3172058756571801</v>
      </c>
      <c r="CB334" s="122">
        <f t="shared" si="124"/>
        <v>-6.0341950524277381</v>
      </c>
    </row>
    <row r="335" spans="1:80" x14ac:dyDescent="0.35">
      <c r="A335" s="34" t="s">
        <v>64</v>
      </c>
      <c r="B335" s="14">
        <v>3</v>
      </c>
      <c r="C335" s="8" t="s">
        <v>45</v>
      </c>
      <c r="D335" s="14">
        <v>1</v>
      </c>
      <c r="E335" s="8"/>
      <c r="F335" s="14">
        <v>3403</v>
      </c>
      <c r="G335" s="14">
        <v>3404</v>
      </c>
      <c r="H335" s="14">
        <f t="shared" si="129"/>
        <v>3216</v>
      </c>
      <c r="I335" s="14">
        <f t="shared" si="129"/>
        <v>3217</v>
      </c>
      <c r="J335" s="8">
        <v>9</v>
      </c>
      <c r="K335" s="14">
        <v>274.38620000000003</v>
      </c>
      <c r="L335" s="8">
        <v>195.4</v>
      </c>
      <c r="M335" s="8">
        <v>172.1</v>
      </c>
      <c r="N335" s="8">
        <v>167.4</v>
      </c>
      <c r="O335" s="8">
        <v>7.2</v>
      </c>
      <c r="P335" s="8">
        <v>0.91200000000000003</v>
      </c>
      <c r="Q335" s="8">
        <v>0.27600000000000002</v>
      </c>
      <c r="R335" s="8">
        <v>0.3</v>
      </c>
      <c r="S335" s="8">
        <v>2765</v>
      </c>
      <c r="T335" s="8"/>
      <c r="U335" s="8"/>
      <c r="V335" s="8"/>
      <c r="W335" s="8">
        <v>0.371</v>
      </c>
      <c r="X335" s="8"/>
      <c r="Y335" s="8"/>
      <c r="Z335" s="8">
        <v>2790</v>
      </c>
      <c r="AA335" s="8">
        <v>24.7</v>
      </c>
      <c r="AB335" s="8">
        <v>25.2</v>
      </c>
      <c r="AC335" s="8">
        <v>2593.6</v>
      </c>
      <c r="AD335" s="8">
        <v>291.90100000000001</v>
      </c>
      <c r="AE335" s="8"/>
      <c r="AF335" s="8"/>
      <c r="AG335" s="7">
        <v>1.04</v>
      </c>
      <c r="AH335" s="111">
        <v>0.112</v>
      </c>
      <c r="AI335" s="124"/>
      <c r="AJ335" s="7">
        <v>26.36</v>
      </c>
      <c r="AK335" s="124">
        <v>2181.399259146342</v>
      </c>
      <c r="AM335" s="124">
        <v>7293.745904268294</v>
      </c>
      <c r="AN335" s="124">
        <v>11312.54700609756</v>
      </c>
      <c r="AO335" s="124">
        <v>5.1943999999999972</v>
      </c>
      <c r="AQ335" s="78"/>
      <c r="AR335" s="7">
        <v>0.16949924127465857</v>
      </c>
      <c r="AS335" s="7">
        <f t="shared" si="108"/>
        <v>1.3403999999999998</v>
      </c>
      <c r="AT335">
        <v>49.1</v>
      </c>
      <c r="AU335" s="7" t="e">
        <v>#N/A</v>
      </c>
      <c r="AV335" s="7" t="e">
        <v>#N/A</v>
      </c>
      <c r="AW335" s="78" t="s">
        <v>97</v>
      </c>
      <c r="AX335" s="78" t="s">
        <v>99</v>
      </c>
      <c r="AY335" s="78">
        <v>4641.8</v>
      </c>
      <c r="AZ335" s="78">
        <v>5210.6400000000003</v>
      </c>
      <c r="BA335" s="78">
        <v>0</v>
      </c>
      <c r="BB335" s="78">
        <v>0</v>
      </c>
      <c r="BC335" s="78" t="str">
        <f t="shared" si="111"/>
        <v>R47S3C1</v>
      </c>
      <c r="BD335" s="78">
        <f t="shared" si="112"/>
        <v>0</v>
      </c>
      <c r="BE335" s="78">
        <v>0</v>
      </c>
      <c r="BF335" s="78"/>
      <c r="BG335" s="99">
        <v>30.1</v>
      </c>
      <c r="BH335" s="142">
        <v>1.1456752655538693</v>
      </c>
      <c r="BI335" s="99">
        <v>4</v>
      </c>
      <c r="BJ335" s="99">
        <f t="shared" si="113"/>
        <v>6.59</v>
      </c>
      <c r="BK335" s="99">
        <v>98.391502276176027</v>
      </c>
      <c r="BL335" s="142">
        <v>23.902777777777775</v>
      </c>
      <c r="BM335" s="76" t="str">
        <f t="shared" si="114"/>
        <v>R47S3</v>
      </c>
      <c r="BN335" s="76">
        <f t="shared" si="115"/>
        <v>0</v>
      </c>
      <c r="BO335" s="76"/>
      <c r="BP335" s="110">
        <f t="shared" si="116"/>
        <v>21.896491283810676</v>
      </c>
      <c r="BQ335" s="144">
        <f t="shared" si="117"/>
        <v>0.32600000000000001</v>
      </c>
      <c r="BR335" s="110">
        <f t="shared" si="118"/>
        <v>28.925351879762424</v>
      </c>
      <c r="BS335" s="99">
        <v>1</v>
      </c>
      <c r="BT335" s="99">
        <f t="shared" si="119"/>
        <v>10970.4192</v>
      </c>
      <c r="BU335" s="122">
        <v>5</v>
      </c>
      <c r="BV335" s="122">
        <f t="shared" si="120"/>
        <v>8205.4192000000003</v>
      </c>
      <c r="BW335" s="122">
        <f t="shared" si="121"/>
        <v>4.1666666666666664E-2</v>
      </c>
      <c r="BX335" s="122" t="s">
        <v>1377</v>
      </c>
      <c r="BY335" s="122">
        <f t="shared" si="122"/>
        <v>0.50305181602707916</v>
      </c>
      <c r="BZ335" s="78">
        <v>-6.3352671150791222</v>
      </c>
      <c r="CA335" s="122">
        <f t="shared" si="123"/>
        <v>-6.0578600813261048</v>
      </c>
      <c r="CB335" s="122">
        <f t="shared" si="124"/>
        <v>-8.1199556530095105</v>
      </c>
    </row>
    <row r="336" spans="1:80" x14ac:dyDescent="0.35">
      <c r="A336" s="34" t="s">
        <v>64</v>
      </c>
      <c r="B336" s="14">
        <f t="shared" ref="B336:B338" si="131">B335</f>
        <v>3</v>
      </c>
      <c r="C336" s="8" t="s">
        <v>45</v>
      </c>
      <c r="D336" s="14">
        <v>2</v>
      </c>
      <c r="E336" s="8"/>
      <c r="F336" s="14">
        <v>3424</v>
      </c>
      <c r="G336" s="14">
        <v>3424.8</v>
      </c>
      <c r="H336" s="14">
        <f t="shared" si="129"/>
        <v>3237</v>
      </c>
      <c r="I336" s="14">
        <f t="shared" si="129"/>
        <v>3237.8</v>
      </c>
      <c r="J336" s="8">
        <v>7</v>
      </c>
      <c r="K336" s="14">
        <v>275.52020000000005</v>
      </c>
      <c r="L336" s="8">
        <v>139.30000000000001</v>
      </c>
      <c r="M336" s="8">
        <v>120.4</v>
      </c>
      <c r="N336" s="8">
        <v>119.4</v>
      </c>
      <c r="O336" s="8">
        <v>8</v>
      </c>
      <c r="P336" s="8">
        <v>1.2450000000000001</v>
      </c>
      <c r="Q336" s="8">
        <v>0.38700000000000001</v>
      </c>
      <c r="R336" s="8">
        <v>0.38300000000000001</v>
      </c>
      <c r="S336" s="8">
        <v>2618</v>
      </c>
      <c r="T336" s="8"/>
      <c r="U336" s="8"/>
      <c r="V336" s="8"/>
      <c r="W336" s="8">
        <v>0.442</v>
      </c>
      <c r="X336" s="8"/>
      <c r="Y336" s="8"/>
      <c r="Z336" s="8">
        <v>3047</v>
      </c>
      <c r="AA336" s="8">
        <v>38.6</v>
      </c>
      <c r="AB336" s="8">
        <v>25.2</v>
      </c>
      <c r="AC336" s="8">
        <v>2593.6</v>
      </c>
      <c r="AD336" s="8">
        <v>291.90100000000001</v>
      </c>
      <c r="AE336" s="8"/>
      <c r="AF336" s="8"/>
      <c r="AG336" s="7">
        <v>1.04</v>
      </c>
      <c r="AH336" s="111">
        <v>0.112</v>
      </c>
      <c r="AI336" s="124"/>
      <c r="AJ336" s="7">
        <v>26.36</v>
      </c>
      <c r="AK336" s="124">
        <v>2181.399259146342</v>
      </c>
      <c r="AM336" s="124">
        <v>7293.745904268294</v>
      </c>
      <c r="AN336" s="124">
        <v>11312.54700609756</v>
      </c>
      <c r="AO336" s="124">
        <v>5.1943999999999972</v>
      </c>
      <c r="AQ336" s="78"/>
      <c r="AR336" s="7">
        <v>0.16949924127465857</v>
      </c>
      <c r="AS336" s="7">
        <f t="shared" si="108"/>
        <v>1.3403999999999998</v>
      </c>
      <c r="AT336">
        <v>49.1</v>
      </c>
      <c r="AU336" s="7" t="e">
        <v>#N/A</v>
      </c>
      <c r="AV336" s="7" t="e">
        <v>#N/A</v>
      </c>
      <c r="AW336" s="78" t="s">
        <v>97</v>
      </c>
      <c r="AX336" s="78" t="s">
        <v>99</v>
      </c>
      <c r="AY336" s="78">
        <v>4670</v>
      </c>
      <c r="AZ336" s="78">
        <v>5219.04</v>
      </c>
      <c r="BA336" s="78">
        <v>0</v>
      </c>
      <c r="BB336" s="78">
        <v>0</v>
      </c>
      <c r="BC336" s="78" t="str">
        <f t="shared" si="111"/>
        <v>R47S3C2</v>
      </c>
      <c r="BD336" s="78">
        <f t="shared" si="112"/>
        <v>0</v>
      </c>
      <c r="BE336" s="78">
        <v>0</v>
      </c>
      <c r="BF336" s="78"/>
      <c r="BG336" s="99">
        <v>30.1</v>
      </c>
      <c r="BH336" s="142">
        <v>1.1456752655538693</v>
      </c>
      <c r="BI336" s="99">
        <v>4</v>
      </c>
      <c r="BJ336" s="99">
        <f t="shared" si="113"/>
        <v>6.59</v>
      </c>
      <c r="BK336" s="99">
        <v>98.391502276176027</v>
      </c>
      <c r="BL336" s="142">
        <v>15.05</v>
      </c>
      <c r="BM336" s="76" t="str">
        <f t="shared" si="114"/>
        <v>R47S3</v>
      </c>
      <c r="BN336" s="76">
        <f t="shared" si="115"/>
        <v>0</v>
      </c>
      <c r="BO336" s="76"/>
      <c r="BP336" s="110">
        <f t="shared" si="116"/>
        <v>28.168999459712914</v>
      </c>
      <c r="BQ336" s="144">
        <f t="shared" si="117"/>
        <v>0.32600000000000001</v>
      </c>
      <c r="BR336" s="110">
        <f t="shared" si="118"/>
        <v>28.925351879762424</v>
      </c>
      <c r="BS336" s="99">
        <v>1</v>
      </c>
      <c r="BT336" s="99">
        <f t="shared" si="119"/>
        <v>11042.054399999999</v>
      </c>
      <c r="BU336" s="122">
        <v>5</v>
      </c>
      <c r="BV336" s="122">
        <f t="shared" si="120"/>
        <v>8424.0543999999991</v>
      </c>
      <c r="BW336" s="122">
        <f t="shared" si="121"/>
        <v>4.7875000000000001E-2</v>
      </c>
      <c r="BX336" s="122" t="s">
        <v>1377</v>
      </c>
      <c r="BY336" s="122">
        <f t="shared" si="122"/>
        <v>0.41406320055556134</v>
      </c>
      <c r="BZ336" s="78">
        <v>-5.978010944736349</v>
      </c>
      <c r="CA336" s="122">
        <f t="shared" si="123"/>
        <v>-6.0578600813261048</v>
      </c>
      <c r="CB336" s="122">
        <f t="shared" si="124"/>
        <v>-8.1199556530095105</v>
      </c>
    </row>
    <row r="337" spans="1:80" x14ac:dyDescent="0.35">
      <c r="A337" s="34" t="s">
        <v>64</v>
      </c>
      <c r="B337" s="14">
        <f t="shared" si="131"/>
        <v>3</v>
      </c>
      <c r="C337" s="8" t="s">
        <v>45</v>
      </c>
      <c r="D337" s="14">
        <v>3</v>
      </c>
      <c r="E337" s="8"/>
      <c r="F337" s="14">
        <v>3432</v>
      </c>
      <c r="G337" s="14">
        <v>3432.6</v>
      </c>
      <c r="H337" s="14">
        <f t="shared" si="129"/>
        <v>3245</v>
      </c>
      <c r="I337" s="14">
        <f t="shared" si="129"/>
        <v>3245.6</v>
      </c>
      <c r="J337" s="8">
        <v>5</v>
      </c>
      <c r="K337" s="14">
        <v>275.9522</v>
      </c>
      <c r="L337" s="8">
        <v>134.19999999999999</v>
      </c>
      <c r="M337" s="8">
        <v>116.8</v>
      </c>
      <c r="N337" s="8">
        <v>95.9</v>
      </c>
      <c r="O337" s="8">
        <v>5.6</v>
      </c>
      <c r="P337" s="8">
        <v>0.83</v>
      </c>
      <c r="Q337" s="8">
        <v>0.26</v>
      </c>
      <c r="R337" s="8">
        <v>0.24299999999999999</v>
      </c>
      <c r="S337" s="8">
        <v>2607</v>
      </c>
      <c r="T337" s="8"/>
      <c r="U337" s="8"/>
      <c r="V337" s="8"/>
      <c r="W337" s="8">
        <v>0.317</v>
      </c>
      <c r="X337" s="8"/>
      <c r="Y337" s="8"/>
      <c r="Z337" s="8">
        <v>2242</v>
      </c>
      <c r="AA337" s="8">
        <v>19.5</v>
      </c>
      <c r="AB337" s="8">
        <v>25.2</v>
      </c>
      <c r="AC337" s="8">
        <v>2593.6</v>
      </c>
      <c r="AD337" s="8">
        <v>291.90100000000001</v>
      </c>
      <c r="AE337" s="8"/>
      <c r="AF337" s="8"/>
      <c r="AG337" s="7">
        <v>1.04</v>
      </c>
      <c r="AH337" s="111">
        <v>0.112</v>
      </c>
      <c r="AI337" s="124"/>
      <c r="AJ337" s="7">
        <v>26.36</v>
      </c>
      <c r="AK337" s="124">
        <v>2181.399259146342</v>
      </c>
      <c r="AM337" s="124">
        <v>7293.745904268294</v>
      </c>
      <c r="AN337" s="124">
        <v>11312.54700609756</v>
      </c>
      <c r="AO337" s="124">
        <v>5.1943999999999972</v>
      </c>
      <c r="AQ337" s="78"/>
      <c r="AR337" s="7">
        <v>0.16949924127465857</v>
      </c>
      <c r="AS337" s="7">
        <f t="shared" si="108"/>
        <v>1.3403999999999998</v>
      </c>
      <c r="AT337">
        <v>49.1</v>
      </c>
      <c r="AU337" s="7" t="e">
        <v>#N/A</v>
      </c>
      <c r="AV337" s="7" t="e">
        <v>#N/A</v>
      </c>
      <c r="AW337" s="78" t="s">
        <v>97</v>
      </c>
      <c r="AX337" s="78" t="s">
        <v>99</v>
      </c>
      <c r="AY337" s="78">
        <v>4680.8999999999996</v>
      </c>
      <c r="AZ337" s="78">
        <v>5222.24</v>
      </c>
      <c r="BA337" s="78">
        <v>0</v>
      </c>
      <c r="BB337" s="78">
        <v>0</v>
      </c>
      <c r="BC337" s="78" t="str">
        <f t="shared" si="111"/>
        <v>R47S3C3</v>
      </c>
      <c r="BD337" s="78">
        <f t="shared" si="112"/>
        <v>0</v>
      </c>
      <c r="BE337" s="78">
        <v>0</v>
      </c>
      <c r="BF337" s="78"/>
      <c r="BG337" s="99">
        <v>30.1</v>
      </c>
      <c r="BH337" s="142">
        <v>1.1456752655538693</v>
      </c>
      <c r="BI337" s="99">
        <v>4</v>
      </c>
      <c r="BJ337" s="99">
        <f t="shared" si="113"/>
        <v>6.59</v>
      </c>
      <c r="BK337" s="99">
        <v>98.391502276176027</v>
      </c>
      <c r="BL337" s="142">
        <v>20.857142857142858</v>
      </c>
      <c r="BM337" s="76" t="str">
        <f t="shared" si="114"/>
        <v>R47S3</v>
      </c>
      <c r="BN337" s="76">
        <f t="shared" si="115"/>
        <v>0</v>
      </c>
      <c r="BO337" s="76"/>
      <c r="BP337" s="110">
        <f t="shared" si="116"/>
        <v>41.481745779714231</v>
      </c>
      <c r="BQ337" s="144">
        <f t="shared" si="117"/>
        <v>0.32600000000000001</v>
      </c>
      <c r="BR337" s="110">
        <f t="shared" si="118"/>
        <v>28.925351879762424</v>
      </c>
      <c r="BS337" s="99">
        <v>1</v>
      </c>
      <c r="BT337" s="99">
        <f t="shared" si="119"/>
        <v>11069.343999999999</v>
      </c>
      <c r="BU337" s="122">
        <v>5</v>
      </c>
      <c r="BV337" s="122">
        <f t="shared" si="120"/>
        <v>8462.3439999999991</v>
      </c>
      <c r="BW337" s="122">
        <f t="shared" si="121"/>
        <v>4.3392857142857143E-2</v>
      </c>
      <c r="BX337" s="122" t="s">
        <v>1377</v>
      </c>
      <c r="BY337" s="122">
        <f t="shared" si="122"/>
        <v>0.58704674409080027</v>
      </c>
      <c r="BZ337" s="78">
        <v>-5.9476544822557544</v>
      </c>
      <c r="CA337" s="122">
        <f t="shared" si="123"/>
        <v>-6.0578600813261048</v>
      </c>
      <c r="CB337" s="122">
        <f t="shared" si="124"/>
        <v>-8.1199556530095105</v>
      </c>
    </row>
    <row r="338" spans="1:80" x14ac:dyDescent="0.35">
      <c r="A338" s="34" t="s">
        <v>64</v>
      </c>
      <c r="B338" s="14">
        <f t="shared" si="131"/>
        <v>3</v>
      </c>
      <c r="C338" s="8" t="s">
        <v>45</v>
      </c>
      <c r="D338" s="14">
        <v>4</v>
      </c>
      <c r="E338" s="8"/>
      <c r="F338" s="14">
        <v>3439.5</v>
      </c>
      <c r="G338" s="14">
        <v>3440.3</v>
      </c>
      <c r="H338" s="14">
        <f t="shared" si="129"/>
        <v>3252.5</v>
      </c>
      <c r="I338" s="14">
        <f t="shared" si="129"/>
        <v>3253.3</v>
      </c>
      <c r="J338" s="8">
        <v>7</v>
      </c>
      <c r="K338" s="14">
        <v>276.35720000000003</v>
      </c>
      <c r="L338" s="8">
        <v>138.19999999999999</v>
      </c>
      <c r="M338" s="8">
        <v>119.5</v>
      </c>
      <c r="N338" s="8">
        <v>118.5</v>
      </c>
      <c r="O338" s="8">
        <v>9.4</v>
      </c>
      <c r="P338" s="8">
        <v>1.2350000000000001</v>
      </c>
      <c r="Q338" s="8">
        <v>0.38300000000000001</v>
      </c>
      <c r="R338" s="8">
        <v>0.378</v>
      </c>
      <c r="S338" s="8">
        <v>2906</v>
      </c>
      <c r="T338" s="8"/>
      <c r="U338" s="8"/>
      <c r="V338" s="8"/>
      <c r="W338" s="8">
        <v>0.435</v>
      </c>
      <c r="X338" s="8"/>
      <c r="Y338" s="8"/>
      <c r="Z338" s="8">
        <v>3740</v>
      </c>
      <c r="AA338" s="8">
        <v>47.4</v>
      </c>
      <c r="AB338" s="8">
        <v>25.2</v>
      </c>
      <c r="AC338" s="8">
        <v>2593.6</v>
      </c>
      <c r="AD338" s="8">
        <v>291.90100000000001</v>
      </c>
      <c r="AE338" s="8"/>
      <c r="AF338" s="8"/>
      <c r="AG338" s="7">
        <v>1.04</v>
      </c>
      <c r="AH338" s="111">
        <v>0.112</v>
      </c>
      <c r="AI338" s="124"/>
      <c r="AJ338" s="7">
        <v>26.36</v>
      </c>
      <c r="AK338" s="124">
        <v>2181.399259146342</v>
      </c>
      <c r="AM338" s="124">
        <v>7293.745904268294</v>
      </c>
      <c r="AN338" s="124">
        <v>11312.54700609756</v>
      </c>
      <c r="AO338" s="124">
        <v>5.1943999999999972</v>
      </c>
      <c r="AQ338" s="78"/>
      <c r="AR338" s="7">
        <v>0.16949924127465857</v>
      </c>
      <c r="AS338" s="7">
        <f t="shared" si="108"/>
        <v>1.3403999999999998</v>
      </c>
      <c r="AT338">
        <v>49.1</v>
      </c>
      <c r="AU338" s="7" t="e">
        <v>#N/A</v>
      </c>
      <c r="AV338" s="7" t="e">
        <v>#N/A</v>
      </c>
      <c r="AW338" s="78" t="s">
        <v>97</v>
      </c>
      <c r="AX338" s="78" t="s">
        <v>99</v>
      </c>
      <c r="AY338" s="78">
        <v>4691.2</v>
      </c>
      <c r="AZ338" s="78">
        <v>5225.24</v>
      </c>
      <c r="BA338" s="78">
        <v>0</v>
      </c>
      <c r="BB338" s="78">
        <v>0</v>
      </c>
      <c r="BC338" s="78" t="str">
        <f t="shared" si="111"/>
        <v>R47S3C4</v>
      </c>
      <c r="BD338" s="78">
        <f t="shared" si="112"/>
        <v>0</v>
      </c>
      <c r="BE338" s="78">
        <v>0</v>
      </c>
      <c r="BF338" s="78"/>
      <c r="BG338" s="99">
        <v>30.1</v>
      </c>
      <c r="BH338" s="142">
        <v>1.1456752655538693</v>
      </c>
      <c r="BI338" s="99">
        <v>4</v>
      </c>
      <c r="BJ338" s="99">
        <f t="shared" si="113"/>
        <v>6.59</v>
      </c>
      <c r="BK338" s="99">
        <v>98.391502276176027</v>
      </c>
      <c r="BL338" s="142">
        <v>12.712765957446807</v>
      </c>
      <c r="BM338" s="76" t="str">
        <f t="shared" si="114"/>
        <v>R47S3</v>
      </c>
      <c r="BN338" s="76">
        <f t="shared" si="115"/>
        <v>0</v>
      </c>
      <c r="BO338" s="76"/>
      <c r="BP338" s="110">
        <f t="shared" si="116"/>
        <v>24.154170995811874</v>
      </c>
      <c r="BQ338" s="144">
        <f t="shared" si="117"/>
        <v>0.32600000000000001</v>
      </c>
      <c r="BR338" s="110">
        <f t="shared" si="118"/>
        <v>28.925351879762424</v>
      </c>
      <c r="BS338" s="99">
        <v>1</v>
      </c>
      <c r="BT338" s="99">
        <f t="shared" si="119"/>
        <v>11094.928</v>
      </c>
      <c r="BU338" s="122">
        <v>5</v>
      </c>
      <c r="BV338" s="122">
        <f t="shared" si="120"/>
        <v>8188.9279999999999</v>
      </c>
      <c r="BW338" s="122">
        <f t="shared" si="121"/>
        <v>4.0212765957446807E-2</v>
      </c>
      <c r="BX338" s="122" t="s">
        <v>1377</v>
      </c>
      <c r="BY338" s="122">
        <f t="shared" si="122"/>
        <v>0.35173381514293395</v>
      </c>
      <c r="BZ338" s="78">
        <v>-5.9705077832331934</v>
      </c>
      <c r="CA338" s="122">
        <f t="shared" si="123"/>
        <v>-6.0578600813261048</v>
      </c>
      <c r="CB338" s="122">
        <f t="shared" si="124"/>
        <v>-8.1199556530095105</v>
      </c>
    </row>
    <row r="339" spans="1:80" x14ac:dyDescent="0.35">
      <c r="A339" s="34" t="s">
        <v>64</v>
      </c>
      <c r="B339" s="14">
        <v>2</v>
      </c>
      <c r="C339" s="8" t="s">
        <v>45</v>
      </c>
      <c r="D339" s="14">
        <v>1</v>
      </c>
      <c r="E339" s="8"/>
      <c r="F339" s="14">
        <v>3507.2</v>
      </c>
      <c r="G339" s="14">
        <v>3508</v>
      </c>
      <c r="H339" s="14">
        <f t="shared" si="129"/>
        <v>3320.2</v>
      </c>
      <c r="I339" s="14">
        <f t="shared" si="129"/>
        <v>3321</v>
      </c>
      <c r="J339" s="8">
        <v>7</v>
      </c>
      <c r="K339" s="54">
        <v>280.01300000000003</v>
      </c>
      <c r="L339" s="8">
        <v>241.3</v>
      </c>
      <c r="M339" s="8">
        <v>146.4</v>
      </c>
      <c r="N339" s="8">
        <v>206.6</v>
      </c>
      <c r="O339" s="8">
        <v>7</v>
      </c>
      <c r="P339" s="8">
        <v>1.327</v>
      </c>
      <c r="Q339" s="8">
        <v>0.36</v>
      </c>
      <c r="R339" s="8">
        <v>0.23200000000000001</v>
      </c>
      <c r="S339" s="8">
        <v>2730</v>
      </c>
      <c r="T339" s="8"/>
      <c r="U339" s="8"/>
      <c r="V339" s="8"/>
      <c r="W339" s="8">
        <v>0.51100000000000001</v>
      </c>
      <c r="X339" s="8"/>
      <c r="Y339" s="8"/>
      <c r="Z339" s="8">
        <v>2131</v>
      </c>
      <c r="AA339" s="8">
        <v>44.4</v>
      </c>
      <c r="AB339" s="8">
        <v>0.7</v>
      </c>
      <c r="AC339" s="8">
        <v>2949.4</v>
      </c>
      <c r="AD339" s="8">
        <v>235.48</v>
      </c>
      <c r="AE339" s="8"/>
      <c r="AF339" s="8"/>
      <c r="AG339" s="7">
        <v>0.97</v>
      </c>
      <c r="AH339" s="111">
        <v>0.121</v>
      </c>
      <c r="AI339" s="124"/>
      <c r="AJ339" s="7">
        <v>20.87</v>
      </c>
      <c r="AK339" s="124">
        <v>2220.1014124463532</v>
      </c>
      <c r="AM339" s="124"/>
      <c r="AN339" s="124"/>
      <c r="AO339" s="124"/>
      <c r="AQ339" s="78"/>
      <c r="AR339" s="7">
        <v>0.1908001916626737</v>
      </c>
      <c r="AS339" s="7">
        <f t="shared" si="108"/>
        <v>1.1946000000000001</v>
      </c>
      <c r="AT339">
        <v>46</v>
      </c>
      <c r="AU339" s="7" t="e">
        <v>#N/A</v>
      </c>
      <c r="AV339" s="7" t="e">
        <v>#N/A</v>
      </c>
      <c r="AW339" s="78" t="s">
        <v>97</v>
      </c>
      <c r="AX339" s="78" t="s">
        <v>99</v>
      </c>
      <c r="AY339" s="78" t="s">
        <v>106</v>
      </c>
      <c r="AZ339" s="78">
        <v>5252.32</v>
      </c>
      <c r="BA339" s="78">
        <v>0</v>
      </c>
      <c r="BB339" s="78" t="e">
        <v>#VALUE!</v>
      </c>
      <c r="BC339" s="78" t="str">
        <f t="shared" si="111"/>
        <v>R47S2C1</v>
      </c>
      <c r="BD339" s="78" t="e">
        <f t="shared" si="112"/>
        <v>#VALUE!</v>
      </c>
      <c r="BE339" s="78" t="e">
        <v>#VALUE!</v>
      </c>
      <c r="BF339" s="78"/>
      <c r="BG339" s="99">
        <v>24.3</v>
      </c>
      <c r="BH339" s="142">
        <v>1.4326784858648778</v>
      </c>
      <c r="BI339" s="99">
        <v>4</v>
      </c>
      <c r="BJ339" s="99">
        <f t="shared" si="113"/>
        <v>5.2175000000000002</v>
      </c>
      <c r="BK339" s="99">
        <v>141.32247244849066</v>
      </c>
      <c r="BL339" s="142">
        <v>20.914285714285715</v>
      </c>
      <c r="BM339" s="76" t="str">
        <f t="shared" si="114"/>
        <v>R47S2</v>
      </c>
      <c r="BN339" s="76" t="e">
        <f t="shared" si="115"/>
        <v>#VALUE!</v>
      </c>
      <c r="BO339" s="76"/>
      <c r="BP339" s="110">
        <f t="shared" si="116"/>
        <v>21.358326588063964</v>
      </c>
      <c r="BQ339" s="144">
        <f t="shared" si="117"/>
        <v>0.25225000000000003</v>
      </c>
      <c r="BR339" s="110">
        <f t="shared" si="118"/>
        <v>23.214267274756939</v>
      </c>
      <c r="BS339" s="99">
        <v>1</v>
      </c>
      <c r="BT339" s="99">
        <f t="shared" si="119"/>
        <v>10563.548319999998</v>
      </c>
      <c r="BU339" s="122">
        <v>5</v>
      </c>
      <c r="BV339" s="122">
        <f t="shared" si="120"/>
        <v>7833.5483199999981</v>
      </c>
      <c r="BW339" s="122">
        <f t="shared" si="121"/>
        <v>3.3142857142857148E-2</v>
      </c>
      <c r="BX339" s="122" t="s">
        <v>1377</v>
      </c>
      <c r="BY339" s="122">
        <f t="shared" si="122"/>
        <v>0.49692086114479489</v>
      </c>
      <c r="BZ339" s="78">
        <v>-6.1735340133888394</v>
      </c>
      <c r="CA339" s="122">
        <f t="shared" si="123"/>
        <v>-6.0562063436558615</v>
      </c>
      <c r="CB339" s="122">
        <f t="shared" si="124"/>
        <v>-7.2347440981312925</v>
      </c>
    </row>
    <row r="340" spans="1:80" x14ac:dyDescent="0.35">
      <c r="A340" s="34" t="s">
        <v>64</v>
      </c>
      <c r="B340" s="14">
        <f t="shared" ref="B340:B342" si="132">B339</f>
        <v>2</v>
      </c>
      <c r="C340" s="8" t="s">
        <v>45</v>
      </c>
      <c r="D340" s="14">
        <v>2</v>
      </c>
      <c r="E340" s="8"/>
      <c r="F340" s="14">
        <v>3518.6</v>
      </c>
      <c r="G340" s="14">
        <v>3519.4</v>
      </c>
      <c r="H340" s="14">
        <f t="shared" si="129"/>
        <v>3331.6</v>
      </c>
      <c r="I340" s="14">
        <f t="shared" si="129"/>
        <v>3332.4</v>
      </c>
      <c r="J340" s="8">
        <v>7</v>
      </c>
      <c r="K340" s="54">
        <v>280.62860000000001</v>
      </c>
      <c r="L340" s="8">
        <v>213.1</v>
      </c>
      <c r="M340" s="8">
        <v>122.4</v>
      </c>
      <c r="N340" s="8">
        <v>121.8</v>
      </c>
      <c r="O340" s="8">
        <v>6.2</v>
      </c>
      <c r="P340" s="8">
        <v>1.0369999999999999</v>
      </c>
      <c r="Q340" s="8">
        <v>0.28799999999999998</v>
      </c>
      <c r="R340" s="8">
        <v>0.17699999999999999</v>
      </c>
      <c r="S340" s="8">
        <v>2784</v>
      </c>
      <c r="T340" s="8"/>
      <c r="U340" s="8"/>
      <c r="V340" s="8"/>
      <c r="W340" s="8">
        <v>0.45300000000000001</v>
      </c>
      <c r="X340" s="8"/>
      <c r="Y340" s="8"/>
      <c r="Z340" s="8">
        <v>1506</v>
      </c>
      <c r="AA340" s="8">
        <v>9.8000000000000007</v>
      </c>
      <c r="AB340" s="8">
        <v>0.7</v>
      </c>
      <c r="AC340" s="8">
        <v>2949.4</v>
      </c>
      <c r="AD340" s="8">
        <v>235.48</v>
      </c>
      <c r="AE340" s="8"/>
      <c r="AF340" s="8"/>
      <c r="AG340" s="7">
        <v>0.97</v>
      </c>
      <c r="AH340" s="111">
        <v>0.121</v>
      </c>
      <c r="AI340" s="124"/>
      <c r="AJ340" s="7">
        <v>20.87</v>
      </c>
      <c r="AK340" s="124">
        <v>2220.1014124463532</v>
      </c>
      <c r="AM340" s="124"/>
      <c r="AN340" s="124"/>
      <c r="AO340" s="124"/>
      <c r="AQ340" s="78"/>
      <c r="AR340" s="7">
        <v>0.1908001916626737</v>
      </c>
      <c r="AS340" s="7">
        <f t="shared" si="108"/>
        <v>1.1946000000000001</v>
      </c>
      <c r="AT340">
        <v>46</v>
      </c>
      <c r="AU340" s="7" t="e">
        <v>#N/A</v>
      </c>
      <c r="AV340" s="7" t="e">
        <v>#N/A</v>
      </c>
      <c r="AW340" s="78" t="s">
        <v>97</v>
      </c>
      <c r="AX340" s="78" t="s">
        <v>99</v>
      </c>
      <c r="AY340" s="78" t="s">
        <v>106</v>
      </c>
      <c r="AZ340" s="78">
        <v>5256.88</v>
      </c>
      <c r="BA340" s="78">
        <v>0</v>
      </c>
      <c r="BB340" s="78" t="e">
        <v>#VALUE!</v>
      </c>
      <c r="BC340" s="78" t="str">
        <f t="shared" si="111"/>
        <v>R47S2C2</v>
      </c>
      <c r="BD340" s="78" t="e">
        <f t="shared" si="112"/>
        <v>#VALUE!</v>
      </c>
      <c r="BE340" s="78" t="e">
        <v>#VALUE!</v>
      </c>
      <c r="BF340" s="78"/>
      <c r="BG340" s="99">
        <v>24.3</v>
      </c>
      <c r="BH340" s="142">
        <v>1.4326784858648778</v>
      </c>
      <c r="BI340" s="99">
        <v>4</v>
      </c>
      <c r="BJ340" s="99">
        <f t="shared" si="113"/>
        <v>5.2175000000000002</v>
      </c>
      <c r="BK340" s="99">
        <v>141.32247244849066</v>
      </c>
      <c r="BL340" s="142">
        <v>19.741935483870968</v>
      </c>
      <c r="BM340" s="76" t="str">
        <f t="shared" si="114"/>
        <v>R47S2</v>
      </c>
      <c r="BN340" s="76" t="e">
        <f t="shared" si="115"/>
        <v>#VALUE!</v>
      </c>
      <c r="BO340" s="76"/>
      <c r="BP340" s="110">
        <f t="shared" si="116"/>
        <v>28.842521989574038</v>
      </c>
      <c r="BQ340" s="144">
        <f t="shared" si="117"/>
        <v>0.25225000000000003</v>
      </c>
      <c r="BR340" s="110">
        <f t="shared" si="118"/>
        <v>23.214267274756939</v>
      </c>
      <c r="BS340" s="99">
        <v>1</v>
      </c>
      <c r="BT340" s="99">
        <f t="shared" si="119"/>
        <v>10599.81856</v>
      </c>
      <c r="BU340" s="122">
        <v>5</v>
      </c>
      <c r="BV340" s="122">
        <f t="shared" si="120"/>
        <v>7815.8185599999997</v>
      </c>
      <c r="BW340" s="122">
        <f t="shared" si="121"/>
        <v>2.8548387096774191E-2</v>
      </c>
      <c r="BX340" s="122" t="s">
        <v>1377</v>
      </c>
      <c r="BY340" s="122">
        <f t="shared" si="122"/>
        <v>0.53648015919119818</v>
      </c>
      <c r="BZ340" s="78">
        <v>-5.9543584999970145</v>
      </c>
      <c r="CA340" s="122">
        <f t="shared" si="123"/>
        <v>-6.0562063436558615</v>
      </c>
      <c r="CB340" s="122">
        <f t="shared" si="124"/>
        <v>-7.2347440981312925</v>
      </c>
    </row>
    <row r="341" spans="1:80" x14ac:dyDescent="0.35">
      <c r="A341" s="34" t="s">
        <v>64</v>
      </c>
      <c r="B341" s="14">
        <f t="shared" si="132"/>
        <v>2</v>
      </c>
      <c r="C341" s="8" t="s">
        <v>45</v>
      </c>
      <c r="D341" s="14">
        <v>3</v>
      </c>
      <c r="E341" s="8"/>
      <c r="F341" s="14">
        <v>3546.8</v>
      </c>
      <c r="G341" s="14">
        <v>3547.6</v>
      </c>
      <c r="H341" s="14">
        <f t="shared" si="129"/>
        <v>3359.8</v>
      </c>
      <c r="I341" s="14">
        <f t="shared" si="129"/>
        <v>3360.6</v>
      </c>
      <c r="J341" s="8">
        <v>7</v>
      </c>
      <c r="K341" s="56">
        <v>282.15140000000002</v>
      </c>
      <c r="L341" s="8">
        <v>142.69999999999999</v>
      </c>
      <c r="M341" s="8">
        <v>82.5</v>
      </c>
      <c r="N341" s="8">
        <v>103.8</v>
      </c>
      <c r="O341" s="8">
        <v>10.199999999999999</v>
      </c>
      <c r="P341" s="8">
        <v>1.68</v>
      </c>
      <c r="Q341" s="8">
        <v>0.46500000000000002</v>
      </c>
      <c r="R341" s="8">
        <v>0.28000000000000003</v>
      </c>
      <c r="S341" s="8">
        <v>2191</v>
      </c>
      <c r="T341" s="8"/>
      <c r="U341" s="8"/>
      <c r="V341" s="8"/>
      <c r="W341" s="8">
        <v>0.59499999999999997</v>
      </c>
      <c r="X341" s="8"/>
      <c r="Y341" s="8"/>
      <c r="Z341" s="8">
        <v>1985</v>
      </c>
      <c r="AA341" s="8">
        <v>24.4</v>
      </c>
      <c r="AB341" s="8">
        <v>0.7</v>
      </c>
      <c r="AC341" s="8">
        <v>2949.4</v>
      </c>
      <c r="AD341" s="8">
        <v>235.48</v>
      </c>
      <c r="AE341" s="8"/>
      <c r="AF341" s="8"/>
      <c r="AG341" s="7">
        <v>0.97</v>
      </c>
      <c r="AH341" s="111">
        <v>0.121</v>
      </c>
      <c r="AI341" s="124"/>
      <c r="AJ341" s="7">
        <v>20.87</v>
      </c>
      <c r="AK341" s="124">
        <v>2220.1014124463532</v>
      </c>
      <c r="AM341" s="124"/>
      <c r="AN341" s="124"/>
      <c r="AO341" s="124"/>
      <c r="AQ341" s="78"/>
      <c r="AR341" s="7">
        <v>0.1908001916626737</v>
      </c>
      <c r="AS341" s="7">
        <f t="shared" si="108"/>
        <v>1.1946000000000001</v>
      </c>
      <c r="AT341">
        <v>46</v>
      </c>
      <c r="AU341" s="7" t="e">
        <v>#N/A</v>
      </c>
      <c r="AV341" s="7" t="e">
        <v>#N/A</v>
      </c>
      <c r="AW341" s="78" t="s">
        <v>97</v>
      </c>
      <c r="AX341" s="78" t="s">
        <v>99</v>
      </c>
      <c r="AY341" s="78" t="s">
        <v>106</v>
      </c>
      <c r="AZ341" s="78">
        <v>5268.16</v>
      </c>
      <c r="BA341" s="78">
        <v>0</v>
      </c>
      <c r="BB341" s="78" t="e">
        <v>#VALUE!</v>
      </c>
      <c r="BC341" s="78" t="str">
        <f t="shared" si="111"/>
        <v>R47S2C3</v>
      </c>
      <c r="BD341" s="78" t="e">
        <f t="shared" si="112"/>
        <v>#VALUE!</v>
      </c>
      <c r="BE341" s="78" t="e">
        <v>#VALUE!</v>
      </c>
      <c r="BF341" s="78"/>
      <c r="BG341" s="99">
        <v>24.3</v>
      </c>
      <c r="BH341" s="142">
        <v>1.4326784858648778</v>
      </c>
      <c r="BI341" s="99">
        <v>4</v>
      </c>
      <c r="BJ341" s="99">
        <f t="shared" si="113"/>
        <v>5.2175000000000002</v>
      </c>
      <c r="BK341" s="99">
        <v>141.32247244849066</v>
      </c>
      <c r="BL341" s="142">
        <v>8.0882352941176467</v>
      </c>
      <c r="BM341" s="76" t="str">
        <f t="shared" si="114"/>
        <v>R47S2</v>
      </c>
      <c r="BN341" s="76" t="e">
        <f t="shared" si="115"/>
        <v>#VALUE!</v>
      </c>
      <c r="BO341" s="76"/>
      <c r="BP341" s="110">
        <f t="shared" si="116"/>
        <v>26.010710739688594</v>
      </c>
      <c r="BQ341" s="144">
        <f t="shared" si="117"/>
        <v>0.25225000000000003</v>
      </c>
      <c r="BR341" s="110">
        <f t="shared" si="118"/>
        <v>23.214267274756939</v>
      </c>
      <c r="BS341" s="99">
        <v>1</v>
      </c>
      <c r="BT341" s="99">
        <f t="shared" si="119"/>
        <v>10689.53968</v>
      </c>
      <c r="BU341" s="122">
        <v>5</v>
      </c>
      <c r="BV341" s="122">
        <f t="shared" si="120"/>
        <v>8498.5396799999999</v>
      </c>
      <c r="BW341" s="122">
        <f t="shared" si="121"/>
        <v>2.7450980392156866E-2</v>
      </c>
      <c r="BX341" s="122" t="s">
        <v>1377</v>
      </c>
      <c r="BY341" s="122">
        <f t="shared" si="122"/>
        <v>0.29546994775421614</v>
      </c>
      <c r="BZ341" s="78">
        <v>-5.5999897052022636</v>
      </c>
      <c r="CA341" s="122">
        <f t="shared" si="123"/>
        <v>-6.0562063436558615</v>
      </c>
      <c r="CB341" s="122">
        <f t="shared" si="124"/>
        <v>-7.2347440981312925</v>
      </c>
    </row>
    <row r="342" spans="1:80" x14ac:dyDescent="0.35">
      <c r="A342" s="34" t="s">
        <v>64</v>
      </c>
      <c r="B342" s="14">
        <f t="shared" si="132"/>
        <v>2</v>
      </c>
      <c r="C342" s="8" t="s">
        <v>45</v>
      </c>
      <c r="D342" s="14">
        <v>4</v>
      </c>
      <c r="E342" s="8"/>
      <c r="F342" s="14">
        <v>3566</v>
      </c>
      <c r="G342" s="14">
        <v>3566.8</v>
      </c>
      <c r="H342" s="14">
        <f t="shared" si="129"/>
        <v>3379</v>
      </c>
      <c r="I342" s="14">
        <f t="shared" si="129"/>
        <v>3379.8</v>
      </c>
      <c r="J342" s="8">
        <v>7</v>
      </c>
      <c r="K342" s="56">
        <v>283.18820000000005</v>
      </c>
      <c r="L342" s="8">
        <v>279.5</v>
      </c>
      <c r="M342" s="8">
        <v>202.3</v>
      </c>
      <c r="N342" s="8">
        <v>272.89999999999998</v>
      </c>
      <c r="O342" s="8">
        <v>6.5</v>
      </c>
      <c r="P342" s="8">
        <v>1.804</v>
      </c>
      <c r="Q342" s="8">
        <v>0.499</v>
      </c>
      <c r="R342" s="8">
        <v>0.32</v>
      </c>
      <c r="S342" s="8">
        <v>3069</v>
      </c>
      <c r="T342" s="8"/>
      <c r="U342" s="8"/>
      <c r="V342" s="8"/>
      <c r="W342" s="8">
        <v>0.626</v>
      </c>
      <c r="X342" s="8"/>
      <c r="Y342" s="8"/>
      <c r="Z342" s="8">
        <v>3083</v>
      </c>
      <c r="AA342" s="8">
        <v>15.5</v>
      </c>
      <c r="AB342" s="8">
        <v>0.7</v>
      </c>
      <c r="AC342" s="8">
        <v>2949.4</v>
      </c>
      <c r="AD342" s="8">
        <v>235.48</v>
      </c>
      <c r="AE342" s="8"/>
      <c r="AF342" s="8"/>
      <c r="AG342" s="7">
        <v>0.97</v>
      </c>
      <c r="AH342" s="111">
        <v>0.121</v>
      </c>
      <c r="AI342" s="124"/>
      <c r="AJ342" s="7">
        <v>20.87</v>
      </c>
      <c r="AK342" s="124">
        <v>2220.1014124463532</v>
      </c>
      <c r="AM342" s="124"/>
      <c r="AN342" s="124"/>
      <c r="AO342" s="124"/>
      <c r="AQ342" s="78"/>
      <c r="AR342" s="7">
        <v>0.1908001916626737</v>
      </c>
      <c r="AS342" s="7">
        <f t="shared" si="108"/>
        <v>1.1946000000000001</v>
      </c>
      <c r="AT342">
        <v>46</v>
      </c>
      <c r="AU342" s="7" t="e">
        <v>#N/A</v>
      </c>
      <c r="AV342" s="7" t="e">
        <v>#N/A</v>
      </c>
      <c r="AW342" s="78" t="s">
        <v>97</v>
      </c>
      <c r="AX342" s="78" t="s">
        <v>99</v>
      </c>
      <c r="AY342" s="78" t="s">
        <v>106</v>
      </c>
      <c r="AZ342" s="78">
        <v>5275.84</v>
      </c>
      <c r="BA342" s="78">
        <v>0</v>
      </c>
      <c r="BB342" s="78" t="e">
        <v>#VALUE!</v>
      </c>
      <c r="BC342" s="78" t="str">
        <f t="shared" si="111"/>
        <v>R47S2C4</v>
      </c>
      <c r="BD342" s="78" t="e">
        <f t="shared" si="112"/>
        <v>#VALUE!</v>
      </c>
      <c r="BE342" s="78" t="e">
        <v>#VALUE!</v>
      </c>
      <c r="BF342" s="78"/>
      <c r="BG342" s="99">
        <v>24.3</v>
      </c>
      <c r="BH342" s="142">
        <v>1.4326784858648778</v>
      </c>
      <c r="BI342" s="99">
        <v>4</v>
      </c>
      <c r="BJ342" s="99">
        <f t="shared" si="113"/>
        <v>5.2175000000000002</v>
      </c>
      <c r="BK342" s="99">
        <v>141.32247244849066</v>
      </c>
      <c r="BL342" s="142">
        <v>31.123076923076926</v>
      </c>
      <c r="BM342" s="76" t="str">
        <f t="shared" si="114"/>
        <v>R47S2</v>
      </c>
      <c r="BN342" s="76" t="e">
        <f t="shared" si="115"/>
        <v>#VALUE!</v>
      </c>
      <c r="BO342" s="76"/>
      <c r="BP342" s="110">
        <f t="shared" si="116"/>
        <v>16.645509781701165</v>
      </c>
      <c r="BQ342" s="144">
        <f t="shared" si="117"/>
        <v>0.25225000000000003</v>
      </c>
      <c r="BR342" s="110">
        <f t="shared" si="118"/>
        <v>23.214267274756939</v>
      </c>
      <c r="BS342" s="99">
        <v>1</v>
      </c>
      <c r="BT342" s="99">
        <f t="shared" si="119"/>
        <v>10750.626399999999</v>
      </c>
      <c r="BU342" s="122">
        <v>5</v>
      </c>
      <c r="BV342" s="122">
        <f t="shared" si="120"/>
        <v>7681.6263999999992</v>
      </c>
      <c r="BW342" s="122">
        <f t="shared" si="121"/>
        <v>4.9230769230769231E-2</v>
      </c>
      <c r="BX342" s="122" t="s">
        <v>1377</v>
      </c>
      <c r="BY342" s="122">
        <f t="shared" si="122"/>
        <v>0.58021054026229346</v>
      </c>
      <c r="BZ342" s="78">
        <v>-6.4969431560353286</v>
      </c>
      <c r="CA342" s="122">
        <f t="shared" si="123"/>
        <v>-6.0562063436558615</v>
      </c>
      <c r="CB342" s="122">
        <f t="shared" si="124"/>
        <v>-7.2347440981312925</v>
      </c>
    </row>
    <row r="343" spans="1:80" x14ac:dyDescent="0.35">
      <c r="A343" s="34" t="s">
        <v>64</v>
      </c>
      <c r="B343" s="12">
        <v>1</v>
      </c>
      <c r="C343" s="8" t="s">
        <v>45</v>
      </c>
      <c r="D343" s="12">
        <v>1</v>
      </c>
      <c r="E343" s="8"/>
      <c r="F343" s="12">
        <v>3587.2</v>
      </c>
      <c r="G343" s="12">
        <v>3588.2</v>
      </c>
      <c r="H343" s="12">
        <f t="shared" si="129"/>
        <v>3400.2</v>
      </c>
      <c r="I343" s="12">
        <f t="shared" si="129"/>
        <v>3401.2</v>
      </c>
      <c r="J343" s="8">
        <v>9</v>
      </c>
      <c r="K343" s="55">
        <v>284.33299999999997</v>
      </c>
      <c r="L343" s="8">
        <v>115.8</v>
      </c>
      <c r="M343" s="8">
        <v>85.3</v>
      </c>
      <c r="N343" s="8">
        <v>32.700000000000003</v>
      </c>
      <c r="O343" s="8">
        <v>14.3</v>
      </c>
      <c r="P343" s="8">
        <v>3.1</v>
      </c>
      <c r="Q343" s="8">
        <v>0.105</v>
      </c>
      <c r="R343" s="8">
        <v>0.76100000000000001</v>
      </c>
      <c r="S343" s="8">
        <v>2699</v>
      </c>
      <c r="T343" s="8"/>
      <c r="U343" s="8"/>
      <c r="V343" s="8"/>
      <c r="W343" s="8">
        <v>0.56399999999999995</v>
      </c>
      <c r="X343" s="8"/>
      <c r="Y343" s="8"/>
      <c r="Z343" s="8">
        <v>5786</v>
      </c>
      <c r="AA343" s="8">
        <v>68.900000000000006</v>
      </c>
      <c r="AB343" s="8">
        <v>32.799999999999997</v>
      </c>
      <c r="AC343" s="8">
        <v>3064</v>
      </c>
      <c r="AD343" s="8">
        <v>315.62099999999998</v>
      </c>
      <c r="AE343" s="8"/>
      <c r="AF343" s="8"/>
      <c r="AG343" s="7">
        <v>1.04</v>
      </c>
      <c r="AH343" s="111">
        <v>0.13100000000000001</v>
      </c>
      <c r="AI343" s="124"/>
      <c r="AJ343" s="7">
        <v>41.74</v>
      </c>
      <c r="AK343" s="124">
        <v>1681.473332105264</v>
      </c>
      <c r="AM343" s="124"/>
      <c r="AN343" s="124"/>
      <c r="AO343" s="124"/>
      <c r="AQ343" s="78"/>
      <c r="AR343" s="7">
        <v>0.20896022999520841</v>
      </c>
      <c r="AS343" s="7">
        <f t="shared" si="108"/>
        <v>2.6166</v>
      </c>
      <c r="AT343">
        <v>43.3</v>
      </c>
      <c r="AU343" s="7" t="e">
        <v>#N/A</v>
      </c>
      <c r="AV343" s="7" t="e">
        <v>#N/A</v>
      </c>
      <c r="AW343" s="78" t="s">
        <v>97</v>
      </c>
      <c r="AX343" s="78" t="s">
        <v>99</v>
      </c>
      <c r="AY343" s="78" t="s">
        <v>106</v>
      </c>
      <c r="AZ343" s="78">
        <v>5284.32</v>
      </c>
      <c r="BA343" s="78">
        <v>0</v>
      </c>
      <c r="BB343" s="78" t="e">
        <v>#VALUE!</v>
      </c>
      <c r="BC343" s="78" t="str">
        <f t="shared" si="111"/>
        <v>R47S1C1</v>
      </c>
      <c r="BD343" s="78" t="e">
        <f t="shared" si="112"/>
        <v>#VALUE!</v>
      </c>
      <c r="BE343" s="78" t="e">
        <v>#VALUE!</v>
      </c>
      <c r="BF343" s="78"/>
      <c r="BG343" s="99">
        <v>20.100000000000001</v>
      </c>
      <c r="BH343" s="142">
        <v>0.71394345951126015</v>
      </c>
      <c r="BI343" s="99">
        <v>3</v>
      </c>
      <c r="BJ343" s="99">
        <f t="shared" si="113"/>
        <v>13.913333333333334</v>
      </c>
      <c r="BK343" s="99">
        <v>73.406804024916141</v>
      </c>
      <c r="BL343" s="142">
        <v>5.9650349650349641</v>
      </c>
      <c r="BM343" s="76" t="str">
        <f t="shared" si="114"/>
        <v>R47S1</v>
      </c>
      <c r="BN343" s="76" t="e">
        <f t="shared" si="115"/>
        <v>#VALUE!</v>
      </c>
      <c r="BO343" s="76"/>
      <c r="BP343" s="110">
        <f t="shared" si="116"/>
        <v>24.05099984077286</v>
      </c>
      <c r="BQ343" s="144">
        <f t="shared" si="117"/>
        <v>0.48899999999999993</v>
      </c>
      <c r="BR343" s="110">
        <f t="shared" si="118"/>
        <v>38.152468087999551</v>
      </c>
      <c r="BS343" s="99">
        <v>1</v>
      </c>
      <c r="BT343" s="99">
        <f t="shared" si="119"/>
        <v>11598.76224</v>
      </c>
      <c r="BU343" s="122">
        <v>5</v>
      </c>
      <c r="BV343" s="122">
        <f t="shared" si="120"/>
        <v>8899.76224</v>
      </c>
      <c r="BW343" s="122">
        <f t="shared" si="121"/>
        <v>5.3216783216783213E-2</v>
      </c>
      <c r="BX343" s="122" t="s">
        <v>1377</v>
      </c>
      <c r="BY343" s="122">
        <f t="shared" si="122"/>
        <v>0.21252069148976266</v>
      </c>
      <c r="BZ343" s="78">
        <v>-5.6333658663592612</v>
      </c>
      <c r="CA343" s="122">
        <f t="shared" si="123"/>
        <v>-5.6524283931872716</v>
      </c>
      <c r="CB343" s="122">
        <f t="shared" si="124"/>
        <v>-14.790144133613815</v>
      </c>
    </row>
    <row r="344" spans="1:80" x14ac:dyDescent="0.35">
      <c r="A344" s="34" t="s">
        <v>64</v>
      </c>
      <c r="B344" s="12">
        <f t="shared" ref="B344:B345" si="133">B343</f>
        <v>1</v>
      </c>
      <c r="C344" s="8" t="s">
        <v>45</v>
      </c>
      <c r="D344" s="12">
        <v>2</v>
      </c>
      <c r="E344" s="8"/>
      <c r="F344" s="12">
        <v>3604</v>
      </c>
      <c r="G344" s="12">
        <v>3605.4</v>
      </c>
      <c r="H344" s="12">
        <f t="shared" si="129"/>
        <v>3417</v>
      </c>
      <c r="I344" s="12">
        <f t="shared" si="129"/>
        <v>3418.4</v>
      </c>
      <c r="J344" s="8">
        <v>13</v>
      </c>
      <c r="K344" s="55">
        <v>285.24019999999996</v>
      </c>
      <c r="L344" s="8">
        <v>96.9</v>
      </c>
      <c r="M344" s="8">
        <v>83.2</v>
      </c>
      <c r="N344" s="8">
        <v>69.2</v>
      </c>
      <c r="O344" s="8">
        <v>6.3</v>
      </c>
      <c r="P344" s="8">
        <v>1.075</v>
      </c>
      <c r="Q344" s="8">
        <v>0.215</v>
      </c>
      <c r="R344" s="8">
        <v>0.28199999999999997</v>
      </c>
      <c r="S344" s="8">
        <v>2578</v>
      </c>
      <c r="T344" s="8"/>
      <c r="U344" s="8"/>
      <c r="V344" s="8"/>
      <c r="W344" s="8">
        <v>0.27</v>
      </c>
      <c r="X344" s="8"/>
      <c r="Y344" s="8"/>
      <c r="Z344" s="8">
        <v>2365</v>
      </c>
      <c r="AA344" s="8">
        <v>28.9</v>
      </c>
      <c r="AB344" s="8">
        <v>32.799999999999997</v>
      </c>
      <c r="AC344" s="8">
        <v>3064</v>
      </c>
      <c r="AD344" s="8">
        <v>315.62099999999998</v>
      </c>
      <c r="AE344" s="8"/>
      <c r="AF344" s="8"/>
      <c r="AG344" s="7">
        <v>1.04</v>
      </c>
      <c r="AH344" s="111">
        <v>0.13100000000000001</v>
      </c>
      <c r="AI344" s="124"/>
      <c r="AJ344" s="7">
        <v>41.74</v>
      </c>
      <c r="AK344" s="124">
        <v>1681.473332105264</v>
      </c>
      <c r="AM344" s="124"/>
      <c r="AN344" s="124"/>
      <c r="AO344" s="124"/>
      <c r="AQ344" s="78"/>
      <c r="AR344" s="7">
        <v>0.20896022999520841</v>
      </c>
      <c r="AS344" s="7">
        <f t="shared" si="108"/>
        <v>2.6166</v>
      </c>
      <c r="AT344">
        <v>43.3</v>
      </c>
      <c r="AU344" s="7" t="e">
        <v>#N/A</v>
      </c>
      <c r="AV344" s="7" t="e">
        <v>#N/A</v>
      </c>
      <c r="AW344" s="78" t="s">
        <v>97</v>
      </c>
      <c r="AX344" s="78" t="s">
        <v>99</v>
      </c>
      <c r="AY344" s="78" t="s">
        <v>106</v>
      </c>
      <c r="AZ344" s="78">
        <v>5291.04</v>
      </c>
      <c r="BA344" s="78">
        <v>0</v>
      </c>
      <c r="BB344" s="78" t="e">
        <v>#VALUE!</v>
      </c>
      <c r="BC344" s="78" t="str">
        <f t="shared" si="111"/>
        <v>R47S1C2</v>
      </c>
      <c r="BD344" s="78" t="e">
        <f t="shared" si="112"/>
        <v>#VALUE!</v>
      </c>
      <c r="BE344" s="78" t="e">
        <v>#VALUE!</v>
      </c>
      <c r="BF344" s="78"/>
      <c r="BG344" s="99">
        <v>20.100000000000001</v>
      </c>
      <c r="BH344" s="142">
        <v>0.71394345951126015</v>
      </c>
      <c r="BI344" s="99">
        <v>3</v>
      </c>
      <c r="BJ344" s="99">
        <f t="shared" si="113"/>
        <v>13.913333333333334</v>
      </c>
      <c r="BK344" s="99">
        <v>73.406804024916141</v>
      </c>
      <c r="BL344" s="142">
        <v>13.206349206349207</v>
      </c>
      <c r="BM344" s="76" t="str">
        <f t="shared" si="114"/>
        <v>R47S1</v>
      </c>
      <c r="BN344" s="76" t="e">
        <f t="shared" si="115"/>
        <v>#VALUE!</v>
      </c>
      <c r="BO344" s="76"/>
      <c r="BP344" s="110">
        <f t="shared" si="116"/>
        <v>55.969873885409655</v>
      </c>
      <c r="BQ344" s="144">
        <f t="shared" si="117"/>
        <v>0.48899999999999993</v>
      </c>
      <c r="BR344" s="110">
        <f t="shared" si="118"/>
        <v>38.152468087999551</v>
      </c>
      <c r="BS344" s="99">
        <v>1</v>
      </c>
      <c r="BT344" s="99">
        <f t="shared" si="119"/>
        <v>11656.070400000001</v>
      </c>
      <c r="BU344" s="122">
        <v>5</v>
      </c>
      <c r="BV344" s="122">
        <f t="shared" si="120"/>
        <v>9078.0704000000005</v>
      </c>
      <c r="BW344" s="122">
        <f t="shared" si="121"/>
        <v>4.476190476190476E-2</v>
      </c>
      <c r="BX344" s="122" t="s">
        <v>1377</v>
      </c>
      <c r="BY344" s="122">
        <f t="shared" si="122"/>
        <v>0.47939144783971377</v>
      </c>
      <c r="BZ344" s="78">
        <v>-5.6084387596887915</v>
      </c>
      <c r="CA344" s="122">
        <f t="shared" si="123"/>
        <v>-5.6524283931872716</v>
      </c>
      <c r="CB344" s="122">
        <f t="shared" si="124"/>
        <v>-14.790144133613815</v>
      </c>
    </row>
    <row r="345" spans="1:80" x14ac:dyDescent="0.35">
      <c r="A345" s="34" t="s">
        <v>64</v>
      </c>
      <c r="B345" s="12">
        <f t="shared" si="133"/>
        <v>1</v>
      </c>
      <c r="C345" s="8" t="s">
        <v>45</v>
      </c>
      <c r="D345" s="12">
        <v>3</v>
      </c>
      <c r="E345" s="8"/>
      <c r="F345" s="12">
        <v>3626.6</v>
      </c>
      <c r="G345" s="12">
        <v>3627.4</v>
      </c>
      <c r="H345" s="12">
        <f t="shared" si="129"/>
        <v>3439.6</v>
      </c>
      <c r="I345" s="12">
        <f t="shared" si="129"/>
        <v>3440.4</v>
      </c>
      <c r="J345" s="8">
        <v>7</v>
      </c>
      <c r="K345" s="55">
        <v>286.4606</v>
      </c>
      <c r="L345" s="8">
        <v>107</v>
      </c>
      <c r="M345" s="8">
        <v>92.6</v>
      </c>
      <c r="N345" s="8">
        <v>76.400000000000006</v>
      </c>
      <c r="O345" s="8">
        <v>9.1999999999999993</v>
      </c>
      <c r="P345" s="8">
        <v>2.113</v>
      </c>
      <c r="Q345" s="8">
        <v>0.13</v>
      </c>
      <c r="R345" s="8">
        <v>0.42399999999999999</v>
      </c>
      <c r="S345" s="8">
        <v>2674</v>
      </c>
      <c r="T345" s="8"/>
      <c r="U345" s="8"/>
      <c r="V345" s="8"/>
      <c r="W345" s="8">
        <v>0.45200000000000001</v>
      </c>
      <c r="X345" s="8"/>
      <c r="Y345" s="8"/>
      <c r="Z345" s="8">
        <v>2950</v>
      </c>
      <c r="AA345" s="8">
        <v>32.4</v>
      </c>
      <c r="AB345" s="8">
        <v>32.799999999999997</v>
      </c>
      <c r="AC345" s="8">
        <v>3064</v>
      </c>
      <c r="AD345" s="8">
        <v>315.62099999999998</v>
      </c>
      <c r="AE345" s="8"/>
      <c r="AF345" s="8"/>
      <c r="AG345" s="7">
        <v>1.04</v>
      </c>
      <c r="AH345" s="111">
        <v>0.13100000000000001</v>
      </c>
      <c r="AI345" s="124"/>
      <c r="AJ345" s="7">
        <v>41.74</v>
      </c>
      <c r="AK345" s="124">
        <v>1681.473332105264</v>
      </c>
      <c r="AM345" s="124"/>
      <c r="AN345" s="124"/>
      <c r="AO345" s="124"/>
      <c r="AQ345" s="78"/>
      <c r="AR345" s="7">
        <v>0.20896022999520841</v>
      </c>
      <c r="AS345" s="7">
        <f t="shared" si="108"/>
        <v>2.6166</v>
      </c>
      <c r="AT345">
        <v>43.3</v>
      </c>
      <c r="AU345" s="7" t="e">
        <v>#N/A</v>
      </c>
      <c r="AV345" s="7" t="e">
        <v>#N/A</v>
      </c>
      <c r="AW345" s="78" t="s">
        <v>97</v>
      </c>
      <c r="AX345" s="78" t="s">
        <v>99</v>
      </c>
      <c r="AY345" s="78" t="s">
        <v>106</v>
      </c>
      <c r="AZ345" s="78">
        <v>5300.08</v>
      </c>
      <c r="BA345" s="78">
        <v>0</v>
      </c>
      <c r="BB345" s="78" t="e">
        <v>#VALUE!</v>
      </c>
      <c r="BC345" s="78" t="str">
        <f t="shared" si="111"/>
        <v>R47S1C3</v>
      </c>
      <c r="BD345" s="78" t="e">
        <f t="shared" si="112"/>
        <v>#VALUE!</v>
      </c>
      <c r="BE345" s="78" t="e">
        <v>#VALUE!</v>
      </c>
      <c r="BF345" s="78"/>
      <c r="BG345" s="99">
        <v>20.100000000000001</v>
      </c>
      <c r="BH345" s="142">
        <v>0.71394345951126015</v>
      </c>
      <c r="BI345" s="99">
        <v>3</v>
      </c>
      <c r="BJ345" s="99">
        <f t="shared" si="113"/>
        <v>13.913333333333334</v>
      </c>
      <c r="BK345" s="99">
        <v>73.406804024916141</v>
      </c>
      <c r="BL345" s="142">
        <v>10.065217391304348</v>
      </c>
      <c r="BM345" s="76" t="str">
        <f t="shared" si="114"/>
        <v>R47S1</v>
      </c>
      <c r="BN345" s="76" t="e">
        <f t="shared" si="115"/>
        <v>#VALUE!</v>
      </c>
      <c r="BO345" s="76"/>
      <c r="BP345" s="110">
        <f t="shared" si="116"/>
        <v>34.436530537816147</v>
      </c>
      <c r="BQ345" s="144">
        <f t="shared" si="117"/>
        <v>0.48899999999999993</v>
      </c>
      <c r="BR345" s="110">
        <f t="shared" si="118"/>
        <v>38.152468087999551</v>
      </c>
      <c r="BS345" s="99">
        <v>1</v>
      </c>
      <c r="BT345" s="99">
        <f t="shared" si="119"/>
        <v>11733.16352</v>
      </c>
      <c r="BU345" s="122">
        <v>5</v>
      </c>
      <c r="BV345" s="122">
        <f t="shared" si="120"/>
        <v>9059.1635200000001</v>
      </c>
      <c r="BW345" s="122">
        <f t="shared" si="121"/>
        <v>4.6086956521739129E-2</v>
      </c>
      <c r="BX345" s="122" t="s">
        <v>1377</v>
      </c>
      <c r="BY345" s="122">
        <f t="shared" si="122"/>
        <v>0.33718241689889306</v>
      </c>
      <c r="BZ345" s="78">
        <v>-5.7154805535137614</v>
      </c>
      <c r="CA345" s="122">
        <f t="shared" si="123"/>
        <v>-5.6524283931872716</v>
      </c>
      <c r="CB345" s="122">
        <f t="shared" si="124"/>
        <v>-14.790144133613815</v>
      </c>
    </row>
    <row r="346" spans="1:80" x14ac:dyDescent="0.35">
      <c r="A346" s="34" t="s">
        <v>65</v>
      </c>
      <c r="B346" s="14">
        <v>7</v>
      </c>
      <c r="C346" s="8" t="s">
        <v>45</v>
      </c>
      <c r="D346" s="14">
        <v>1</v>
      </c>
      <c r="E346" s="8"/>
      <c r="F346" s="14">
        <v>3242.8</v>
      </c>
      <c r="G346" s="14">
        <v>3243.8</v>
      </c>
      <c r="H346" s="14">
        <f>F346-225</f>
        <v>3017.8</v>
      </c>
      <c r="I346" s="14">
        <f t="shared" ref="I346:I348" si="134">G346-225</f>
        <v>3018.8</v>
      </c>
      <c r="J346" s="8">
        <v>9</v>
      </c>
      <c r="K346" s="54">
        <v>263.68340000000001</v>
      </c>
      <c r="L346" s="8">
        <v>129.19999999999999</v>
      </c>
      <c r="M346" s="8">
        <v>129.19999999999999</v>
      </c>
      <c r="N346" s="8">
        <v>110.8</v>
      </c>
      <c r="O346" s="8">
        <v>4.5999999999999996</v>
      </c>
      <c r="P346" s="8">
        <v>1.5980000000000001</v>
      </c>
      <c r="Q346" s="8">
        <v>0.44600000000000001</v>
      </c>
      <c r="R346" s="8">
        <v>0.32900000000000001</v>
      </c>
      <c r="S346" s="8">
        <v>2088</v>
      </c>
      <c r="T346" s="8"/>
      <c r="U346" s="8"/>
      <c r="V346" s="8"/>
      <c r="W346" s="8">
        <v>0.39</v>
      </c>
      <c r="X346" s="8"/>
      <c r="Y346" s="8"/>
      <c r="Z346" s="8">
        <v>2987</v>
      </c>
      <c r="AA346" s="8">
        <v>16.899999999999999</v>
      </c>
      <c r="AB346" s="8">
        <v>8.8000000000000007</v>
      </c>
      <c r="AC346" s="8">
        <v>2029.547619047619</v>
      </c>
      <c r="AD346" s="8">
        <v>157.24600000000001</v>
      </c>
      <c r="AE346" s="8"/>
      <c r="AF346" s="8"/>
      <c r="AG346" s="7">
        <v>0.97</v>
      </c>
      <c r="AH346" s="111">
        <v>9.5000000000000001E-2</v>
      </c>
      <c r="AI346" s="124">
        <v>0.13120200000000001</v>
      </c>
      <c r="AJ346" s="7">
        <v>25.155000000000001</v>
      </c>
      <c r="AK346" s="124">
        <v>2199.2380027210879</v>
      </c>
      <c r="AM346" s="124">
        <v>6976.5374442176899</v>
      </c>
      <c r="AN346" s="124">
        <v>10471.645814285719</v>
      </c>
      <c r="AO346" s="124">
        <v>5.7920074829931982</v>
      </c>
      <c r="AQ346" s="78"/>
      <c r="AR346" s="7">
        <v>0.12733055058636453</v>
      </c>
      <c r="AS346" s="7">
        <f t="shared" si="108"/>
        <v>0.96089999999999987</v>
      </c>
      <c r="AT346">
        <v>50.4</v>
      </c>
      <c r="AU346" s="7">
        <v>2.8100000000000003E-2</v>
      </c>
      <c r="AV346" s="7">
        <v>14.05</v>
      </c>
      <c r="AW346" s="78" t="s">
        <v>97</v>
      </c>
      <c r="AX346" s="78" t="s">
        <v>99</v>
      </c>
      <c r="AY346" s="78">
        <v>4305.8</v>
      </c>
      <c r="AZ346" s="78">
        <v>5131.3599999999997</v>
      </c>
      <c r="BA346" s="78">
        <v>47.05</v>
      </c>
      <c r="BB346" s="78">
        <v>23.995833131450183</v>
      </c>
      <c r="BC346" s="78" t="str">
        <f t="shared" si="111"/>
        <v>R46S7C1</v>
      </c>
      <c r="BD346" s="78">
        <f t="shared" si="112"/>
        <v>12.697393544814512</v>
      </c>
      <c r="BE346" s="78">
        <v>19.809999999999999</v>
      </c>
      <c r="BF346" s="78"/>
      <c r="BG346" s="99">
        <v>30.1</v>
      </c>
      <c r="BH346" s="142">
        <v>0.56052474657125806</v>
      </c>
      <c r="BI346" s="99">
        <v>3</v>
      </c>
      <c r="BJ346" s="99">
        <f t="shared" si="113"/>
        <v>8.3849999999999998</v>
      </c>
      <c r="BK346" s="99">
        <v>80.681678356096953</v>
      </c>
      <c r="BL346" s="142">
        <v>28.086956521739129</v>
      </c>
      <c r="BM346" s="76" t="str">
        <f t="shared" si="114"/>
        <v>R46S7</v>
      </c>
      <c r="BN346" s="76">
        <f t="shared" si="115"/>
        <v>13.214063424721109</v>
      </c>
      <c r="BO346" s="76"/>
      <c r="BP346" s="110">
        <f t="shared" si="116"/>
        <v>24.59300363488617</v>
      </c>
      <c r="BQ346" s="144">
        <f t="shared" si="117"/>
        <v>0.36400000000000005</v>
      </c>
      <c r="BR346" s="110">
        <f t="shared" si="118"/>
        <v>23.294878481869063</v>
      </c>
      <c r="BS346" s="99">
        <v>1</v>
      </c>
      <c r="BT346" s="99">
        <f t="shared" si="119"/>
        <v>9601.4324799999995</v>
      </c>
      <c r="BU346" s="122">
        <v>5</v>
      </c>
      <c r="BV346" s="122">
        <f t="shared" si="120"/>
        <v>7513.4324799999995</v>
      </c>
      <c r="BW346" s="122">
        <f t="shared" si="121"/>
        <v>7.1521739130434789E-2</v>
      </c>
      <c r="BX346" s="122" t="s">
        <v>1377</v>
      </c>
      <c r="BY346" s="122">
        <f t="shared" si="122"/>
        <v>0.7329220653071481</v>
      </c>
      <c r="BZ346" s="78">
        <v>-6.0485530032101291</v>
      </c>
      <c r="CA346" s="122">
        <f t="shared" si="123"/>
        <v>-6.0859955344442929</v>
      </c>
      <c r="CB346" s="122">
        <f t="shared" si="124"/>
        <v>-5.8480331090475204</v>
      </c>
    </row>
    <row r="347" spans="1:80" x14ac:dyDescent="0.35">
      <c r="A347" s="34" t="s">
        <v>65</v>
      </c>
      <c r="B347" s="14">
        <f t="shared" ref="B347:B348" si="135">B346</f>
        <v>7</v>
      </c>
      <c r="C347" s="8" t="s">
        <v>45</v>
      </c>
      <c r="D347" s="14">
        <v>2</v>
      </c>
      <c r="E347" s="8"/>
      <c r="F347" s="14">
        <v>3248</v>
      </c>
      <c r="G347" s="14">
        <v>3249</v>
      </c>
      <c r="H347" s="14">
        <f t="shared" ref="H347:I362" si="136">F347-225</f>
        <v>3023</v>
      </c>
      <c r="I347" s="14">
        <f t="shared" si="134"/>
        <v>3024</v>
      </c>
      <c r="J347" s="8">
        <v>9</v>
      </c>
      <c r="K347" s="54">
        <v>263.96420000000001</v>
      </c>
      <c r="L347" s="8">
        <v>151.5</v>
      </c>
      <c r="M347" s="8">
        <v>150.5</v>
      </c>
      <c r="N347" s="8">
        <v>129.9</v>
      </c>
      <c r="O347" s="8">
        <v>4.8</v>
      </c>
      <c r="P347" s="8">
        <v>1.3839999999999999</v>
      </c>
      <c r="Q347" s="8">
        <v>0.38300000000000001</v>
      </c>
      <c r="R347" s="8">
        <v>0.312</v>
      </c>
      <c r="S347" s="8">
        <v>2323</v>
      </c>
      <c r="T347" s="8"/>
      <c r="U347" s="8"/>
      <c r="V347" s="8"/>
      <c r="W347" s="8">
        <v>0.39500000000000002</v>
      </c>
      <c r="X347" s="8"/>
      <c r="Y347" s="8"/>
      <c r="Z347" s="8">
        <v>3142</v>
      </c>
      <c r="AA347" s="8">
        <v>48.4</v>
      </c>
      <c r="AB347" s="8">
        <v>8.8000000000000007</v>
      </c>
      <c r="AC347" s="8">
        <v>2029.547619047619</v>
      </c>
      <c r="AD347" s="8">
        <v>157.24600000000001</v>
      </c>
      <c r="AE347" s="8"/>
      <c r="AF347" s="8"/>
      <c r="AG347" s="7">
        <v>0.97</v>
      </c>
      <c r="AH347" s="111">
        <v>9.5000000000000001E-2</v>
      </c>
      <c r="AI347" s="124">
        <v>0.13120200000000001</v>
      </c>
      <c r="AJ347" s="7">
        <v>25.155000000000001</v>
      </c>
      <c r="AK347" s="124">
        <v>2199.2380027210879</v>
      </c>
      <c r="AM347" s="124">
        <v>6976.5374442176899</v>
      </c>
      <c r="AN347" s="124">
        <v>10471.645814285719</v>
      </c>
      <c r="AO347" s="124">
        <v>5.7920074829931982</v>
      </c>
      <c r="AQ347" s="78"/>
      <c r="AR347" s="7">
        <v>0.12733055058636453</v>
      </c>
      <c r="AS347" s="7">
        <f t="shared" si="108"/>
        <v>0.96089999999999987</v>
      </c>
      <c r="AT347">
        <v>50.4</v>
      </c>
      <c r="AU347" s="7">
        <v>0</v>
      </c>
      <c r="AV347" s="7">
        <v>0</v>
      </c>
      <c r="AW347" s="78" t="s">
        <v>97</v>
      </c>
      <c r="AX347" s="78" t="s">
        <v>99</v>
      </c>
      <c r="AY347" s="78">
        <v>4312.3999999999996</v>
      </c>
      <c r="AZ347" s="78">
        <v>5133.4399999999996</v>
      </c>
      <c r="BA347" s="78">
        <v>0</v>
      </c>
      <c r="BB347" s="78">
        <v>0.21923414206372405</v>
      </c>
      <c r="BC347" s="78" t="str">
        <f t="shared" si="111"/>
        <v>R46S7C2</v>
      </c>
      <c r="BD347" s="78">
        <f t="shared" si="112"/>
        <v>12.697393544814512</v>
      </c>
      <c r="BE347" s="78">
        <v>0.17999999999999997</v>
      </c>
      <c r="BF347" s="78"/>
      <c r="BG347" s="99">
        <v>30.1</v>
      </c>
      <c r="BH347" s="142">
        <v>0.56052474657125806</v>
      </c>
      <c r="BI347" s="99">
        <v>3</v>
      </c>
      <c r="BJ347" s="99">
        <f t="shared" si="113"/>
        <v>8.3849999999999998</v>
      </c>
      <c r="BK347" s="99">
        <v>80.681678356096953</v>
      </c>
      <c r="BL347" s="142">
        <v>31.354166666666668</v>
      </c>
      <c r="BM347" s="76" t="str">
        <f t="shared" si="114"/>
        <v>R46S7</v>
      </c>
      <c r="BN347" s="76">
        <f t="shared" si="115"/>
        <v>13.214063424721109</v>
      </c>
      <c r="BO347" s="76"/>
      <c r="BP347" s="110">
        <f t="shared" si="116"/>
        <v>20.23271583649716</v>
      </c>
      <c r="BQ347" s="144">
        <f t="shared" si="117"/>
        <v>0.36400000000000005</v>
      </c>
      <c r="BR347" s="110">
        <f t="shared" si="118"/>
        <v>23.294878481869063</v>
      </c>
      <c r="BS347" s="99">
        <v>1</v>
      </c>
      <c r="BT347" s="99">
        <f t="shared" si="119"/>
        <v>9617.9767999999985</v>
      </c>
      <c r="BU347" s="122">
        <v>5</v>
      </c>
      <c r="BV347" s="122">
        <f t="shared" si="120"/>
        <v>7294.9767999999985</v>
      </c>
      <c r="BW347" s="122">
        <f t="shared" si="121"/>
        <v>6.5000000000000002E-2</v>
      </c>
      <c r="BX347" s="122" t="s">
        <v>1377</v>
      </c>
      <c r="BY347" s="122">
        <f t="shared" si="122"/>
        <v>0.72969754919279595</v>
      </c>
      <c r="BZ347" s="78">
        <v>-6.2011544960505587</v>
      </c>
      <c r="CA347" s="122">
        <f t="shared" si="123"/>
        <v>-6.0859955344442929</v>
      </c>
      <c r="CB347" s="122">
        <f t="shared" si="124"/>
        <v>-5.8480331090475204</v>
      </c>
    </row>
    <row r="348" spans="1:80" x14ac:dyDescent="0.35">
      <c r="A348" s="34" t="s">
        <v>65</v>
      </c>
      <c r="B348" s="14">
        <f t="shared" si="135"/>
        <v>7</v>
      </c>
      <c r="C348" s="8" t="s">
        <v>45</v>
      </c>
      <c r="D348" s="14">
        <v>3</v>
      </c>
      <c r="E348" s="8"/>
      <c r="F348" s="14">
        <v>3270</v>
      </c>
      <c r="G348" s="14">
        <v>3271</v>
      </c>
      <c r="H348" s="14">
        <f t="shared" si="136"/>
        <v>3045</v>
      </c>
      <c r="I348" s="14">
        <f t="shared" si="134"/>
        <v>3046</v>
      </c>
      <c r="J348" s="8">
        <v>9</v>
      </c>
      <c r="K348" s="54">
        <v>265.15219999999999</v>
      </c>
      <c r="L348" s="8">
        <v>143.6</v>
      </c>
      <c r="M348" s="8">
        <v>124.1</v>
      </c>
      <c r="N348" s="8">
        <v>123.1</v>
      </c>
      <c r="O348" s="8">
        <v>4.7</v>
      </c>
      <c r="P348" s="8">
        <v>1.9990000000000001</v>
      </c>
      <c r="Q348" s="8">
        <v>0.55400000000000005</v>
      </c>
      <c r="R348" s="8">
        <v>0.45100000000000001</v>
      </c>
      <c r="S348" s="8">
        <v>2299</v>
      </c>
      <c r="T348" s="8"/>
      <c r="U348" s="8"/>
      <c r="V348" s="8"/>
      <c r="W348" s="8">
        <v>0.439</v>
      </c>
      <c r="X348" s="8"/>
      <c r="Y348" s="8"/>
      <c r="Z348" s="8">
        <v>3643</v>
      </c>
      <c r="AA348" s="8">
        <v>17.899999999999999</v>
      </c>
      <c r="AB348" s="8">
        <v>8.8000000000000007</v>
      </c>
      <c r="AC348" s="8">
        <v>2029.547619047619</v>
      </c>
      <c r="AD348" s="8">
        <v>157.24600000000001</v>
      </c>
      <c r="AE348" s="8"/>
      <c r="AF348" s="8"/>
      <c r="AG348" s="7">
        <v>0.97</v>
      </c>
      <c r="AH348" s="111">
        <v>9.5000000000000001E-2</v>
      </c>
      <c r="AI348" s="124">
        <v>0.13120200000000001</v>
      </c>
      <c r="AJ348" s="7">
        <v>25.155000000000001</v>
      </c>
      <c r="AK348" s="124">
        <v>2199.2380027210879</v>
      </c>
      <c r="AM348" s="124">
        <v>6976.5374442176899</v>
      </c>
      <c r="AN348" s="124">
        <v>10471.645814285719</v>
      </c>
      <c r="AO348" s="124">
        <v>5.7920074829931982</v>
      </c>
      <c r="AQ348" s="78"/>
      <c r="AR348" s="7">
        <v>0.12733055058636453</v>
      </c>
      <c r="AS348" s="7">
        <f t="shared" si="108"/>
        <v>0.96089999999999987</v>
      </c>
      <c r="AT348">
        <v>50.4</v>
      </c>
      <c r="AU348" s="7">
        <v>1.4720000000000002E-2</v>
      </c>
      <c r="AV348" s="7">
        <v>7.36</v>
      </c>
      <c r="AW348" s="78" t="s">
        <v>97</v>
      </c>
      <c r="AX348" s="78" t="s">
        <v>99</v>
      </c>
      <c r="AY348" s="78">
        <v>4340.2</v>
      </c>
      <c r="AZ348" s="78">
        <v>5142.24</v>
      </c>
      <c r="BA348" s="78">
        <v>47.56</v>
      </c>
      <c r="BB348" s="78">
        <v>13.877113360929632</v>
      </c>
      <c r="BC348" s="78" t="str">
        <f t="shared" si="111"/>
        <v>R46S7C3</v>
      </c>
      <c r="BD348" s="78">
        <f t="shared" si="112"/>
        <v>12.697393544814512</v>
      </c>
      <c r="BE348" s="78">
        <v>11.130000000000003</v>
      </c>
      <c r="BF348" s="78"/>
      <c r="BG348" s="99">
        <v>30.1</v>
      </c>
      <c r="BH348" s="142">
        <v>0.56052474657125806</v>
      </c>
      <c r="BI348" s="99">
        <v>3</v>
      </c>
      <c r="BJ348" s="99">
        <f t="shared" si="113"/>
        <v>8.3849999999999998</v>
      </c>
      <c r="BK348" s="99">
        <v>80.681678356096953</v>
      </c>
      <c r="BL348" s="142">
        <v>26.404255319148934</v>
      </c>
      <c r="BM348" s="76" t="str">
        <f t="shared" si="114"/>
        <v>R46S7</v>
      </c>
      <c r="BN348" s="76">
        <f t="shared" si="115"/>
        <v>13.214063424721109</v>
      </c>
      <c r="BO348" s="76"/>
      <c r="BP348" s="110">
        <f t="shared" si="116"/>
        <v>25.058915974223854</v>
      </c>
      <c r="BQ348" s="144">
        <f t="shared" si="117"/>
        <v>0.36400000000000005</v>
      </c>
      <c r="BR348" s="110">
        <f t="shared" si="118"/>
        <v>23.294878481869063</v>
      </c>
      <c r="BS348" s="99">
        <v>1</v>
      </c>
      <c r="BT348" s="99">
        <f t="shared" si="119"/>
        <v>9687.9719999999998</v>
      </c>
      <c r="BU348" s="122">
        <v>5</v>
      </c>
      <c r="BV348" s="122">
        <f t="shared" si="120"/>
        <v>7388.9719999999998</v>
      </c>
      <c r="BW348" s="122">
        <f t="shared" si="121"/>
        <v>9.5957446808510635E-2</v>
      </c>
      <c r="BX348" s="122" t="s">
        <v>1377</v>
      </c>
      <c r="BY348" s="122">
        <f t="shared" si="122"/>
        <v>0.71014181769289264</v>
      </c>
      <c r="BZ348" s="78">
        <v>-6.0082791040721899</v>
      </c>
      <c r="CA348" s="122">
        <f t="shared" si="123"/>
        <v>-6.0859955344442929</v>
      </c>
      <c r="CB348" s="122">
        <f t="shared" si="124"/>
        <v>-5.8480331090475204</v>
      </c>
    </row>
    <row r="349" spans="1:80" x14ac:dyDescent="0.35">
      <c r="A349" s="34" t="s">
        <v>65</v>
      </c>
      <c r="B349" s="14">
        <v>6</v>
      </c>
      <c r="C349" s="8" t="s">
        <v>45</v>
      </c>
      <c r="D349" s="14">
        <v>1</v>
      </c>
      <c r="E349" s="8"/>
      <c r="F349" s="14">
        <v>3296</v>
      </c>
      <c r="G349" s="14">
        <v>3297.5</v>
      </c>
      <c r="H349" s="14">
        <f t="shared" si="136"/>
        <v>3071</v>
      </c>
      <c r="I349" s="14">
        <f t="shared" si="136"/>
        <v>3072.5</v>
      </c>
      <c r="J349" s="8">
        <v>14</v>
      </c>
      <c r="K349" s="54">
        <v>266.55619999999999</v>
      </c>
      <c r="L349" s="8">
        <v>149.9</v>
      </c>
      <c r="M349" s="8">
        <v>107.5</v>
      </c>
      <c r="N349" s="8">
        <v>107</v>
      </c>
      <c r="O349" s="8">
        <v>13</v>
      </c>
      <c r="P349" s="8">
        <v>1.6519999999999999</v>
      </c>
      <c r="Q349" s="8">
        <v>0.32300000000000001</v>
      </c>
      <c r="R349" s="8">
        <v>0.25600000000000001</v>
      </c>
      <c r="S349" s="8">
        <v>3134</v>
      </c>
      <c r="T349" s="8"/>
      <c r="U349" s="8"/>
      <c r="V349" s="8"/>
      <c r="W349" s="8">
        <v>0.53400000000000003</v>
      </c>
      <c r="X349" s="8"/>
      <c r="Y349" s="8"/>
      <c r="Z349" s="8">
        <v>2855</v>
      </c>
      <c r="AA349" s="8">
        <v>81</v>
      </c>
      <c r="AB349" s="8">
        <v>18.2</v>
      </c>
      <c r="AC349" s="8">
        <v>1029</v>
      </c>
      <c r="AD349" s="8">
        <v>129.34299999999999</v>
      </c>
      <c r="AE349" s="8"/>
      <c r="AF349" s="8"/>
      <c r="AG349" s="7">
        <v>1.07</v>
      </c>
      <c r="AH349" s="111">
        <v>8.5000000000000006E-2</v>
      </c>
      <c r="AI349" s="124"/>
      <c r="AJ349" s="7">
        <v>15.84</v>
      </c>
      <c r="AK349" s="124">
        <v>2321.909219191919</v>
      </c>
      <c r="AM349" s="124">
        <v>7218.3375555555622</v>
      </c>
      <c r="AN349" s="124">
        <v>10671.870919191921</v>
      </c>
      <c r="AO349" s="124">
        <v>5.3899979797979807</v>
      </c>
      <c r="AQ349" s="78"/>
      <c r="AR349" s="7">
        <v>9.6148989898989901E-2</v>
      </c>
      <c r="AS349" s="7">
        <f t="shared" si="108"/>
        <v>0.45689999999999997</v>
      </c>
      <c r="AT349">
        <v>60.099999999999994</v>
      </c>
      <c r="AU349" s="7">
        <v>1.3440000000000001E-2</v>
      </c>
      <c r="AV349" s="7">
        <v>6.72</v>
      </c>
      <c r="AW349" s="78" t="s">
        <v>97</v>
      </c>
      <c r="AX349" s="78" t="s">
        <v>99</v>
      </c>
      <c r="AY349" s="78">
        <v>4372.5</v>
      </c>
      <c r="AZ349" s="78">
        <v>5152.6400000000003</v>
      </c>
      <c r="BA349" s="78">
        <v>0</v>
      </c>
      <c r="BB349" s="78">
        <v>11.664573025354418</v>
      </c>
      <c r="BC349" s="78" t="str">
        <f t="shared" si="111"/>
        <v>R46S6C1</v>
      </c>
      <c r="BD349" s="78">
        <f t="shared" si="112"/>
        <v>13.353094298311358</v>
      </c>
      <c r="BE349" s="78">
        <v>9.1</v>
      </c>
      <c r="BF349" s="78" t="s">
        <v>49</v>
      </c>
      <c r="BG349" s="99">
        <v>20.9</v>
      </c>
      <c r="BH349" s="142">
        <v>1.7297979797979797</v>
      </c>
      <c r="BI349" s="99">
        <v>2</v>
      </c>
      <c r="BJ349" s="99">
        <f t="shared" si="113"/>
        <v>7.92</v>
      </c>
      <c r="BK349" s="99">
        <v>64.962121212121218</v>
      </c>
      <c r="BL349" s="142">
        <v>8.2692307692307701</v>
      </c>
      <c r="BM349" s="76" t="str">
        <f t="shared" si="114"/>
        <v>R46S6</v>
      </c>
      <c r="BN349" s="76">
        <f t="shared" si="115"/>
        <v>29.225419781815187</v>
      </c>
      <c r="BO349" s="76"/>
      <c r="BP349" s="110">
        <f t="shared" si="116"/>
        <v>8.6028712996672265</v>
      </c>
      <c r="BQ349" s="144">
        <f t="shared" si="117"/>
        <v>0.2525</v>
      </c>
      <c r="BR349" s="110">
        <f t="shared" si="118"/>
        <v>9.4678756943901963</v>
      </c>
      <c r="BS349" s="99">
        <v>1</v>
      </c>
      <c r="BT349" s="99">
        <f t="shared" si="119"/>
        <v>10777.981600000001</v>
      </c>
      <c r="BU349" s="122">
        <v>5</v>
      </c>
      <c r="BV349" s="122">
        <f t="shared" si="120"/>
        <v>7643.981600000001</v>
      </c>
      <c r="BW349" s="122">
        <f t="shared" si="121"/>
        <v>1.9692307692307693E-2</v>
      </c>
      <c r="BX349" s="122" t="s">
        <v>1377</v>
      </c>
      <c r="BY349" s="122">
        <f t="shared" si="122"/>
        <v>0.24769016574162081</v>
      </c>
      <c r="BZ349" s="78">
        <v>-5.8646822594293457</v>
      </c>
      <c r="CA349" s="122">
        <f t="shared" si="123"/>
        <v>-5.7219253184090118</v>
      </c>
      <c r="CB349" s="122">
        <f t="shared" si="124"/>
        <v>-2.6143476779810775</v>
      </c>
    </row>
    <row r="350" spans="1:80" x14ac:dyDescent="0.35">
      <c r="A350" s="34" t="s">
        <v>65</v>
      </c>
      <c r="B350" s="14">
        <f>B349</f>
        <v>6</v>
      </c>
      <c r="C350" s="8" t="s">
        <v>45</v>
      </c>
      <c r="D350" s="14">
        <v>2</v>
      </c>
      <c r="E350" s="8"/>
      <c r="F350" s="14">
        <v>3312</v>
      </c>
      <c r="G350" s="14">
        <v>3313.5</v>
      </c>
      <c r="H350" s="14">
        <f t="shared" si="136"/>
        <v>3087</v>
      </c>
      <c r="I350" s="14">
        <f t="shared" si="136"/>
        <v>3088.5</v>
      </c>
      <c r="J350" s="8">
        <v>14</v>
      </c>
      <c r="K350" s="54">
        <v>267.42020000000002</v>
      </c>
      <c r="L350" s="8">
        <v>137.69999999999999</v>
      </c>
      <c r="M350" s="8">
        <v>80.8</v>
      </c>
      <c r="N350" s="8">
        <v>78.7</v>
      </c>
      <c r="O350" s="8">
        <v>14.4</v>
      </c>
      <c r="P350" s="8">
        <v>1.994</v>
      </c>
      <c r="Q350" s="8">
        <v>0.4</v>
      </c>
      <c r="R350" s="8">
        <v>0.249</v>
      </c>
      <c r="S350" s="8">
        <v>3104</v>
      </c>
      <c r="T350" s="8"/>
      <c r="U350" s="8"/>
      <c r="V350" s="8"/>
      <c r="W350" s="8">
        <v>0.56999999999999995</v>
      </c>
      <c r="X350" s="8"/>
      <c r="Y350" s="8"/>
      <c r="Z350" s="8">
        <v>2693</v>
      </c>
      <c r="AA350" s="8">
        <v>101.5</v>
      </c>
      <c r="AB350" s="8">
        <v>18.2</v>
      </c>
      <c r="AC350" s="8">
        <v>1029</v>
      </c>
      <c r="AD350" s="8">
        <v>129.34299999999999</v>
      </c>
      <c r="AE350" s="8"/>
      <c r="AF350" s="8"/>
      <c r="AG350" s="7">
        <v>1.07</v>
      </c>
      <c r="AH350" s="111">
        <v>8.5000000000000006E-2</v>
      </c>
      <c r="AI350" s="124"/>
      <c r="AJ350" s="7">
        <v>15.84</v>
      </c>
      <c r="AK350" s="124">
        <v>2321.909219191919</v>
      </c>
      <c r="AM350" s="124">
        <v>7218.3375555555622</v>
      </c>
      <c r="AN350" s="124">
        <v>10671.870919191921</v>
      </c>
      <c r="AO350" s="124">
        <v>5.3899979797979807</v>
      </c>
      <c r="AQ350" s="78"/>
      <c r="AR350" s="7">
        <v>9.6148989898989901E-2</v>
      </c>
      <c r="AS350" s="7">
        <f t="shared" si="108"/>
        <v>0.45689999999999997</v>
      </c>
      <c r="AT350">
        <v>60.099999999999994</v>
      </c>
      <c r="AU350" s="7">
        <v>1.4740000000000001E-2</v>
      </c>
      <c r="AV350" s="7">
        <v>7.37</v>
      </c>
      <c r="AW350" s="78" t="s">
        <v>97</v>
      </c>
      <c r="AX350" s="78" t="s">
        <v>99</v>
      </c>
      <c r="AY350" s="78">
        <v>4392.5</v>
      </c>
      <c r="AZ350" s="78">
        <v>5159.04</v>
      </c>
      <c r="BA350" s="78">
        <v>52.54</v>
      </c>
      <c r="BB350" s="78">
        <v>15.041615571268297</v>
      </c>
      <c r="BC350" s="78" t="str">
        <f t="shared" si="111"/>
        <v>R46S6C2</v>
      </c>
      <c r="BD350" s="78">
        <f t="shared" si="112"/>
        <v>13.353094298311358</v>
      </c>
      <c r="BE350" s="78">
        <v>11.53</v>
      </c>
      <c r="BF350" s="78" t="s">
        <v>49</v>
      </c>
      <c r="BG350" s="99">
        <v>20.9</v>
      </c>
      <c r="BH350" s="142">
        <v>1.7297979797979797</v>
      </c>
      <c r="BI350" s="99">
        <v>2</v>
      </c>
      <c r="BJ350" s="99">
        <f t="shared" si="113"/>
        <v>7.92</v>
      </c>
      <c r="BK350" s="99">
        <v>64.962121212121218</v>
      </c>
      <c r="BL350" s="142">
        <v>5.6111111111111107</v>
      </c>
      <c r="BM350" s="76" t="str">
        <f t="shared" si="114"/>
        <v>R46S6</v>
      </c>
      <c r="BN350" s="76">
        <f t="shared" si="115"/>
        <v>29.225419781815187</v>
      </c>
      <c r="BO350" s="76"/>
      <c r="BP350" s="110">
        <f t="shared" si="116"/>
        <v>10.332880089113166</v>
      </c>
      <c r="BQ350" s="144">
        <f t="shared" si="117"/>
        <v>0.2525</v>
      </c>
      <c r="BR350" s="110">
        <f t="shared" si="118"/>
        <v>9.4678756943901963</v>
      </c>
      <c r="BS350" s="99">
        <v>1</v>
      </c>
      <c r="BT350" s="99">
        <f t="shared" si="119"/>
        <v>10834.135200000001</v>
      </c>
      <c r="BU350" s="122">
        <v>5</v>
      </c>
      <c r="BV350" s="122">
        <f t="shared" si="120"/>
        <v>7730.1352000000006</v>
      </c>
      <c r="BW350" s="122">
        <f t="shared" si="121"/>
        <v>1.7291666666666667E-2</v>
      </c>
      <c r="BX350" s="122" t="s">
        <v>1377</v>
      </c>
      <c r="BY350" s="122">
        <f t="shared" si="122"/>
        <v>0.2082046132636533</v>
      </c>
      <c r="BZ350" s="78">
        <v>-5.5791683773886778</v>
      </c>
      <c r="CA350" s="122">
        <f t="shared" si="123"/>
        <v>-5.7219253184090118</v>
      </c>
      <c r="CB350" s="122">
        <f t="shared" si="124"/>
        <v>-2.6143476779810775</v>
      </c>
    </row>
    <row r="351" spans="1:80" x14ac:dyDescent="0.35">
      <c r="A351" s="34" t="s">
        <v>65</v>
      </c>
      <c r="B351" s="14">
        <v>5</v>
      </c>
      <c r="C351" s="8" t="s">
        <v>45</v>
      </c>
      <c r="D351" s="14">
        <v>1</v>
      </c>
      <c r="E351" s="8"/>
      <c r="F351" s="14">
        <v>3370</v>
      </c>
      <c r="G351" s="14">
        <v>3370.6</v>
      </c>
      <c r="H351" s="14">
        <f t="shared" si="136"/>
        <v>3145</v>
      </c>
      <c r="I351" s="14">
        <f t="shared" si="136"/>
        <v>3145.6</v>
      </c>
      <c r="J351" s="8">
        <v>5</v>
      </c>
      <c r="K351" s="54">
        <v>270.55219999999997</v>
      </c>
      <c r="L351" s="8">
        <v>166.2</v>
      </c>
      <c r="M351" s="8">
        <v>98.7</v>
      </c>
      <c r="N351" s="8">
        <v>95</v>
      </c>
      <c r="O351" s="8">
        <v>7.8</v>
      </c>
      <c r="P351" s="8">
        <v>0.83199999999999996</v>
      </c>
      <c r="Q351" s="8">
        <v>0.22600000000000001</v>
      </c>
      <c r="R351" s="8">
        <v>0.20399999999999999</v>
      </c>
      <c r="S351" s="8">
        <v>3301</v>
      </c>
      <c r="T351" s="8"/>
      <c r="U351" s="8"/>
      <c r="V351" s="8"/>
      <c r="W351" s="8">
        <v>0.36399999999999999</v>
      </c>
      <c r="X351" s="8"/>
      <c r="Y351" s="8"/>
      <c r="Z351" s="8">
        <v>1666</v>
      </c>
      <c r="AA351" s="8">
        <v>51.5</v>
      </c>
      <c r="AB351" s="8">
        <v>9.1999999999999993</v>
      </c>
      <c r="AC351" s="8">
        <v>2766.9</v>
      </c>
      <c r="AD351" s="8">
        <v>230.66399999999999</v>
      </c>
      <c r="AE351" s="8"/>
      <c r="AF351" s="8"/>
      <c r="AG351" s="7">
        <v>1.18</v>
      </c>
      <c r="AH351" s="111">
        <v>0.13700000000000001</v>
      </c>
      <c r="AI351" s="124">
        <v>0.12972800000000001</v>
      </c>
      <c r="AJ351" s="7">
        <v>23.837999999999997</v>
      </c>
      <c r="AK351" s="124">
        <v>2008.473990526315</v>
      </c>
      <c r="AM351" s="124">
        <v>7385.8098200000013</v>
      </c>
      <c r="AN351" s="124">
        <v>11004.98179894737</v>
      </c>
      <c r="AO351" s="124">
        <v>4.8748200000000006</v>
      </c>
      <c r="AQ351" s="78"/>
      <c r="AR351" s="7">
        <v>0.21083983555667424</v>
      </c>
      <c r="AS351" s="7">
        <f t="shared" si="108"/>
        <v>1.5078</v>
      </c>
      <c r="AT351">
        <v>42.4</v>
      </c>
      <c r="AU351" s="7">
        <v>4.4720000000000003E-2</v>
      </c>
      <c r="AV351" s="7">
        <v>22.36</v>
      </c>
      <c r="AW351" s="78" t="s">
        <v>97</v>
      </c>
      <c r="AX351" s="78" t="s">
        <v>99</v>
      </c>
      <c r="AY351" s="78">
        <v>4465.1000000000004</v>
      </c>
      <c r="AZ351" s="78">
        <v>5182.24</v>
      </c>
      <c r="BA351" s="78">
        <v>47.51</v>
      </c>
      <c r="BB351" s="78">
        <v>43.896589229439194</v>
      </c>
      <c r="BC351" s="78" t="str">
        <f t="shared" si="111"/>
        <v>R46S5C1</v>
      </c>
      <c r="BD351" s="78">
        <f t="shared" si="112"/>
        <v>43.498951896828409</v>
      </c>
      <c r="BE351" s="78">
        <v>31.479999999999997</v>
      </c>
      <c r="BF351" s="78"/>
      <c r="BG351" s="99">
        <v>20.3</v>
      </c>
      <c r="BH351" s="142">
        <v>0.99001594093464229</v>
      </c>
      <c r="BI351" s="99">
        <v>3</v>
      </c>
      <c r="BJ351" s="99">
        <f t="shared" si="113"/>
        <v>7.9459999999999988</v>
      </c>
      <c r="BK351" s="99">
        <v>116.07097910898567</v>
      </c>
      <c r="BL351" s="142">
        <v>12.653846153846155</v>
      </c>
      <c r="BM351" s="76" t="str">
        <f t="shared" si="114"/>
        <v>R46S5</v>
      </c>
      <c r="BN351" s="76">
        <f t="shared" si="115"/>
        <v>28.84928498264253</v>
      </c>
      <c r="BO351" s="76"/>
      <c r="BP351" s="110">
        <f t="shared" si="116"/>
        <v>27.849690696020769</v>
      </c>
      <c r="BQ351" s="144">
        <f t="shared" si="117"/>
        <v>0.29666666666666663</v>
      </c>
      <c r="BR351" s="110">
        <f t="shared" si="118"/>
        <v>23.332603957262062</v>
      </c>
      <c r="BS351" s="99">
        <v>1</v>
      </c>
      <c r="BT351" s="99">
        <f t="shared" si="119"/>
        <v>12172.407999999999</v>
      </c>
      <c r="BU351" s="122">
        <v>5</v>
      </c>
      <c r="BV351" s="122">
        <f t="shared" si="120"/>
        <v>8871.4079999999994</v>
      </c>
      <c r="BW351" s="122">
        <f t="shared" si="121"/>
        <v>2.6153846153846153E-2</v>
      </c>
      <c r="BX351" s="122" t="s">
        <v>1377</v>
      </c>
      <c r="BY351" s="122">
        <f t="shared" si="122"/>
        <v>0.40409612462362093</v>
      </c>
      <c r="BZ351" s="78">
        <v>-5.7792763583010638</v>
      </c>
      <c r="CA351" s="122">
        <f t="shared" si="123"/>
        <v>-6.028146783949123</v>
      </c>
      <c r="CB351" s="122">
        <f t="shared" si="124"/>
        <v>-9.0892397208384885</v>
      </c>
    </row>
    <row r="352" spans="1:80" x14ac:dyDescent="0.35">
      <c r="A352" s="34" t="s">
        <v>65</v>
      </c>
      <c r="B352" s="14">
        <f t="shared" ref="B352:B353" si="137">B351</f>
        <v>5</v>
      </c>
      <c r="C352" s="8" t="s">
        <v>45</v>
      </c>
      <c r="D352" s="14">
        <v>2</v>
      </c>
      <c r="E352" s="8"/>
      <c r="F352" s="14">
        <v>3402.5</v>
      </c>
      <c r="G352" s="14">
        <v>3403.5</v>
      </c>
      <c r="H352" s="14">
        <f t="shared" si="136"/>
        <v>3177.5</v>
      </c>
      <c r="I352" s="14">
        <f t="shared" si="136"/>
        <v>3178.5</v>
      </c>
      <c r="J352" s="8">
        <v>9</v>
      </c>
      <c r="K352" s="54">
        <v>272.30720000000008</v>
      </c>
      <c r="L352" s="8">
        <v>216.2</v>
      </c>
      <c r="M352" s="8">
        <v>128.69999999999999</v>
      </c>
      <c r="N352" s="8">
        <v>123.3</v>
      </c>
      <c r="O352" s="8">
        <v>5.8</v>
      </c>
      <c r="P352" s="8">
        <v>1.5469999999999999</v>
      </c>
      <c r="Q352" s="8">
        <v>0.41699999999999998</v>
      </c>
      <c r="R352" s="8">
        <v>0.27400000000000002</v>
      </c>
      <c r="S352" s="8">
        <v>4134</v>
      </c>
      <c r="T352" s="8"/>
      <c r="U352" s="8"/>
      <c r="V352" s="8"/>
      <c r="W352" s="8">
        <v>0.47299999999999998</v>
      </c>
      <c r="X352" s="8"/>
      <c r="Y352" s="8"/>
      <c r="Z352" s="8">
        <v>3343</v>
      </c>
      <c r="AA352" s="8">
        <v>39.6</v>
      </c>
      <c r="AB352" s="8">
        <v>9.1999999999999993</v>
      </c>
      <c r="AC352" s="8">
        <v>2766.9</v>
      </c>
      <c r="AD352" s="8">
        <v>230.66399999999999</v>
      </c>
      <c r="AE352" s="8"/>
      <c r="AF352" s="8"/>
      <c r="AG352" s="7">
        <v>1.18</v>
      </c>
      <c r="AH352" s="111">
        <v>0.13700000000000001</v>
      </c>
      <c r="AI352" s="124">
        <v>0.12972800000000001</v>
      </c>
      <c r="AJ352" s="7">
        <v>23.837999999999997</v>
      </c>
      <c r="AK352" s="124">
        <v>2008.473990526315</v>
      </c>
      <c r="AM352" s="124">
        <v>7385.8098200000013</v>
      </c>
      <c r="AN352" s="124">
        <v>11004.98179894737</v>
      </c>
      <c r="AO352" s="124">
        <v>4.8748200000000006</v>
      </c>
      <c r="AQ352" s="78"/>
      <c r="AR352" s="7">
        <v>0.21083983555667424</v>
      </c>
      <c r="AS352" s="7">
        <f t="shared" si="108"/>
        <v>1.5078</v>
      </c>
      <c r="AT352">
        <v>42.4</v>
      </c>
      <c r="AU352" s="7">
        <v>8.43E-2</v>
      </c>
      <c r="AV352" s="7">
        <v>42.15</v>
      </c>
      <c r="AW352" s="78" t="s">
        <v>97</v>
      </c>
      <c r="AX352" s="78" t="s">
        <v>99</v>
      </c>
      <c r="AY352" s="78">
        <v>4506.8999999999996</v>
      </c>
      <c r="AZ352" s="78">
        <v>5195.24</v>
      </c>
      <c r="BA352" s="78">
        <v>58.39</v>
      </c>
      <c r="BB352" s="78">
        <v>85.364790655780553</v>
      </c>
      <c r="BC352" s="78" t="str">
        <f t="shared" si="111"/>
        <v>R46S5C2</v>
      </c>
      <c r="BD352" s="78">
        <f t="shared" si="112"/>
        <v>43.498951896828409</v>
      </c>
      <c r="BE352" s="78">
        <v>58.76</v>
      </c>
      <c r="BF352" s="78"/>
      <c r="BG352" s="99">
        <v>20.3</v>
      </c>
      <c r="BH352" s="142">
        <v>0.99001594093464229</v>
      </c>
      <c r="BI352" s="99">
        <v>3</v>
      </c>
      <c r="BJ352" s="99">
        <f t="shared" si="113"/>
        <v>7.9459999999999988</v>
      </c>
      <c r="BK352" s="99">
        <v>116.07097910898567</v>
      </c>
      <c r="BL352" s="142">
        <v>22.189655172413794</v>
      </c>
      <c r="BM352" s="76" t="str">
        <f t="shared" si="114"/>
        <v>R46S5</v>
      </c>
      <c r="BN352" s="76">
        <f t="shared" si="115"/>
        <v>28.84928498264253</v>
      </c>
      <c r="BO352" s="76"/>
      <c r="BP352" s="110">
        <f t="shared" si="116"/>
        <v>28.722721752322368</v>
      </c>
      <c r="BQ352" s="144">
        <f t="shared" si="117"/>
        <v>0.29666666666666663</v>
      </c>
      <c r="BR352" s="110">
        <f t="shared" si="118"/>
        <v>23.332603957262062</v>
      </c>
      <c r="BS352" s="99">
        <v>1</v>
      </c>
      <c r="BT352" s="99">
        <f t="shared" si="119"/>
        <v>12298.195999999998</v>
      </c>
      <c r="BU352" s="122">
        <v>5</v>
      </c>
      <c r="BV352" s="122">
        <f t="shared" si="120"/>
        <v>8164.1959999999981</v>
      </c>
      <c r="BW352" s="122">
        <f t="shared" si="121"/>
        <v>4.7241379310344833E-2</v>
      </c>
      <c r="BX352" s="122" t="s">
        <v>1377</v>
      </c>
      <c r="BY352" s="122">
        <f t="shared" si="122"/>
        <v>0.58071981248769011</v>
      </c>
      <c r="BZ352" s="78">
        <v>-6.0446755264637089</v>
      </c>
      <c r="CA352" s="122">
        <f t="shared" si="123"/>
        <v>-6.028146783949123</v>
      </c>
      <c r="CB352" s="122">
        <f t="shared" si="124"/>
        <v>-9.0892397208384885</v>
      </c>
    </row>
    <row r="353" spans="1:80" x14ac:dyDescent="0.35">
      <c r="A353" s="34" t="s">
        <v>65</v>
      </c>
      <c r="B353" s="14">
        <f t="shared" si="137"/>
        <v>5</v>
      </c>
      <c r="C353" s="8" t="s">
        <v>45</v>
      </c>
      <c r="D353" s="14">
        <v>3</v>
      </c>
      <c r="E353" s="8"/>
      <c r="F353" s="14">
        <v>3411.4</v>
      </c>
      <c r="G353" s="14">
        <v>3413</v>
      </c>
      <c r="H353" s="14">
        <f t="shared" si="136"/>
        <v>3186.4</v>
      </c>
      <c r="I353" s="14">
        <f t="shared" si="136"/>
        <v>3188</v>
      </c>
      <c r="J353" s="8">
        <v>15</v>
      </c>
      <c r="K353" s="54">
        <v>272.78780000000006</v>
      </c>
      <c r="L353" s="8">
        <v>220.7</v>
      </c>
      <c r="M353" s="8">
        <v>159.69999999999999</v>
      </c>
      <c r="N353" s="8">
        <v>206.2</v>
      </c>
      <c r="O353" s="8">
        <v>10</v>
      </c>
      <c r="P353" s="8">
        <v>2.25</v>
      </c>
      <c r="Q353" s="8">
        <v>0.62</v>
      </c>
      <c r="R353" s="8">
        <v>0.41199999999999998</v>
      </c>
      <c r="S353" s="8">
        <v>4371</v>
      </c>
      <c r="T353" s="8"/>
      <c r="U353" s="8"/>
      <c r="V353" s="8"/>
      <c r="W353" s="8">
        <v>0.60099999999999998</v>
      </c>
      <c r="X353" s="8"/>
      <c r="Y353" s="8"/>
      <c r="Z353" s="8">
        <v>3710</v>
      </c>
      <c r="AA353" s="8">
        <v>35.4</v>
      </c>
      <c r="AB353" s="8">
        <v>9.1999999999999993</v>
      </c>
      <c r="AC353" s="8">
        <v>2766.9</v>
      </c>
      <c r="AD353" s="8">
        <v>230.66399999999999</v>
      </c>
      <c r="AE353" s="8"/>
      <c r="AF353" s="8"/>
      <c r="AG353" s="7">
        <v>1.18</v>
      </c>
      <c r="AH353" s="111">
        <v>0.13700000000000001</v>
      </c>
      <c r="AI353" s="124">
        <v>0.12972800000000001</v>
      </c>
      <c r="AJ353" s="7">
        <v>23.837999999999997</v>
      </c>
      <c r="AK353" s="124">
        <v>2008.473990526315</v>
      </c>
      <c r="AM353" s="124">
        <v>7385.8098200000013</v>
      </c>
      <c r="AN353" s="124">
        <v>11004.98179894737</v>
      </c>
      <c r="AO353" s="124">
        <v>4.8748200000000006</v>
      </c>
      <c r="AQ353" s="78"/>
      <c r="AR353" s="7">
        <v>0.21083983555667424</v>
      </c>
      <c r="AS353" s="7">
        <f t="shared" si="108"/>
        <v>1.5078</v>
      </c>
      <c r="AT353">
        <v>42.4</v>
      </c>
      <c r="AU353" s="7">
        <v>0</v>
      </c>
      <c r="AV353" s="7">
        <v>0</v>
      </c>
      <c r="AW353" s="78" t="s">
        <v>97</v>
      </c>
      <c r="AX353" s="78" t="s">
        <v>99</v>
      </c>
      <c r="AY353" s="78">
        <v>4518.8999999999996</v>
      </c>
      <c r="AZ353" s="78">
        <v>5198.8</v>
      </c>
      <c r="BA353" s="78">
        <v>35.56</v>
      </c>
      <c r="BB353" s="78">
        <v>1.2354758052654793</v>
      </c>
      <c r="BC353" s="78" t="str">
        <f t="shared" si="111"/>
        <v>R46S5C3</v>
      </c>
      <c r="BD353" s="78">
        <f t="shared" si="112"/>
        <v>43.498951896828409</v>
      </c>
      <c r="BE353" s="78">
        <v>0.84</v>
      </c>
      <c r="BF353" s="78"/>
      <c r="BG353" s="99">
        <v>20.3</v>
      </c>
      <c r="BH353" s="142">
        <v>0.99001594093464229</v>
      </c>
      <c r="BI353" s="99">
        <v>3</v>
      </c>
      <c r="BJ353" s="99">
        <f t="shared" si="113"/>
        <v>7.9459999999999988</v>
      </c>
      <c r="BK353" s="99">
        <v>116.07097910898567</v>
      </c>
      <c r="BL353" s="142">
        <v>15.969999999999999</v>
      </c>
      <c r="BM353" s="76" t="str">
        <f t="shared" si="114"/>
        <v>R46S5</v>
      </c>
      <c r="BN353" s="76">
        <f t="shared" si="115"/>
        <v>28.84928498264253</v>
      </c>
      <c r="BO353" s="76"/>
      <c r="BP353" s="110">
        <f t="shared" si="116"/>
        <v>13.42539942344305</v>
      </c>
      <c r="BQ353" s="144">
        <f t="shared" si="117"/>
        <v>0.29666666666666663</v>
      </c>
      <c r="BR353" s="110">
        <f t="shared" si="118"/>
        <v>23.332603957262062</v>
      </c>
      <c r="BS353" s="99">
        <v>1</v>
      </c>
      <c r="BT353" s="99">
        <f t="shared" si="119"/>
        <v>12332.642559999998</v>
      </c>
      <c r="BU353" s="122">
        <v>5</v>
      </c>
      <c r="BV353" s="122">
        <f t="shared" si="120"/>
        <v>7961.6425599999984</v>
      </c>
      <c r="BW353" s="122">
        <f t="shared" si="121"/>
        <v>4.1200000000000001E-2</v>
      </c>
      <c r="BX353" s="122" t="s">
        <v>1377</v>
      </c>
      <c r="BY353" s="122">
        <f t="shared" si="122"/>
        <v>0.35548905096415134</v>
      </c>
      <c r="BZ353" s="78">
        <v>-6.2604884670825953</v>
      </c>
      <c r="CA353" s="122">
        <f t="shared" si="123"/>
        <v>-6.028146783949123</v>
      </c>
      <c r="CB353" s="122">
        <f t="shared" si="124"/>
        <v>-9.0892397208384885</v>
      </c>
    </row>
    <row r="354" spans="1:80" x14ac:dyDescent="0.35">
      <c r="A354" s="34" t="s">
        <v>65</v>
      </c>
      <c r="B354" s="14">
        <v>4</v>
      </c>
      <c r="C354" s="8" t="s">
        <v>45</v>
      </c>
      <c r="D354" s="14">
        <v>1</v>
      </c>
      <c r="E354" s="8"/>
      <c r="F354" s="14">
        <v>3440</v>
      </c>
      <c r="G354" s="14">
        <v>3441.8</v>
      </c>
      <c r="H354" s="14">
        <f t="shared" si="136"/>
        <v>3215</v>
      </c>
      <c r="I354" s="14">
        <f t="shared" si="136"/>
        <v>3216.8</v>
      </c>
      <c r="J354" s="8">
        <v>17</v>
      </c>
      <c r="K354" s="54">
        <v>274.33220000000006</v>
      </c>
      <c r="L354" s="8">
        <v>147.69999999999999</v>
      </c>
      <c r="M354" s="8">
        <v>85.5</v>
      </c>
      <c r="N354" s="8">
        <v>84.4</v>
      </c>
      <c r="O354" s="8">
        <v>15.37</v>
      </c>
      <c r="P354" s="8">
        <v>1.89</v>
      </c>
      <c r="Q354" s="8">
        <v>0.47399999999999998</v>
      </c>
      <c r="R354" s="8">
        <v>0.36799999999999999</v>
      </c>
      <c r="S354" s="8">
        <v>3662</v>
      </c>
      <c r="T354" s="8"/>
      <c r="U354" s="8"/>
      <c r="V354" s="8"/>
      <c r="W354" s="8">
        <v>0.49</v>
      </c>
      <c r="X354" s="8"/>
      <c r="Y354" s="8"/>
      <c r="Z354" s="8">
        <v>2509</v>
      </c>
      <c r="AA354" s="8">
        <v>44.7</v>
      </c>
      <c r="AB354" s="8">
        <v>2.7</v>
      </c>
      <c r="AC354" s="8">
        <v>2352</v>
      </c>
      <c r="AD354" s="8">
        <v>174.381</v>
      </c>
      <c r="AE354" s="8"/>
      <c r="AF354" s="8"/>
      <c r="AG354" s="7">
        <v>1.29</v>
      </c>
      <c r="AH354" s="111">
        <v>0.151</v>
      </c>
      <c r="AI354" s="124">
        <v>0.1092876666666666</v>
      </c>
      <c r="AJ354" s="7">
        <v>24.821999999999999</v>
      </c>
      <c r="AK354" s="124">
        <v>1464.2739855072471</v>
      </c>
      <c r="AM354" s="124">
        <v>7377.4815695652151</v>
      </c>
      <c r="AN354" s="124">
        <v>11209.459373188411</v>
      </c>
      <c r="AO354" s="124">
        <v>5.0718963768115932</v>
      </c>
      <c r="AQ354" s="78"/>
      <c r="AR354" s="7">
        <v>0.25408911449520588</v>
      </c>
      <c r="AS354" s="7">
        <f t="shared" si="108"/>
        <v>1.8921000000000001</v>
      </c>
      <c r="AT354">
        <v>38.6</v>
      </c>
      <c r="AU354" s="7">
        <v>0</v>
      </c>
      <c r="AV354" s="7">
        <v>0</v>
      </c>
      <c r="AW354" s="78" t="s">
        <v>97</v>
      </c>
      <c r="AX354" s="78" t="s">
        <v>99</v>
      </c>
      <c r="AY354" s="78">
        <v>4557.7</v>
      </c>
      <c r="AZ354" s="78">
        <v>5210.24</v>
      </c>
      <c r="BA354" s="78">
        <v>61.33</v>
      </c>
      <c r="BB354" s="78">
        <v>2.3293591197474486</v>
      </c>
      <c r="BC354" s="78" t="str">
        <f t="shared" si="111"/>
        <v>R46S4C1</v>
      </c>
      <c r="BD354" s="78">
        <f t="shared" si="112"/>
        <v>1.8297994361304915</v>
      </c>
      <c r="BE354" s="78">
        <v>1.52</v>
      </c>
      <c r="BF354" s="78"/>
      <c r="BG354" s="99">
        <v>30.3</v>
      </c>
      <c r="BH354" s="142">
        <v>1.2597695592619451</v>
      </c>
      <c r="BI354" s="99">
        <v>2</v>
      </c>
      <c r="BJ354" s="99">
        <f t="shared" si="113"/>
        <v>12.411</v>
      </c>
      <c r="BK354" s="99">
        <v>94.75465313028765</v>
      </c>
      <c r="BL354" s="142">
        <v>5.5627846454131431</v>
      </c>
      <c r="BM354" s="76" t="str">
        <f t="shared" si="114"/>
        <v>R46S4</v>
      </c>
      <c r="BN354" s="76">
        <f t="shared" si="115"/>
        <v>0.96707332388906053</v>
      </c>
      <c r="BO354" s="76"/>
      <c r="BP354" s="110">
        <f t="shared" si="116"/>
        <v>12.334214424918073</v>
      </c>
      <c r="BQ354" s="144">
        <f t="shared" si="117"/>
        <v>0.29399999999999998</v>
      </c>
      <c r="BR354" s="110">
        <f t="shared" si="118"/>
        <v>12.821303179949107</v>
      </c>
      <c r="BS354" s="99">
        <v>1</v>
      </c>
      <c r="BT354" s="99">
        <f t="shared" si="119"/>
        <v>13603.308000000001</v>
      </c>
      <c r="BU354" s="122">
        <v>5</v>
      </c>
      <c r="BV354" s="122">
        <f t="shared" si="120"/>
        <v>9941.3080000000009</v>
      </c>
      <c r="BW354" s="122">
        <f t="shared" si="121"/>
        <v>2.3942745608327914E-2</v>
      </c>
      <c r="BX354" s="122" t="s">
        <v>1377</v>
      </c>
      <c r="BY354" s="122">
        <f t="shared" si="122"/>
        <v>0.19784162075230791</v>
      </c>
      <c r="BZ354" s="78">
        <v>-5.6357077878043427</v>
      </c>
      <c r="CA354" s="122">
        <f t="shared" si="123"/>
        <v>-5.5807481382062587</v>
      </c>
      <c r="CB354" s="122">
        <f t="shared" si="124"/>
        <v>-10.559333552300062</v>
      </c>
    </row>
    <row r="355" spans="1:80" x14ac:dyDescent="0.35">
      <c r="A355" s="34" t="s">
        <v>65</v>
      </c>
      <c r="B355" s="14">
        <f>B354</f>
        <v>4</v>
      </c>
      <c r="C355" s="8" t="s">
        <v>45</v>
      </c>
      <c r="D355" s="14">
        <v>2</v>
      </c>
      <c r="E355" s="8"/>
      <c r="F355" s="14">
        <v>3446.4</v>
      </c>
      <c r="G355" s="14">
        <v>3447.8</v>
      </c>
      <c r="H355" s="14">
        <f t="shared" si="136"/>
        <v>3221.4</v>
      </c>
      <c r="I355" s="14">
        <f t="shared" si="136"/>
        <v>3222.8</v>
      </c>
      <c r="J355" s="8">
        <v>13</v>
      </c>
      <c r="K355" s="54">
        <v>274.67779999999999</v>
      </c>
      <c r="L355" s="8">
        <v>105.8</v>
      </c>
      <c r="M355" s="8">
        <v>76.599999999999994</v>
      </c>
      <c r="N355" s="8">
        <v>75.599999999999994</v>
      </c>
      <c r="O355" s="8">
        <v>15.9</v>
      </c>
      <c r="P355" s="8">
        <v>0.97</v>
      </c>
      <c r="Q355" s="8">
        <v>0.24299999999999999</v>
      </c>
      <c r="R355" s="8">
        <v>0.22</v>
      </c>
      <c r="S355" s="8">
        <v>2817</v>
      </c>
      <c r="T355" s="8"/>
      <c r="U355" s="8"/>
      <c r="V355" s="8"/>
      <c r="W355" s="8">
        <v>0.38100000000000001</v>
      </c>
      <c r="X355" s="8"/>
      <c r="Y355" s="8"/>
      <c r="Z355" s="8">
        <v>1164</v>
      </c>
      <c r="AA355" s="8">
        <v>23.2</v>
      </c>
      <c r="AB355" s="8">
        <v>2.7</v>
      </c>
      <c r="AC355" s="8">
        <v>2352</v>
      </c>
      <c r="AD355" s="8">
        <v>174.381</v>
      </c>
      <c r="AE355" s="8"/>
      <c r="AF355" s="8"/>
      <c r="AG355" s="7">
        <v>1.29</v>
      </c>
      <c r="AH355" s="111">
        <v>0.151</v>
      </c>
      <c r="AI355" s="124">
        <v>0.1092876666666666</v>
      </c>
      <c r="AJ355" s="7">
        <v>24.821999999999999</v>
      </c>
      <c r="AK355" s="124">
        <v>1464.2739855072471</v>
      </c>
      <c r="AM355" s="124">
        <v>7377.4815695652151</v>
      </c>
      <c r="AN355" s="124">
        <v>11209.459373188411</v>
      </c>
      <c r="AO355" s="124">
        <v>5.0718963768115932</v>
      </c>
      <c r="AQ355" s="78"/>
      <c r="AR355" s="7">
        <v>0.25408911449520588</v>
      </c>
      <c r="AS355" s="7">
        <f t="shared" si="108"/>
        <v>1.8921000000000001</v>
      </c>
      <c r="AT355">
        <v>38.6</v>
      </c>
      <c r="AU355" s="7">
        <v>0</v>
      </c>
      <c r="AV355" s="7">
        <v>0</v>
      </c>
      <c r="AW355" s="78" t="s">
        <v>97</v>
      </c>
      <c r="AX355" s="78" t="s">
        <v>99</v>
      </c>
      <c r="AY355" s="78">
        <v>4566.3</v>
      </c>
      <c r="AZ355" s="78">
        <v>5212.8</v>
      </c>
      <c r="BA355" s="78">
        <v>35.47</v>
      </c>
      <c r="BB355" s="78">
        <v>1.3302397525135343</v>
      </c>
      <c r="BC355" s="78" t="str">
        <f t="shared" si="111"/>
        <v>R46S4C2</v>
      </c>
      <c r="BD355" s="78">
        <f t="shared" si="112"/>
        <v>1.8297994361304915</v>
      </c>
      <c r="BE355" s="78">
        <v>0.85999999999999988</v>
      </c>
      <c r="BF355" s="78"/>
      <c r="BG355" s="99">
        <v>30.3</v>
      </c>
      <c r="BH355" s="142">
        <v>1.2597695592619451</v>
      </c>
      <c r="BI355" s="99">
        <v>2</v>
      </c>
      <c r="BJ355" s="99">
        <f t="shared" si="113"/>
        <v>12.411</v>
      </c>
      <c r="BK355" s="99">
        <v>94.75465313028765</v>
      </c>
      <c r="BL355" s="142">
        <v>4.8176100628930811</v>
      </c>
      <c r="BM355" s="76" t="str">
        <f t="shared" si="114"/>
        <v>R46S4</v>
      </c>
      <c r="BN355" s="76">
        <f t="shared" si="115"/>
        <v>0.96707332388906053</v>
      </c>
      <c r="BO355" s="76"/>
      <c r="BP355" s="110">
        <f t="shared" si="116"/>
        <v>13.30839193498014</v>
      </c>
      <c r="BQ355" s="144">
        <f t="shared" si="117"/>
        <v>0.29399999999999998</v>
      </c>
      <c r="BR355" s="110">
        <f t="shared" si="118"/>
        <v>12.821303179949107</v>
      </c>
      <c r="BS355" s="99">
        <v>1</v>
      </c>
      <c r="BT355" s="99">
        <f t="shared" si="119"/>
        <v>13630.387680000002</v>
      </c>
      <c r="BU355" s="122">
        <v>5</v>
      </c>
      <c r="BV355" s="122">
        <f t="shared" si="120"/>
        <v>10813.387680000002</v>
      </c>
      <c r="BW355" s="122">
        <f t="shared" si="121"/>
        <v>1.3836477987421384E-2</v>
      </c>
      <c r="BX355" s="122" t="s">
        <v>1377</v>
      </c>
      <c r="BY355" s="122">
        <f t="shared" si="122"/>
        <v>0.18606302100672603</v>
      </c>
      <c r="BZ355" s="78">
        <v>-5.5257884886081738</v>
      </c>
      <c r="CA355" s="122">
        <f t="shared" si="123"/>
        <v>-5.5807481382062587</v>
      </c>
      <c r="CB355" s="122">
        <f t="shared" si="124"/>
        <v>-10.559333552300062</v>
      </c>
    </row>
    <row r="356" spans="1:80" x14ac:dyDescent="0.35">
      <c r="A356" s="34" t="s">
        <v>65</v>
      </c>
      <c r="B356" s="14">
        <v>3</v>
      </c>
      <c r="C356" s="8" t="s">
        <v>45</v>
      </c>
      <c r="D356" s="14">
        <v>1</v>
      </c>
      <c r="E356" s="8"/>
      <c r="F356" s="14">
        <v>3480</v>
      </c>
      <c r="G356" s="14">
        <v>3480.6</v>
      </c>
      <c r="H356" s="14">
        <f t="shared" si="136"/>
        <v>3255</v>
      </c>
      <c r="I356" s="14">
        <f t="shared" si="136"/>
        <v>3255.6</v>
      </c>
      <c r="J356" s="8">
        <v>5</v>
      </c>
      <c r="K356" s="54">
        <v>276.49220000000003</v>
      </c>
      <c r="L356" s="8">
        <v>117.2</v>
      </c>
      <c r="M356" s="8">
        <v>73.099999999999994</v>
      </c>
      <c r="N356" s="8">
        <v>67</v>
      </c>
      <c r="O356" s="8">
        <v>10.1</v>
      </c>
      <c r="P356" s="8">
        <v>0.68700000000000006</v>
      </c>
      <c r="Q356" s="8">
        <v>0.17799999999999999</v>
      </c>
      <c r="R356" s="8">
        <v>0.17299999999999999</v>
      </c>
      <c r="S356" s="8">
        <v>1425</v>
      </c>
      <c r="T356" s="8"/>
      <c r="U356" s="8"/>
      <c r="V356" s="8"/>
      <c r="W356" s="8">
        <v>0.25700000000000001</v>
      </c>
      <c r="X356" s="8"/>
      <c r="Y356" s="8"/>
      <c r="Z356" s="8">
        <v>1055</v>
      </c>
      <c r="AA356" s="8">
        <v>22</v>
      </c>
      <c r="AB356" s="8">
        <v>26.7</v>
      </c>
      <c r="AC356" s="8">
        <v>2460.1999999999998</v>
      </c>
      <c r="AD356" s="8">
        <v>232.52199999999999</v>
      </c>
      <c r="AE356" s="8"/>
      <c r="AF356" s="8"/>
      <c r="AG356" s="7">
        <v>0.89</v>
      </c>
      <c r="AH356" s="111">
        <v>0.13900000000000001</v>
      </c>
      <c r="AI356" s="124"/>
      <c r="AJ356" s="7">
        <v>11.88</v>
      </c>
      <c r="AK356" s="124">
        <v>2139.7256954314712</v>
      </c>
      <c r="AM356" s="124">
        <v>7578.3338126903554</v>
      </c>
      <c r="AN356" s="124">
        <v>11449.925433502531</v>
      </c>
      <c r="AO356" s="124">
        <v>5.5019020304568524</v>
      </c>
      <c r="AQ356" s="78"/>
      <c r="AR356" s="7">
        <v>0.21203703703703702</v>
      </c>
      <c r="AS356" s="7">
        <f t="shared" si="108"/>
        <v>0.75569999999999993</v>
      </c>
      <c r="AT356">
        <v>43</v>
      </c>
      <c r="AU356" s="7">
        <v>0</v>
      </c>
      <c r="AV356" s="7">
        <v>0</v>
      </c>
      <c r="AW356" s="78" t="s">
        <v>97</v>
      </c>
      <c r="AX356" s="78" t="s">
        <v>99</v>
      </c>
      <c r="AY356" s="78">
        <v>4611.6000000000004</v>
      </c>
      <c r="AZ356" s="78">
        <v>5226.24</v>
      </c>
      <c r="BA356" s="78">
        <v>0</v>
      </c>
      <c r="BB356" s="78">
        <v>-1.3162176233242236E-2</v>
      </c>
      <c r="BC356" s="78" t="str">
        <f t="shared" si="111"/>
        <v>R46S3C1</v>
      </c>
      <c r="BD356" s="78">
        <f t="shared" si="112"/>
        <v>1.5424785022527128</v>
      </c>
      <c r="BE356" s="78">
        <v>-8.09E-3</v>
      </c>
      <c r="BF356" s="78"/>
      <c r="BG356" s="99">
        <v>27.3</v>
      </c>
      <c r="BH356" s="142">
        <v>4.5707070707070701</v>
      </c>
      <c r="BI356" s="99">
        <v>4</v>
      </c>
      <c r="BJ356" s="99">
        <f t="shared" si="113"/>
        <v>2.97</v>
      </c>
      <c r="BK356" s="99">
        <v>207.08754208754206</v>
      </c>
      <c r="BL356" s="142">
        <v>7.2376237623762369</v>
      </c>
      <c r="BM356" s="76" t="str">
        <f t="shared" si="114"/>
        <v>R46S3</v>
      </c>
      <c r="BN356" s="76">
        <f t="shared" si="115"/>
        <v>2.0411254495867577</v>
      </c>
      <c r="BO356" s="76"/>
      <c r="BP356" s="110">
        <f t="shared" si="116"/>
        <v>29.273699583911558</v>
      </c>
      <c r="BQ356" s="144">
        <f t="shared" si="117"/>
        <v>0.21975</v>
      </c>
      <c r="BR356" s="110">
        <f t="shared" si="118"/>
        <v>23.210893585802943</v>
      </c>
      <c r="BS356" s="99">
        <v>1</v>
      </c>
      <c r="BT356" s="99">
        <f t="shared" si="119"/>
        <v>9501.9959999999992</v>
      </c>
      <c r="BU356" s="122">
        <v>5</v>
      </c>
      <c r="BV356" s="122">
        <f t="shared" si="120"/>
        <v>8076.9959999999992</v>
      </c>
      <c r="BW356" s="122">
        <f t="shared" si="121"/>
        <v>1.7128712871287127E-2</v>
      </c>
      <c r="BX356" s="122" t="s">
        <v>1377</v>
      </c>
      <c r="BY356" s="122">
        <f t="shared" si="122"/>
        <v>0.28950626768807541</v>
      </c>
      <c r="BZ356" s="78">
        <v>-5.4790197786173609</v>
      </c>
      <c r="CA356" s="122">
        <f t="shared" si="123"/>
        <v>-5.8371643705304095</v>
      </c>
      <c r="CB356" s="122">
        <f t="shared" si="124"/>
        <v>-4.4111451148098304</v>
      </c>
    </row>
    <row r="357" spans="1:80" x14ac:dyDescent="0.35">
      <c r="A357" s="34" t="s">
        <v>65</v>
      </c>
      <c r="B357" s="14">
        <f t="shared" ref="B357:B359" si="138">B356</f>
        <v>3</v>
      </c>
      <c r="C357" s="8" t="s">
        <v>45</v>
      </c>
      <c r="D357" s="14">
        <v>2</v>
      </c>
      <c r="E357" s="8"/>
      <c r="F357" s="14">
        <v>3488.8</v>
      </c>
      <c r="G357" s="14">
        <v>3489.4</v>
      </c>
      <c r="H357" s="14">
        <f t="shared" si="136"/>
        <v>3263.8</v>
      </c>
      <c r="I357" s="14">
        <f t="shared" si="136"/>
        <v>3264.4</v>
      </c>
      <c r="J357" s="8">
        <v>5</v>
      </c>
      <c r="K357" s="54">
        <v>276.9674</v>
      </c>
      <c r="L357" s="8">
        <v>161.19999999999999</v>
      </c>
      <c r="M357" s="8">
        <v>70</v>
      </c>
      <c r="N357" s="8">
        <v>69.099999999999994</v>
      </c>
      <c r="O357" s="8">
        <v>6.4</v>
      </c>
      <c r="P357" s="8">
        <v>0.54700000000000004</v>
      </c>
      <c r="Q357" s="8">
        <v>0.14699999999999999</v>
      </c>
      <c r="R357" s="8">
        <v>0.13200000000000001</v>
      </c>
      <c r="S357" s="8">
        <v>1587</v>
      </c>
      <c r="T357" s="8"/>
      <c r="U357" s="8"/>
      <c r="V357" s="8"/>
      <c r="W357" s="8">
        <v>0.3</v>
      </c>
      <c r="X357" s="8"/>
      <c r="Y357" s="8"/>
      <c r="Z357" s="8">
        <v>798</v>
      </c>
      <c r="AA357" s="8">
        <v>531.9</v>
      </c>
      <c r="AB357" s="8">
        <v>26.7</v>
      </c>
      <c r="AC357" s="8">
        <v>2460.1999999999998</v>
      </c>
      <c r="AD357" s="8">
        <v>233.52199999999999</v>
      </c>
      <c r="AE357" s="8"/>
      <c r="AF357" s="8"/>
      <c r="AG357" s="7">
        <v>0.89</v>
      </c>
      <c r="AH357" s="111">
        <v>0.13900000000000001</v>
      </c>
      <c r="AI357" s="124"/>
      <c r="AJ357" s="7">
        <v>11.88</v>
      </c>
      <c r="AK357" s="124">
        <v>2139.7256954314712</v>
      </c>
      <c r="AM357" s="124">
        <v>7578.3338126903554</v>
      </c>
      <c r="AN357" s="124">
        <v>11449.925433502531</v>
      </c>
      <c r="AO357" s="124">
        <v>5.5019020304568524</v>
      </c>
      <c r="AQ357" s="78"/>
      <c r="AR357" s="7">
        <v>0.21203703703703702</v>
      </c>
      <c r="AS357" s="7">
        <f t="shared" si="108"/>
        <v>0.75569999999999993</v>
      </c>
      <c r="AT357">
        <v>43</v>
      </c>
      <c r="AU357" s="7">
        <v>0</v>
      </c>
      <c r="AV357" s="7">
        <v>0</v>
      </c>
      <c r="AW357" s="78" t="s">
        <v>97</v>
      </c>
      <c r="AX357" s="78" t="s">
        <v>99</v>
      </c>
      <c r="AY357" s="78">
        <v>4623.3</v>
      </c>
      <c r="AZ357" s="78">
        <v>5229.76</v>
      </c>
      <c r="BA357" s="78">
        <v>47.44</v>
      </c>
      <c r="BB357" s="78">
        <v>1.9951851729710122</v>
      </c>
      <c r="BC357" s="78" t="str">
        <f t="shared" si="111"/>
        <v>R46S3C2</v>
      </c>
      <c r="BD357" s="78">
        <f t="shared" si="112"/>
        <v>1.5424785022527128</v>
      </c>
      <c r="BE357" s="78">
        <v>1.21</v>
      </c>
      <c r="BF357" s="78"/>
      <c r="BG357" s="99">
        <v>27.3</v>
      </c>
      <c r="BH357" s="142">
        <v>4.5707070707070701</v>
      </c>
      <c r="BI357" s="99">
        <v>4</v>
      </c>
      <c r="BJ357" s="99">
        <f t="shared" si="113"/>
        <v>2.97</v>
      </c>
      <c r="BK357" s="99">
        <v>207.08754208754206</v>
      </c>
      <c r="BL357" s="142">
        <v>10.9375</v>
      </c>
      <c r="BM357" s="76" t="str">
        <f t="shared" si="114"/>
        <v>R46S3</v>
      </c>
      <c r="BN357" s="76">
        <f t="shared" si="115"/>
        <v>2.0411254495867577</v>
      </c>
      <c r="BO357" s="76"/>
      <c r="BP357" s="110">
        <f t="shared" si="116"/>
        <v>48.450928045593614</v>
      </c>
      <c r="BQ357" s="144">
        <f t="shared" si="117"/>
        <v>0.21975</v>
      </c>
      <c r="BR357" s="110">
        <f t="shared" si="118"/>
        <v>23.210893585802943</v>
      </c>
      <c r="BS357" s="99">
        <v>1</v>
      </c>
      <c r="BT357" s="99">
        <f t="shared" si="119"/>
        <v>9527.6849600000005</v>
      </c>
      <c r="BU357" s="122">
        <v>5</v>
      </c>
      <c r="BV357" s="122">
        <f t="shared" si="120"/>
        <v>7940.6849600000005</v>
      </c>
      <c r="BW357" s="122">
        <f t="shared" si="121"/>
        <v>2.0625000000000001E-2</v>
      </c>
      <c r="BX357" s="122" t="s">
        <v>1377</v>
      </c>
      <c r="BY357" s="122">
        <f t="shared" si="122"/>
        <v>0.45195431383110596</v>
      </c>
      <c r="BZ357" s="78">
        <v>-5.4356866539109872</v>
      </c>
      <c r="CA357" s="122">
        <f t="shared" si="123"/>
        <v>-5.8371643705304095</v>
      </c>
      <c r="CB357" s="122">
        <f t="shared" si="124"/>
        <v>-4.4111451148098304</v>
      </c>
    </row>
    <row r="358" spans="1:80" x14ac:dyDescent="0.35">
      <c r="A358" s="34" t="s">
        <v>65</v>
      </c>
      <c r="B358" s="14">
        <f t="shared" si="138"/>
        <v>3</v>
      </c>
      <c r="C358" s="8" t="s">
        <v>45</v>
      </c>
      <c r="D358" s="14">
        <v>3</v>
      </c>
      <c r="E358" s="8"/>
      <c r="F358" s="14">
        <v>3511.2</v>
      </c>
      <c r="G358" s="14">
        <v>3512.2</v>
      </c>
      <c r="H358" s="14">
        <f t="shared" si="136"/>
        <v>3286.2</v>
      </c>
      <c r="I358" s="14">
        <f t="shared" si="136"/>
        <v>3287.2</v>
      </c>
      <c r="J358" s="8">
        <v>9</v>
      </c>
      <c r="K358" s="54">
        <v>278.17700000000002</v>
      </c>
      <c r="L358" s="8">
        <v>212.2</v>
      </c>
      <c r="M358" s="8">
        <v>152.9</v>
      </c>
      <c r="N358" s="8">
        <v>151.30000000000001</v>
      </c>
      <c r="O358" s="8">
        <v>18.899999999999999</v>
      </c>
      <c r="P358" s="8">
        <v>1.2330000000000001</v>
      </c>
      <c r="Q358" s="8">
        <v>0.32300000000000001</v>
      </c>
      <c r="R358" s="8">
        <v>0.28699999999999998</v>
      </c>
      <c r="S358" s="8">
        <v>1543</v>
      </c>
      <c r="T358" s="8"/>
      <c r="U358" s="8"/>
      <c r="V358" s="8"/>
      <c r="W358" s="8">
        <v>0.54</v>
      </c>
      <c r="X358" s="8"/>
      <c r="Y358" s="8"/>
      <c r="Z358" s="8">
        <v>583.6</v>
      </c>
      <c r="AA358" s="8">
        <v>20.100000000000001</v>
      </c>
      <c r="AB358" s="8">
        <v>26.7</v>
      </c>
      <c r="AC358" s="8">
        <v>2460.1999999999998</v>
      </c>
      <c r="AD358" s="8">
        <v>234.52199999999999</v>
      </c>
      <c r="AE358" s="8"/>
      <c r="AF358" s="8"/>
      <c r="AG358" s="7">
        <v>0.89</v>
      </c>
      <c r="AH358" s="111">
        <v>0.13900000000000001</v>
      </c>
      <c r="AI358" s="124"/>
      <c r="AJ358" s="7">
        <v>11.88</v>
      </c>
      <c r="AK358" s="124">
        <v>2139.7256954314712</v>
      </c>
      <c r="AM358" s="124">
        <v>7578.3338126903554</v>
      </c>
      <c r="AN358" s="124">
        <v>11449.925433502531</v>
      </c>
      <c r="AO358" s="124">
        <v>5.5019020304568524</v>
      </c>
      <c r="AQ358" s="78"/>
      <c r="AR358" s="7">
        <v>0.21203703703703702</v>
      </c>
      <c r="AS358" s="7">
        <f t="shared" si="108"/>
        <v>0.75569999999999993</v>
      </c>
      <c r="AT358">
        <v>43</v>
      </c>
      <c r="AU358" s="7">
        <v>0</v>
      </c>
      <c r="AV358" s="7">
        <v>0</v>
      </c>
      <c r="AW358" s="78" t="s">
        <v>97</v>
      </c>
      <c r="AX358" s="78" t="s">
        <v>99</v>
      </c>
      <c r="AY358" s="78">
        <v>4653.7</v>
      </c>
      <c r="AZ358" s="78">
        <v>5238.72</v>
      </c>
      <c r="BA358" s="78">
        <v>94.91</v>
      </c>
      <c r="BB358" s="78">
        <v>4.1878910122730817</v>
      </c>
      <c r="BC358" s="78" t="str">
        <f t="shared" si="111"/>
        <v>R46S3C3</v>
      </c>
      <c r="BD358" s="78">
        <f t="shared" si="112"/>
        <v>1.5424785022527128</v>
      </c>
      <c r="BE358" s="78">
        <v>2.4500000000000002</v>
      </c>
      <c r="BF358" s="78"/>
      <c r="BG358" s="99">
        <v>27.3</v>
      </c>
      <c r="BH358" s="142">
        <v>4.5707070707070701</v>
      </c>
      <c r="BI358" s="99">
        <v>4</v>
      </c>
      <c r="BJ358" s="99">
        <f t="shared" si="113"/>
        <v>2.97</v>
      </c>
      <c r="BK358" s="99">
        <v>207.08754208754206</v>
      </c>
      <c r="BL358" s="142">
        <v>8.0899470899470902</v>
      </c>
      <c r="BM358" s="76" t="str">
        <f t="shared" si="114"/>
        <v>R46S3</v>
      </c>
      <c r="BN358" s="76">
        <f t="shared" si="115"/>
        <v>2.0411254495867577</v>
      </c>
      <c r="BO358" s="76"/>
      <c r="BP358" s="110">
        <f t="shared" si="116"/>
        <v>7.5433908765815536</v>
      </c>
      <c r="BQ358" s="144">
        <f t="shared" si="117"/>
        <v>0.21975</v>
      </c>
      <c r="BR358" s="110">
        <f t="shared" si="118"/>
        <v>23.210893585802943</v>
      </c>
      <c r="BS358" s="99">
        <v>1</v>
      </c>
      <c r="BT358" s="99">
        <f t="shared" si="119"/>
        <v>9593.0750399999997</v>
      </c>
      <c r="BU358" s="122">
        <v>5</v>
      </c>
      <c r="BV358" s="122">
        <f t="shared" si="120"/>
        <v>8050.0750399999997</v>
      </c>
      <c r="BW358" s="122">
        <f t="shared" si="121"/>
        <v>1.5185185185185185E-2</v>
      </c>
      <c r="BX358" s="122" t="s">
        <v>1377</v>
      </c>
      <c r="BY358" s="122">
        <f t="shared" si="122"/>
        <v>0.18605445229631551</v>
      </c>
      <c r="BZ358" s="78">
        <v>-6.2169755247966449</v>
      </c>
      <c r="CA358" s="122">
        <f t="shared" si="123"/>
        <v>-5.8371643705304095</v>
      </c>
      <c r="CB358" s="122">
        <f t="shared" si="124"/>
        <v>-4.4111451148098304</v>
      </c>
    </row>
    <row r="359" spans="1:80" x14ac:dyDescent="0.35">
      <c r="A359" s="34" t="s">
        <v>65</v>
      </c>
      <c r="B359" s="14">
        <f t="shared" si="138"/>
        <v>3</v>
      </c>
      <c r="C359" s="8" t="s">
        <v>45</v>
      </c>
      <c r="D359" s="14">
        <v>4</v>
      </c>
      <c r="E359" s="8"/>
      <c r="F359" s="14">
        <v>3524.8</v>
      </c>
      <c r="G359" s="14">
        <v>3525.8</v>
      </c>
      <c r="H359" s="14">
        <f t="shared" si="136"/>
        <v>3299.8</v>
      </c>
      <c r="I359" s="14">
        <f t="shared" si="136"/>
        <v>3300.8</v>
      </c>
      <c r="J359" s="8">
        <v>9</v>
      </c>
      <c r="K359" s="54">
        <v>278.91140000000001</v>
      </c>
      <c r="L359" s="8">
        <v>212.2</v>
      </c>
      <c r="M359" s="8">
        <v>152.9</v>
      </c>
      <c r="N359" s="8">
        <v>151.30000000000001</v>
      </c>
      <c r="O359" s="8">
        <v>18.899999999999999</v>
      </c>
      <c r="P359" s="8">
        <v>1.2330000000000001</v>
      </c>
      <c r="Q359" s="8">
        <v>0.32300000000000001</v>
      </c>
      <c r="R359" s="8">
        <v>0.28699999999999998</v>
      </c>
      <c r="S359" s="8">
        <v>1543</v>
      </c>
      <c r="T359" s="8"/>
      <c r="U359" s="8"/>
      <c r="V359" s="8"/>
      <c r="W359" s="8">
        <v>0.54</v>
      </c>
      <c r="X359" s="8"/>
      <c r="Y359" s="8"/>
      <c r="Z359" s="8">
        <v>583.6</v>
      </c>
      <c r="AA359" s="8">
        <v>20.100000000000001</v>
      </c>
      <c r="AB359" s="8">
        <v>26.7</v>
      </c>
      <c r="AC359" s="8">
        <v>2460.1999999999998</v>
      </c>
      <c r="AD359" s="8">
        <v>235.52199999999999</v>
      </c>
      <c r="AE359" s="8"/>
      <c r="AF359" s="8"/>
      <c r="AG359" s="7">
        <v>0.89</v>
      </c>
      <c r="AH359" s="111">
        <v>0.13900000000000001</v>
      </c>
      <c r="AI359" s="124"/>
      <c r="AJ359" s="7">
        <v>11.88</v>
      </c>
      <c r="AK359" s="124">
        <v>2139.7256954314712</v>
      </c>
      <c r="AM359" s="124">
        <v>7578.3338126903554</v>
      </c>
      <c r="AN359" s="124">
        <v>11449.925433502531</v>
      </c>
      <c r="AO359" s="124">
        <v>5.5019020304568524</v>
      </c>
      <c r="AQ359" s="78"/>
      <c r="AR359" s="7">
        <v>0.21203703703703702</v>
      </c>
      <c r="AS359" s="7">
        <f t="shared" si="108"/>
        <v>0.75569999999999993</v>
      </c>
      <c r="AT359">
        <v>43</v>
      </c>
      <c r="AU359" s="7">
        <v>0</v>
      </c>
      <c r="AV359" s="7">
        <v>0</v>
      </c>
      <c r="AW359" s="78" t="s">
        <v>97</v>
      </c>
      <c r="AX359" s="78" t="s">
        <v>99</v>
      </c>
      <c r="AY359" s="78">
        <v>4672</v>
      </c>
      <c r="AZ359" s="78">
        <v>5244.16</v>
      </c>
      <c r="BA359" s="78">
        <v>0</v>
      </c>
      <c r="BB359" s="78">
        <v>0</v>
      </c>
      <c r="BC359" s="78" t="str">
        <f t="shared" si="111"/>
        <v>R46S3C4</v>
      </c>
      <c r="BD359" s="78">
        <f t="shared" si="112"/>
        <v>1.5424785022527128</v>
      </c>
      <c r="BE359" s="78">
        <v>0</v>
      </c>
      <c r="BF359" s="78"/>
      <c r="BG359" s="99">
        <v>27.3</v>
      </c>
      <c r="BH359" s="142">
        <v>4.5707070707070701</v>
      </c>
      <c r="BI359" s="99">
        <v>4</v>
      </c>
      <c r="BJ359" s="99">
        <f t="shared" si="113"/>
        <v>2.97</v>
      </c>
      <c r="BK359" s="99">
        <v>207.08754208754206</v>
      </c>
      <c r="BL359" s="142">
        <v>8.0899470899470902</v>
      </c>
      <c r="BM359" s="76" t="str">
        <f t="shared" si="114"/>
        <v>R46S3</v>
      </c>
      <c r="BN359" s="76">
        <f t="shared" si="115"/>
        <v>2.0411254495867577</v>
      </c>
      <c r="BO359" s="76"/>
      <c r="BP359" s="110">
        <f t="shared" si="116"/>
        <v>7.5755558371250489</v>
      </c>
      <c r="BQ359" s="144">
        <f t="shared" si="117"/>
        <v>0.21975</v>
      </c>
      <c r="BR359" s="110">
        <f t="shared" si="118"/>
        <v>23.210893585802943</v>
      </c>
      <c r="BS359" s="99">
        <v>1</v>
      </c>
      <c r="BT359" s="99">
        <f t="shared" si="119"/>
        <v>9632.7761599999994</v>
      </c>
      <c r="BU359" s="122">
        <v>5</v>
      </c>
      <c r="BV359" s="122">
        <f t="shared" si="120"/>
        <v>8089.7761599999994</v>
      </c>
      <c r="BW359" s="122">
        <f t="shared" si="121"/>
        <v>1.5185185185185185E-2</v>
      </c>
      <c r="BX359" s="122" t="s">
        <v>1377</v>
      </c>
      <c r="BY359" s="122">
        <f t="shared" si="122"/>
        <v>0.18605445229631551</v>
      </c>
      <c r="BZ359" s="78">
        <v>-6.2169755247966449</v>
      </c>
      <c r="CA359" s="122">
        <f t="shared" si="123"/>
        <v>-5.8371643705304095</v>
      </c>
      <c r="CB359" s="122">
        <f t="shared" si="124"/>
        <v>-4.4111451148098304</v>
      </c>
    </row>
    <row r="360" spans="1:80" x14ac:dyDescent="0.35">
      <c r="A360" s="34" t="s">
        <v>65</v>
      </c>
      <c r="B360" s="14">
        <v>2</v>
      </c>
      <c r="C360" s="8" t="s">
        <v>45</v>
      </c>
      <c r="D360" s="14">
        <v>1</v>
      </c>
      <c r="E360" s="8"/>
      <c r="F360" s="14">
        <v>3547</v>
      </c>
      <c r="G360" s="14">
        <v>3548</v>
      </c>
      <c r="H360" s="14">
        <f t="shared" si="136"/>
        <v>3322</v>
      </c>
      <c r="I360" s="14">
        <f t="shared" si="136"/>
        <v>3323</v>
      </c>
      <c r="J360" s="8">
        <v>9</v>
      </c>
      <c r="K360" s="54">
        <v>280.11019999999996</v>
      </c>
      <c r="L360" s="8">
        <v>113.7</v>
      </c>
      <c r="M360" s="8">
        <v>80.900000000000006</v>
      </c>
      <c r="N360" s="8">
        <v>112.8</v>
      </c>
      <c r="O360" s="8">
        <v>58.5</v>
      </c>
      <c r="P360" s="8">
        <v>1.0780000000000001</v>
      </c>
      <c r="Q360" s="8">
        <v>0</v>
      </c>
      <c r="R360" s="8">
        <v>0.29499999999999998</v>
      </c>
      <c r="S360" s="8">
        <v>1508</v>
      </c>
      <c r="T360" s="8">
        <v>8643</v>
      </c>
      <c r="U360" s="8"/>
      <c r="V360" s="8"/>
      <c r="W360" s="8">
        <v>0.495</v>
      </c>
      <c r="X360" s="8"/>
      <c r="Y360" s="8"/>
      <c r="Z360" s="8">
        <v>2118</v>
      </c>
      <c r="AA360" s="8">
        <v>26.6</v>
      </c>
      <c r="AB360" s="8">
        <v>0</v>
      </c>
      <c r="AC360" s="8">
        <v>2843.7</v>
      </c>
      <c r="AD360" s="8">
        <v>319.87299999999999</v>
      </c>
      <c r="AE360" s="8"/>
      <c r="AF360" s="8"/>
      <c r="AG360" s="7">
        <v>0.84</v>
      </c>
      <c r="AH360" s="111">
        <v>0.13200000000000001</v>
      </c>
      <c r="AI360" s="124">
        <v>7.0520520000000031E-2</v>
      </c>
      <c r="AJ360" s="7">
        <v>26.675000000000001</v>
      </c>
      <c r="AK360" s="124">
        <v>1752.6499817679551</v>
      </c>
      <c r="AM360" s="124">
        <v>7633.1077342541494</v>
      </c>
      <c r="AN360" s="124">
        <v>11704.322860220989</v>
      </c>
      <c r="AO360" s="124">
        <v>4.0919640883977921</v>
      </c>
      <c r="AQ360" s="78"/>
      <c r="AR360" s="7">
        <v>0.21255857544517337</v>
      </c>
      <c r="AS360" s="7">
        <f t="shared" si="108"/>
        <v>1.7009999999999998</v>
      </c>
      <c r="AT360">
        <v>43.1</v>
      </c>
      <c r="AU360" s="7" t="s">
        <v>66</v>
      </c>
      <c r="AV360" s="7">
        <v>0</v>
      </c>
      <c r="AW360" s="78" t="s">
        <v>97</v>
      </c>
      <c r="AX360" s="78" t="s">
        <v>99</v>
      </c>
      <c r="AY360" s="78" t="s">
        <v>106</v>
      </c>
      <c r="AZ360" s="78">
        <v>5253.04</v>
      </c>
      <c r="BA360" s="78">
        <v>0</v>
      </c>
      <c r="BB360" s="78" t="e">
        <v>#VALUE!</v>
      </c>
      <c r="BC360" s="78" t="str">
        <f t="shared" si="111"/>
        <v>R46S2C1</v>
      </c>
      <c r="BD360" s="78" t="e">
        <f t="shared" si="112"/>
        <v>#VALUE!</v>
      </c>
      <c r="BE360" s="78" t="e">
        <v>#VALUE!</v>
      </c>
      <c r="BF360" s="78"/>
      <c r="BG360" s="99">
        <v>30.4</v>
      </c>
      <c r="BH360" s="142">
        <v>6.5791940018744137</v>
      </c>
      <c r="BI360" s="99">
        <v>3</v>
      </c>
      <c r="BJ360" s="99">
        <f t="shared" si="113"/>
        <v>8.8916666666666675</v>
      </c>
      <c r="BK360" s="99">
        <v>106.60543580131208</v>
      </c>
      <c r="BL360" s="142">
        <v>1.3829059829059831</v>
      </c>
      <c r="BM360" s="76" t="str">
        <f t="shared" si="114"/>
        <v>R46S2</v>
      </c>
      <c r="BN360" s="76" t="e">
        <f t="shared" si="115"/>
        <v>#VALUE!</v>
      </c>
      <c r="BO360" s="76"/>
      <c r="BP360" s="110">
        <f t="shared" si="116"/>
        <v>6.2823988994950852</v>
      </c>
      <c r="BQ360" s="144">
        <f t="shared" si="117"/>
        <v>0.29499999999999998</v>
      </c>
      <c r="BR360" s="110">
        <f t="shared" si="118"/>
        <v>6.2823988994950852</v>
      </c>
      <c r="BS360" s="99">
        <v>1</v>
      </c>
      <c r="BT360" s="99">
        <f t="shared" si="119"/>
        <v>9152.7744000000002</v>
      </c>
      <c r="BU360" s="122">
        <v>5</v>
      </c>
      <c r="BV360" s="122">
        <f t="shared" si="120"/>
        <v>7644.7744000000002</v>
      </c>
      <c r="BW360" s="122">
        <f t="shared" si="121"/>
        <v>5.0427350427350425E-3</v>
      </c>
      <c r="BX360" s="122" t="s">
        <v>1377</v>
      </c>
      <c r="BY360" s="122">
        <f t="shared" si="122"/>
        <v>5.1266216155481867E-2</v>
      </c>
      <c r="BZ360" s="78">
        <v>-5.5804052359260741</v>
      </c>
      <c r="CA360" s="122">
        <f t="shared" si="123"/>
        <v>-5.580405235926075</v>
      </c>
      <c r="CB360" s="122">
        <f t="shared" si="124"/>
        <v>-9.4922693063102521</v>
      </c>
    </row>
    <row r="361" spans="1:80" x14ac:dyDescent="0.35">
      <c r="A361" s="34" t="s">
        <v>65</v>
      </c>
      <c r="B361" s="14">
        <f t="shared" ref="B361:B362" si="139">B360</f>
        <v>2</v>
      </c>
      <c r="C361" s="8" t="s">
        <v>45</v>
      </c>
      <c r="D361" s="14">
        <v>2</v>
      </c>
      <c r="E361" s="8"/>
      <c r="F361" s="14">
        <v>3558.6</v>
      </c>
      <c r="G361" s="14">
        <v>3560</v>
      </c>
      <c r="H361" s="14">
        <f t="shared" si="136"/>
        <v>3333.6</v>
      </c>
      <c r="I361" s="14">
        <f t="shared" si="136"/>
        <v>3335</v>
      </c>
      <c r="J361" s="8">
        <v>13</v>
      </c>
      <c r="K361" s="54">
        <v>280.73660000000007</v>
      </c>
      <c r="L361" s="8">
        <v>113.7</v>
      </c>
      <c r="M361" s="8">
        <v>80.900000000000006</v>
      </c>
      <c r="N361" s="8">
        <v>112.8</v>
      </c>
      <c r="O361" s="8">
        <v>58.5</v>
      </c>
      <c r="P361" s="8">
        <v>1.0780000000000001</v>
      </c>
      <c r="Q361" s="8">
        <v>0</v>
      </c>
      <c r="R361" s="8">
        <v>0.29499999999999998</v>
      </c>
      <c r="S361" s="8">
        <v>1508</v>
      </c>
      <c r="T361" s="8">
        <v>8643</v>
      </c>
      <c r="U361" s="8"/>
      <c r="V361" s="8"/>
      <c r="W361" s="8">
        <v>0.495</v>
      </c>
      <c r="X361" s="8"/>
      <c r="Y361" s="8"/>
      <c r="Z361" s="8">
        <v>2118</v>
      </c>
      <c r="AA361" s="8">
        <v>26.6</v>
      </c>
      <c r="AB361" s="8">
        <v>0</v>
      </c>
      <c r="AC361" s="8">
        <v>2843.7</v>
      </c>
      <c r="AD361" s="8">
        <v>319.87299999999999</v>
      </c>
      <c r="AE361" s="8"/>
      <c r="AF361" s="8"/>
      <c r="AG361" s="7">
        <v>0.84</v>
      </c>
      <c r="AH361" s="111">
        <v>0.13200000000000001</v>
      </c>
      <c r="AI361" s="124">
        <v>7.0520520000000031E-2</v>
      </c>
      <c r="AJ361" s="7">
        <v>26.675000000000001</v>
      </c>
      <c r="AK361" s="124">
        <v>1752.6499817679551</v>
      </c>
      <c r="AM361" s="124">
        <v>7633.1077342541494</v>
      </c>
      <c r="AN361" s="124">
        <v>11704.322860220989</v>
      </c>
      <c r="AO361" s="124">
        <v>4.0919640883977921</v>
      </c>
      <c r="AQ361" s="78"/>
      <c r="AR361" s="7">
        <v>0.21255857544517337</v>
      </c>
      <c r="AS361" s="7">
        <f t="shared" si="108"/>
        <v>1.7009999999999998</v>
      </c>
      <c r="AT361">
        <v>43.1</v>
      </c>
      <c r="AU361" s="7">
        <v>0</v>
      </c>
      <c r="AV361" s="7">
        <v>0</v>
      </c>
      <c r="AW361" s="78" t="s">
        <v>97</v>
      </c>
      <c r="AX361" s="78" t="s">
        <v>99</v>
      </c>
      <c r="AY361" s="78" t="s">
        <v>106</v>
      </c>
      <c r="AZ361" s="78">
        <v>5257.68</v>
      </c>
      <c r="BA361" s="78">
        <v>0</v>
      </c>
      <c r="BB361" s="78" t="e">
        <v>#VALUE!</v>
      </c>
      <c r="BC361" s="78" t="str">
        <f t="shared" si="111"/>
        <v>R46S2C2</v>
      </c>
      <c r="BD361" s="78" t="e">
        <f t="shared" si="112"/>
        <v>#VALUE!</v>
      </c>
      <c r="BE361" s="78" t="e">
        <v>#VALUE!</v>
      </c>
      <c r="BF361" s="78"/>
      <c r="BG361" s="99">
        <v>30.4</v>
      </c>
      <c r="BH361" s="142">
        <v>6.5791940018744137</v>
      </c>
      <c r="BI361" s="99">
        <v>3</v>
      </c>
      <c r="BJ361" s="99">
        <f t="shared" si="113"/>
        <v>8.8916666666666675</v>
      </c>
      <c r="BK361" s="99">
        <v>106.60543580131208</v>
      </c>
      <c r="BL361" s="142">
        <v>1.3829059829059831</v>
      </c>
      <c r="BM361" s="76" t="str">
        <f t="shared" si="114"/>
        <v>R46S2</v>
      </c>
      <c r="BN361" s="76" t="e">
        <f t="shared" si="115"/>
        <v>#VALUE!</v>
      </c>
      <c r="BO361" s="76"/>
      <c r="BP361" s="110">
        <f t="shared" si="116"/>
        <v>6.2823988994950852</v>
      </c>
      <c r="BQ361" s="144">
        <f t="shared" si="117"/>
        <v>0.29499999999999998</v>
      </c>
      <c r="BR361" s="110">
        <f t="shared" si="118"/>
        <v>6.2823988994950852</v>
      </c>
      <c r="BS361" s="99">
        <v>1</v>
      </c>
      <c r="BT361" s="99">
        <f t="shared" si="119"/>
        <v>9184.7347199999986</v>
      </c>
      <c r="BU361" s="122">
        <v>5</v>
      </c>
      <c r="BV361" s="122">
        <f t="shared" si="120"/>
        <v>7676.7347199999986</v>
      </c>
      <c r="BW361" s="122">
        <f t="shared" si="121"/>
        <v>5.0427350427350425E-3</v>
      </c>
      <c r="BX361" s="122" t="s">
        <v>1377</v>
      </c>
      <c r="BY361" s="122">
        <f t="shared" si="122"/>
        <v>5.1266216155481867E-2</v>
      </c>
      <c r="BZ361" s="78">
        <v>-5.5804052359260741</v>
      </c>
      <c r="CA361" s="122">
        <f t="shared" si="123"/>
        <v>-5.580405235926075</v>
      </c>
      <c r="CB361" s="122">
        <f t="shared" si="124"/>
        <v>-9.4922693063102521</v>
      </c>
    </row>
    <row r="362" spans="1:80" x14ac:dyDescent="0.35">
      <c r="A362" s="34" t="s">
        <v>65</v>
      </c>
      <c r="B362" s="14">
        <f t="shared" si="139"/>
        <v>2</v>
      </c>
      <c r="C362" s="8" t="s">
        <v>45</v>
      </c>
      <c r="D362" s="14">
        <v>3</v>
      </c>
      <c r="E362" s="8"/>
      <c r="F362" s="14">
        <v>3583</v>
      </c>
      <c r="G362" s="14">
        <v>3583.8</v>
      </c>
      <c r="H362" s="14">
        <f t="shared" si="136"/>
        <v>3358</v>
      </c>
      <c r="I362" s="14">
        <f t="shared" si="136"/>
        <v>3358.8</v>
      </c>
      <c r="J362" s="8">
        <v>7</v>
      </c>
      <c r="K362" s="54">
        <v>282.05420000000004</v>
      </c>
      <c r="L362" s="8">
        <v>113.7</v>
      </c>
      <c r="M362" s="8">
        <v>80.900000000000006</v>
      </c>
      <c r="N362" s="8">
        <v>112.8</v>
      </c>
      <c r="O362" s="8">
        <v>58.5</v>
      </c>
      <c r="P362" s="8">
        <v>1.0780000000000001</v>
      </c>
      <c r="Q362" s="8">
        <v>0</v>
      </c>
      <c r="R362" s="8">
        <v>0.29499999999999998</v>
      </c>
      <c r="S362" s="8">
        <v>1508</v>
      </c>
      <c r="T362" s="8">
        <v>8643</v>
      </c>
      <c r="U362" s="8"/>
      <c r="V362" s="8"/>
      <c r="W362" s="8">
        <v>0.495</v>
      </c>
      <c r="X362" s="8"/>
      <c r="Y362" s="8"/>
      <c r="Z362" s="8">
        <v>2118</v>
      </c>
      <c r="AA362" s="8">
        <v>26.6</v>
      </c>
      <c r="AB362" s="8">
        <v>0</v>
      </c>
      <c r="AC362" s="8">
        <v>2843.7</v>
      </c>
      <c r="AD362" s="8">
        <v>319.87299999999999</v>
      </c>
      <c r="AE362" s="8"/>
      <c r="AF362" s="8"/>
      <c r="AG362" s="7">
        <v>0.84</v>
      </c>
      <c r="AH362" s="111">
        <v>0.13200000000000001</v>
      </c>
      <c r="AI362" s="124">
        <v>7.0520520000000031E-2</v>
      </c>
      <c r="AJ362" s="7">
        <v>26.675000000000001</v>
      </c>
      <c r="AK362" s="124">
        <v>1752.6499817679551</v>
      </c>
      <c r="AM362" s="124">
        <v>7633.1077342541494</v>
      </c>
      <c r="AN362" s="124">
        <v>11704.322860220989</v>
      </c>
      <c r="AO362" s="124">
        <v>4.0919640883977921</v>
      </c>
      <c r="AQ362" s="78"/>
      <c r="AR362" s="7">
        <v>0.21255857544517337</v>
      </c>
      <c r="AS362" s="7">
        <f t="shared" si="108"/>
        <v>1.7009999999999998</v>
      </c>
      <c r="AT362">
        <v>43.1</v>
      </c>
      <c r="AU362" s="7">
        <v>0</v>
      </c>
      <c r="AV362" s="7">
        <v>0</v>
      </c>
      <c r="AW362" s="78" t="s">
        <v>97</v>
      </c>
      <c r="AX362" s="78" t="s">
        <v>99</v>
      </c>
      <c r="AY362" s="78" t="s">
        <v>106</v>
      </c>
      <c r="AZ362" s="78">
        <v>5267.44</v>
      </c>
      <c r="BA362" s="78">
        <v>0</v>
      </c>
      <c r="BB362" s="78" t="e">
        <v>#VALUE!</v>
      </c>
      <c r="BC362" s="78" t="str">
        <f t="shared" si="111"/>
        <v>R46S2C3</v>
      </c>
      <c r="BD362" s="78" t="e">
        <f t="shared" si="112"/>
        <v>#VALUE!</v>
      </c>
      <c r="BE362" s="78" t="e">
        <v>#VALUE!</v>
      </c>
      <c r="BF362" s="78"/>
      <c r="BG362" s="99">
        <v>30.4</v>
      </c>
      <c r="BH362" s="142">
        <v>6.5791940018744137</v>
      </c>
      <c r="BI362" s="99">
        <v>3</v>
      </c>
      <c r="BJ362" s="99">
        <f t="shared" si="113"/>
        <v>8.8916666666666675</v>
      </c>
      <c r="BK362" s="99">
        <v>106.60543580131208</v>
      </c>
      <c r="BL362" s="142">
        <v>1.3829059829059831</v>
      </c>
      <c r="BM362" s="76" t="str">
        <f t="shared" si="114"/>
        <v>R46S2</v>
      </c>
      <c r="BN362" s="76" t="e">
        <f t="shared" si="115"/>
        <v>#VALUE!</v>
      </c>
      <c r="BO362" s="76"/>
      <c r="BP362" s="110">
        <f t="shared" si="116"/>
        <v>6.2823988994950852</v>
      </c>
      <c r="BQ362" s="144">
        <f t="shared" si="117"/>
        <v>0.29499999999999998</v>
      </c>
      <c r="BR362" s="110">
        <f t="shared" si="118"/>
        <v>6.2823988994950852</v>
      </c>
      <c r="BS362" s="99">
        <v>1</v>
      </c>
      <c r="BT362" s="99">
        <f t="shared" si="119"/>
        <v>9251.9615999999987</v>
      </c>
      <c r="BU362" s="122">
        <v>5</v>
      </c>
      <c r="BV362" s="122">
        <f t="shared" si="120"/>
        <v>7743.9615999999987</v>
      </c>
      <c r="BW362" s="122">
        <f t="shared" si="121"/>
        <v>5.0427350427350425E-3</v>
      </c>
      <c r="BX362" s="122" t="s">
        <v>1377</v>
      </c>
      <c r="BY362" s="122">
        <f t="shared" si="122"/>
        <v>5.1266216155481867E-2</v>
      </c>
      <c r="BZ362" s="78">
        <v>-5.5804052359260741</v>
      </c>
      <c r="CA362" s="122">
        <f t="shared" si="123"/>
        <v>-5.580405235926075</v>
      </c>
      <c r="CB362" s="122">
        <f t="shared" si="124"/>
        <v>-9.4922693063102521</v>
      </c>
    </row>
    <row r="363" spans="1:80" x14ac:dyDescent="0.35">
      <c r="A363" s="34" t="s">
        <v>65</v>
      </c>
      <c r="B363" s="14">
        <v>1</v>
      </c>
      <c r="C363" s="8" t="s">
        <v>45</v>
      </c>
      <c r="D363" s="14">
        <v>1</v>
      </c>
      <c r="E363" s="8"/>
      <c r="F363" s="14">
        <v>3616</v>
      </c>
      <c r="G363" s="14">
        <v>3617</v>
      </c>
      <c r="H363" s="14">
        <f t="shared" ref="H363:I366" si="140">F363-225</f>
        <v>3391</v>
      </c>
      <c r="I363" s="14">
        <f t="shared" si="140"/>
        <v>3392</v>
      </c>
      <c r="J363" s="8">
        <v>9</v>
      </c>
      <c r="K363" s="54">
        <v>283.83619999999996</v>
      </c>
      <c r="L363" s="8">
        <v>75.7</v>
      </c>
      <c r="M363" s="8">
        <v>54.2</v>
      </c>
      <c r="N363" s="8">
        <v>64.900000000000006</v>
      </c>
      <c r="O363" s="8">
        <v>16.100000000000001</v>
      </c>
      <c r="P363" s="8">
        <v>0.79</v>
      </c>
      <c r="Q363" s="8">
        <v>8.4000000000000005E-2</v>
      </c>
      <c r="R363" s="8">
        <v>9.9000000000000005E-2</v>
      </c>
      <c r="S363" s="8">
        <v>3362</v>
      </c>
      <c r="T363" s="8"/>
      <c r="U363" s="8"/>
      <c r="V363" s="8"/>
      <c r="W363" s="8">
        <v>0.23</v>
      </c>
      <c r="X363" s="8"/>
      <c r="Y363" s="8"/>
      <c r="Z363" s="8">
        <v>1076</v>
      </c>
      <c r="AA363" s="8">
        <v>30.2</v>
      </c>
      <c r="AB363" s="8">
        <v>8.6</v>
      </c>
      <c r="AC363" s="8">
        <v>2177.5</v>
      </c>
      <c r="AD363" s="8">
        <v>60.337000000000003</v>
      </c>
      <c r="AE363" s="8"/>
      <c r="AF363" s="8"/>
      <c r="AG363" s="7">
        <v>1.1100000000000001</v>
      </c>
      <c r="AH363" s="111">
        <v>0.12</v>
      </c>
      <c r="AI363" s="124">
        <v>7.6266E-2</v>
      </c>
      <c r="AJ363" s="7">
        <v>11.84</v>
      </c>
      <c r="AK363" s="124">
        <v>2253.0342969465642</v>
      </c>
      <c r="AM363" s="124">
        <v>7706.1231145038137</v>
      </c>
      <c r="AN363" s="124">
        <v>12021.43550267176</v>
      </c>
      <c r="AO363" s="124">
        <v>6.0369110687022927</v>
      </c>
      <c r="AQ363" s="78"/>
      <c r="AR363" s="7">
        <v>0.13479729729729731</v>
      </c>
      <c r="AS363" s="7">
        <f t="shared" si="108"/>
        <v>0.47880000000000006</v>
      </c>
      <c r="AT363">
        <v>48.4</v>
      </c>
      <c r="AU363" s="7">
        <v>0</v>
      </c>
      <c r="AV363" s="7">
        <v>0</v>
      </c>
      <c r="AW363" s="78" t="s">
        <v>97</v>
      </c>
      <c r="AX363" s="78" t="s">
        <v>99</v>
      </c>
      <c r="AY363" s="78" t="s">
        <v>106</v>
      </c>
      <c r="AZ363" s="78">
        <v>5280.64</v>
      </c>
      <c r="BA363" s="78">
        <v>0</v>
      </c>
      <c r="BB363" s="78" t="e">
        <v>#VALUE!</v>
      </c>
      <c r="BC363" s="78" t="str">
        <f t="shared" si="111"/>
        <v>R46S1C1</v>
      </c>
      <c r="BD363" s="78" t="e">
        <f t="shared" si="112"/>
        <v>#VALUE!</v>
      </c>
      <c r="BE363" s="78" t="e">
        <v>#VALUE!</v>
      </c>
      <c r="BF363" s="78"/>
      <c r="BG363" s="99">
        <v>20.100000000000001</v>
      </c>
      <c r="BH363" s="142">
        <v>6.1064189189189184</v>
      </c>
      <c r="BI363" s="99">
        <v>4</v>
      </c>
      <c r="BJ363" s="99">
        <f t="shared" si="113"/>
        <v>2.96</v>
      </c>
      <c r="BK363" s="99">
        <v>183.91047297297297</v>
      </c>
      <c r="BL363" s="142">
        <v>3.3664596273291925</v>
      </c>
      <c r="BM363" s="76" t="str">
        <f t="shared" si="114"/>
        <v>R46S1</v>
      </c>
      <c r="BN363" s="76" t="e">
        <f t="shared" si="115"/>
        <v>#VALUE!</v>
      </c>
      <c r="BO363" s="76"/>
      <c r="BP363" s="110">
        <f t="shared" si="116"/>
        <v>6.4270379296733431</v>
      </c>
      <c r="BQ363" s="144">
        <f t="shared" si="117"/>
        <v>9.4249999999999987E-2</v>
      </c>
      <c r="BR363" s="110">
        <f t="shared" si="118"/>
        <v>5.2905987771117218</v>
      </c>
      <c r="BS363" s="99">
        <v>1</v>
      </c>
      <c r="BT363" s="99">
        <f t="shared" si="119"/>
        <v>12345.952799999999</v>
      </c>
      <c r="BU363" s="122">
        <v>5</v>
      </c>
      <c r="BV363" s="122">
        <f t="shared" si="120"/>
        <v>8983.9527999999991</v>
      </c>
      <c r="BW363" s="122">
        <f t="shared" si="121"/>
        <v>6.1490683229813662E-3</v>
      </c>
      <c r="BX363" s="122" t="s">
        <v>1377</v>
      </c>
      <c r="BY363" s="122">
        <f t="shared" si="122"/>
        <v>0.16852872905521052</v>
      </c>
      <c r="BZ363" s="78">
        <v>-5.1798723203072283</v>
      </c>
      <c r="CA363" s="122">
        <f t="shared" si="123"/>
        <v>-5.3507037497081154</v>
      </c>
      <c r="CB363" s="122">
        <f t="shared" si="124"/>
        <v>-2.5619169553602461</v>
      </c>
    </row>
    <row r="364" spans="1:80" x14ac:dyDescent="0.35">
      <c r="A364" s="34" t="s">
        <v>65</v>
      </c>
      <c r="B364" s="14">
        <f t="shared" ref="B364:B366" si="141">B363</f>
        <v>1</v>
      </c>
      <c r="C364" s="8" t="s">
        <v>45</v>
      </c>
      <c r="D364" s="14">
        <v>2</v>
      </c>
      <c r="E364" s="8"/>
      <c r="F364" s="14">
        <v>3637</v>
      </c>
      <c r="G364" s="14">
        <v>3637.8</v>
      </c>
      <c r="H364" s="14">
        <f t="shared" si="140"/>
        <v>3412</v>
      </c>
      <c r="I364" s="14">
        <f t="shared" si="140"/>
        <v>3412.8</v>
      </c>
      <c r="J364" s="8">
        <v>7</v>
      </c>
      <c r="K364" s="54">
        <v>284.97020000000003</v>
      </c>
      <c r="L364" s="8">
        <v>109.9</v>
      </c>
      <c r="M364" s="8">
        <v>83.1</v>
      </c>
      <c r="N364" s="8">
        <v>62.8</v>
      </c>
      <c r="O364" s="8">
        <v>9.8000000000000007</v>
      </c>
      <c r="P364" s="8">
        <v>0.56000000000000005</v>
      </c>
      <c r="Q364" s="8">
        <v>0.06</v>
      </c>
      <c r="R364" s="8">
        <v>7.3999999999999996E-2</v>
      </c>
      <c r="S364" s="8">
        <v>3566</v>
      </c>
      <c r="T364" s="8"/>
      <c r="U364" s="8"/>
      <c r="V364" s="8"/>
      <c r="W364" s="8">
        <v>0.18</v>
      </c>
      <c r="X364" s="8"/>
      <c r="Y364" s="8"/>
      <c r="Z364" s="8">
        <v>879</v>
      </c>
      <c r="AA364" s="8">
        <v>16.100000000000001</v>
      </c>
      <c r="AB364" s="8">
        <v>8.6</v>
      </c>
      <c r="AC364" s="8">
        <v>2177.5</v>
      </c>
      <c r="AD364" s="8">
        <v>60.337000000000003</v>
      </c>
      <c r="AE364" s="8"/>
      <c r="AF364" s="8"/>
      <c r="AG364" s="7">
        <v>1.1100000000000001</v>
      </c>
      <c r="AH364" s="111">
        <v>0.12</v>
      </c>
      <c r="AI364" s="124">
        <v>7.6266E-2</v>
      </c>
      <c r="AJ364" s="7">
        <v>11.84</v>
      </c>
      <c r="AK364" s="124">
        <v>2253.0342969465642</v>
      </c>
      <c r="AM364" s="124">
        <v>7706.1231145038137</v>
      </c>
      <c r="AN364" s="124">
        <v>12021.43550267176</v>
      </c>
      <c r="AO364" s="124">
        <v>6.0369110687022927</v>
      </c>
      <c r="AQ364" s="78"/>
      <c r="AR364" s="7">
        <v>0.13479729729729731</v>
      </c>
      <c r="AS364" s="7">
        <f t="shared" si="108"/>
        <v>0.47880000000000006</v>
      </c>
      <c r="AT364">
        <v>48.4</v>
      </c>
      <c r="AU364" s="7">
        <v>0</v>
      </c>
      <c r="AV364" s="7">
        <v>0</v>
      </c>
      <c r="AW364" s="78" t="s">
        <v>97</v>
      </c>
      <c r="AX364" s="78" t="s">
        <v>99</v>
      </c>
      <c r="AY364" s="78" t="s">
        <v>106</v>
      </c>
      <c r="AZ364" s="78">
        <v>5289.04</v>
      </c>
      <c r="BA364" s="78">
        <v>0</v>
      </c>
      <c r="BB364" s="78" t="e">
        <v>#VALUE!</v>
      </c>
      <c r="BC364" s="78" t="str">
        <f t="shared" si="111"/>
        <v>R46S1C2</v>
      </c>
      <c r="BD364" s="78" t="e">
        <f t="shared" si="112"/>
        <v>#VALUE!</v>
      </c>
      <c r="BE364" s="78" t="e">
        <v>#VALUE!</v>
      </c>
      <c r="BF364" s="78"/>
      <c r="BG364" s="99">
        <v>20.100000000000001</v>
      </c>
      <c r="BH364" s="142">
        <v>6.1064189189189184</v>
      </c>
      <c r="BI364" s="99">
        <v>4</v>
      </c>
      <c r="BJ364" s="99">
        <f t="shared" si="113"/>
        <v>2.96</v>
      </c>
      <c r="BK364" s="99">
        <v>183.91047297297297</v>
      </c>
      <c r="BL364" s="142">
        <v>8.4795918367346932</v>
      </c>
      <c r="BM364" s="76" t="str">
        <f t="shared" si="114"/>
        <v>R46S1</v>
      </c>
      <c r="BN364" s="76" t="e">
        <f t="shared" si="115"/>
        <v>#VALUE!</v>
      </c>
      <c r="BO364" s="76"/>
      <c r="BP364" s="110">
        <f t="shared" si="116"/>
        <v>6.8866645032927547</v>
      </c>
      <c r="BQ364" s="144">
        <f t="shared" si="117"/>
        <v>9.4249999999999987E-2</v>
      </c>
      <c r="BR364" s="110">
        <f t="shared" si="118"/>
        <v>5.2905987771117218</v>
      </c>
      <c r="BS364" s="99">
        <v>1</v>
      </c>
      <c r="BT364" s="99">
        <f t="shared" si="119"/>
        <v>12422.409599999999</v>
      </c>
      <c r="BU364" s="122">
        <v>5</v>
      </c>
      <c r="BV364" s="122">
        <f t="shared" si="120"/>
        <v>8856.409599999999</v>
      </c>
      <c r="BW364" s="122">
        <f t="shared" si="121"/>
        <v>7.5510204081632648E-3</v>
      </c>
      <c r="BX364" s="122" t="s">
        <v>1377</v>
      </c>
      <c r="BY364" s="122">
        <f t="shared" si="122"/>
        <v>0.30808757247281049</v>
      </c>
      <c r="BZ364" s="78">
        <v>-5.6072361137230304</v>
      </c>
      <c r="CA364" s="122">
        <f t="shared" si="123"/>
        <v>-5.3507037497081154</v>
      </c>
      <c r="CB364" s="122">
        <f t="shared" si="124"/>
        <v>-2.5619169553602461</v>
      </c>
    </row>
    <row r="365" spans="1:80" x14ac:dyDescent="0.35">
      <c r="A365" s="34" t="s">
        <v>65</v>
      </c>
      <c r="B365" s="14">
        <f t="shared" si="141"/>
        <v>1</v>
      </c>
      <c r="C365" s="8" t="s">
        <v>45</v>
      </c>
      <c r="D365" s="14">
        <v>3</v>
      </c>
      <c r="E365" s="8"/>
      <c r="F365" s="14">
        <v>3668.4</v>
      </c>
      <c r="G365" s="14">
        <v>3669</v>
      </c>
      <c r="H365" s="14">
        <f t="shared" si="140"/>
        <v>3443.4</v>
      </c>
      <c r="I365" s="14">
        <f t="shared" si="140"/>
        <v>3444</v>
      </c>
      <c r="J365" s="8">
        <v>5</v>
      </c>
      <c r="K365" s="54">
        <v>286.66579999999999</v>
      </c>
      <c r="L365" s="8">
        <v>104.7</v>
      </c>
      <c r="M365" s="8">
        <v>61.6</v>
      </c>
      <c r="N365" s="8">
        <v>74.8</v>
      </c>
      <c r="O365" s="34">
        <v>23.2</v>
      </c>
      <c r="P365" s="34">
        <v>0.86199999999999999</v>
      </c>
      <c r="Q365" s="34">
        <v>9.0999999999999998E-2</v>
      </c>
      <c r="R365" s="34">
        <v>0.10199999999999999</v>
      </c>
      <c r="S365" s="34">
        <v>3450</v>
      </c>
      <c r="T365" s="8"/>
      <c r="U365" s="8"/>
      <c r="V365" s="8"/>
      <c r="W365" s="8">
        <v>0.25600000000000001</v>
      </c>
      <c r="X365" s="8"/>
      <c r="Y365" s="8"/>
      <c r="Z365" s="8">
        <v>1146</v>
      </c>
      <c r="AA365" s="8">
        <v>70.099999999999994</v>
      </c>
      <c r="AB365" s="8">
        <v>8.6</v>
      </c>
      <c r="AC365" s="8">
        <v>2177.5</v>
      </c>
      <c r="AD365" s="8">
        <v>60.337000000000003</v>
      </c>
      <c r="AE365" s="8"/>
      <c r="AF365" s="8"/>
      <c r="AG365" s="7">
        <v>1.1100000000000001</v>
      </c>
      <c r="AH365" s="111">
        <v>0.12</v>
      </c>
      <c r="AI365" s="124">
        <v>7.6266E-2</v>
      </c>
      <c r="AJ365" s="7">
        <v>11.84</v>
      </c>
      <c r="AK365" s="124">
        <v>2253.0342969465642</v>
      </c>
      <c r="AM365" s="124">
        <v>7706.1231145038137</v>
      </c>
      <c r="AN365" s="124">
        <v>12021.43550267176</v>
      </c>
      <c r="AO365" s="124">
        <v>6.0369110687022927</v>
      </c>
      <c r="AQ365" s="78"/>
      <c r="AR365" s="7">
        <v>0.13479729729729731</v>
      </c>
      <c r="AS365" s="7">
        <f t="shared" si="108"/>
        <v>0.47880000000000006</v>
      </c>
      <c r="AT365">
        <v>48.4</v>
      </c>
      <c r="AU365" s="7">
        <v>0</v>
      </c>
      <c r="AV365" s="7">
        <v>0</v>
      </c>
      <c r="AW365" s="78" t="s">
        <v>97</v>
      </c>
      <c r="AX365" s="78" t="s">
        <v>99</v>
      </c>
      <c r="AY365" s="78" t="s">
        <v>106</v>
      </c>
      <c r="AZ365" s="78">
        <v>5301.6</v>
      </c>
      <c r="BA365" s="78">
        <v>0</v>
      </c>
      <c r="BB365" s="78" t="e">
        <v>#VALUE!</v>
      </c>
      <c r="BC365" s="78" t="str">
        <f t="shared" si="111"/>
        <v>R46S1C3</v>
      </c>
      <c r="BD365" s="78" t="e">
        <f t="shared" si="112"/>
        <v>#VALUE!</v>
      </c>
      <c r="BE365" s="78" t="e">
        <v>#VALUE!</v>
      </c>
      <c r="BF365" s="78"/>
      <c r="BG365" s="99">
        <v>20.100000000000001</v>
      </c>
      <c r="BH365" s="142">
        <v>6.1064189189189184</v>
      </c>
      <c r="BI365" s="99">
        <v>4</v>
      </c>
      <c r="BJ365" s="99">
        <f t="shared" si="113"/>
        <v>2.96</v>
      </c>
      <c r="BK365" s="99">
        <v>183.91047297297297</v>
      </c>
      <c r="BL365" s="142">
        <v>2.6551724137931036</v>
      </c>
      <c r="BM365" s="76" t="str">
        <f t="shared" si="114"/>
        <v>R46S1</v>
      </c>
      <c r="BN365" s="76" t="e">
        <f t="shared" si="115"/>
        <v>#VALUE!</v>
      </c>
      <c r="BO365" s="76"/>
      <c r="BP365" s="110">
        <f t="shared" si="116"/>
        <v>3.9243463377403951</v>
      </c>
      <c r="BQ365" s="144">
        <f t="shared" si="117"/>
        <v>9.4249999999999987E-2</v>
      </c>
      <c r="BR365" s="110">
        <f t="shared" si="118"/>
        <v>5.2905987771117218</v>
      </c>
      <c r="BS365" s="99">
        <v>1</v>
      </c>
      <c r="BT365" s="99">
        <f t="shared" si="119"/>
        <v>12536.730720000001</v>
      </c>
      <c r="BU365" s="122">
        <v>5</v>
      </c>
      <c r="BV365" s="122">
        <f t="shared" si="120"/>
        <v>9086.7307200000014</v>
      </c>
      <c r="BW365" s="122">
        <f t="shared" si="121"/>
        <v>4.3965517241379305E-3</v>
      </c>
      <c r="BX365" s="122" t="s">
        <v>1377</v>
      </c>
      <c r="BY365" s="122">
        <f t="shared" si="122"/>
        <v>0.12075557580973784</v>
      </c>
      <c r="BZ365" s="78">
        <v>-5.3078532824011022</v>
      </c>
      <c r="CA365" s="122">
        <f t="shared" si="123"/>
        <v>-5.3507037497081154</v>
      </c>
      <c r="CB365" s="122">
        <f t="shared" si="124"/>
        <v>-2.5619169553602461</v>
      </c>
    </row>
    <row r="366" spans="1:80" x14ac:dyDescent="0.35">
      <c r="A366" s="34" t="s">
        <v>65</v>
      </c>
      <c r="B366" s="14">
        <f t="shared" si="141"/>
        <v>1</v>
      </c>
      <c r="C366" s="8" t="s">
        <v>45</v>
      </c>
      <c r="D366" s="14">
        <v>4</v>
      </c>
      <c r="E366" s="8"/>
      <c r="F366" s="14">
        <v>3674.4</v>
      </c>
      <c r="G366" s="14">
        <v>3675.2</v>
      </c>
      <c r="H366" s="14">
        <f t="shared" si="140"/>
        <v>3449.4</v>
      </c>
      <c r="I366" s="14">
        <f t="shared" si="140"/>
        <v>3450.2</v>
      </c>
      <c r="J366" s="8">
        <v>7</v>
      </c>
      <c r="K366" s="54">
        <v>286.9898</v>
      </c>
      <c r="L366" s="8">
        <v>104.7</v>
      </c>
      <c r="M366" s="8">
        <v>61.6</v>
      </c>
      <c r="N366" s="8">
        <v>74.8</v>
      </c>
      <c r="O366" s="34">
        <v>23.2</v>
      </c>
      <c r="P366" s="34">
        <v>0.86199999999999999</v>
      </c>
      <c r="Q366" s="34">
        <v>9.0999999999999998E-2</v>
      </c>
      <c r="R366" s="34">
        <v>0.10199999999999999</v>
      </c>
      <c r="S366" s="34">
        <v>3450</v>
      </c>
      <c r="T366" s="8"/>
      <c r="U366" s="8"/>
      <c r="V366" s="8"/>
      <c r="W366" s="8">
        <v>0.25600000000000001</v>
      </c>
      <c r="X366" s="8"/>
      <c r="Y366" s="8"/>
      <c r="Z366" s="8">
        <v>1146</v>
      </c>
      <c r="AA366" s="8">
        <v>70.099999999999994</v>
      </c>
      <c r="AB366" s="8">
        <v>8.6</v>
      </c>
      <c r="AC366" s="8">
        <v>2177.5</v>
      </c>
      <c r="AD366" s="8">
        <v>60.337000000000003</v>
      </c>
      <c r="AE366" s="8"/>
      <c r="AF366" s="8"/>
      <c r="AG366" s="7">
        <v>1.1100000000000001</v>
      </c>
      <c r="AH366" s="111">
        <v>0.12</v>
      </c>
      <c r="AI366" s="124">
        <v>7.6266E-2</v>
      </c>
      <c r="AJ366" s="7">
        <v>11.84</v>
      </c>
      <c r="AK366" s="124">
        <v>2253.0342969465642</v>
      </c>
      <c r="AM366" s="124">
        <v>7706.1231145038137</v>
      </c>
      <c r="AN366" s="124">
        <v>12021.43550267176</v>
      </c>
      <c r="AO366" s="124">
        <v>6.0369110687022927</v>
      </c>
      <c r="AQ366" s="78"/>
      <c r="AR366" s="7">
        <v>0.13479729729729731</v>
      </c>
      <c r="AS366" s="7">
        <f t="shared" si="108"/>
        <v>0.47880000000000006</v>
      </c>
      <c r="AT366">
        <v>48.4</v>
      </c>
      <c r="AU366" s="7">
        <v>0</v>
      </c>
      <c r="AV366" s="7">
        <v>0</v>
      </c>
      <c r="AW366" s="78" t="s">
        <v>97</v>
      </c>
      <c r="AX366" s="78" t="s">
        <v>99</v>
      </c>
      <c r="AY366" s="78" t="s">
        <v>106</v>
      </c>
      <c r="AZ366" s="78">
        <v>5304</v>
      </c>
      <c r="BA366" s="78">
        <v>0</v>
      </c>
      <c r="BB366" s="78" t="e">
        <v>#VALUE!</v>
      </c>
      <c r="BC366" s="78" t="str">
        <f t="shared" si="111"/>
        <v>R46S1C4</v>
      </c>
      <c r="BD366" s="78" t="e">
        <f t="shared" si="112"/>
        <v>#VALUE!</v>
      </c>
      <c r="BE366" s="78" t="e">
        <v>#VALUE!</v>
      </c>
      <c r="BF366" s="78"/>
      <c r="BG366" s="99">
        <v>20.100000000000001</v>
      </c>
      <c r="BH366" s="142">
        <v>6.1064189189189184</v>
      </c>
      <c r="BI366" s="99">
        <v>4</v>
      </c>
      <c r="BJ366" s="99">
        <f t="shared" si="113"/>
        <v>2.96</v>
      </c>
      <c r="BK366" s="99">
        <v>183.91047297297297</v>
      </c>
      <c r="BL366" s="142">
        <v>2.6551724137931036</v>
      </c>
      <c r="BM366" s="76" t="str">
        <f t="shared" si="114"/>
        <v>R46S1</v>
      </c>
      <c r="BN366" s="76" t="e">
        <f t="shared" si="115"/>
        <v>#VALUE!</v>
      </c>
      <c r="BO366" s="76"/>
      <c r="BP366" s="110">
        <f t="shared" si="116"/>
        <v>3.9243463377403951</v>
      </c>
      <c r="BQ366" s="144">
        <f t="shared" si="117"/>
        <v>9.4249999999999987E-2</v>
      </c>
      <c r="BR366" s="110">
        <f t="shared" si="118"/>
        <v>5.2905987771117218</v>
      </c>
      <c r="BS366" s="99">
        <v>1</v>
      </c>
      <c r="BT366" s="99">
        <f t="shared" si="119"/>
        <v>12558.57552</v>
      </c>
      <c r="BU366" s="122">
        <v>5</v>
      </c>
      <c r="BV366" s="122">
        <f t="shared" si="120"/>
        <v>9108.5755200000003</v>
      </c>
      <c r="BW366" s="122">
        <f t="shared" si="121"/>
        <v>4.3965517241379305E-3</v>
      </c>
      <c r="BX366" s="122" t="s">
        <v>1377</v>
      </c>
      <c r="BY366" s="122">
        <f t="shared" si="122"/>
        <v>0.12075557580973784</v>
      </c>
      <c r="BZ366" s="78">
        <v>-5.3078532824011022</v>
      </c>
      <c r="CA366" s="122">
        <f t="shared" si="123"/>
        <v>-5.3507037497081154</v>
      </c>
      <c r="CB366" s="122">
        <f t="shared" si="124"/>
        <v>-2.5619169553602461</v>
      </c>
    </row>
    <row r="367" spans="1:80" x14ac:dyDescent="0.35">
      <c r="A367" s="34" t="s">
        <v>67</v>
      </c>
      <c r="B367" s="14">
        <v>6</v>
      </c>
      <c r="C367" s="8" t="s">
        <v>45</v>
      </c>
      <c r="D367" s="14">
        <v>1</v>
      </c>
      <c r="E367" s="8"/>
      <c r="F367" s="14">
        <v>3199.5</v>
      </c>
      <c r="G367" s="14">
        <v>3200.3</v>
      </c>
      <c r="H367" s="14">
        <f>F367-171</f>
        <v>3028.5</v>
      </c>
      <c r="I367" s="14">
        <f t="shared" ref="I367:I370" si="142">G367-171</f>
        <v>3029.3</v>
      </c>
      <c r="J367" s="8">
        <v>7</v>
      </c>
      <c r="K367" s="54">
        <v>264.26120000000003</v>
      </c>
      <c r="L367" s="8">
        <v>52.7</v>
      </c>
      <c r="M367" s="8">
        <v>31.5</v>
      </c>
      <c r="N367" s="8">
        <v>37.700000000000003</v>
      </c>
      <c r="O367" s="8">
        <v>15.4</v>
      </c>
      <c r="P367" s="8">
        <v>1.7310000000000001</v>
      </c>
      <c r="Q367" s="8">
        <v>0.27400000000000002</v>
      </c>
      <c r="R367" s="8">
        <v>0.15</v>
      </c>
      <c r="S367" s="8">
        <v>3544</v>
      </c>
      <c r="T367" s="8"/>
      <c r="U367" s="8"/>
      <c r="V367" s="8"/>
      <c r="W367" s="8">
        <v>0.34699999999999998</v>
      </c>
      <c r="X367" s="8"/>
      <c r="Y367" s="8"/>
      <c r="Z367" s="8">
        <v>2718</v>
      </c>
      <c r="AA367" s="8">
        <v>87.7</v>
      </c>
      <c r="AB367" s="8">
        <v>7.7</v>
      </c>
      <c r="AC367" s="8">
        <v>1495.3571428571429</v>
      </c>
      <c r="AD367" s="8">
        <v>62.283999999999999</v>
      </c>
      <c r="AE367" s="8"/>
      <c r="AF367" s="8"/>
      <c r="AG367" s="7">
        <v>0.9075059445291469</v>
      </c>
      <c r="AH367" s="111">
        <v>0.105</v>
      </c>
      <c r="AI367" s="124">
        <v>0.1060365714285714</v>
      </c>
      <c r="AJ367" s="7">
        <v>25.04</v>
      </c>
      <c r="AK367" s="124">
        <v>2160.1365866359452</v>
      </c>
      <c r="AM367" s="124">
        <v>7014.2243576036853</v>
      </c>
      <c r="AN367" s="124">
        <v>10565.292160368659</v>
      </c>
      <c r="AO367" s="124">
        <v>6.616224423963132</v>
      </c>
      <c r="AQ367" s="78"/>
      <c r="AR367" s="7">
        <v>0.15678913738019171</v>
      </c>
      <c r="AS367" s="7">
        <f t="shared" si="108"/>
        <v>1.1778</v>
      </c>
      <c r="AT367">
        <v>51.4</v>
      </c>
      <c r="AU367" s="7" t="e">
        <v>#N/A</v>
      </c>
      <c r="AV367" s="7" t="e">
        <v>#N/A</v>
      </c>
      <c r="AW367" s="78" t="s">
        <v>97</v>
      </c>
      <c r="AX367" s="78" t="s">
        <v>98</v>
      </c>
      <c r="AY367" s="78">
        <v>4449.5</v>
      </c>
      <c r="AZ367" s="78">
        <v>5135.6400000000003</v>
      </c>
      <c r="BA367" s="78">
        <v>0</v>
      </c>
      <c r="BB367" s="78">
        <v>0</v>
      </c>
      <c r="BC367" s="78" t="str">
        <f t="shared" si="111"/>
        <v>R48S6C1</v>
      </c>
      <c r="BD367" s="78">
        <f t="shared" si="112"/>
        <v>0</v>
      </c>
      <c r="BE367" s="78">
        <v>0</v>
      </c>
      <c r="BF367" s="78" t="s">
        <v>49</v>
      </c>
      <c r="BG367" s="99">
        <v>27.4</v>
      </c>
      <c r="BH367" s="142">
        <v>2.4440894568690097</v>
      </c>
      <c r="BI367" s="99">
        <v>4</v>
      </c>
      <c r="BJ367" s="99">
        <f t="shared" si="113"/>
        <v>6.26</v>
      </c>
      <c r="BK367" s="99">
        <v>59.71873573710635</v>
      </c>
      <c r="BL367" s="142">
        <v>2.0454545454545454</v>
      </c>
      <c r="BM367" s="76" t="str">
        <f t="shared" si="114"/>
        <v>R48S6</v>
      </c>
      <c r="BN367" s="76">
        <f t="shared" si="115"/>
        <v>0</v>
      </c>
      <c r="BO367" s="76"/>
      <c r="BP367" s="110">
        <f t="shared" si="116"/>
        <v>11.934316026268096</v>
      </c>
      <c r="BQ367" s="144">
        <f t="shared" si="117"/>
        <v>0.13674999999999998</v>
      </c>
      <c r="BR367" s="110">
        <f t="shared" si="118"/>
        <v>11.153038023953755</v>
      </c>
      <c r="BS367" s="99">
        <v>1</v>
      </c>
      <c r="BT367" s="99">
        <f t="shared" si="119"/>
        <v>9014.6921498613883</v>
      </c>
      <c r="BU367">
        <v>6</v>
      </c>
      <c r="BV367" s="122">
        <f t="shared" si="120"/>
        <v>5470.6921498613883</v>
      </c>
      <c r="BW367" s="122">
        <f t="shared" si="121"/>
        <v>9.74025974025974E-3</v>
      </c>
      <c r="BX367" s="122" t="s">
        <v>1377</v>
      </c>
      <c r="BY367" s="122">
        <f t="shared" si="122"/>
        <v>0.15383562404342813</v>
      </c>
      <c r="BZ367" s="78">
        <v>-4.637178957693215</v>
      </c>
      <c r="CA367" s="122">
        <f t="shared" si="123"/>
        <v>-4.7372649943478047</v>
      </c>
      <c r="CB367" s="122">
        <f t="shared" si="124"/>
        <v>-5.5795507103428443</v>
      </c>
    </row>
    <row r="368" spans="1:80" x14ac:dyDescent="0.35">
      <c r="A368" s="34" t="s">
        <v>67</v>
      </c>
      <c r="B368" s="14">
        <f t="shared" ref="B368:B370" si="143">B367</f>
        <v>6</v>
      </c>
      <c r="C368" s="8" t="s">
        <v>45</v>
      </c>
      <c r="D368" s="14">
        <v>2</v>
      </c>
      <c r="E368" s="8"/>
      <c r="F368" s="14">
        <v>3221.5</v>
      </c>
      <c r="G368" s="14">
        <v>3222.5</v>
      </c>
      <c r="H368" s="14">
        <f t="shared" ref="H368:I379" si="144">F368-171</f>
        <v>3050.5</v>
      </c>
      <c r="I368" s="14">
        <f t="shared" si="142"/>
        <v>3051.5</v>
      </c>
      <c r="J368" s="8">
        <v>9</v>
      </c>
      <c r="K368" s="54">
        <v>265.44920000000002</v>
      </c>
      <c r="L368" s="8">
        <v>61.6</v>
      </c>
      <c r="M368" s="8">
        <v>27.9</v>
      </c>
      <c r="N368" s="8">
        <v>26.4</v>
      </c>
      <c r="O368" s="8">
        <v>15.1</v>
      </c>
      <c r="P368" s="8">
        <v>1.6579999999999999</v>
      </c>
      <c r="Q368" s="8">
        <v>0.27200000000000002</v>
      </c>
      <c r="R368" s="8">
        <v>0.15</v>
      </c>
      <c r="S368" s="8">
        <v>3408</v>
      </c>
      <c r="T368" s="8"/>
      <c r="U368" s="8"/>
      <c r="V368" s="8"/>
      <c r="W368" s="8">
        <v>0.34</v>
      </c>
      <c r="X368" s="8"/>
      <c r="Y368" s="8"/>
      <c r="Z368" s="8">
        <v>1667</v>
      </c>
      <c r="AA368" s="8">
        <v>60.8</v>
      </c>
      <c r="AB368" s="8">
        <v>7.7</v>
      </c>
      <c r="AC368" s="8">
        <v>1495.3571428571429</v>
      </c>
      <c r="AD368" s="8">
        <v>62.283999999999999</v>
      </c>
      <c r="AE368" s="8"/>
      <c r="AF368" s="8"/>
      <c r="AG368" s="7">
        <v>0.9075059445291469</v>
      </c>
      <c r="AH368" s="111">
        <v>0.105</v>
      </c>
      <c r="AI368" s="124">
        <v>0.1060365714285714</v>
      </c>
      <c r="AJ368" s="7">
        <v>25.04</v>
      </c>
      <c r="AK368" s="124">
        <v>2160.1365866359452</v>
      </c>
      <c r="AM368" s="124">
        <v>7014.2243576036853</v>
      </c>
      <c r="AN368" s="124">
        <v>10565.292160368659</v>
      </c>
      <c r="AO368" s="124">
        <v>6.616224423963132</v>
      </c>
      <c r="AQ368" s="78"/>
      <c r="AR368" s="7">
        <v>0.15678913738019171</v>
      </c>
      <c r="AS368" s="7">
        <f t="shared" si="108"/>
        <v>1.1778</v>
      </c>
      <c r="AT368">
        <v>51.4</v>
      </c>
      <c r="AU368" s="7" t="e">
        <v>#N/A</v>
      </c>
      <c r="AV368" s="7" t="e">
        <v>#N/A</v>
      </c>
      <c r="AW368" s="78" t="s">
        <v>97</v>
      </c>
      <c r="AX368" s="78" t="s">
        <v>98</v>
      </c>
      <c r="AY368" s="78">
        <v>4479.2</v>
      </c>
      <c r="AZ368" s="78">
        <v>5144.4399999999996</v>
      </c>
      <c r="BA368" s="78">
        <v>0</v>
      </c>
      <c r="BB368" s="78">
        <v>0</v>
      </c>
      <c r="BC368" s="78" t="str">
        <f t="shared" si="111"/>
        <v>R48S6C2</v>
      </c>
      <c r="BD368" s="78">
        <f t="shared" si="112"/>
        <v>0</v>
      </c>
      <c r="BE368" s="78">
        <v>0</v>
      </c>
      <c r="BF368" s="78" t="s">
        <v>49</v>
      </c>
      <c r="BG368" s="99">
        <v>27.4</v>
      </c>
      <c r="BH368" s="142">
        <v>2.4440894568690097</v>
      </c>
      <c r="BI368" s="99">
        <v>4</v>
      </c>
      <c r="BJ368" s="99">
        <f t="shared" si="113"/>
        <v>6.26</v>
      </c>
      <c r="BK368" s="99">
        <v>59.71873573710635</v>
      </c>
      <c r="BL368" s="142">
        <v>1.8476821192052979</v>
      </c>
      <c r="BM368" s="76" t="str">
        <f t="shared" si="114"/>
        <v>R48S6</v>
      </c>
      <c r="BN368" s="76">
        <f t="shared" si="115"/>
        <v>0</v>
      </c>
      <c r="BO368" s="76"/>
      <c r="BP368" s="110">
        <f t="shared" si="116"/>
        <v>13.741927661094861</v>
      </c>
      <c r="BQ368" s="144">
        <f t="shared" si="117"/>
        <v>0.13674999999999998</v>
      </c>
      <c r="BR368" s="110">
        <f t="shared" si="118"/>
        <v>11.153038023953755</v>
      </c>
      <c r="BS368" s="99">
        <v>1</v>
      </c>
      <c r="BT368" s="99">
        <f t="shared" si="119"/>
        <v>9080.1777788186137</v>
      </c>
      <c r="BU368" s="122">
        <v>6</v>
      </c>
      <c r="BV368" s="122">
        <f t="shared" si="120"/>
        <v>5672.1777788186137</v>
      </c>
      <c r="BW368" s="122">
        <f t="shared" si="121"/>
        <v>9.9337748344370865E-3</v>
      </c>
      <c r="BX368" s="122" t="s">
        <v>1377</v>
      </c>
      <c r="BY368" s="122">
        <f t="shared" si="122"/>
        <v>0.1522033122033844</v>
      </c>
      <c r="BZ368" s="78">
        <v>-4.5158181006889482</v>
      </c>
      <c r="CA368" s="122">
        <f t="shared" si="123"/>
        <v>-4.7372649943478047</v>
      </c>
      <c r="CB368" s="122">
        <f t="shared" si="124"/>
        <v>-5.5795507103428443</v>
      </c>
    </row>
    <row r="369" spans="1:80" x14ac:dyDescent="0.35">
      <c r="A369" s="34" t="s">
        <v>67</v>
      </c>
      <c r="B369" s="14">
        <f t="shared" si="143"/>
        <v>6</v>
      </c>
      <c r="C369" s="8" t="s">
        <v>45</v>
      </c>
      <c r="D369" s="14">
        <v>3</v>
      </c>
      <c r="E369" s="8"/>
      <c r="F369" s="14">
        <v>3238</v>
      </c>
      <c r="G369" s="14">
        <v>3238.6</v>
      </c>
      <c r="H369" s="14">
        <f t="shared" si="144"/>
        <v>3067</v>
      </c>
      <c r="I369" s="14">
        <f t="shared" si="142"/>
        <v>3067.6</v>
      </c>
      <c r="J369" s="8">
        <v>5</v>
      </c>
      <c r="K369" s="54">
        <v>266.34019999999998</v>
      </c>
      <c r="L369" s="8">
        <v>51.9</v>
      </c>
      <c r="M369" s="8">
        <v>32.4</v>
      </c>
      <c r="N369" s="8">
        <v>44.5</v>
      </c>
      <c r="O369" s="8">
        <v>15.4</v>
      </c>
      <c r="P369" s="8">
        <v>1.327</v>
      </c>
      <c r="Q369" s="8">
        <v>0.20499999999999999</v>
      </c>
      <c r="R369" s="8">
        <v>0.127</v>
      </c>
      <c r="S369" s="8">
        <v>3397</v>
      </c>
      <c r="T369" s="8"/>
      <c r="U369" s="8"/>
      <c r="V369" s="8"/>
      <c r="W369" s="8">
        <v>0.33300000000000002</v>
      </c>
      <c r="X369" s="8"/>
      <c r="Y369" s="8"/>
      <c r="Z369" s="8">
        <v>1925</v>
      </c>
      <c r="AA369" s="8">
        <v>181.2</v>
      </c>
      <c r="AB369" s="8">
        <v>7.7</v>
      </c>
      <c r="AC369" s="8">
        <v>1495.3571428571429</v>
      </c>
      <c r="AD369" s="8">
        <v>62.283999999999999</v>
      </c>
      <c r="AE369" s="8"/>
      <c r="AF369" s="8"/>
      <c r="AG369" s="7">
        <v>0.9075059445291469</v>
      </c>
      <c r="AH369" s="111">
        <v>0.105</v>
      </c>
      <c r="AI369" s="124">
        <v>0.1060365714285714</v>
      </c>
      <c r="AJ369" s="7">
        <v>25.04</v>
      </c>
      <c r="AK369" s="124">
        <v>2160.1365866359452</v>
      </c>
      <c r="AM369" s="124">
        <v>7014.2243576036853</v>
      </c>
      <c r="AN369" s="124">
        <v>10565.292160368659</v>
      </c>
      <c r="AO369" s="124">
        <v>6.616224423963132</v>
      </c>
      <c r="AQ369" s="78"/>
      <c r="AR369" s="7">
        <v>0.15678913738019171</v>
      </c>
      <c r="AS369" s="7">
        <f t="shared" si="108"/>
        <v>1.1778</v>
      </c>
      <c r="AT369">
        <v>51.4</v>
      </c>
      <c r="AU369" s="7" t="e">
        <v>#N/A</v>
      </c>
      <c r="AV369" s="7" t="e">
        <v>#N/A</v>
      </c>
      <c r="AW369" s="78" t="s">
        <v>97</v>
      </c>
      <c r="AX369" s="78" t="s">
        <v>98</v>
      </c>
      <c r="AY369" s="78">
        <v>4501.5</v>
      </c>
      <c r="AZ369" s="78">
        <v>5151.04</v>
      </c>
      <c r="BA369" s="78">
        <v>0</v>
      </c>
      <c r="BB369" s="78">
        <v>0</v>
      </c>
      <c r="BC369" s="78" t="str">
        <f t="shared" si="111"/>
        <v>R48S6C3</v>
      </c>
      <c r="BD369" s="78">
        <f t="shared" si="112"/>
        <v>0</v>
      </c>
      <c r="BE369" s="78">
        <v>0</v>
      </c>
      <c r="BF369" s="78" t="s">
        <v>49</v>
      </c>
      <c r="BG369" s="99">
        <v>27.4</v>
      </c>
      <c r="BH369" s="142">
        <v>2.4440894568690097</v>
      </c>
      <c r="BI369" s="99">
        <v>4</v>
      </c>
      <c r="BJ369" s="99">
        <f t="shared" si="113"/>
        <v>6.26</v>
      </c>
      <c r="BK369" s="99">
        <v>59.71873573710635</v>
      </c>
      <c r="BL369" s="142">
        <v>2.1038961038961039</v>
      </c>
      <c r="BM369" s="76" t="str">
        <f t="shared" si="114"/>
        <v>R48S6</v>
      </c>
      <c r="BN369" s="76">
        <f t="shared" si="115"/>
        <v>0</v>
      </c>
      <c r="BO369" s="76"/>
      <c r="BP369" s="110">
        <f t="shared" si="116"/>
        <v>11.60280724776065</v>
      </c>
      <c r="BQ369" s="144">
        <f t="shared" si="117"/>
        <v>0.13674999999999998</v>
      </c>
      <c r="BR369" s="110">
        <f t="shared" si="118"/>
        <v>11.153038023953755</v>
      </c>
      <c r="BS369" s="99">
        <v>1</v>
      </c>
      <c r="BT369" s="99">
        <f t="shared" si="119"/>
        <v>9129.2920005365304</v>
      </c>
      <c r="BU369" s="122">
        <v>6</v>
      </c>
      <c r="BV369" s="122">
        <f t="shared" si="120"/>
        <v>5732.2920005365304</v>
      </c>
      <c r="BW369" s="122">
        <f t="shared" si="121"/>
        <v>8.2467532467532471E-3</v>
      </c>
      <c r="BX369" s="122" t="s">
        <v>1377</v>
      </c>
      <c r="BY369" s="122">
        <f t="shared" si="122"/>
        <v>0.15492286924033452</v>
      </c>
      <c r="BZ369" s="78">
        <v>-4.6653498346599118</v>
      </c>
      <c r="CA369" s="122">
        <f t="shared" si="123"/>
        <v>-4.7372649943478047</v>
      </c>
      <c r="CB369" s="122">
        <f t="shared" si="124"/>
        <v>-5.5795507103428443</v>
      </c>
    </row>
    <row r="370" spans="1:80" x14ac:dyDescent="0.35">
      <c r="A370" s="34" t="s">
        <v>67</v>
      </c>
      <c r="B370" s="14">
        <f t="shared" si="143"/>
        <v>6</v>
      </c>
      <c r="C370" s="8" t="s">
        <v>45</v>
      </c>
      <c r="D370" s="14">
        <v>4</v>
      </c>
      <c r="E370" s="8"/>
      <c r="F370" s="14">
        <v>3252</v>
      </c>
      <c r="G370" s="14">
        <v>3252.8</v>
      </c>
      <c r="H370" s="14">
        <f t="shared" si="144"/>
        <v>3081</v>
      </c>
      <c r="I370" s="14">
        <f t="shared" si="142"/>
        <v>3081.8</v>
      </c>
      <c r="J370" s="8">
        <v>7</v>
      </c>
      <c r="K370" s="54">
        <v>267.09620000000001</v>
      </c>
      <c r="L370" s="8">
        <v>69.3</v>
      </c>
      <c r="M370" s="8">
        <v>51.6</v>
      </c>
      <c r="N370" s="8">
        <v>59.4</v>
      </c>
      <c r="O370" s="8">
        <v>15.3</v>
      </c>
      <c r="P370" s="8">
        <v>1.339</v>
      </c>
      <c r="Q370" s="8">
        <v>0.20699999999999999</v>
      </c>
      <c r="R370" s="8">
        <v>0.12</v>
      </c>
      <c r="S370" s="8">
        <v>3459</v>
      </c>
      <c r="T370" s="8"/>
      <c r="U370" s="8"/>
      <c r="V370" s="8"/>
      <c r="W370" s="8">
        <v>0.30299999999999999</v>
      </c>
      <c r="X370" s="8"/>
      <c r="Y370" s="8"/>
      <c r="Z370" s="8">
        <v>1945</v>
      </c>
      <c r="AA370" s="8">
        <v>1945</v>
      </c>
      <c r="AB370" s="8">
        <v>7.7</v>
      </c>
      <c r="AC370" s="8">
        <v>1495.3571428571429</v>
      </c>
      <c r="AD370" s="8">
        <v>62.283999999999999</v>
      </c>
      <c r="AE370" s="8"/>
      <c r="AF370" s="8"/>
      <c r="AG370" s="7">
        <v>0.9075059445291469</v>
      </c>
      <c r="AH370" s="111">
        <v>0.105</v>
      </c>
      <c r="AI370" s="124">
        <v>0.1060365714285714</v>
      </c>
      <c r="AJ370" s="7">
        <v>25.04</v>
      </c>
      <c r="AK370" s="124">
        <v>2160.1365866359452</v>
      </c>
      <c r="AM370" s="124">
        <v>7014.2243576036853</v>
      </c>
      <c r="AN370" s="124">
        <v>10565.292160368659</v>
      </c>
      <c r="AO370" s="124">
        <v>6.616224423963132</v>
      </c>
      <c r="AQ370" s="78"/>
      <c r="AR370" s="7">
        <v>0.15678913738019171</v>
      </c>
      <c r="AS370" s="7">
        <f t="shared" si="108"/>
        <v>1.1778</v>
      </c>
      <c r="AT370">
        <v>51.4</v>
      </c>
      <c r="AU370" s="7" t="e">
        <v>#N/A</v>
      </c>
      <c r="AV370" s="7" t="e">
        <v>#N/A</v>
      </c>
      <c r="AW370" s="78" t="s">
        <v>97</v>
      </c>
      <c r="AX370" s="78" t="s">
        <v>98</v>
      </c>
      <c r="AY370" s="78">
        <v>4520.3</v>
      </c>
      <c r="AZ370" s="78">
        <v>5156.6400000000003</v>
      </c>
      <c r="BA370" s="78">
        <v>0</v>
      </c>
      <c r="BB370" s="78">
        <v>0</v>
      </c>
      <c r="BC370" s="78" t="str">
        <f t="shared" si="111"/>
        <v>R48S6C4</v>
      </c>
      <c r="BD370" s="78">
        <f t="shared" si="112"/>
        <v>0</v>
      </c>
      <c r="BE370" s="78">
        <v>0</v>
      </c>
      <c r="BF370" s="78" t="s">
        <v>49</v>
      </c>
      <c r="BG370" s="99">
        <v>27.4</v>
      </c>
      <c r="BH370" s="142">
        <v>2.4440894568690097</v>
      </c>
      <c r="BI370" s="99">
        <v>4</v>
      </c>
      <c r="BJ370" s="99">
        <f t="shared" si="113"/>
        <v>6.26</v>
      </c>
      <c r="BK370" s="99">
        <v>59.71873573710635</v>
      </c>
      <c r="BL370" s="142">
        <v>3.3725490196078431</v>
      </c>
      <c r="BM370" s="76" t="str">
        <f t="shared" si="114"/>
        <v>R48S6</v>
      </c>
      <c r="BN370" s="76">
        <f t="shared" si="115"/>
        <v>0</v>
      </c>
      <c r="BO370" s="76"/>
      <c r="BP370" s="110">
        <f t="shared" si="116"/>
        <v>7.3331011606914096</v>
      </c>
      <c r="BQ370" s="144">
        <f t="shared" si="117"/>
        <v>0.13674999999999998</v>
      </c>
      <c r="BR370" s="110">
        <f t="shared" si="118"/>
        <v>11.153038023953755</v>
      </c>
      <c r="BS370" s="99">
        <v>1</v>
      </c>
      <c r="BT370" s="99">
        <f t="shared" si="119"/>
        <v>9170.9646735093083</v>
      </c>
      <c r="BU370" s="122">
        <v>6</v>
      </c>
      <c r="BV370" s="122">
        <f t="shared" si="120"/>
        <v>5711.9646735093083</v>
      </c>
      <c r="BW370" s="122">
        <f t="shared" si="121"/>
        <v>7.8431372549019607E-3</v>
      </c>
      <c r="BX370" s="122" t="s">
        <v>1377</v>
      </c>
      <c r="BY370" s="122">
        <f t="shared" si="122"/>
        <v>0.17517454357320328</v>
      </c>
      <c r="BZ370" s="78">
        <v>-5.1307130843491455</v>
      </c>
      <c r="CA370" s="122">
        <f t="shared" si="123"/>
        <v>-4.7372649943478047</v>
      </c>
      <c r="CB370" s="122">
        <f t="shared" si="124"/>
        <v>-5.5795507103428443</v>
      </c>
    </row>
    <row r="371" spans="1:80" x14ac:dyDescent="0.35">
      <c r="A371" s="34" t="s">
        <v>67</v>
      </c>
      <c r="B371" s="14">
        <v>5</v>
      </c>
      <c r="C371" s="8" t="s">
        <v>45</v>
      </c>
      <c r="D371" s="14">
        <v>1</v>
      </c>
      <c r="E371" s="8"/>
      <c r="F371" s="14">
        <v>3276</v>
      </c>
      <c r="G371" s="14">
        <v>3277.2</v>
      </c>
      <c r="H371" s="14">
        <f t="shared" si="144"/>
        <v>3105</v>
      </c>
      <c r="I371" s="14">
        <f t="shared" si="144"/>
        <v>3106.2</v>
      </c>
      <c r="J371" s="8">
        <v>11</v>
      </c>
      <c r="K371" s="54">
        <v>268.3922</v>
      </c>
      <c r="L371" s="8">
        <v>108.6</v>
      </c>
      <c r="M371" s="8">
        <v>93.7</v>
      </c>
      <c r="N371" s="8">
        <v>77.599999999999994</v>
      </c>
      <c r="O371" s="8">
        <v>23.4</v>
      </c>
      <c r="P371" s="8">
        <v>1.1919999999999999</v>
      </c>
      <c r="Q371" s="8">
        <v>0.19700000000000001</v>
      </c>
      <c r="R371" s="8">
        <v>0.379</v>
      </c>
      <c r="S371" s="8">
        <v>2251</v>
      </c>
      <c r="T371" s="8"/>
      <c r="U371" s="8"/>
      <c r="V371" s="8"/>
      <c r="W371" s="8">
        <v>0.41299999999999998</v>
      </c>
      <c r="X371" s="8"/>
      <c r="Y371" s="8"/>
      <c r="Z371" s="8">
        <v>3829</v>
      </c>
      <c r="AA371" s="8">
        <v>78.400000000000006</v>
      </c>
      <c r="AB371" s="8">
        <v>18.899999999999999</v>
      </c>
      <c r="AC371" s="8">
        <v>2936</v>
      </c>
      <c r="AD371" s="8">
        <v>318.685</v>
      </c>
      <c r="AE371" s="8"/>
      <c r="AF371" s="8"/>
      <c r="AG371" s="7">
        <v>0.98154844154321741</v>
      </c>
      <c r="AH371" s="111">
        <v>0.108</v>
      </c>
      <c r="AI371" s="124">
        <v>7.2316166666666667E-2</v>
      </c>
      <c r="AJ371" s="7">
        <v>38.380000000000003</v>
      </c>
      <c r="AK371" s="124">
        <v>2136.5848260000012</v>
      </c>
      <c r="AM371" s="124">
        <v>7276.2889091999978</v>
      </c>
      <c r="AN371" s="124">
        <v>10836.542628799991</v>
      </c>
      <c r="AO371" s="124">
        <v>5.3182004000000012</v>
      </c>
      <c r="AQ371" s="78"/>
      <c r="AR371" s="7">
        <v>0.16698801459093277</v>
      </c>
      <c r="AS371" s="7">
        <f t="shared" si="108"/>
        <v>1.9227000000000001</v>
      </c>
      <c r="AT371">
        <v>50.3</v>
      </c>
      <c r="AU371" s="7" t="e">
        <v>#N/A</v>
      </c>
      <c r="AV371" s="7" t="e">
        <v>#N/A</v>
      </c>
      <c r="AW371" s="78" t="s">
        <v>97</v>
      </c>
      <c r="AX371" s="78" t="s">
        <v>98</v>
      </c>
      <c r="AY371" s="78">
        <v>4552.6000000000004</v>
      </c>
      <c r="AZ371" s="78">
        <v>5166.24</v>
      </c>
      <c r="BA371" s="78">
        <v>0</v>
      </c>
      <c r="BB371" s="78">
        <v>0</v>
      </c>
      <c r="BC371" s="78" t="str">
        <f t="shared" si="111"/>
        <v>R48S5C1</v>
      </c>
      <c r="BD371" s="78">
        <f t="shared" si="112"/>
        <v>0</v>
      </c>
      <c r="BE371" s="78">
        <v>0</v>
      </c>
      <c r="BF371" s="78"/>
      <c r="BG371" s="99">
        <v>30.1</v>
      </c>
      <c r="BH371" s="142">
        <v>1.3913496612819176</v>
      </c>
      <c r="BI371" s="99">
        <v>3</v>
      </c>
      <c r="BJ371" s="99">
        <f t="shared" si="113"/>
        <v>12.793333333333335</v>
      </c>
      <c r="BK371" s="99">
        <v>76.498176133402808</v>
      </c>
      <c r="BL371" s="142">
        <v>4.0042735042735043</v>
      </c>
      <c r="BM371" s="76" t="str">
        <f t="shared" si="114"/>
        <v>R48S5</v>
      </c>
      <c r="BN371" s="76">
        <f t="shared" si="115"/>
        <v>0</v>
      </c>
      <c r="BO371" s="76"/>
      <c r="BP371" s="110">
        <f t="shared" si="116"/>
        <v>13.510097606307239</v>
      </c>
      <c r="BQ371" s="144">
        <f t="shared" si="117"/>
        <v>0.30499999999999999</v>
      </c>
      <c r="BR371" s="110">
        <f t="shared" si="118"/>
        <v>24.568322443653766</v>
      </c>
      <c r="BS371" s="99">
        <v>1</v>
      </c>
      <c r="BT371" s="99">
        <f t="shared" si="119"/>
        <v>9996.4819480527422</v>
      </c>
      <c r="BU371" s="122">
        <v>6</v>
      </c>
      <c r="BV371" s="122">
        <f t="shared" si="120"/>
        <v>7745.4819480527422</v>
      </c>
      <c r="BW371" s="122">
        <f t="shared" si="121"/>
        <v>1.6196581196581197E-2</v>
      </c>
      <c r="BX371" s="122" t="s">
        <v>1377</v>
      </c>
      <c r="BY371" s="122">
        <f t="shared" si="122"/>
        <v>0.1329593980678338</v>
      </c>
      <c r="BZ371" s="78">
        <v>-5.7272896011060048</v>
      </c>
      <c r="CA371" s="122">
        <f t="shared" si="123"/>
        <v>-5.5693554205679332</v>
      </c>
      <c r="CB371" s="122">
        <f t="shared" si="124"/>
        <v>-10.708199667125966</v>
      </c>
    </row>
    <row r="372" spans="1:80" x14ac:dyDescent="0.35">
      <c r="A372" s="34" t="s">
        <v>67</v>
      </c>
      <c r="B372" s="14">
        <f t="shared" ref="B372:B373" si="145">B371</f>
        <v>5</v>
      </c>
      <c r="C372" s="8" t="s">
        <v>45</v>
      </c>
      <c r="D372" s="14">
        <v>2</v>
      </c>
      <c r="E372" s="8"/>
      <c r="F372" s="14">
        <v>3302.4</v>
      </c>
      <c r="G372" s="14">
        <v>3303.6</v>
      </c>
      <c r="H372" s="14">
        <f t="shared" si="144"/>
        <v>3131.4</v>
      </c>
      <c r="I372" s="14">
        <f t="shared" si="144"/>
        <v>3132.6</v>
      </c>
      <c r="J372" s="8">
        <v>11</v>
      </c>
      <c r="K372" s="54">
        <v>269.81780000000003</v>
      </c>
      <c r="L372" s="8">
        <v>75.3</v>
      </c>
      <c r="M372" s="8">
        <v>65</v>
      </c>
      <c r="N372" s="8">
        <v>53.8</v>
      </c>
      <c r="O372" s="8">
        <v>20.8</v>
      </c>
      <c r="P372" s="8">
        <v>1.24</v>
      </c>
      <c r="Q372" s="8">
        <v>0.2</v>
      </c>
      <c r="R372" s="8">
        <v>0.28499999999999998</v>
      </c>
      <c r="S372" s="8">
        <v>2196</v>
      </c>
      <c r="T372" s="8"/>
      <c r="U372" s="8"/>
      <c r="V372" s="8"/>
      <c r="W372" s="8">
        <v>0.33300000000000002</v>
      </c>
      <c r="X372" s="8"/>
      <c r="Y372" s="8"/>
      <c r="Z372" s="8">
        <v>3712</v>
      </c>
      <c r="AA372" s="8">
        <v>145</v>
      </c>
      <c r="AB372" s="8">
        <v>18.899999999999999</v>
      </c>
      <c r="AC372" s="8">
        <v>2936</v>
      </c>
      <c r="AD372" s="8">
        <v>318.685</v>
      </c>
      <c r="AE372" s="8"/>
      <c r="AF372" s="8"/>
      <c r="AG372" s="7">
        <v>0.98154844154321741</v>
      </c>
      <c r="AH372" s="111">
        <v>0.108</v>
      </c>
      <c r="AI372" s="124">
        <v>7.2316166666666667E-2</v>
      </c>
      <c r="AJ372" s="7">
        <v>38.380000000000003</v>
      </c>
      <c r="AK372" s="124">
        <v>2136.5848260000012</v>
      </c>
      <c r="AM372" s="124">
        <v>7276.2889091999978</v>
      </c>
      <c r="AN372" s="124">
        <v>10836.542628799991</v>
      </c>
      <c r="AO372" s="124">
        <v>5.3182004000000012</v>
      </c>
      <c r="AQ372" s="78"/>
      <c r="AR372" s="7">
        <v>0.16698801459093277</v>
      </c>
      <c r="AS372" s="7">
        <f t="shared" si="108"/>
        <v>1.9227000000000001</v>
      </c>
      <c r="AT372">
        <v>50.3</v>
      </c>
      <c r="AU372" s="7" t="e">
        <v>#N/A</v>
      </c>
      <c r="AV372" s="7" t="e">
        <v>#N/A</v>
      </c>
      <c r="AW372" s="78" t="s">
        <v>97</v>
      </c>
      <c r="AX372" s="78" t="s">
        <v>98</v>
      </c>
      <c r="AY372" s="78">
        <v>4588.2</v>
      </c>
      <c r="AZ372" s="78">
        <v>5176.8</v>
      </c>
      <c r="BA372" s="78">
        <v>0</v>
      </c>
      <c r="BB372" s="78">
        <v>0</v>
      </c>
      <c r="BC372" s="78" t="str">
        <f t="shared" si="111"/>
        <v>R48S5C2</v>
      </c>
      <c r="BD372" s="78">
        <f t="shared" si="112"/>
        <v>0</v>
      </c>
      <c r="BE372" s="78">
        <v>0</v>
      </c>
      <c r="BF372" s="78"/>
      <c r="BG372" s="99">
        <v>30.1</v>
      </c>
      <c r="BH372" s="142">
        <v>1.3913496612819176</v>
      </c>
      <c r="BI372" s="99">
        <v>3</v>
      </c>
      <c r="BJ372" s="99">
        <f t="shared" si="113"/>
        <v>12.793333333333335</v>
      </c>
      <c r="BK372" s="99">
        <v>76.498176133402808</v>
      </c>
      <c r="BL372" s="142">
        <v>3.125</v>
      </c>
      <c r="BM372" s="76" t="str">
        <f t="shared" si="114"/>
        <v>R48S5</v>
      </c>
      <c r="BN372" s="76">
        <f t="shared" si="115"/>
        <v>0</v>
      </c>
      <c r="BO372" s="76"/>
      <c r="BP372" s="110">
        <f t="shared" si="116"/>
        <v>21.909740983459411</v>
      </c>
      <c r="BQ372" s="144">
        <f t="shared" si="117"/>
        <v>0.30499999999999999</v>
      </c>
      <c r="BR372" s="110">
        <f t="shared" si="118"/>
        <v>24.568322443653766</v>
      </c>
      <c r="BS372" s="99">
        <v>1</v>
      </c>
      <c r="BT372" s="99">
        <f t="shared" si="119"/>
        <v>10081.476190702853</v>
      </c>
      <c r="BU372" s="122">
        <v>6</v>
      </c>
      <c r="BV372" s="122">
        <f t="shared" si="120"/>
        <v>7885.4761907028533</v>
      </c>
      <c r="BW372" s="122">
        <f t="shared" si="121"/>
        <v>1.3701923076923075E-2</v>
      </c>
      <c r="BX372" s="122" t="s">
        <v>1377</v>
      </c>
      <c r="BY372" s="122">
        <f t="shared" si="122"/>
        <v>0.13651016896315754</v>
      </c>
      <c r="BZ372" s="78">
        <v>-5.3615786817572655</v>
      </c>
      <c r="CA372" s="122">
        <f t="shared" si="123"/>
        <v>-5.5693554205679332</v>
      </c>
      <c r="CB372" s="122">
        <f t="shared" si="124"/>
        <v>-10.708199667125966</v>
      </c>
    </row>
    <row r="373" spans="1:80" x14ac:dyDescent="0.35">
      <c r="A373" s="34" t="s">
        <v>67</v>
      </c>
      <c r="B373" s="14">
        <f t="shared" si="145"/>
        <v>5</v>
      </c>
      <c r="C373" s="8" t="s">
        <v>45</v>
      </c>
      <c r="D373" s="14">
        <v>3</v>
      </c>
      <c r="E373" s="8"/>
      <c r="F373" s="14">
        <v>3326</v>
      </c>
      <c r="G373" s="14">
        <v>3326.8</v>
      </c>
      <c r="H373" s="14">
        <f t="shared" si="144"/>
        <v>3155</v>
      </c>
      <c r="I373" s="14">
        <f t="shared" si="144"/>
        <v>3155.8</v>
      </c>
      <c r="J373" s="8">
        <v>7</v>
      </c>
      <c r="K373" s="54">
        <v>271.09220000000005</v>
      </c>
      <c r="L373" s="8">
        <v>116.5</v>
      </c>
      <c r="M373" s="8">
        <v>84.1</v>
      </c>
      <c r="N373" s="8">
        <v>49.9</v>
      </c>
      <c r="O373" s="8">
        <v>9.1999999999999993</v>
      </c>
      <c r="P373" s="8">
        <v>0.63400000000000001</v>
      </c>
      <c r="Q373" s="8">
        <v>9.0999999999999998E-2</v>
      </c>
      <c r="R373" s="8">
        <v>0.251</v>
      </c>
      <c r="S373" s="8">
        <v>2517</v>
      </c>
      <c r="T373" s="8"/>
      <c r="U373" s="8"/>
      <c r="V373" s="8"/>
      <c r="W373" s="8">
        <v>0.157</v>
      </c>
      <c r="X373" s="8"/>
      <c r="Y373" s="8"/>
      <c r="Z373" s="8">
        <v>2532</v>
      </c>
      <c r="AA373" s="8">
        <v>31.3</v>
      </c>
      <c r="AB373" s="8">
        <v>18.899999999999999</v>
      </c>
      <c r="AC373" s="8">
        <v>2936</v>
      </c>
      <c r="AD373" s="8">
        <v>318.685</v>
      </c>
      <c r="AE373" s="8"/>
      <c r="AF373" s="8"/>
      <c r="AG373" s="7">
        <v>0.98154844154321741</v>
      </c>
      <c r="AH373" s="111">
        <v>0.108</v>
      </c>
      <c r="AI373" s="124">
        <v>7.2316166666666667E-2</v>
      </c>
      <c r="AJ373" s="7">
        <v>38.380000000000003</v>
      </c>
      <c r="AK373" s="124">
        <v>2136.5848260000012</v>
      </c>
      <c r="AM373" s="124">
        <v>7276.2889091999978</v>
      </c>
      <c r="AN373" s="124">
        <v>10836.542628799991</v>
      </c>
      <c r="AO373" s="124">
        <v>5.3182004000000012</v>
      </c>
      <c r="AQ373" s="78"/>
      <c r="AR373" s="7">
        <v>0.16698801459093277</v>
      </c>
      <c r="AS373" s="7">
        <f t="shared" si="108"/>
        <v>1.9227000000000001</v>
      </c>
      <c r="AT373">
        <v>50.3</v>
      </c>
      <c r="AU373" s="7" t="e">
        <v>#N/A</v>
      </c>
      <c r="AV373" s="7" t="e">
        <v>#N/A</v>
      </c>
      <c r="AW373" s="78" t="s">
        <v>97</v>
      </c>
      <c r="AX373" s="78" t="s">
        <v>98</v>
      </c>
      <c r="AY373" s="78">
        <v>4619.8999999999996</v>
      </c>
      <c r="AZ373" s="78">
        <v>5186.24</v>
      </c>
      <c r="BA373" s="78">
        <v>0</v>
      </c>
      <c r="BB373" s="78">
        <v>0</v>
      </c>
      <c r="BC373" s="78" t="str">
        <f t="shared" si="111"/>
        <v>R48S5C3</v>
      </c>
      <c r="BD373" s="78">
        <f t="shared" si="112"/>
        <v>0</v>
      </c>
      <c r="BE373" s="78">
        <v>0</v>
      </c>
      <c r="BF373" s="78"/>
      <c r="BG373" s="99">
        <v>30.1</v>
      </c>
      <c r="BH373" s="142">
        <v>1.3913496612819176</v>
      </c>
      <c r="BI373" s="99">
        <v>3</v>
      </c>
      <c r="BJ373" s="99">
        <f t="shared" si="113"/>
        <v>12.793333333333335</v>
      </c>
      <c r="BK373" s="99">
        <v>76.498176133402808</v>
      </c>
      <c r="BL373" s="142">
        <v>9.1413043478260878</v>
      </c>
      <c r="BM373" s="76" t="str">
        <f t="shared" si="114"/>
        <v>R48S5</v>
      </c>
      <c r="BN373" s="76">
        <f t="shared" si="115"/>
        <v>0</v>
      </c>
      <c r="BO373" s="76"/>
      <c r="BP373" s="110">
        <f t="shared" si="116"/>
        <v>38.285128741194654</v>
      </c>
      <c r="BQ373" s="144">
        <f t="shared" si="117"/>
        <v>0.30499999999999999</v>
      </c>
      <c r="BR373" s="110">
        <f t="shared" si="118"/>
        <v>24.568322443653766</v>
      </c>
      <c r="BS373" s="99">
        <v>1</v>
      </c>
      <c r="BT373" s="99">
        <f t="shared" si="119"/>
        <v>10157.45589246583</v>
      </c>
      <c r="BU373" s="122">
        <v>6</v>
      </c>
      <c r="BV373" s="122">
        <f t="shared" si="120"/>
        <v>7640.4558924658304</v>
      </c>
      <c r="BW373" s="122">
        <f t="shared" si="121"/>
        <v>2.7282608695652175E-2</v>
      </c>
      <c r="BX373" s="122" t="s">
        <v>1377</v>
      </c>
      <c r="BY373" s="122">
        <f t="shared" si="122"/>
        <v>0.32916312108830953</v>
      </c>
      <c r="BZ373" s="78">
        <v>-5.6191979788405302</v>
      </c>
      <c r="CA373" s="122">
        <f t="shared" si="123"/>
        <v>-5.5693554205679332</v>
      </c>
      <c r="CB373" s="122">
        <f t="shared" si="124"/>
        <v>-10.708199667125966</v>
      </c>
    </row>
    <row r="374" spans="1:80" x14ac:dyDescent="0.35">
      <c r="A374" s="34" t="s">
        <v>67</v>
      </c>
      <c r="B374" s="14">
        <v>3</v>
      </c>
      <c r="C374" s="8" t="s">
        <v>45</v>
      </c>
      <c r="D374" s="14">
        <v>1</v>
      </c>
      <c r="E374" s="8"/>
      <c r="F374" s="14">
        <v>3434.5</v>
      </c>
      <c r="G374" s="14">
        <v>3435.7</v>
      </c>
      <c r="H374" s="14">
        <f t="shared" si="144"/>
        <v>3263.5</v>
      </c>
      <c r="I374" s="14">
        <f t="shared" si="144"/>
        <v>3264.7</v>
      </c>
      <c r="J374" s="8">
        <v>11</v>
      </c>
      <c r="K374" s="54">
        <v>276.95119999999997</v>
      </c>
      <c r="L374" s="8">
        <v>91.3</v>
      </c>
      <c r="M374" s="8">
        <v>39.700000000000003</v>
      </c>
      <c r="N374" s="8">
        <v>39.1</v>
      </c>
      <c r="O374" s="8">
        <v>13.5</v>
      </c>
      <c r="P374" s="8">
        <v>0.73299999999999998</v>
      </c>
      <c r="Q374" s="8">
        <v>0.25800000000000001</v>
      </c>
      <c r="R374" s="8">
        <v>0.27300000000000002</v>
      </c>
      <c r="S374" s="8">
        <v>3193</v>
      </c>
      <c r="T374" s="8"/>
      <c r="U374" s="8"/>
      <c r="V374" s="8"/>
      <c r="W374" s="8">
        <v>0.19800000000000001</v>
      </c>
      <c r="X374" s="8"/>
      <c r="Y374" s="8"/>
      <c r="Z374" s="8">
        <v>3310</v>
      </c>
      <c r="AA374" s="8">
        <v>127.2</v>
      </c>
      <c r="AB374" s="8">
        <v>3.2</v>
      </c>
      <c r="AC374" s="8">
        <v>2943.5238095238096</v>
      </c>
      <c r="AD374" s="8">
        <v>318.017</v>
      </c>
      <c r="AE374" s="8"/>
      <c r="AF374" s="8"/>
      <c r="AG374" s="7">
        <v>1.0578350377193382</v>
      </c>
      <c r="AH374" s="111">
        <v>0.11799999999999999</v>
      </c>
      <c r="AI374" s="124">
        <v>9.2312666666666654E-2</v>
      </c>
      <c r="AJ374" s="7">
        <v>40.590000000000003</v>
      </c>
      <c r="AK374" s="124">
        <v>1801.67244858757</v>
      </c>
      <c r="AM374" s="124">
        <v>7500.8444598869992</v>
      </c>
      <c r="AN374" s="124">
        <v>11462.677175141251</v>
      </c>
      <c r="AO374" s="124">
        <v>4.955963276836159</v>
      </c>
      <c r="AQ374" s="78"/>
      <c r="AR374" s="7">
        <v>0.18391229366839121</v>
      </c>
      <c r="AS374" s="7">
        <f t="shared" ref="AS374:AS437" si="146">0.3*AR374*AJ374</f>
        <v>2.2395</v>
      </c>
      <c r="AT374">
        <v>47.099999999999994</v>
      </c>
      <c r="AU374" s="7" t="e">
        <v>#N/A</v>
      </c>
      <c r="AV374" s="7" t="e">
        <v>#N/A</v>
      </c>
      <c r="AW374" s="78" t="s">
        <v>97</v>
      </c>
      <c r="AX374" s="78" t="s">
        <v>98</v>
      </c>
      <c r="AY374" s="78">
        <v>4766.3999999999996</v>
      </c>
      <c r="AZ374" s="78">
        <v>5229.6400000000003</v>
      </c>
      <c r="BA374" s="78">
        <v>0</v>
      </c>
      <c r="BB374" s="78">
        <v>0</v>
      </c>
      <c r="BC374" s="78" t="str">
        <f t="shared" si="111"/>
        <v>R48S3C1</v>
      </c>
      <c r="BD374" s="78">
        <f t="shared" si="112"/>
        <v>0</v>
      </c>
      <c r="BE374" s="78">
        <v>0</v>
      </c>
      <c r="BF374" s="78"/>
      <c r="BG374" s="99">
        <v>30</v>
      </c>
      <c r="BH374" s="142">
        <v>2.0620842572062084</v>
      </c>
      <c r="BI374" s="99">
        <v>3</v>
      </c>
      <c r="BJ374" s="99">
        <f t="shared" si="113"/>
        <v>13.530000000000001</v>
      </c>
      <c r="BK374" s="99">
        <v>72.518448128204227</v>
      </c>
      <c r="BL374" s="142">
        <v>2.9407407407407411</v>
      </c>
      <c r="BM374" s="76" t="str">
        <f t="shared" si="114"/>
        <v>R48S3</v>
      </c>
      <c r="BN374" s="76">
        <f t="shared" si="115"/>
        <v>0</v>
      </c>
      <c r="BO374" s="76"/>
      <c r="BP374" s="110">
        <f t="shared" si="116"/>
        <v>55.154172576519237</v>
      </c>
      <c r="BQ374" s="144">
        <f t="shared" si="117"/>
        <v>0.38500000000000001</v>
      </c>
      <c r="BR374" s="110">
        <f t="shared" si="118"/>
        <v>23.736880461361839</v>
      </c>
      <c r="BS374" s="99">
        <v>1</v>
      </c>
      <c r="BT374" s="99">
        <f t="shared" si="119"/>
        <v>11323.362437558357</v>
      </c>
      <c r="BU374" s="122">
        <v>6</v>
      </c>
      <c r="BV374" s="122">
        <f t="shared" si="120"/>
        <v>8130.3624375583568</v>
      </c>
      <c r="BW374" s="122">
        <f t="shared" si="121"/>
        <v>2.0222222222222225E-2</v>
      </c>
      <c r="BX374" s="122" t="s">
        <v>1377</v>
      </c>
      <c r="BY374" s="122">
        <f t="shared" si="122"/>
        <v>0.18593616027327933</v>
      </c>
      <c r="BZ374" s="78">
        <v>-4.8685425995547726</v>
      </c>
      <c r="CA374" s="122">
        <f t="shared" si="123"/>
        <v>-4.4700902535881513</v>
      </c>
      <c r="CB374" s="122">
        <f t="shared" si="124"/>
        <v>-10.010767122910664</v>
      </c>
    </row>
    <row r="375" spans="1:80" x14ac:dyDescent="0.35">
      <c r="A375" s="34" t="s">
        <v>67</v>
      </c>
      <c r="B375" s="14">
        <f t="shared" ref="B375:B376" si="147">B374</f>
        <v>3</v>
      </c>
      <c r="C375" s="8" t="s">
        <v>45</v>
      </c>
      <c r="D375" s="14">
        <v>2</v>
      </c>
      <c r="E375" s="8"/>
      <c r="F375" s="14">
        <v>3453</v>
      </c>
      <c r="G375" s="14">
        <v>3454.2</v>
      </c>
      <c r="H375" s="14">
        <f t="shared" si="144"/>
        <v>3282</v>
      </c>
      <c r="I375" s="14">
        <f t="shared" si="144"/>
        <v>3283.2</v>
      </c>
      <c r="J375" s="8">
        <v>11</v>
      </c>
      <c r="K375" s="54">
        <v>277.9502</v>
      </c>
      <c r="L375" s="8">
        <v>122</v>
      </c>
      <c r="M375" s="8">
        <v>104.9</v>
      </c>
      <c r="N375" s="8">
        <v>87.1</v>
      </c>
      <c r="O375" s="8">
        <v>35.1</v>
      </c>
      <c r="P375" s="8">
        <v>1.75</v>
      </c>
      <c r="Q375" s="8">
        <v>0.189</v>
      </c>
      <c r="R375" s="8">
        <v>0.441</v>
      </c>
      <c r="S375" s="8">
        <v>3190</v>
      </c>
      <c r="T375" s="8"/>
      <c r="U375" s="8"/>
      <c r="V375" s="8"/>
      <c r="W375" s="8">
        <v>0.443</v>
      </c>
      <c r="X375" s="8"/>
      <c r="Y375" s="8"/>
      <c r="Z375" s="8">
        <v>3864</v>
      </c>
      <c r="AA375" s="8">
        <v>66.7</v>
      </c>
      <c r="AB375" s="8">
        <v>3.2</v>
      </c>
      <c r="AC375" s="8">
        <v>2943.5238095238096</v>
      </c>
      <c r="AD375" s="8">
        <v>318.017</v>
      </c>
      <c r="AE375" s="8"/>
      <c r="AF375" s="8"/>
      <c r="AG375" s="7">
        <v>1.0578350377193382</v>
      </c>
      <c r="AH375" s="111">
        <v>0.11799999999999999</v>
      </c>
      <c r="AI375" s="124">
        <v>9.2312666666666654E-2</v>
      </c>
      <c r="AJ375" s="7">
        <v>40.590000000000003</v>
      </c>
      <c r="AK375" s="124">
        <v>1801.67244858757</v>
      </c>
      <c r="AM375" s="124">
        <v>7500.8444598869992</v>
      </c>
      <c r="AN375" s="124">
        <v>11462.677175141251</v>
      </c>
      <c r="AO375" s="124">
        <v>4.955963276836159</v>
      </c>
      <c r="AQ375" s="78"/>
      <c r="AR375" s="7">
        <v>0.18391229366839121</v>
      </c>
      <c r="AS375" s="7">
        <f t="shared" si="146"/>
        <v>2.2395</v>
      </c>
      <c r="AT375">
        <v>47.099999999999994</v>
      </c>
      <c r="AU375" s="7" t="e">
        <v>#N/A</v>
      </c>
      <c r="AV375" s="7" t="e">
        <v>#N/A</v>
      </c>
      <c r="AW375" s="78" t="s">
        <v>97</v>
      </c>
      <c r="AX375" s="78" t="s">
        <v>98</v>
      </c>
      <c r="AY375" s="78">
        <v>4791.3999999999996</v>
      </c>
      <c r="AZ375" s="78">
        <v>5237.04</v>
      </c>
      <c r="BA375" s="78">
        <v>0</v>
      </c>
      <c r="BB375" s="78">
        <v>0</v>
      </c>
      <c r="BC375" s="78" t="str">
        <f t="shared" si="111"/>
        <v>R48S3C2</v>
      </c>
      <c r="BD375" s="78">
        <f t="shared" si="112"/>
        <v>0</v>
      </c>
      <c r="BE375" s="78">
        <v>0</v>
      </c>
      <c r="BF375" s="78"/>
      <c r="BG375" s="99">
        <v>30</v>
      </c>
      <c r="BH375" s="142">
        <v>2.0620842572062084</v>
      </c>
      <c r="BI375" s="99">
        <v>3</v>
      </c>
      <c r="BJ375" s="99">
        <f t="shared" si="113"/>
        <v>13.530000000000001</v>
      </c>
      <c r="BK375" s="99">
        <v>72.518448128204227</v>
      </c>
      <c r="BL375" s="142">
        <v>2.9886039886039888</v>
      </c>
      <c r="BM375" s="76" t="str">
        <f t="shared" si="114"/>
        <v>R48S3</v>
      </c>
      <c r="BN375" s="76">
        <f t="shared" si="115"/>
        <v>0</v>
      </c>
      <c r="BO375" s="76"/>
      <c r="BP375" s="110">
        <f t="shared" si="116"/>
        <v>8.0282344037831415</v>
      </c>
      <c r="BQ375" s="144">
        <f t="shared" si="117"/>
        <v>0.38500000000000001</v>
      </c>
      <c r="BR375" s="110">
        <f t="shared" si="118"/>
        <v>23.736880461361839</v>
      </c>
      <c r="BS375" s="99">
        <v>1</v>
      </c>
      <c r="BT375" s="99">
        <f t="shared" si="119"/>
        <v>11387.551867647166</v>
      </c>
      <c r="BU375" s="122">
        <v>6</v>
      </c>
      <c r="BV375" s="122">
        <f t="shared" si="120"/>
        <v>8197.5518676471656</v>
      </c>
      <c r="BW375" s="122">
        <f t="shared" si="121"/>
        <v>1.2564102564102564E-2</v>
      </c>
      <c r="BX375" s="122" t="s">
        <v>1377</v>
      </c>
      <c r="BY375" s="122">
        <f t="shared" si="122"/>
        <v>9.1177305905643755E-2</v>
      </c>
      <c r="BZ375" s="78">
        <v>-5.8401989272638799</v>
      </c>
      <c r="CA375" s="122">
        <f t="shared" si="123"/>
        <v>-4.4700902535881513</v>
      </c>
      <c r="CB375" s="122">
        <f t="shared" si="124"/>
        <v>-10.010767122910664</v>
      </c>
    </row>
    <row r="376" spans="1:80" x14ac:dyDescent="0.35">
      <c r="A376" s="34" t="s">
        <v>67</v>
      </c>
      <c r="B376" s="14">
        <f t="shared" si="147"/>
        <v>3</v>
      </c>
      <c r="C376" s="8" t="s">
        <v>45</v>
      </c>
      <c r="D376" s="14">
        <v>3</v>
      </c>
      <c r="E376" s="8"/>
      <c r="F376" s="14">
        <v>3464.2</v>
      </c>
      <c r="G376" s="14">
        <v>3465</v>
      </c>
      <c r="H376" s="14">
        <f t="shared" si="144"/>
        <v>3293.2</v>
      </c>
      <c r="I376" s="14">
        <f t="shared" si="144"/>
        <v>3294</v>
      </c>
      <c r="J376" s="8">
        <v>7</v>
      </c>
      <c r="K376" s="54">
        <v>278.55500000000001</v>
      </c>
      <c r="L376" s="8">
        <v>122</v>
      </c>
      <c r="M376" s="8">
        <v>104.9</v>
      </c>
      <c r="N376" s="8">
        <v>87.1</v>
      </c>
      <c r="O376" s="8">
        <v>35.1</v>
      </c>
      <c r="P376" s="8">
        <v>1.75</v>
      </c>
      <c r="Q376" s="8">
        <v>0.189</v>
      </c>
      <c r="R376" s="8">
        <v>0.441</v>
      </c>
      <c r="S376" s="8">
        <v>3190</v>
      </c>
      <c r="T376" s="8"/>
      <c r="U376" s="8"/>
      <c r="V376" s="8"/>
      <c r="W376" s="8">
        <v>0.443</v>
      </c>
      <c r="X376" s="8"/>
      <c r="Y376" s="8"/>
      <c r="Z376" s="8">
        <v>3864</v>
      </c>
      <c r="AA376" s="8"/>
      <c r="AB376" s="8">
        <v>3.2</v>
      </c>
      <c r="AC376" s="8">
        <v>2943.5238095238096</v>
      </c>
      <c r="AD376" s="8">
        <v>318.017</v>
      </c>
      <c r="AE376" s="8"/>
      <c r="AF376" s="8"/>
      <c r="AG376" s="7">
        <v>1.0578350377193382</v>
      </c>
      <c r="AH376" s="111">
        <v>0.11799999999999999</v>
      </c>
      <c r="AI376" s="124">
        <v>9.2312666666666654E-2</v>
      </c>
      <c r="AJ376" s="7">
        <v>40.590000000000003</v>
      </c>
      <c r="AK376" s="124">
        <v>1801.67244858757</v>
      </c>
      <c r="AM376" s="124">
        <v>7500.8444598869992</v>
      </c>
      <c r="AN376" s="124">
        <v>11462.677175141251</v>
      </c>
      <c r="AO376" s="124">
        <v>4.955963276836159</v>
      </c>
      <c r="AQ376" s="78"/>
      <c r="AR376" s="7">
        <v>0.18391229366839121</v>
      </c>
      <c r="AS376" s="7">
        <f t="shared" si="146"/>
        <v>2.2395</v>
      </c>
      <c r="AT376">
        <v>47.099999999999994</v>
      </c>
      <c r="AU376" s="7" t="e">
        <v>#N/A</v>
      </c>
      <c r="AV376" s="7" t="e">
        <v>#N/A</v>
      </c>
      <c r="AW376" s="78" t="s">
        <v>97</v>
      </c>
      <c r="AX376" s="78" t="s">
        <v>98</v>
      </c>
      <c r="AY376" s="78">
        <v>4806.5</v>
      </c>
      <c r="AZ376" s="78">
        <v>5241.5199999999995</v>
      </c>
      <c r="BA376" s="78">
        <v>0</v>
      </c>
      <c r="BB376" s="78">
        <v>0</v>
      </c>
      <c r="BC376" s="78" t="str">
        <f t="shared" si="111"/>
        <v>R48S3C3</v>
      </c>
      <c r="BD376" s="78">
        <f t="shared" si="112"/>
        <v>0</v>
      </c>
      <c r="BE376" s="78">
        <v>0</v>
      </c>
      <c r="BF376" s="78"/>
      <c r="BG376" s="99">
        <v>30</v>
      </c>
      <c r="BH376" s="142">
        <v>2.0620842572062084</v>
      </c>
      <c r="BI376" s="99">
        <v>3</v>
      </c>
      <c r="BJ376" s="99">
        <f t="shared" si="113"/>
        <v>13.530000000000001</v>
      </c>
      <c r="BK376" s="99">
        <v>72.518448128204227</v>
      </c>
      <c r="BL376" s="142">
        <v>2.9886039886039888</v>
      </c>
      <c r="BM376" s="76" t="str">
        <f t="shared" si="114"/>
        <v>R48S3</v>
      </c>
      <c r="BN376" s="76">
        <f t="shared" si="115"/>
        <v>0</v>
      </c>
      <c r="BO376" s="76"/>
      <c r="BP376" s="110">
        <f t="shared" si="116"/>
        <v>8.0282344037831415</v>
      </c>
      <c r="BQ376" s="144">
        <f t="shared" si="117"/>
        <v>0.38500000000000001</v>
      </c>
      <c r="BR376" s="110">
        <f t="shared" si="118"/>
        <v>23.736880461361839</v>
      </c>
      <c r="BS376" s="99">
        <v>1</v>
      </c>
      <c r="BT376" s="99">
        <f t="shared" si="119"/>
        <v>11426.412495592824</v>
      </c>
      <c r="BU376" s="122">
        <v>6</v>
      </c>
      <c r="BV376" s="122">
        <f t="shared" si="120"/>
        <v>8236.4124955928237</v>
      </c>
      <c r="BW376" s="122">
        <f t="shared" si="121"/>
        <v>1.2564102564102564E-2</v>
      </c>
      <c r="BX376" s="122" t="s">
        <v>1377</v>
      </c>
      <c r="BY376" s="122">
        <f t="shared" si="122"/>
        <v>9.1177305905643755E-2</v>
      </c>
      <c r="BZ376" s="78">
        <v>-2.7015292339458004</v>
      </c>
      <c r="CA376" s="122">
        <f t="shared" si="123"/>
        <v>-4.4700902535881513</v>
      </c>
      <c r="CB376" s="122">
        <f t="shared" si="124"/>
        <v>-10.010767122910664</v>
      </c>
    </row>
    <row r="377" spans="1:80" x14ac:dyDescent="0.35">
      <c r="A377" s="34" t="s">
        <v>67</v>
      </c>
      <c r="B377" s="14">
        <v>2</v>
      </c>
      <c r="C377" s="8" t="s">
        <v>45</v>
      </c>
      <c r="D377" s="14">
        <v>1</v>
      </c>
      <c r="E377" s="8"/>
      <c r="F377" s="14">
        <v>3508.5</v>
      </c>
      <c r="G377" s="14">
        <v>3509.5</v>
      </c>
      <c r="H377" s="14">
        <f t="shared" si="144"/>
        <v>3337.5</v>
      </c>
      <c r="I377" s="14">
        <f t="shared" si="144"/>
        <v>3338.5</v>
      </c>
      <c r="J377" s="8">
        <v>9</v>
      </c>
      <c r="K377" s="54">
        <v>280.94720000000001</v>
      </c>
      <c r="L377" s="8">
        <v>106.6</v>
      </c>
      <c r="M377" s="8">
        <v>65.099999999999994</v>
      </c>
      <c r="N377" s="8">
        <v>91.3</v>
      </c>
      <c r="O377" s="8">
        <v>22.7</v>
      </c>
      <c r="P377" s="8">
        <v>1.2889999999999999</v>
      </c>
      <c r="Q377" s="8">
        <v>0.42899999999999999</v>
      </c>
      <c r="R377" s="8">
        <v>0.34100000000000003</v>
      </c>
      <c r="S377" s="8">
        <v>2404</v>
      </c>
      <c r="T377" s="8"/>
      <c r="U377" s="8"/>
      <c r="V377" s="8"/>
      <c r="W377" s="8">
        <v>0.36699999999999999</v>
      </c>
      <c r="X377" s="8"/>
      <c r="Y377" s="8"/>
      <c r="Z377" s="8">
        <v>4597</v>
      </c>
      <c r="AA377" s="8">
        <v>71.8</v>
      </c>
      <c r="AB377" s="8">
        <v>8.1999999999999993</v>
      </c>
      <c r="AC377" s="8">
        <v>2999.8095238095239</v>
      </c>
      <c r="AD377" s="8">
        <v>316.10700000000003</v>
      </c>
      <c r="AE377" s="8"/>
      <c r="AF377" s="8"/>
      <c r="AG377" s="7">
        <v>0.94002232360293903</v>
      </c>
      <c r="AH377" s="111">
        <v>0.13</v>
      </c>
      <c r="AI377" s="124">
        <v>8.119323809523811E-2</v>
      </c>
      <c r="AJ377" s="7">
        <v>33.19</v>
      </c>
      <c r="AK377" s="124">
        <v>1895.2031159999999</v>
      </c>
      <c r="AM377" s="124">
        <v>7575.7301954999984</v>
      </c>
      <c r="AN377" s="124">
        <v>11753.769482</v>
      </c>
      <c r="AO377" s="124">
        <v>5.1875329999999984</v>
      </c>
      <c r="AQ377" s="78"/>
      <c r="AR377" s="7">
        <v>0.21247363663754143</v>
      </c>
      <c r="AS377" s="7">
        <f t="shared" si="146"/>
        <v>2.1155999999999997</v>
      </c>
      <c r="AT377">
        <v>43.5</v>
      </c>
      <c r="AU377" s="7" t="e">
        <v>#N/A</v>
      </c>
      <c r="AV377" s="7" t="e">
        <v>#N/A</v>
      </c>
      <c r="AW377" s="78" t="s">
        <v>97</v>
      </c>
      <c r="AX377" s="78" t="s">
        <v>98</v>
      </c>
      <c r="AY377" s="78">
        <v>4866.2</v>
      </c>
      <c r="AZ377" s="78">
        <v>5259.24</v>
      </c>
      <c r="BA377" s="78">
        <v>0</v>
      </c>
      <c r="BB377" s="78">
        <v>0</v>
      </c>
      <c r="BC377" s="78" t="str">
        <f t="shared" si="111"/>
        <v>R48S2C1</v>
      </c>
      <c r="BD377" s="78">
        <f t="shared" si="112"/>
        <v>0</v>
      </c>
      <c r="BE377" s="78">
        <v>0</v>
      </c>
      <c r="BF377" s="78"/>
      <c r="BG377" s="99">
        <v>30.1</v>
      </c>
      <c r="BH377" s="142">
        <v>1.855980717083459</v>
      </c>
      <c r="BI377" s="99">
        <v>3</v>
      </c>
      <c r="BJ377" s="99">
        <f t="shared" si="113"/>
        <v>11.063333333333333</v>
      </c>
      <c r="BK377" s="99">
        <v>90.38293232327581</v>
      </c>
      <c r="BL377" s="142">
        <v>2.8678414096916298</v>
      </c>
      <c r="BM377" s="76" t="str">
        <f t="shared" si="114"/>
        <v>R48S2</v>
      </c>
      <c r="BN377" s="76">
        <f t="shared" si="115"/>
        <v>0</v>
      </c>
      <c r="BO377" s="76"/>
      <c r="BP377" s="110">
        <f t="shared" si="116"/>
        <v>19.882893210273341</v>
      </c>
      <c r="BQ377" s="144">
        <f t="shared" si="117"/>
        <v>0.38500000000000001</v>
      </c>
      <c r="BR377" s="110">
        <f t="shared" si="118"/>
        <v>23.146027596732953</v>
      </c>
      <c r="BS377" s="99">
        <v>1</v>
      </c>
      <c r="BT377" s="99">
        <f t="shared" si="119"/>
        <v>10290.424376481373</v>
      </c>
      <c r="BU377" s="122">
        <v>6</v>
      </c>
      <c r="BV377" s="122">
        <f t="shared" si="120"/>
        <v>7886.4243764813727</v>
      </c>
      <c r="BW377" s="122">
        <f t="shared" si="121"/>
        <v>1.5022026431718063E-2</v>
      </c>
      <c r="BX377" s="122" t="s">
        <v>1377</v>
      </c>
      <c r="BY377" s="122">
        <f t="shared" si="122"/>
        <v>0.12513228926446163</v>
      </c>
      <c r="BZ377" s="78">
        <v>-5.3631159610761516</v>
      </c>
      <c r="CA377" s="122">
        <f t="shared" si="123"/>
        <v>-5.3519665052550884</v>
      </c>
      <c r="CB377" s="122">
        <f t="shared" si="124"/>
        <v>-11.322620338517664</v>
      </c>
    </row>
    <row r="378" spans="1:80" x14ac:dyDescent="0.35">
      <c r="A378" s="34" t="s">
        <v>67</v>
      </c>
      <c r="B378" s="14">
        <f t="shared" ref="B378:B379" si="148">B377</f>
        <v>2</v>
      </c>
      <c r="C378" s="8" t="s">
        <v>45</v>
      </c>
      <c r="D378" s="14">
        <v>2</v>
      </c>
      <c r="E378" s="8"/>
      <c r="F378" s="14">
        <v>3524.4</v>
      </c>
      <c r="G378" s="14">
        <v>3525.4</v>
      </c>
      <c r="H378" s="14">
        <f t="shared" si="144"/>
        <v>3353.4</v>
      </c>
      <c r="I378" s="14">
        <f t="shared" si="144"/>
        <v>3354.4</v>
      </c>
      <c r="J378" s="8">
        <v>9</v>
      </c>
      <c r="K378" s="54">
        <v>281.80579999999998</v>
      </c>
      <c r="L378" s="8">
        <v>165.7</v>
      </c>
      <c r="M378" s="8">
        <v>99</v>
      </c>
      <c r="N378" s="8">
        <v>117</v>
      </c>
      <c r="O378" s="8">
        <v>14.5</v>
      </c>
      <c r="P378" s="8">
        <v>1.887</v>
      </c>
      <c r="Q378" s="8">
        <v>0.57499999999999996</v>
      </c>
      <c r="R378" s="8">
        <v>0.501</v>
      </c>
      <c r="S378" s="8">
        <v>2812</v>
      </c>
      <c r="T378" s="8"/>
      <c r="U378" s="8"/>
      <c r="V378" s="8"/>
      <c r="W378" s="8">
        <v>0.436</v>
      </c>
      <c r="X378" s="8"/>
      <c r="Y378" s="8"/>
      <c r="Z378" s="8">
        <v>7326</v>
      </c>
      <c r="AA378" s="8">
        <v>56.4</v>
      </c>
      <c r="AB378" s="8">
        <v>8.1999999999999993</v>
      </c>
      <c r="AC378" s="8">
        <v>2999.8095238095239</v>
      </c>
      <c r="AD378" s="8">
        <v>316.10700000000003</v>
      </c>
      <c r="AE378" s="8"/>
      <c r="AF378" s="8"/>
      <c r="AG378" s="7">
        <v>0.94002232360293903</v>
      </c>
      <c r="AH378" s="111">
        <v>0.13</v>
      </c>
      <c r="AI378" s="124">
        <v>8.119323809523811E-2</v>
      </c>
      <c r="AJ378" s="7">
        <v>33.19</v>
      </c>
      <c r="AK378" s="124">
        <v>1895.2031159999999</v>
      </c>
      <c r="AM378" s="124">
        <v>7575.7301954999984</v>
      </c>
      <c r="AN378" s="124">
        <v>11753.769482</v>
      </c>
      <c r="AO378" s="124">
        <v>5.1875329999999984</v>
      </c>
      <c r="AQ378" s="78"/>
      <c r="AR378" s="7">
        <v>0.21247363663754143</v>
      </c>
      <c r="AS378" s="7">
        <f t="shared" si="146"/>
        <v>2.1155999999999997</v>
      </c>
      <c r="AT378">
        <v>43.5</v>
      </c>
      <c r="AU378" s="7" t="e">
        <v>#N/A</v>
      </c>
      <c r="AV378" s="7" t="e">
        <v>#N/A</v>
      </c>
      <c r="AW378" s="78" t="s">
        <v>97</v>
      </c>
      <c r="AX378" s="78" t="s">
        <v>98</v>
      </c>
      <c r="AY378" s="78">
        <v>4887.8</v>
      </c>
      <c r="AZ378" s="78">
        <v>5265.6</v>
      </c>
      <c r="BA378" s="78">
        <v>0</v>
      </c>
      <c r="BB378" s="78">
        <v>0</v>
      </c>
      <c r="BC378" s="78" t="str">
        <f t="shared" si="111"/>
        <v>R48S2C2</v>
      </c>
      <c r="BD378" s="78">
        <f t="shared" si="112"/>
        <v>0</v>
      </c>
      <c r="BE378" s="78">
        <v>0</v>
      </c>
      <c r="BF378" s="78"/>
      <c r="BG378" s="99">
        <v>30.1</v>
      </c>
      <c r="BH378" s="142">
        <v>1.855980717083459</v>
      </c>
      <c r="BI378" s="99">
        <v>3</v>
      </c>
      <c r="BJ378" s="99">
        <f t="shared" si="113"/>
        <v>11.063333333333333</v>
      </c>
      <c r="BK378" s="99">
        <v>90.38293232327581</v>
      </c>
      <c r="BL378" s="142">
        <v>6.8275862068965516</v>
      </c>
      <c r="BM378" s="76" t="str">
        <f t="shared" si="114"/>
        <v>R48S2</v>
      </c>
      <c r="BN378" s="76">
        <f t="shared" si="115"/>
        <v>0</v>
      </c>
      <c r="BO378" s="76"/>
      <c r="BP378" s="110">
        <f t="shared" si="116"/>
        <v>20.468368581919631</v>
      </c>
      <c r="BQ378" s="144">
        <f t="shared" si="117"/>
        <v>0.38500000000000001</v>
      </c>
      <c r="BR378" s="110">
        <f t="shared" si="118"/>
        <v>23.146027596732953</v>
      </c>
      <c r="BS378" s="99">
        <v>1</v>
      </c>
      <c r="BT378" s="99">
        <f t="shared" si="119"/>
        <v>10339.448420701914</v>
      </c>
      <c r="BU378" s="122">
        <v>6</v>
      </c>
      <c r="BV378" s="122">
        <f t="shared" si="120"/>
        <v>7527.4484207019141</v>
      </c>
      <c r="BW378" s="122">
        <f t="shared" si="121"/>
        <v>3.4551724137931034E-2</v>
      </c>
      <c r="BX378" s="122" t="s">
        <v>1377</v>
      </c>
      <c r="BY378" s="122">
        <f t="shared" si="122"/>
        <v>0.21754083762275203</v>
      </c>
      <c r="BZ378" s="78">
        <v>-5.7823112619962176</v>
      </c>
      <c r="CA378" s="122">
        <f t="shared" si="123"/>
        <v>-5.3519665052550884</v>
      </c>
      <c r="CB378" s="122">
        <f t="shared" si="124"/>
        <v>-11.322620338517664</v>
      </c>
    </row>
    <row r="379" spans="1:80" x14ac:dyDescent="0.35">
      <c r="A379" s="34" t="s">
        <v>67</v>
      </c>
      <c r="B379" s="14">
        <f t="shared" si="148"/>
        <v>2</v>
      </c>
      <c r="C379" s="8" t="s">
        <v>45</v>
      </c>
      <c r="D379" s="14">
        <v>3</v>
      </c>
      <c r="E379" s="8"/>
      <c r="F379" s="14">
        <v>3541.3</v>
      </c>
      <c r="G379" s="14">
        <v>3542.5</v>
      </c>
      <c r="H379" s="14">
        <f t="shared" si="144"/>
        <v>3370.3</v>
      </c>
      <c r="I379" s="14">
        <f t="shared" si="144"/>
        <v>3371.5</v>
      </c>
      <c r="J379" s="8">
        <v>11</v>
      </c>
      <c r="K379" s="54">
        <v>282.71840000000003</v>
      </c>
      <c r="L379" s="8">
        <v>70.599999999999994</v>
      </c>
      <c r="M379" s="8">
        <v>41.4</v>
      </c>
      <c r="N379" s="8">
        <v>50.4</v>
      </c>
      <c r="O379" s="8">
        <v>24.4</v>
      </c>
      <c r="P379" s="8">
        <v>1.0069999999999999</v>
      </c>
      <c r="Q379" s="8">
        <v>0.29799999999999999</v>
      </c>
      <c r="R379" s="8">
        <v>0.313</v>
      </c>
      <c r="S379" s="8">
        <v>1969</v>
      </c>
      <c r="T379" s="8"/>
      <c r="U379" s="8"/>
      <c r="V379" s="8"/>
      <c r="W379" s="8">
        <v>0.24199999999999999</v>
      </c>
      <c r="X379" s="8"/>
      <c r="Y379" s="8"/>
      <c r="Z379" s="8">
        <v>3863</v>
      </c>
      <c r="AA379" s="8">
        <v>142.1</v>
      </c>
      <c r="AB379" s="8">
        <v>8.1999999999999993</v>
      </c>
      <c r="AC379" s="8">
        <v>2999.8095238095239</v>
      </c>
      <c r="AD379" s="8">
        <v>316.10700000000003</v>
      </c>
      <c r="AE379" s="8"/>
      <c r="AF379" s="8"/>
      <c r="AG379" s="7">
        <v>0.94002232360293903</v>
      </c>
      <c r="AH379" s="111">
        <v>0.13</v>
      </c>
      <c r="AI379" s="124">
        <v>8.119323809523811E-2</v>
      </c>
      <c r="AJ379" s="7">
        <v>33.19</v>
      </c>
      <c r="AK379" s="124">
        <v>1895.2031159999999</v>
      </c>
      <c r="AM379" s="124">
        <v>7575.7301954999984</v>
      </c>
      <c r="AN379" s="124">
        <v>11753.769482</v>
      </c>
      <c r="AO379" s="124">
        <v>5.1875329999999984</v>
      </c>
      <c r="AQ379" s="78"/>
      <c r="AR379" s="7">
        <v>0.21247363663754143</v>
      </c>
      <c r="AS379" s="7">
        <f t="shared" si="146"/>
        <v>2.1155999999999997</v>
      </c>
      <c r="AT379">
        <v>43.5</v>
      </c>
      <c r="AU379" s="7" t="e">
        <v>#N/A</v>
      </c>
      <c r="AV379" s="7" t="e">
        <v>#N/A</v>
      </c>
      <c r="AW379" s="78" t="s">
        <v>97</v>
      </c>
      <c r="AX379" s="78" t="s">
        <v>98</v>
      </c>
      <c r="AY379" s="78">
        <v>4910.3999999999996</v>
      </c>
      <c r="AZ379" s="78">
        <v>5272.36</v>
      </c>
      <c r="BA379" s="78">
        <v>0</v>
      </c>
      <c r="BB379" s="78">
        <v>0</v>
      </c>
      <c r="BC379" s="78" t="str">
        <f t="shared" si="111"/>
        <v>R48S2C3</v>
      </c>
      <c r="BD379" s="78">
        <f t="shared" si="112"/>
        <v>0</v>
      </c>
      <c r="BE379" s="78">
        <v>0</v>
      </c>
      <c r="BF379" s="78"/>
      <c r="BG379" s="99">
        <v>30.1</v>
      </c>
      <c r="BH379" s="142">
        <v>1.855980717083459</v>
      </c>
      <c r="BI379" s="99">
        <v>3</v>
      </c>
      <c r="BJ379" s="99">
        <f t="shared" si="113"/>
        <v>11.063333333333333</v>
      </c>
      <c r="BK379" s="99">
        <v>90.38293232327581</v>
      </c>
      <c r="BL379" s="142">
        <v>1.6967213114754098</v>
      </c>
      <c r="BM379" s="76" t="str">
        <f t="shared" si="114"/>
        <v>R48S2</v>
      </c>
      <c r="BN379" s="76">
        <f t="shared" si="115"/>
        <v>0</v>
      </c>
      <c r="BO379" s="76"/>
      <c r="BP379" s="110">
        <f t="shared" si="116"/>
        <v>29.086820998005894</v>
      </c>
      <c r="BQ379" s="144">
        <f t="shared" si="117"/>
        <v>0.38500000000000001</v>
      </c>
      <c r="BR379" s="110">
        <f t="shared" si="118"/>
        <v>23.146027596732953</v>
      </c>
      <c r="BS379" s="99">
        <v>1</v>
      </c>
      <c r="BT379" s="99">
        <f t="shared" si="119"/>
        <v>10391.555738143872</v>
      </c>
      <c r="BU379" s="122">
        <v>6</v>
      </c>
      <c r="BV379" s="122">
        <f t="shared" si="120"/>
        <v>8422.5557381438721</v>
      </c>
      <c r="BW379" s="122">
        <f t="shared" si="121"/>
        <v>1.2827868852459018E-2</v>
      </c>
      <c r="BX379" s="122" t="s">
        <v>1377</v>
      </c>
      <c r="BY379" s="122">
        <f t="shared" si="122"/>
        <v>0.10395856090389684</v>
      </c>
      <c r="BZ379" s="78">
        <v>-4.910472292692897</v>
      </c>
      <c r="CA379" s="122">
        <f t="shared" si="123"/>
        <v>-5.3519665052550884</v>
      </c>
      <c r="CB379" s="122">
        <f t="shared" si="124"/>
        <v>-11.322620338517664</v>
      </c>
    </row>
    <row r="380" spans="1:80" x14ac:dyDescent="0.35">
      <c r="A380" s="34" t="s">
        <v>68</v>
      </c>
      <c r="B380" s="14">
        <v>6</v>
      </c>
      <c r="C380" s="8" t="s">
        <v>72</v>
      </c>
      <c r="D380" s="14">
        <v>1</v>
      </c>
      <c r="E380" s="8"/>
      <c r="F380" s="14">
        <v>3259</v>
      </c>
      <c r="G380" s="14">
        <v>3260</v>
      </c>
      <c r="H380" s="14">
        <f>F380-280</f>
        <v>2979</v>
      </c>
      <c r="I380" s="14">
        <f t="shared" ref="I380:I383" si="149">G380-280</f>
        <v>2980</v>
      </c>
      <c r="J380" s="8">
        <v>9</v>
      </c>
      <c r="K380" s="54">
        <v>261.58820000000003</v>
      </c>
      <c r="L380" s="8">
        <v>172.6</v>
      </c>
      <c r="M380" s="8">
        <v>100.4</v>
      </c>
      <c r="N380" s="8">
        <v>171.9</v>
      </c>
      <c r="O380" s="8">
        <v>9.9</v>
      </c>
      <c r="P380" s="8">
        <v>3.2869999999999999</v>
      </c>
      <c r="Q380" s="8">
        <v>0.78700000000000003</v>
      </c>
      <c r="R380" s="8">
        <v>0.52200000000000002</v>
      </c>
      <c r="S380" s="8">
        <v>1629</v>
      </c>
      <c r="T380" s="8"/>
      <c r="U380" s="8"/>
      <c r="V380" s="8"/>
      <c r="W380" s="8">
        <v>0.624</v>
      </c>
      <c r="X380" s="8"/>
      <c r="Y380" s="8"/>
      <c r="Z380" s="8">
        <v>14055</v>
      </c>
      <c r="AA380" s="8">
        <v>221</v>
      </c>
      <c r="AB380" s="8">
        <v>2.5</v>
      </c>
      <c r="AC380" s="8">
        <v>2586.5</v>
      </c>
      <c r="AD380" s="8">
        <v>214.92699999999999</v>
      </c>
      <c r="AE380" s="8"/>
      <c r="AF380" s="8"/>
      <c r="AG380" s="7">
        <v>0.89</v>
      </c>
      <c r="AH380" s="111">
        <v>0.107</v>
      </c>
      <c r="AI380" s="124">
        <v>8.1772499999999998E-2</v>
      </c>
      <c r="AJ380" s="7">
        <v>18.829999999999998</v>
      </c>
      <c r="AK380" s="124">
        <v>2101.1662564885501</v>
      </c>
      <c r="AM380" s="124">
        <v>7040.3317366412266</v>
      </c>
      <c r="AN380" s="124">
        <v>10338.32986335878</v>
      </c>
      <c r="AO380" s="124">
        <v>4.2416503816793893</v>
      </c>
      <c r="AQ380" s="78"/>
      <c r="AR380" s="7">
        <v>0.16144450345193842</v>
      </c>
      <c r="AS380" s="7">
        <f t="shared" si="146"/>
        <v>0.91200000000000003</v>
      </c>
      <c r="AT380">
        <v>50.5</v>
      </c>
      <c r="AU380" s="7">
        <v>0.26280000000000003</v>
      </c>
      <c r="AV380" s="7">
        <v>17.52</v>
      </c>
      <c r="AW380" s="78" t="s">
        <v>97</v>
      </c>
      <c r="AX380" s="78" t="s">
        <v>99</v>
      </c>
      <c r="AY380" s="78">
        <v>4375.1000000000004</v>
      </c>
      <c r="AZ380" s="78">
        <v>5115.84</v>
      </c>
      <c r="BA380" s="78">
        <v>0</v>
      </c>
      <c r="BB380" s="78">
        <v>0.22950022950022958</v>
      </c>
      <c r="BC380" s="78" t="str">
        <f t="shared" si="111"/>
        <v>R50S6C1</v>
      </c>
      <c r="BD380" s="78">
        <f t="shared" si="112"/>
        <v>0.23261420000206781</v>
      </c>
      <c r="BE380" s="78">
        <v>0.17</v>
      </c>
      <c r="BF380" s="78"/>
      <c r="BG380" s="99">
        <v>20.6</v>
      </c>
      <c r="BH380" s="142">
        <v>1.890600106213489</v>
      </c>
      <c r="BI380" s="99">
        <v>4</v>
      </c>
      <c r="BJ380" s="99">
        <f t="shared" si="113"/>
        <v>4.7074999999999996</v>
      </c>
      <c r="BK380" s="99">
        <v>137.36059479553904</v>
      </c>
      <c r="BL380" s="142">
        <v>10.141414141414142</v>
      </c>
      <c r="BM380" s="76" t="str">
        <f t="shared" si="114"/>
        <v>R50S6</v>
      </c>
      <c r="BN380" s="76">
        <f t="shared" si="115"/>
        <v>0.25505942982682872</v>
      </c>
      <c r="BO380" s="76"/>
      <c r="BP380" s="110">
        <f t="shared" si="116"/>
        <v>20.098996840380501</v>
      </c>
      <c r="BQ380" s="144">
        <f t="shared" si="117"/>
        <v>0.47925000000000006</v>
      </c>
      <c r="BR380" s="110">
        <f t="shared" si="118"/>
        <v>36.00748121072229</v>
      </c>
      <c r="BS380" s="99">
        <v>1</v>
      </c>
      <c r="BT380" s="99">
        <f t="shared" si="119"/>
        <v>8696.2968000000001</v>
      </c>
      <c r="BU380">
        <v>4</v>
      </c>
      <c r="BV380" s="122">
        <f t="shared" si="120"/>
        <v>7067.2968000000001</v>
      </c>
      <c r="BW380" s="122">
        <f t="shared" si="121"/>
        <v>5.2727272727272727E-2</v>
      </c>
      <c r="BX380" s="122" t="s">
        <v>1376</v>
      </c>
      <c r="BY380" s="122">
        <f t="shared" si="122"/>
        <v>0.31974092984340241</v>
      </c>
      <c r="BZ380" s="78">
        <v>-5.7963536191192571</v>
      </c>
      <c r="CA380" s="122">
        <f t="shared" si="123"/>
        <v>-5.4798858399017663</v>
      </c>
      <c r="CB380" s="122">
        <f t="shared" si="124"/>
        <v>-4.9976558859904108</v>
      </c>
    </row>
    <row r="381" spans="1:80" x14ac:dyDescent="0.35">
      <c r="A381" s="34" t="s">
        <v>68</v>
      </c>
      <c r="B381" s="14">
        <f t="shared" ref="B381:B383" si="150">B380</f>
        <v>6</v>
      </c>
      <c r="C381" s="8" t="s">
        <v>72</v>
      </c>
      <c r="D381" s="14">
        <v>2</v>
      </c>
      <c r="E381" s="8"/>
      <c r="F381" s="14">
        <v>3264.6</v>
      </c>
      <c r="G381" s="14">
        <v>3265.2</v>
      </c>
      <c r="H381" s="14">
        <f t="shared" ref="H381:H383" si="151">F381-280</f>
        <v>2984.6</v>
      </c>
      <c r="I381" s="14">
        <f t="shared" si="149"/>
        <v>2985.2</v>
      </c>
      <c r="J381" s="8">
        <v>5</v>
      </c>
      <c r="K381" s="54">
        <v>261.89060000000001</v>
      </c>
      <c r="L381" s="8">
        <v>172.6</v>
      </c>
      <c r="M381" s="8">
        <v>100.4</v>
      </c>
      <c r="N381" s="8">
        <v>171.9</v>
      </c>
      <c r="O381" s="8">
        <v>9.9</v>
      </c>
      <c r="P381" s="8">
        <v>3.2869999999999999</v>
      </c>
      <c r="Q381" s="8">
        <v>0.78700000000000003</v>
      </c>
      <c r="R381" s="8">
        <v>0.52200000000000002</v>
      </c>
      <c r="S381" s="8">
        <v>1629</v>
      </c>
      <c r="T381" s="8"/>
      <c r="U381" s="8"/>
      <c r="V381" s="8"/>
      <c r="W381" s="8">
        <v>0.624</v>
      </c>
      <c r="X381" s="8"/>
      <c r="Y381" s="8"/>
      <c r="Z381" s="8">
        <v>14055</v>
      </c>
      <c r="AA381" s="8">
        <v>221</v>
      </c>
      <c r="AB381" s="8">
        <v>2.5</v>
      </c>
      <c r="AC381" s="8">
        <v>2586.5</v>
      </c>
      <c r="AD381" s="8">
        <v>214.92699999999999</v>
      </c>
      <c r="AE381" s="8"/>
      <c r="AF381" s="8"/>
      <c r="AG381" s="7">
        <v>0.89</v>
      </c>
      <c r="AH381" s="111">
        <v>0.107</v>
      </c>
      <c r="AI381" s="124">
        <v>8.1772499999999998E-2</v>
      </c>
      <c r="AJ381" s="7">
        <v>18.829999999999998</v>
      </c>
      <c r="AK381" s="124">
        <v>2101.1662564885501</v>
      </c>
      <c r="AM381" s="124">
        <v>7040.3317366412266</v>
      </c>
      <c r="AN381" s="124">
        <v>10338.32986335878</v>
      </c>
      <c r="AO381" s="124">
        <v>4.2416503816793893</v>
      </c>
      <c r="AQ381" s="78"/>
      <c r="AR381" s="7">
        <v>0.16144450345193842</v>
      </c>
      <c r="AS381" s="7">
        <f t="shared" si="146"/>
        <v>0.91200000000000003</v>
      </c>
      <c r="AT381">
        <v>50.5</v>
      </c>
      <c r="AU381" s="7">
        <v>0</v>
      </c>
      <c r="AV381" s="7">
        <v>0</v>
      </c>
      <c r="AW381" s="78" t="s">
        <v>97</v>
      </c>
      <c r="AX381" s="78" t="s">
        <v>99</v>
      </c>
      <c r="AY381" s="78">
        <v>4388.2</v>
      </c>
      <c r="AZ381" s="78">
        <v>5118.08</v>
      </c>
      <c r="BA381" s="78">
        <v>0</v>
      </c>
      <c r="BB381" s="78">
        <v>0.11947169397709211</v>
      </c>
      <c r="BC381" s="78" t="str">
        <f t="shared" si="111"/>
        <v>R50S6C2</v>
      </c>
      <c r="BD381" s="78">
        <f t="shared" si="112"/>
        <v>0.23261420000206781</v>
      </c>
      <c r="BE381" s="78">
        <v>8.72E-2</v>
      </c>
      <c r="BF381" s="78"/>
      <c r="BG381" s="99">
        <v>20.6</v>
      </c>
      <c r="BH381" s="142">
        <v>1.890600106213489</v>
      </c>
      <c r="BI381" s="99">
        <v>4</v>
      </c>
      <c r="BJ381" s="99">
        <f t="shared" si="113"/>
        <v>4.7074999999999996</v>
      </c>
      <c r="BK381" s="99">
        <v>137.36059479553904</v>
      </c>
      <c r="BL381" s="142">
        <v>10.141414141414142</v>
      </c>
      <c r="BM381" s="76" t="str">
        <f t="shared" si="114"/>
        <v>R50S6</v>
      </c>
      <c r="BN381" s="76">
        <f t="shared" si="115"/>
        <v>0.25505942982682872</v>
      </c>
      <c r="BO381" s="76"/>
      <c r="BP381" s="110">
        <f t="shared" si="116"/>
        <v>20.098996840380501</v>
      </c>
      <c r="BQ381" s="144">
        <f t="shared" si="117"/>
        <v>0.47925000000000006</v>
      </c>
      <c r="BR381" s="110">
        <f t="shared" si="118"/>
        <v>36.00748121072229</v>
      </c>
      <c r="BS381" s="99">
        <v>1</v>
      </c>
      <c r="BT381" s="99">
        <f t="shared" si="119"/>
        <v>8712.6443199999994</v>
      </c>
      <c r="BU381" s="122">
        <v>4</v>
      </c>
      <c r="BV381" s="122">
        <f t="shared" si="120"/>
        <v>7083.6443199999994</v>
      </c>
      <c r="BW381" s="122">
        <f t="shared" si="121"/>
        <v>5.2727272727272727E-2</v>
      </c>
      <c r="BX381" s="122" t="s">
        <v>1376</v>
      </c>
      <c r="BY381" s="122">
        <f t="shared" si="122"/>
        <v>0.31974092984340241</v>
      </c>
      <c r="BZ381" s="78">
        <v>-5.7963536191192571</v>
      </c>
      <c r="CA381" s="122">
        <f t="shared" si="123"/>
        <v>-5.4798858399017663</v>
      </c>
      <c r="CB381" s="122">
        <f t="shared" si="124"/>
        <v>-4.9976558859904108</v>
      </c>
    </row>
    <row r="382" spans="1:80" x14ac:dyDescent="0.35">
      <c r="A382" s="34" t="s">
        <v>68</v>
      </c>
      <c r="B382" s="14">
        <f t="shared" si="150"/>
        <v>6</v>
      </c>
      <c r="C382" s="8" t="s">
        <v>72</v>
      </c>
      <c r="D382" s="14">
        <v>3</v>
      </c>
      <c r="E382" s="8"/>
      <c r="F382" s="14">
        <v>3271.8</v>
      </c>
      <c r="G382" s="14">
        <v>3272.4</v>
      </c>
      <c r="H382" s="14">
        <f t="shared" si="151"/>
        <v>2991.8</v>
      </c>
      <c r="I382" s="14">
        <f t="shared" si="149"/>
        <v>2992.4</v>
      </c>
      <c r="J382" s="8">
        <v>5</v>
      </c>
      <c r="K382" s="54">
        <v>262.27940000000001</v>
      </c>
      <c r="L382" s="8">
        <v>107.7</v>
      </c>
      <c r="M382" s="8">
        <v>62.2</v>
      </c>
      <c r="N382" s="8">
        <v>46.1</v>
      </c>
      <c r="O382" s="8">
        <v>5.0999999999999996</v>
      </c>
      <c r="P382" s="8">
        <v>2.4289999999999998</v>
      </c>
      <c r="Q382" s="8">
        <v>0.57699999999999996</v>
      </c>
      <c r="R382" s="8">
        <v>0.32</v>
      </c>
      <c r="S382" s="8">
        <v>1541</v>
      </c>
      <c r="T382" s="8"/>
      <c r="U382" s="8"/>
      <c r="V382" s="8"/>
      <c r="W382" s="8">
        <v>0.48499999999999999</v>
      </c>
      <c r="X382" s="8"/>
      <c r="Y382" s="8"/>
      <c r="Z382" s="8">
        <v>12180</v>
      </c>
      <c r="AA382" s="8">
        <v>596.79999999999995</v>
      </c>
      <c r="AB382" s="8">
        <v>2.5</v>
      </c>
      <c r="AC382" s="8">
        <v>2586.5</v>
      </c>
      <c r="AD382" s="8">
        <v>214.92699999999999</v>
      </c>
      <c r="AE382" s="8"/>
      <c r="AF382" s="8"/>
      <c r="AG382" s="7">
        <v>0.89</v>
      </c>
      <c r="AH382" s="111">
        <v>0.107</v>
      </c>
      <c r="AI382" s="124">
        <v>8.1772499999999998E-2</v>
      </c>
      <c r="AJ382" s="7">
        <v>18.829999999999998</v>
      </c>
      <c r="AK382" s="124">
        <v>2101.1662564885501</v>
      </c>
      <c r="AM382" s="124">
        <v>7040.3317366412266</v>
      </c>
      <c r="AN382" s="124">
        <v>10338.32986335878</v>
      </c>
      <c r="AO382" s="124">
        <v>4.2416503816793893</v>
      </c>
      <c r="AQ382" s="78"/>
      <c r="AR382" s="7">
        <v>0.16144450345193842</v>
      </c>
      <c r="AS382" s="7">
        <f t="shared" si="146"/>
        <v>0.91200000000000003</v>
      </c>
      <c r="AT382">
        <v>50.5</v>
      </c>
      <c r="AU382" s="7">
        <v>3.2099999999999997E-2</v>
      </c>
      <c r="AV382" s="7">
        <v>2.14</v>
      </c>
      <c r="AW382" s="78" t="s">
        <v>97</v>
      </c>
      <c r="AX382" s="78" t="s">
        <v>99</v>
      </c>
      <c r="AY382" s="78">
        <v>4394.8999999999996</v>
      </c>
      <c r="AZ382" s="78">
        <v>5120.96</v>
      </c>
      <c r="BA382" s="78">
        <v>0</v>
      </c>
      <c r="BB382" s="78">
        <v>0.15150263063658645</v>
      </c>
      <c r="BC382" s="78" t="str">
        <f t="shared" si="111"/>
        <v>R50S6C3</v>
      </c>
      <c r="BD382" s="78">
        <f t="shared" si="112"/>
        <v>0.23261420000206781</v>
      </c>
      <c r="BE382" s="78">
        <v>0.11000000000000001</v>
      </c>
      <c r="BF382" s="78"/>
      <c r="BG382" s="99">
        <v>20.6</v>
      </c>
      <c r="BH382" s="142">
        <v>1.890600106213489</v>
      </c>
      <c r="BI382" s="99">
        <v>4</v>
      </c>
      <c r="BJ382" s="99">
        <f t="shared" si="113"/>
        <v>4.7074999999999996</v>
      </c>
      <c r="BK382" s="99">
        <v>137.36059479553904</v>
      </c>
      <c r="BL382" s="142">
        <v>12.19607843137255</v>
      </c>
      <c r="BM382" s="76" t="str">
        <f t="shared" si="114"/>
        <v>R50S6</v>
      </c>
      <c r="BN382" s="76">
        <f t="shared" si="115"/>
        <v>0.25505942982682872</v>
      </c>
      <c r="BO382" s="76"/>
      <c r="BP382" s="110">
        <f t="shared" si="116"/>
        <v>62.977110205739265</v>
      </c>
      <c r="BQ382" s="144">
        <f t="shared" si="117"/>
        <v>0.47925000000000006</v>
      </c>
      <c r="BR382" s="110">
        <f t="shared" si="118"/>
        <v>36.00748121072229</v>
      </c>
      <c r="BS382" s="99">
        <v>1</v>
      </c>
      <c r="BT382" s="99">
        <f t="shared" si="119"/>
        <v>8733.6625600000007</v>
      </c>
      <c r="BU382" s="122">
        <v>4</v>
      </c>
      <c r="BV382" s="122">
        <f t="shared" si="120"/>
        <v>7192.6625600000007</v>
      </c>
      <c r="BW382" s="122">
        <f t="shared" si="121"/>
        <v>6.2745098039215685E-2</v>
      </c>
      <c r="BX382" s="122" t="s">
        <v>1376</v>
      </c>
      <c r="BY382" s="122">
        <f t="shared" si="122"/>
        <v>0.55065225248093519</v>
      </c>
      <c r="BZ382" s="78">
        <v>-5.3175464116067621</v>
      </c>
      <c r="CA382" s="122">
        <f t="shared" si="123"/>
        <v>-5.4798858399017663</v>
      </c>
      <c r="CB382" s="122">
        <f t="shared" si="124"/>
        <v>-4.9976558859904108</v>
      </c>
    </row>
    <row r="383" spans="1:80" x14ac:dyDescent="0.35">
      <c r="A383" s="34" t="s">
        <v>68</v>
      </c>
      <c r="B383" s="14">
        <f t="shared" si="150"/>
        <v>6</v>
      </c>
      <c r="C383" s="8" t="s">
        <v>72</v>
      </c>
      <c r="D383" s="14">
        <v>4</v>
      </c>
      <c r="E383" s="8"/>
      <c r="F383" s="14">
        <v>3280.8</v>
      </c>
      <c r="G383" s="14">
        <v>3281.8</v>
      </c>
      <c r="H383" s="14">
        <f t="shared" si="151"/>
        <v>3000.8</v>
      </c>
      <c r="I383" s="14">
        <f t="shared" si="149"/>
        <v>3001.8</v>
      </c>
      <c r="J383" s="8">
        <v>9</v>
      </c>
      <c r="K383" s="54">
        <v>262.7654</v>
      </c>
      <c r="L383" s="8">
        <v>79.8</v>
      </c>
      <c r="M383" s="8">
        <v>45.7</v>
      </c>
      <c r="N383" s="8">
        <v>68.400000000000006</v>
      </c>
      <c r="O383" s="8">
        <v>10.7</v>
      </c>
      <c r="P383" s="8">
        <v>2.99</v>
      </c>
      <c r="Q383" s="8">
        <v>0.71499999999999997</v>
      </c>
      <c r="R383" s="8">
        <v>0.55300000000000005</v>
      </c>
      <c r="S383" s="8">
        <v>1494</v>
      </c>
      <c r="T383" s="8"/>
      <c r="U383" s="8"/>
      <c r="V383" s="8"/>
      <c r="W383" s="8">
        <v>0.60699999999999998</v>
      </c>
      <c r="X383" s="8"/>
      <c r="Y383" s="8"/>
      <c r="Z383" s="8">
        <v>13996</v>
      </c>
      <c r="AA383" s="8">
        <v>466.3</v>
      </c>
      <c r="AB383" s="8">
        <v>2.5</v>
      </c>
      <c r="AC383" s="8">
        <v>2586.5</v>
      </c>
      <c r="AD383" s="8">
        <v>214.92699999999999</v>
      </c>
      <c r="AE383" s="8"/>
      <c r="AF383" s="8"/>
      <c r="AG383" s="7">
        <v>0.89</v>
      </c>
      <c r="AH383" s="111">
        <v>0.107</v>
      </c>
      <c r="AI383" s="124">
        <v>8.1772499999999998E-2</v>
      </c>
      <c r="AJ383" s="7">
        <v>18.829999999999998</v>
      </c>
      <c r="AK383" s="124">
        <v>2101.1662564885501</v>
      </c>
      <c r="AM383" s="124">
        <v>7040.3317366412266</v>
      </c>
      <c r="AN383" s="124">
        <v>10338.32986335878</v>
      </c>
      <c r="AO383" s="124">
        <v>4.2416503816793893</v>
      </c>
      <c r="AQ383" s="78"/>
      <c r="AR383" s="7">
        <v>0.16144450345193842</v>
      </c>
      <c r="AS383" s="7">
        <f t="shared" si="146"/>
        <v>0.91200000000000003</v>
      </c>
      <c r="AT383">
        <v>50.5</v>
      </c>
      <c r="AU383" s="7">
        <v>0</v>
      </c>
      <c r="AV383" s="7">
        <v>0</v>
      </c>
      <c r="AW383" s="78" t="s">
        <v>97</v>
      </c>
      <c r="AX383" s="78" t="s">
        <v>99</v>
      </c>
      <c r="AY383" s="78">
        <v>4403.6000000000004</v>
      </c>
      <c r="AZ383" s="78">
        <v>5124.5600000000004</v>
      </c>
      <c r="BA383" s="78">
        <v>0</v>
      </c>
      <c r="BB383" s="78">
        <v>0.42998224589436307</v>
      </c>
      <c r="BC383" s="78" t="str">
        <f t="shared" si="111"/>
        <v>R50S6C4</v>
      </c>
      <c r="BD383" s="78">
        <f t="shared" si="112"/>
        <v>0.23261420000206781</v>
      </c>
      <c r="BE383" s="78">
        <v>0.31</v>
      </c>
      <c r="BF383" s="78"/>
      <c r="BG383" s="99">
        <v>20.6</v>
      </c>
      <c r="BH383" s="142">
        <v>1.890600106213489</v>
      </c>
      <c r="BI383" s="99">
        <v>4</v>
      </c>
      <c r="BJ383" s="99">
        <f t="shared" si="113"/>
        <v>4.7074999999999996</v>
      </c>
      <c r="BK383" s="99">
        <v>137.36059479553904</v>
      </c>
      <c r="BL383" s="142">
        <v>4.2710280373831777</v>
      </c>
      <c r="BM383" s="76" t="str">
        <f t="shared" si="114"/>
        <v>R50S6</v>
      </c>
      <c r="BN383" s="76">
        <f t="shared" si="115"/>
        <v>0.25505942982682872</v>
      </c>
      <c r="BO383" s="76"/>
      <c r="BP383" s="110">
        <f t="shared" si="116"/>
        <v>40.854820956388892</v>
      </c>
      <c r="BQ383" s="144">
        <f t="shared" si="117"/>
        <v>0.47925000000000006</v>
      </c>
      <c r="BR383" s="110">
        <f t="shared" si="118"/>
        <v>36.00748121072229</v>
      </c>
      <c r="BS383" s="99">
        <v>1</v>
      </c>
      <c r="BT383" s="99">
        <f t="shared" si="119"/>
        <v>8759.9353599999995</v>
      </c>
      <c r="BU383" s="122">
        <v>4</v>
      </c>
      <c r="BV383" s="122">
        <f t="shared" si="120"/>
        <v>7265.9353599999995</v>
      </c>
      <c r="BW383" s="122">
        <f t="shared" si="121"/>
        <v>5.1682242990654215E-2</v>
      </c>
      <c r="BX383" s="122" t="s">
        <v>1376</v>
      </c>
      <c r="BY383" s="122">
        <f t="shared" si="122"/>
        <v>0.24299384455961379</v>
      </c>
      <c r="BZ383" s="78">
        <v>-5.009289709761787</v>
      </c>
      <c r="CA383" s="122">
        <f t="shared" si="123"/>
        <v>-5.4798858399017663</v>
      </c>
      <c r="CB383" s="122">
        <f t="shared" si="124"/>
        <v>-4.9976558859904108</v>
      </c>
    </row>
    <row r="384" spans="1:80" x14ac:dyDescent="0.35">
      <c r="A384" s="34" t="s">
        <v>68</v>
      </c>
      <c r="B384" s="14">
        <v>5</v>
      </c>
      <c r="C384" s="8" t="s">
        <v>45</v>
      </c>
      <c r="D384" s="14">
        <v>1</v>
      </c>
      <c r="E384" s="8"/>
      <c r="F384" s="14">
        <v>3301.8</v>
      </c>
      <c r="G384" s="14">
        <v>3302.6</v>
      </c>
      <c r="H384" s="14">
        <f>F384-282</f>
        <v>3019.8</v>
      </c>
      <c r="I384" s="14">
        <f t="shared" ref="I384:I387" si="152">G384-282</f>
        <v>3020.6</v>
      </c>
      <c r="J384" s="8">
        <v>7</v>
      </c>
      <c r="K384" s="54">
        <v>263.79140000000007</v>
      </c>
      <c r="L384" s="8">
        <v>213.2</v>
      </c>
      <c r="M384" s="8">
        <v>123.8</v>
      </c>
      <c r="N384" s="8">
        <v>123.2</v>
      </c>
      <c r="O384" s="8">
        <v>8</v>
      </c>
      <c r="P384" s="8">
        <v>1.032</v>
      </c>
      <c r="Q384" s="8">
        <v>0.249</v>
      </c>
      <c r="R384" s="8">
        <v>0.16600000000000001</v>
      </c>
      <c r="S384" s="8">
        <v>1337</v>
      </c>
      <c r="T384" s="8"/>
      <c r="U384" s="8"/>
      <c r="V384" s="8"/>
      <c r="W384" s="8">
        <v>0.52100000000000002</v>
      </c>
      <c r="X384" s="8"/>
      <c r="Y384" s="8"/>
      <c r="Z384" s="8">
        <v>1237</v>
      </c>
      <c r="AA384" s="8">
        <v>30.5</v>
      </c>
      <c r="AB384" s="8">
        <v>0</v>
      </c>
      <c r="AC384" s="8">
        <v>2322.6999999999998</v>
      </c>
      <c r="AD384" s="8">
        <v>150.601</v>
      </c>
      <c r="AE384" s="8"/>
      <c r="AF384" s="8"/>
      <c r="AG384" s="7">
        <v>0.87</v>
      </c>
      <c r="AH384" s="111">
        <v>0.108</v>
      </c>
      <c r="AI384" s="124">
        <v>9.6371999999999999E-2</v>
      </c>
      <c r="AJ384" s="7">
        <v>13.28</v>
      </c>
      <c r="AK384" s="124">
        <v>2332.263831707317</v>
      </c>
      <c r="AM384" s="124">
        <v>7057.5516658536617</v>
      </c>
      <c r="AN384" s="124">
        <v>10532.36838231707</v>
      </c>
      <c r="AO384" s="124">
        <v>5.3179719512195129</v>
      </c>
      <c r="AQ384" s="78"/>
      <c r="AR384" s="7">
        <v>0.16935240963855425</v>
      </c>
      <c r="AS384" s="7">
        <f t="shared" si="146"/>
        <v>0.67470000000000008</v>
      </c>
      <c r="AT384">
        <v>49.4</v>
      </c>
      <c r="AU384" s="7">
        <v>8.5950000000000013E-2</v>
      </c>
      <c r="AV384" s="7">
        <v>5.73</v>
      </c>
      <c r="AW384" s="78" t="s">
        <v>97</v>
      </c>
      <c r="AX384" s="78" t="s">
        <v>99</v>
      </c>
      <c r="AY384" s="78">
        <v>4427.2</v>
      </c>
      <c r="AZ384" s="78">
        <v>5132.16</v>
      </c>
      <c r="BA384" s="78">
        <v>0</v>
      </c>
      <c r="BB384" s="78">
        <v>0.2411484339536995</v>
      </c>
      <c r="BC384" s="78" t="str">
        <f t="shared" si="111"/>
        <v>R50S5C1</v>
      </c>
      <c r="BD384" s="78">
        <f t="shared" si="112"/>
        <v>0.15321495329328458</v>
      </c>
      <c r="BE384" s="78">
        <v>0.17</v>
      </c>
      <c r="BF384" s="78"/>
      <c r="BG384" s="99">
        <v>20.2</v>
      </c>
      <c r="BH384" s="142">
        <v>2.3268072289156625</v>
      </c>
      <c r="BI384" s="99">
        <v>4</v>
      </c>
      <c r="BJ384" s="99">
        <f t="shared" si="113"/>
        <v>3.32</v>
      </c>
      <c r="BK384" s="99">
        <v>174.90210843373492</v>
      </c>
      <c r="BL384" s="142">
        <v>15.475</v>
      </c>
      <c r="BM384" s="76" t="str">
        <f t="shared" si="114"/>
        <v>R50S5</v>
      </c>
      <c r="BN384" s="76">
        <f t="shared" si="115"/>
        <v>0.2270860431203269</v>
      </c>
      <c r="BO384" s="76"/>
      <c r="BP384" s="110">
        <f t="shared" si="116"/>
        <v>14.134144809805305</v>
      </c>
      <c r="BQ384" s="144">
        <f t="shared" si="117"/>
        <v>0.16525000000000001</v>
      </c>
      <c r="BR384" s="110">
        <f t="shared" si="118"/>
        <v>14.186329900070064</v>
      </c>
      <c r="BS384" s="99">
        <v>1</v>
      </c>
      <c r="BT384" s="99">
        <f t="shared" si="119"/>
        <v>8617.3012799999997</v>
      </c>
      <c r="BU384" s="122">
        <v>4</v>
      </c>
      <c r="BV384" s="122">
        <f t="shared" si="120"/>
        <v>7280.3012799999997</v>
      </c>
      <c r="BW384" s="122">
        <f t="shared" si="121"/>
        <v>2.0750000000000001E-2</v>
      </c>
      <c r="BX384" s="122" t="s">
        <v>1377</v>
      </c>
      <c r="BY384" s="122">
        <f t="shared" si="122"/>
        <v>0.41695594859800722</v>
      </c>
      <c r="BZ384" s="78">
        <v>-6.0058587721121244</v>
      </c>
      <c r="CA384" s="122">
        <f t="shared" si="123"/>
        <v>-6.0011459714132975</v>
      </c>
      <c r="CB384" s="122">
        <f t="shared" si="124"/>
        <v>-4.0489731869125523</v>
      </c>
    </row>
    <row r="385" spans="1:80" x14ac:dyDescent="0.35">
      <c r="A385" s="34" t="s">
        <v>68</v>
      </c>
      <c r="B385" s="14">
        <f t="shared" ref="B385:B387" si="153">B384</f>
        <v>5</v>
      </c>
      <c r="C385" s="8" t="s">
        <v>45</v>
      </c>
      <c r="D385" s="14">
        <v>2</v>
      </c>
      <c r="E385" s="8"/>
      <c r="F385" s="14">
        <v>3311.8</v>
      </c>
      <c r="G385" s="14">
        <v>3312.4</v>
      </c>
      <c r="H385" s="14">
        <f t="shared" ref="H385:H387" si="154">F385-282</f>
        <v>3029.8</v>
      </c>
      <c r="I385" s="14">
        <f t="shared" si="152"/>
        <v>3030.4</v>
      </c>
      <c r="J385" s="8">
        <v>5</v>
      </c>
      <c r="K385" s="54">
        <v>264.33140000000003</v>
      </c>
      <c r="L385" s="8">
        <v>181.2</v>
      </c>
      <c r="M385" s="8">
        <v>107.4</v>
      </c>
      <c r="N385" s="8">
        <v>180.5</v>
      </c>
      <c r="O385" s="8">
        <v>7.6</v>
      </c>
      <c r="P385" s="8">
        <v>1.1040000000000001</v>
      </c>
      <c r="Q385" s="8">
        <v>0.26700000000000002</v>
      </c>
      <c r="R385" s="8">
        <v>0.152</v>
      </c>
      <c r="S385" s="8">
        <v>1332</v>
      </c>
      <c r="T385" s="8"/>
      <c r="U385" s="8"/>
      <c r="V385" s="8"/>
      <c r="W385" s="8">
        <v>0.56799999999999995</v>
      </c>
      <c r="X385" s="8"/>
      <c r="Y385" s="8"/>
      <c r="Z385" s="8">
        <v>1096</v>
      </c>
      <c r="AA385" s="8">
        <v>15.5</v>
      </c>
      <c r="AB385" s="8">
        <v>0</v>
      </c>
      <c r="AC385" s="8">
        <v>2322.6999999999998</v>
      </c>
      <c r="AD385" s="8">
        <v>150.601</v>
      </c>
      <c r="AE385" s="8"/>
      <c r="AF385" s="8"/>
      <c r="AG385" s="7">
        <v>0.87</v>
      </c>
      <c r="AH385" s="111">
        <v>0.108</v>
      </c>
      <c r="AI385" s="124">
        <v>9.6371999999999999E-2</v>
      </c>
      <c r="AJ385" s="7">
        <v>13.28</v>
      </c>
      <c r="AK385" s="124">
        <v>2332.263831707317</v>
      </c>
      <c r="AM385" s="124">
        <v>7057.5516658536617</v>
      </c>
      <c r="AN385" s="124">
        <v>10532.36838231707</v>
      </c>
      <c r="AO385" s="124">
        <v>5.3179719512195129</v>
      </c>
      <c r="AQ385" s="78"/>
      <c r="AR385" s="7">
        <v>0.16935240963855425</v>
      </c>
      <c r="AS385" s="7">
        <f t="shared" si="146"/>
        <v>0.67470000000000008</v>
      </c>
      <c r="AT385">
        <v>49.4</v>
      </c>
      <c r="AU385" s="7">
        <v>6.3E-3</v>
      </c>
      <c r="AV385" s="7">
        <v>0.42</v>
      </c>
      <c r="AW385" s="78" t="s">
        <v>97</v>
      </c>
      <c r="AX385" s="78" t="s">
        <v>99</v>
      </c>
      <c r="AY385" s="78">
        <v>4440.2</v>
      </c>
      <c r="AZ385" s="78">
        <v>5136.16</v>
      </c>
      <c r="BA385" s="78">
        <v>0</v>
      </c>
      <c r="BB385" s="78">
        <v>0.30174147939536755</v>
      </c>
      <c r="BC385" s="78" t="str">
        <f t="shared" si="111"/>
        <v>R50S5C2</v>
      </c>
      <c r="BD385" s="78">
        <f t="shared" si="112"/>
        <v>0.15321495329328458</v>
      </c>
      <c r="BE385" s="78">
        <v>0.21</v>
      </c>
      <c r="BF385" s="78"/>
      <c r="BG385" s="99">
        <v>20.2</v>
      </c>
      <c r="BH385" s="142">
        <v>2.3268072289156625</v>
      </c>
      <c r="BI385" s="99">
        <v>4</v>
      </c>
      <c r="BJ385" s="99">
        <f t="shared" si="113"/>
        <v>3.32</v>
      </c>
      <c r="BK385" s="99">
        <v>174.90210843373492</v>
      </c>
      <c r="BL385" s="142">
        <v>14.131578947368423</v>
      </c>
      <c r="BM385" s="76" t="str">
        <f t="shared" si="114"/>
        <v>R50S5</v>
      </c>
      <c r="BN385" s="76">
        <f t="shared" si="115"/>
        <v>0.2270860431203269</v>
      </c>
      <c r="BO385" s="76"/>
      <c r="BP385" s="110">
        <f t="shared" si="116"/>
        <v>17.149927741388776</v>
      </c>
      <c r="BQ385" s="144">
        <f t="shared" si="117"/>
        <v>0.16525000000000001</v>
      </c>
      <c r="BR385" s="110">
        <f t="shared" si="118"/>
        <v>14.186329900070064</v>
      </c>
      <c r="BS385" s="99">
        <v>1</v>
      </c>
      <c r="BT385" s="99">
        <f t="shared" si="119"/>
        <v>8645.8372799999997</v>
      </c>
      <c r="BU385" s="122">
        <v>4</v>
      </c>
      <c r="BV385" s="122">
        <f t="shared" si="120"/>
        <v>7313.8372799999997</v>
      </c>
      <c r="BW385" s="122">
        <f t="shared" si="121"/>
        <v>0.02</v>
      </c>
      <c r="BX385" s="122" t="s">
        <v>1377</v>
      </c>
      <c r="BY385" s="122">
        <f t="shared" si="122"/>
        <v>0.42358198191389113</v>
      </c>
      <c r="BZ385" s="78">
        <v>-5.8637515939363922</v>
      </c>
      <c r="CA385" s="122">
        <f t="shared" si="123"/>
        <v>-6.0011459714132975</v>
      </c>
      <c r="CB385" s="122">
        <f t="shared" si="124"/>
        <v>-4.0489731869125523</v>
      </c>
    </row>
    <row r="386" spans="1:80" x14ac:dyDescent="0.35">
      <c r="A386" s="34" t="s">
        <v>68</v>
      </c>
      <c r="B386" s="14">
        <f t="shared" si="153"/>
        <v>5</v>
      </c>
      <c r="C386" s="8" t="s">
        <v>45</v>
      </c>
      <c r="D386" s="14">
        <v>3</v>
      </c>
      <c r="E386" s="8"/>
      <c r="F386" s="14">
        <v>3326.5</v>
      </c>
      <c r="G386" s="14">
        <v>3327.5</v>
      </c>
      <c r="H386" s="14">
        <f t="shared" si="154"/>
        <v>3044.5</v>
      </c>
      <c r="I386" s="14">
        <f t="shared" si="152"/>
        <v>3045.5</v>
      </c>
      <c r="J386" s="8">
        <v>9</v>
      </c>
      <c r="K386" s="54">
        <v>265.12520000000006</v>
      </c>
      <c r="L386" s="8">
        <v>206.4</v>
      </c>
      <c r="M386" s="8">
        <v>148.6</v>
      </c>
      <c r="N386" s="8">
        <v>206.4</v>
      </c>
      <c r="O386" s="8">
        <v>8.1999999999999993</v>
      </c>
      <c r="P386" s="8">
        <v>1.286</v>
      </c>
      <c r="Q386" s="8">
        <v>0.31</v>
      </c>
      <c r="R386" s="8">
        <v>0.186</v>
      </c>
      <c r="S386" s="8">
        <v>1510</v>
      </c>
      <c r="T386" s="8"/>
      <c r="U386" s="8"/>
      <c r="V386" s="8"/>
      <c r="W386" s="8">
        <v>0.61199999999999999</v>
      </c>
      <c r="X386" s="8"/>
      <c r="Y386" s="8"/>
      <c r="Z386" s="8">
        <v>1282</v>
      </c>
      <c r="AA386" s="8">
        <v>13.2</v>
      </c>
      <c r="AB386" s="8">
        <v>0</v>
      </c>
      <c r="AC386" s="8">
        <v>2322.6999999999998</v>
      </c>
      <c r="AD386" s="8">
        <v>150.601</v>
      </c>
      <c r="AE386" s="8"/>
      <c r="AF386" s="8"/>
      <c r="AG386" s="7">
        <v>0.87</v>
      </c>
      <c r="AH386" s="111">
        <v>0.108</v>
      </c>
      <c r="AI386" s="124">
        <v>9.6371999999999999E-2</v>
      </c>
      <c r="AJ386" s="7">
        <v>13.28</v>
      </c>
      <c r="AK386" s="124">
        <v>2332.263831707317</v>
      </c>
      <c r="AM386" s="124">
        <v>7057.5516658536617</v>
      </c>
      <c r="AN386" s="124">
        <v>10532.36838231707</v>
      </c>
      <c r="AO386" s="124">
        <v>5.3179719512195129</v>
      </c>
      <c r="AQ386" s="78"/>
      <c r="AR386" s="7">
        <v>0.16935240963855425</v>
      </c>
      <c r="AS386" s="7">
        <f t="shared" si="146"/>
        <v>0.67470000000000008</v>
      </c>
      <c r="AT386">
        <v>49.4</v>
      </c>
      <c r="AU386" s="7">
        <v>0</v>
      </c>
      <c r="AV386" s="7">
        <v>0</v>
      </c>
      <c r="AW386" s="78" t="s">
        <v>97</v>
      </c>
      <c r="AX386" s="78" t="s">
        <v>99</v>
      </c>
      <c r="AY386" s="78">
        <v>4457.1000000000004</v>
      </c>
      <c r="AZ386" s="78">
        <v>5142.04</v>
      </c>
      <c r="BA386" s="78">
        <v>0</v>
      </c>
      <c r="BB386" s="78">
        <v>0.26279674132040776</v>
      </c>
      <c r="BC386" s="78" t="str">
        <f t="shared" ref="BC386:BC449" si="155">CONCATENATE("R",RIGHT(A386,2),"S",B386,"C",D386)</f>
        <v>R50S5C3</v>
      </c>
      <c r="BD386" s="78">
        <f t="shared" si="112"/>
        <v>0.15321495329328458</v>
      </c>
      <c r="BE386" s="78">
        <v>0.17999999999999997</v>
      </c>
      <c r="BF386" s="78"/>
      <c r="BG386" s="99">
        <v>20.2</v>
      </c>
      <c r="BH386" s="142">
        <v>2.3268072289156625</v>
      </c>
      <c r="BI386" s="99">
        <v>4</v>
      </c>
      <c r="BJ386" s="99">
        <f t="shared" si="113"/>
        <v>3.32</v>
      </c>
      <c r="BK386" s="99">
        <v>174.90210843373492</v>
      </c>
      <c r="BL386" s="142">
        <v>18.121951219512194</v>
      </c>
      <c r="BM386" s="76" t="str">
        <f t="shared" si="114"/>
        <v>R50S5</v>
      </c>
      <c r="BN386" s="76">
        <f t="shared" si="115"/>
        <v>0.2270860431203269</v>
      </c>
      <c r="BO386" s="76"/>
      <c r="BP386" s="110">
        <f t="shared" si="116"/>
        <v>11.488081459172747</v>
      </c>
      <c r="BQ386" s="144">
        <f t="shared" si="117"/>
        <v>0.16525000000000001</v>
      </c>
      <c r="BR386" s="110">
        <f t="shared" si="118"/>
        <v>14.186329900070064</v>
      </c>
      <c r="BS386" s="99">
        <v>1</v>
      </c>
      <c r="BT386" s="99">
        <f t="shared" si="119"/>
        <v>8687.7852000000003</v>
      </c>
      <c r="BU386" s="122">
        <v>4</v>
      </c>
      <c r="BV386" s="122">
        <f t="shared" si="120"/>
        <v>7177.7852000000003</v>
      </c>
      <c r="BW386" s="122">
        <f t="shared" si="121"/>
        <v>2.2682926829268295E-2</v>
      </c>
      <c r="BX386" s="122" t="s">
        <v>1377</v>
      </c>
      <c r="BY386" s="122">
        <f t="shared" si="122"/>
        <v>0.42578548273421368</v>
      </c>
      <c r="BZ386" s="78">
        <v>-6.1483222622024476</v>
      </c>
      <c r="CA386" s="122">
        <f t="shared" si="123"/>
        <v>-6.0011459714132975</v>
      </c>
      <c r="CB386" s="122">
        <f t="shared" si="124"/>
        <v>-4.0489731869125523</v>
      </c>
    </row>
    <row r="387" spans="1:80" x14ac:dyDescent="0.35">
      <c r="A387" s="34" t="s">
        <v>68</v>
      </c>
      <c r="B387" s="14">
        <f t="shared" si="153"/>
        <v>5</v>
      </c>
      <c r="C387" s="8" t="s">
        <v>45</v>
      </c>
      <c r="D387" s="14">
        <v>4</v>
      </c>
      <c r="E387" s="8"/>
      <c r="F387" s="14">
        <v>3339.6</v>
      </c>
      <c r="G387" s="14">
        <v>3340.4</v>
      </c>
      <c r="H387" s="14">
        <f t="shared" si="154"/>
        <v>3057.6</v>
      </c>
      <c r="I387" s="14">
        <f t="shared" si="152"/>
        <v>3058.4</v>
      </c>
      <c r="J387" s="8">
        <v>7</v>
      </c>
      <c r="K387" s="54">
        <v>265.83260000000001</v>
      </c>
      <c r="L387" s="8">
        <v>206.5</v>
      </c>
      <c r="M387" s="8">
        <v>141.1</v>
      </c>
      <c r="N387" s="8">
        <v>148.9</v>
      </c>
      <c r="O387" s="8">
        <v>7.1</v>
      </c>
      <c r="P387" s="8">
        <v>1.1459999999999999</v>
      </c>
      <c r="Q387" s="8">
        <v>0.28299999999999997</v>
      </c>
      <c r="R387" s="8">
        <v>0.157</v>
      </c>
      <c r="S387" s="8">
        <v>1057</v>
      </c>
      <c r="T387" s="8"/>
      <c r="U387" s="8"/>
      <c r="V387" s="8"/>
      <c r="W387" s="8">
        <v>0.54400000000000004</v>
      </c>
      <c r="X387" s="8"/>
      <c r="Y387" s="8"/>
      <c r="Z387" s="8">
        <v>1057</v>
      </c>
      <c r="AA387" s="8">
        <v>5.7</v>
      </c>
      <c r="AB387" s="8">
        <v>0</v>
      </c>
      <c r="AC387" s="8">
        <v>2322.6999999999998</v>
      </c>
      <c r="AD387" s="8">
        <v>150.601</v>
      </c>
      <c r="AE387" s="8"/>
      <c r="AF387" s="8"/>
      <c r="AG387" s="7">
        <v>0.87</v>
      </c>
      <c r="AH387" s="111">
        <v>0.108</v>
      </c>
      <c r="AI387" s="124">
        <v>9.6371999999999999E-2</v>
      </c>
      <c r="AJ387" s="7">
        <v>13.28</v>
      </c>
      <c r="AK387" s="124">
        <v>2332.263831707317</v>
      </c>
      <c r="AM387" s="124">
        <v>7057.5516658536617</v>
      </c>
      <c r="AN387" s="124">
        <v>10532.36838231707</v>
      </c>
      <c r="AO387" s="124">
        <v>5.3179719512195129</v>
      </c>
      <c r="AQ387" s="78"/>
      <c r="AR387" s="7">
        <v>0.16935240963855425</v>
      </c>
      <c r="AS387" s="7">
        <f t="shared" si="146"/>
        <v>0.67470000000000008</v>
      </c>
      <c r="AT387">
        <v>49.4</v>
      </c>
      <c r="AU387" s="7">
        <v>0</v>
      </c>
      <c r="AV387" s="7">
        <v>0</v>
      </c>
      <c r="AW387" s="78" t="s">
        <v>97</v>
      </c>
      <c r="AX387" s="78" t="s">
        <v>99</v>
      </c>
      <c r="AY387" s="78">
        <v>4473.1000000000004</v>
      </c>
      <c r="AZ387" s="78">
        <v>5147.28</v>
      </c>
      <c r="BA387" s="78">
        <v>0</v>
      </c>
      <c r="BB387" s="78">
        <v>-0.19282684149633647</v>
      </c>
      <c r="BC387" s="78" t="str">
        <f t="shared" si="155"/>
        <v>R50S5C4</v>
      </c>
      <c r="BD387" s="78">
        <f t="shared" ref="BD387:BD450" si="156">AVERAGEIF($BM$2:$BM$944, BM387, $BB$2:$BB$944)</f>
        <v>0.15321495329328458</v>
      </c>
      <c r="BE387" s="78">
        <v>-0.13</v>
      </c>
      <c r="BF387" s="78"/>
      <c r="BG387" s="99">
        <v>20.2</v>
      </c>
      <c r="BH387" s="142">
        <v>2.3268072289156625</v>
      </c>
      <c r="BI387" s="99">
        <v>4</v>
      </c>
      <c r="BJ387" s="99">
        <f t="shared" ref="BJ387:BJ450" si="157">AJ387/BI387</f>
        <v>3.32</v>
      </c>
      <c r="BK387" s="99">
        <v>174.90210843373492</v>
      </c>
      <c r="BL387" s="142">
        <v>19.87323943661972</v>
      </c>
      <c r="BM387" s="76" t="str">
        <f t="shared" ref="BM387:BM450" si="158">LEFT(BC387,5)</f>
        <v>R50S5</v>
      </c>
      <c r="BN387" s="76">
        <f t="shared" ref="BN387:BN450" si="159">BD387/AS387</f>
        <v>0.2270860431203269</v>
      </c>
      <c r="BO387" s="76"/>
      <c r="BP387" s="110">
        <f t="shared" ref="BP387:BP450" si="160">AD387*1000/(O387*3.28*3.28*M387)</f>
        <v>13.973165589913432</v>
      </c>
      <c r="BQ387" s="144">
        <f t="shared" ref="BQ387:BQ450" si="161">AVERAGEIF($BM$2:$BM$942,BM387,$R$2:$R$942)</f>
        <v>0.16525000000000001</v>
      </c>
      <c r="BR387" s="110">
        <f t="shared" ref="BR387:BR450" si="162">AVERAGEIF($BM$2:$BM$942,BM387,$BP$2:$BP$942)</f>
        <v>14.186329900070064</v>
      </c>
      <c r="BS387" s="99">
        <v>1</v>
      </c>
      <c r="BT387" s="99">
        <f t="shared" ref="BT387:BT450" si="163">AG387*H387*3.28</f>
        <v>8725.1673599999995</v>
      </c>
      <c r="BU387" s="122">
        <v>4</v>
      </c>
      <c r="BV387" s="122">
        <f t="shared" ref="BV387:BV450" si="164">BT387-S387</f>
        <v>7668.1673599999995</v>
      </c>
      <c r="BW387" s="122">
        <f t="shared" ref="BW387:BW450" si="165">R387/O387</f>
        <v>2.2112676056338029E-2</v>
      </c>
      <c r="BX387" s="122" t="s">
        <v>1377</v>
      </c>
      <c r="BY387" s="122">
        <f t="shared" ref="BY387:BY450" si="166">(M387)^0.25/O387</f>
        <v>0.4854264144183979</v>
      </c>
      <c r="BZ387" s="78">
        <v>-5.986651257402225</v>
      </c>
      <c r="CA387" s="122">
        <f t="shared" ref="CA387:CA450" si="167">AVERAGEIF($BM$2:$BM$943,BM387,$BZ$2:$BZ$943)</f>
        <v>-6.0011459714132975</v>
      </c>
      <c r="CB387" s="122">
        <f t="shared" ref="CB387:CB450" si="168">CA387*AS387</f>
        <v>-4.0489731869125523</v>
      </c>
    </row>
    <row r="388" spans="1:80" x14ac:dyDescent="0.35">
      <c r="A388" s="34" t="s">
        <v>68</v>
      </c>
      <c r="B388" s="14">
        <v>4</v>
      </c>
      <c r="C388" s="8" t="s">
        <v>45</v>
      </c>
      <c r="D388" s="14">
        <v>1</v>
      </c>
      <c r="E388" s="8"/>
      <c r="F388" s="14">
        <v>3385</v>
      </c>
      <c r="G388" s="14">
        <v>3386</v>
      </c>
      <c r="H388" s="14">
        <f>F388-285</f>
        <v>3100</v>
      </c>
      <c r="I388" s="14">
        <f t="shared" ref="I388:I391" si="169">G388-285</f>
        <v>3101</v>
      </c>
      <c r="J388" s="8">
        <v>9</v>
      </c>
      <c r="K388" s="54">
        <v>268.12220000000002</v>
      </c>
      <c r="L388" s="8">
        <v>98.4</v>
      </c>
      <c r="M388" s="8">
        <v>68.5</v>
      </c>
      <c r="N388" s="8">
        <v>70.3</v>
      </c>
      <c r="O388" s="8">
        <v>10.5</v>
      </c>
      <c r="P388" s="8">
        <v>0.70699999999999996</v>
      </c>
      <c r="Q388" s="8">
        <v>6.7000000000000004E-2</v>
      </c>
      <c r="R388" s="8">
        <v>7.4999999999999997E-2</v>
      </c>
      <c r="S388" s="8">
        <v>1954</v>
      </c>
      <c r="T388" s="8"/>
      <c r="U388" s="8"/>
      <c r="V388" s="8"/>
      <c r="W388" s="8">
        <v>0.36899999999999999</v>
      </c>
      <c r="X388" s="8"/>
      <c r="Y388" s="8"/>
      <c r="Z388" s="8">
        <v>662</v>
      </c>
      <c r="AA388" s="8">
        <v>14.7</v>
      </c>
      <c r="AB388" s="8">
        <v>20.5</v>
      </c>
      <c r="AC388" s="8">
        <v>1154.5999999999999</v>
      </c>
      <c r="AD388" s="8">
        <v>36.345999999999997</v>
      </c>
      <c r="AE388" s="8"/>
      <c r="AF388" s="8"/>
      <c r="AG388" s="7">
        <v>0.93300000000000005</v>
      </c>
      <c r="AH388" s="111">
        <v>0.124</v>
      </c>
      <c r="AI388" s="124">
        <v>6.2418000000000001E-2</v>
      </c>
      <c r="AJ388" s="7">
        <v>26.43</v>
      </c>
      <c r="AK388" s="124">
        <v>2363.7951609418269</v>
      </c>
      <c r="AM388" s="124">
        <v>7255.4171828254812</v>
      </c>
      <c r="AN388" s="124">
        <v>10916.728364265929</v>
      </c>
      <c r="AO388" s="124">
        <v>5.9785612188365604</v>
      </c>
      <c r="AQ388" s="78"/>
      <c r="AR388" s="7">
        <v>0.20821036700718881</v>
      </c>
      <c r="AS388" s="7">
        <f t="shared" si="146"/>
        <v>1.6509</v>
      </c>
      <c r="AT388">
        <v>44.3</v>
      </c>
      <c r="AU388" s="7">
        <v>0.81</v>
      </c>
      <c r="AV388" s="7">
        <v>54</v>
      </c>
      <c r="AW388" s="78" t="s">
        <v>97</v>
      </c>
      <c r="AX388" s="78" t="s">
        <v>99</v>
      </c>
      <c r="AY388" s="78">
        <v>4528.3</v>
      </c>
      <c r="AZ388" s="78">
        <v>5164.24</v>
      </c>
      <c r="BA388" s="78">
        <v>23.74</v>
      </c>
      <c r="BB388" s="78">
        <v>281.48881969997188</v>
      </c>
      <c r="BC388" s="78" t="str">
        <f t="shared" si="155"/>
        <v>R50S4C1</v>
      </c>
      <c r="BD388" s="78">
        <f t="shared" si="156"/>
        <v>76.413347411529571</v>
      </c>
      <c r="BE388" s="78">
        <v>179.01</v>
      </c>
      <c r="BF388" s="78" t="s">
        <v>49</v>
      </c>
      <c r="BG388" s="99">
        <v>20.100000000000001</v>
      </c>
      <c r="BH388" s="142">
        <v>1.4907302307983352</v>
      </c>
      <c r="BI388" s="99">
        <v>4</v>
      </c>
      <c r="BJ388" s="99">
        <f t="shared" si="157"/>
        <v>6.6074999999999999</v>
      </c>
      <c r="BK388" s="99">
        <v>43.685206205069996</v>
      </c>
      <c r="BL388" s="142">
        <v>6.5238095238095237</v>
      </c>
      <c r="BM388" s="76" t="str">
        <f t="shared" si="158"/>
        <v>R50S4</v>
      </c>
      <c r="BN388" s="76">
        <f t="shared" si="159"/>
        <v>46.285872803640181</v>
      </c>
      <c r="BO388" s="76"/>
      <c r="BP388" s="110">
        <f t="shared" si="160"/>
        <v>4.697091974607531</v>
      </c>
      <c r="BQ388" s="144">
        <f t="shared" si="161"/>
        <v>7.0499999999999993E-2</v>
      </c>
      <c r="BR388" s="110">
        <f t="shared" si="162"/>
        <v>6.4237545744098057</v>
      </c>
      <c r="BS388" s="99">
        <v>1</v>
      </c>
      <c r="BT388" s="99">
        <f t="shared" si="163"/>
        <v>9486.7440000000006</v>
      </c>
      <c r="BU388" s="122">
        <v>4</v>
      </c>
      <c r="BV388" s="122">
        <f t="shared" si="164"/>
        <v>7532.7440000000006</v>
      </c>
      <c r="BW388" s="122">
        <f t="shared" si="165"/>
        <v>7.1428571428571426E-3</v>
      </c>
      <c r="BX388" s="122" t="s">
        <v>1377</v>
      </c>
      <c r="BY388" s="122">
        <f t="shared" si="166"/>
        <v>0.2739891365942107</v>
      </c>
      <c r="BZ388" s="78">
        <v>-5.4140251571298075</v>
      </c>
      <c r="CA388" s="122">
        <f t="shared" si="167"/>
        <v>-5.1759983464535422</v>
      </c>
      <c r="CB388" s="122">
        <f t="shared" si="168"/>
        <v>-8.5450556701601528</v>
      </c>
    </row>
    <row r="389" spans="1:80" x14ac:dyDescent="0.35">
      <c r="A389" s="34" t="s">
        <v>68</v>
      </c>
      <c r="B389" s="14">
        <f t="shared" ref="B389:B391" si="170">B388</f>
        <v>4</v>
      </c>
      <c r="C389" s="8" t="s">
        <v>45</v>
      </c>
      <c r="D389" s="14">
        <v>2</v>
      </c>
      <c r="E389" s="8"/>
      <c r="F389" s="14">
        <v>3421.4</v>
      </c>
      <c r="G389" s="14">
        <v>3422.2</v>
      </c>
      <c r="H389" s="14">
        <f t="shared" ref="H389:H391" si="171">F389-285</f>
        <v>3136.4</v>
      </c>
      <c r="I389" s="14">
        <f t="shared" si="169"/>
        <v>3137.2</v>
      </c>
      <c r="J389" s="8">
        <v>7</v>
      </c>
      <c r="K389" s="54">
        <v>270.08780000000002</v>
      </c>
      <c r="L389" s="8">
        <v>99.7</v>
      </c>
      <c r="M389" s="8">
        <v>57.6</v>
      </c>
      <c r="N389" s="8">
        <v>96.7</v>
      </c>
      <c r="O389" s="8">
        <v>8.3000000000000007</v>
      </c>
      <c r="P389" s="8">
        <v>0.89400000000000002</v>
      </c>
      <c r="Q389" s="8">
        <v>8.6999999999999994E-2</v>
      </c>
      <c r="R389" s="8">
        <v>7.0999999999999994E-2</v>
      </c>
      <c r="S389" s="8">
        <v>2977</v>
      </c>
      <c r="T389" s="8"/>
      <c r="U389" s="8"/>
      <c r="V389" s="8"/>
      <c r="W389" s="8">
        <v>0.4</v>
      </c>
      <c r="X389" s="8"/>
      <c r="Y389" s="8"/>
      <c r="Z389" s="8">
        <v>618</v>
      </c>
      <c r="AA389" s="8">
        <v>10.9</v>
      </c>
      <c r="AB389" s="8">
        <v>20.5</v>
      </c>
      <c r="AC389" s="8">
        <v>1154.5999999999999</v>
      </c>
      <c r="AD389" s="8">
        <v>36.345999999999997</v>
      </c>
      <c r="AE389" s="8"/>
      <c r="AF389" s="8"/>
      <c r="AG389" s="7">
        <v>0.93300000000000005</v>
      </c>
      <c r="AH389" s="111">
        <v>0.124</v>
      </c>
      <c r="AI389" s="124">
        <v>6.2418000000000001E-2</v>
      </c>
      <c r="AJ389" s="7">
        <v>26.43</v>
      </c>
      <c r="AK389" s="124">
        <v>2363.7951609418269</v>
      </c>
      <c r="AM389" s="124">
        <v>7255.4171828254812</v>
      </c>
      <c r="AN389" s="124">
        <v>10916.728364265929</v>
      </c>
      <c r="AO389" s="124">
        <v>5.9785612188365604</v>
      </c>
      <c r="AQ389" s="78"/>
      <c r="AR389" s="7">
        <v>0.20821036700718881</v>
      </c>
      <c r="AS389" s="7">
        <f t="shared" si="146"/>
        <v>1.6509</v>
      </c>
      <c r="AT389">
        <v>44.3</v>
      </c>
      <c r="AU389" s="7">
        <v>0.13140000000000002</v>
      </c>
      <c r="AV389" s="7">
        <v>8.76</v>
      </c>
      <c r="AW389" s="78" t="s">
        <v>97</v>
      </c>
      <c r="AX389" s="78" t="s">
        <v>99</v>
      </c>
      <c r="AY389" s="78">
        <v>4572.7</v>
      </c>
      <c r="AZ389" s="78">
        <v>5178.8</v>
      </c>
      <c r="BA389" s="78">
        <v>23.72</v>
      </c>
      <c r="BB389" s="78">
        <v>0.89094208876422987</v>
      </c>
      <c r="BC389" s="78" t="str">
        <f t="shared" si="155"/>
        <v>R50S4C2</v>
      </c>
      <c r="BD389" s="78">
        <f t="shared" si="156"/>
        <v>76.413347411529571</v>
      </c>
      <c r="BE389" s="78">
        <v>0.54</v>
      </c>
      <c r="BF389" s="78" t="s">
        <v>49</v>
      </c>
      <c r="BG389" s="99">
        <v>20.100000000000001</v>
      </c>
      <c r="BH389" s="142">
        <v>1.4907302307983352</v>
      </c>
      <c r="BI389" s="99">
        <v>4</v>
      </c>
      <c r="BJ389" s="99">
        <f t="shared" si="157"/>
        <v>6.6074999999999999</v>
      </c>
      <c r="BK389" s="99">
        <v>43.685206205069996</v>
      </c>
      <c r="BL389" s="142">
        <v>6.9397590361445776</v>
      </c>
      <c r="BM389" s="76" t="str">
        <f t="shared" si="158"/>
        <v>R50S4</v>
      </c>
      <c r="BN389" s="76">
        <f t="shared" si="159"/>
        <v>46.285872803640181</v>
      </c>
      <c r="BO389" s="76"/>
      <c r="BP389" s="110">
        <f t="shared" si="160"/>
        <v>7.0665650157640281</v>
      </c>
      <c r="BQ389" s="144">
        <f t="shared" si="161"/>
        <v>7.0499999999999993E-2</v>
      </c>
      <c r="BR389" s="110">
        <f t="shared" si="162"/>
        <v>6.4237545744098057</v>
      </c>
      <c r="BS389" s="99">
        <v>1</v>
      </c>
      <c r="BT389" s="99">
        <f t="shared" si="163"/>
        <v>9598.1367360000004</v>
      </c>
      <c r="BU389" s="122">
        <v>4</v>
      </c>
      <c r="BV389" s="122">
        <f t="shared" si="164"/>
        <v>6621.1367360000004</v>
      </c>
      <c r="BW389" s="122">
        <f t="shared" si="165"/>
        <v>8.5542168674698788E-3</v>
      </c>
      <c r="BX389" s="122" t="s">
        <v>1377</v>
      </c>
      <c r="BY389" s="122">
        <f t="shared" si="166"/>
        <v>0.33191549590285774</v>
      </c>
      <c r="BZ389" s="78">
        <v>-5.2005866976206345</v>
      </c>
      <c r="CA389" s="122">
        <f t="shared" si="167"/>
        <v>-5.1759983464535422</v>
      </c>
      <c r="CB389" s="122">
        <f t="shared" si="168"/>
        <v>-8.5450556701601528</v>
      </c>
    </row>
    <row r="390" spans="1:80" x14ac:dyDescent="0.35">
      <c r="A390" s="34" t="s">
        <v>68</v>
      </c>
      <c r="B390" s="14">
        <f t="shared" si="170"/>
        <v>4</v>
      </c>
      <c r="C390" s="8" t="s">
        <v>45</v>
      </c>
      <c r="D390" s="14">
        <v>3</v>
      </c>
      <c r="E390" s="8"/>
      <c r="F390" s="14">
        <v>3437.6</v>
      </c>
      <c r="G390" s="14">
        <v>3438.4</v>
      </c>
      <c r="H390" s="14">
        <f t="shared" si="171"/>
        <v>3152.6</v>
      </c>
      <c r="I390" s="14">
        <f t="shared" si="169"/>
        <v>3153.4</v>
      </c>
      <c r="J390" s="8">
        <v>7</v>
      </c>
      <c r="K390" s="54">
        <v>270.96260000000001</v>
      </c>
      <c r="L390" s="8">
        <v>108</v>
      </c>
      <c r="M390" s="8">
        <v>46.8</v>
      </c>
      <c r="N390" s="8">
        <v>46.3</v>
      </c>
      <c r="O390" s="8">
        <v>9.6</v>
      </c>
      <c r="P390" s="8">
        <v>0.89700000000000002</v>
      </c>
      <c r="Q390" s="8">
        <v>8.8999999999999996E-2</v>
      </c>
      <c r="R390" s="8">
        <v>7.0999999999999994E-2</v>
      </c>
      <c r="S390" s="8">
        <v>3437</v>
      </c>
      <c r="T390" s="8"/>
      <c r="U390" s="8"/>
      <c r="V390" s="8"/>
      <c r="W390" s="8">
        <v>0.377</v>
      </c>
      <c r="X390" s="8"/>
      <c r="Y390" s="8"/>
      <c r="Z390" s="8">
        <v>496</v>
      </c>
      <c r="AA390" s="8">
        <v>64.599999999999994</v>
      </c>
      <c r="AB390" s="8">
        <v>20.5</v>
      </c>
      <c r="AC390" s="8">
        <v>1154.5999999999999</v>
      </c>
      <c r="AD390" s="8">
        <v>36.345999999999997</v>
      </c>
      <c r="AE390" s="8"/>
      <c r="AF390" s="8"/>
      <c r="AG390" s="7">
        <v>0.93300000000000005</v>
      </c>
      <c r="AH390" s="111">
        <v>0.124</v>
      </c>
      <c r="AI390" s="124">
        <v>6.2418000000000001E-2</v>
      </c>
      <c r="AJ390" s="7">
        <v>26.43</v>
      </c>
      <c r="AK390" s="124">
        <v>2363.7951609418269</v>
      </c>
      <c r="AM390" s="124">
        <v>7255.4171828254812</v>
      </c>
      <c r="AN390" s="124">
        <v>10916.728364265929</v>
      </c>
      <c r="AO390" s="124">
        <v>5.9785612188365604</v>
      </c>
      <c r="AQ390" s="78"/>
      <c r="AR390" s="7">
        <v>0.20821036700718881</v>
      </c>
      <c r="AS390" s="7">
        <f t="shared" si="146"/>
        <v>1.6509</v>
      </c>
      <c r="AT390">
        <v>44.3</v>
      </c>
      <c r="AU390" s="7">
        <v>0.13140000000000002</v>
      </c>
      <c r="AV390" s="7">
        <v>8.76</v>
      </c>
      <c r="AW390" s="78" t="s">
        <v>97</v>
      </c>
      <c r="AX390" s="78" t="s">
        <v>99</v>
      </c>
      <c r="AY390" s="78">
        <v>4592.8</v>
      </c>
      <c r="AZ390" s="78">
        <v>5185.28</v>
      </c>
      <c r="BA390" s="78">
        <v>18.25</v>
      </c>
      <c r="BB390" s="78">
        <v>22.17796381312451</v>
      </c>
      <c r="BC390" s="78" t="str">
        <f t="shared" si="155"/>
        <v>R50S4C3</v>
      </c>
      <c r="BD390" s="78">
        <f t="shared" si="156"/>
        <v>76.413347411529571</v>
      </c>
      <c r="BE390" s="78">
        <v>13.14</v>
      </c>
      <c r="BF390" s="78" t="s">
        <v>49</v>
      </c>
      <c r="BG390" s="99">
        <v>20.100000000000001</v>
      </c>
      <c r="BH390" s="142">
        <v>1.4907302307983352</v>
      </c>
      <c r="BI390" s="99">
        <v>4</v>
      </c>
      <c r="BJ390" s="99">
        <f t="shared" si="157"/>
        <v>6.6074999999999999</v>
      </c>
      <c r="BK390" s="99">
        <v>43.685206205069996</v>
      </c>
      <c r="BL390" s="142">
        <v>4.875</v>
      </c>
      <c r="BM390" s="76" t="str">
        <f t="shared" si="158"/>
        <v>R50S4</v>
      </c>
      <c r="BN390" s="76">
        <f t="shared" si="159"/>
        <v>46.285872803640181</v>
      </c>
      <c r="BO390" s="76"/>
      <c r="BP390" s="110">
        <f t="shared" si="160"/>
        <v>7.51954995267198</v>
      </c>
      <c r="BQ390" s="144">
        <f t="shared" si="161"/>
        <v>7.0499999999999993E-2</v>
      </c>
      <c r="BR390" s="110">
        <f t="shared" si="162"/>
        <v>6.4237545744098057</v>
      </c>
      <c r="BS390" s="99">
        <v>1</v>
      </c>
      <c r="BT390" s="99">
        <f t="shared" si="163"/>
        <v>9647.7126239999998</v>
      </c>
      <c r="BU390" s="122">
        <v>4</v>
      </c>
      <c r="BV390" s="122">
        <f t="shared" si="164"/>
        <v>6210.7126239999998</v>
      </c>
      <c r="BW390" s="122">
        <f t="shared" si="165"/>
        <v>7.3958333333333333E-3</v>
      </c>
      <c r="BX390" s="122" t="s">
        <v>1377</v>
      </c>
      <c r="BY390" s="122">
        <f t="shared" si="166"/>
        <v>0.27245214424719033</v>
      </c>
      <c r="BZ390" s="78">
        <v>-5.033074614785229</v>
      </c>
      <c r="CA390" s="122">
        <f t="shared" si="167"/>
        <v>-5.1759983464535422</v>
      </c>
      <c r="CB390" s="122">
        <f t="shared" si="168"/>
        <v>-8.5450556701601528</v>
      </c>
    </row>
    <row r="391" spans="1:80" x14ac:dyDescent="0.35">
      <c r="A391" s="34" t="s">
        <v>68</v>
      </c>
      <c r="B391" s="14">
        <f t="shared" si="170"/>
        <v>4</v>
      </c>
      <c r="C391" s="8" t="s">
        <v>45</v>
      </c>
      <c r="D391" s="14">
        <v>4</v>
      </c>
      <c r="E391" s="8"/>
      <c r="F391" s="14">
        <v>3479</v>
      </c>
      <c r="G391" s="14">
        <v>3479.8</v>
      </c>
      <c r="H391" s="14">
        <f t="shared" si="171"/>
        <v>3194</v>
      </c>
      <c r="I391" s="14">
        <f t="shared" si="169"/>
        <v>3194.8</v>
      </c>
      <c r="J391" s="8">
        <v>7</v>
      </c>
      <c r="K391" s="54">
        <v>273.19819999999999</v>
      </c>
      <c r="L391" s="8">
        <v>108.5</v>
      </c>
      <c r="M391" s="8">
        <v>47.9</v>
      </c>
      <c r="N391" s="8">
        <v>77.5</v>
      </c>
      <c r="O391" s="8">
        <v>11</v>
      </c>
      <c r="P391" s="8">
        <v>0.85</v>
      </c>
      <c r="Q391" s="8">
        <v>8.4000000000000005E-2</v>
      </c>
      <c r="R391" s="8">
        <v>6.5000000000000002E-2</v>
      </c>
      <c r="S391" s="8">
        <v>3152</v>
      </c>
      <c r="T391" s="8"/>
      <c r="U391" s="8"/>
      <c r="V391" s="8"/>
      <c r="W391" s="8">
        <v>0.38100000000000001</v>
      </c>
      <c r="X391" s="8"/>
      <c r="Y391" s="8"/>
      <c r="Z391" s="8">
        <v>470</v>
      </c>
      <c r="AA391" s="8">
        <v>15</v>
      </c>
      <c r="AB391" s="8">
        <v>20.5</v>
      </c>
      <c r="AC391" s="8">
        <v>1154.5999999999999</v>
      </c>
      <c r="AD391" s="8">
        <v>36.345999999999997</v>
      </c>
      <c r="AE391" s="8"/>
      <c r="AF391" s="8"/>
      <c r="AG391" s="7">
        <v>0.93300000000000005</v>
      </c>
      <c r="AH391" s="111">
        <v>0.124</v>
      </c>
      <c r="AI391" s="124">
        <v>6.2418000000000001E-2</v>
      </c>
      <c r="AJ391" s="7">
        <v>26.43</v>
      </c>
      <c r="AK391" s="124">
        <v>2363.7951609418269</v>
      </c>
      <c r="AM391" s="124">
        <v>7255.4171828254812</v>
      </c>
      <c r="AN391" s="124">
        <v>10916.728364265929</v>
      </c>
      <c r="AO391" s="124">
        <v>5.9785612188365604</v>
      </c>
      <c r="AQ391" s="78"/>
      <c r="AR391" s="7">
        <v>0.20821036700718881</v>
      </c>
      <c r="AS391" s="7">
        <f t="shared" si="146"/>
        <v>1.6509</v>
      </c>
      <c r="AT391">
        <v>44.3</v>
      </c>
      <c r="AU391" s="7">
        <v>3.9000000000000007E-2</v>
      </c>
      <c r="AV391" s="7">
        <v>2.6</v>
      </c>
      <c r="AW391" s="78" t="s">
        <v>97</v>
      </c>
      <c r="AX391" s="78" t="s">
        <v>99</v>
      </c>
      <c r="AY391" s="78">
        <v>4645.1000000000004</v>
      </c>
      <c r="AZ391" s="78">
        <v>5201.84</v>
      </c>
      <c r="BA391" s="78">
        <v>26.06</v>
      </c>
      <c r="BB391" s="78">
        <v>1.0956640442576431</v>
      </c>
      <c r="BC391" s="78" t="str">
        <f t="shared" si="155"/>
        <v>R50S4C4</v>
      </c>
      <c r="BD391" s="78">
        <f t="shared" si="156"/>
        <v>76.413347411529571</v>
      </c>
      <c r="BE391" s="78">
        <v>0.61</v>
      </c>
      <c r="BF391" s="78" t="s">
        <v>49</v>
      </c>
      <c r="BG391" s="99">
        <v>20.100000000000001</v>
      </c>
      <c r="BH391" s="142">
        <v>1.4907302307983352</v>
      </c>
      <c r="BI391" s="99">
        <v>4</v>
      </c>
      <c r="BJ391" s="99">
        <f t="shared" si="157"/>
        <v>6.6074999999999999</v>
      </c>
      <c r="BK391" s="99">
        <v>43.685206205069996</v>
      </c>
      <c r="BL391" s="142">
        <v>4.3545454545454545</v>
      </c>
      <c r="BM391" s="76" t="str">
        <f t="shared" si="158"/>
        <v>R50S4</v>
      </c>
      <c r="BN391" s="76">
        <f t="shared" si="159"/>
        <v>46.285872803640181</v>
      </c>
      <c r="BO391" s="76"/>
      <c r="BP391" s="110">
        <f t="shared" si="160"/>
        <v>6.4118113545956863</v>
      </c>
      <c r="BQ391" s="144">
        <f t="shared" si="161"/>
        <v>7.0499999999999993E-2</v>
      </c>
      <c r="BR391" s="110">
        <f t="shared" si="162"/>
        <v>6.4237545744098057</v>
      </c>
      <c r="BS391" s="99">
        <v>1</v>
      </c>
      <c r="BT391" s="99">
        <f t="shared" si="163"/>
        <v>9774.4065599999994</v>
      </c>
      <c r="BU391" s="122">
        <v>4</v>
      </c>
      <c r="BV391" s="122">
        <f t="shared" si="164"/>
        <v>6622.4065599999994</v>
      </c>
      <c r="BW391" s="122">
        <f t="shared" si="165"/>
        <v>5.909090909090909E-3</v>
      </c>
      <c r="BX391" s="122" t="s">
        <v>1377</v>
      </c>
      <c r="BY391" s="122">
        <f t="shared" si="166"/>
        <v>0.23916145846796308</v>
      </c>
      <c r="BZ391" s="78">
        <v>-5.0563069162784977</v>
      </c>
      <c r="CA391" s="122">
        <f t="shared" si="167"/>
        <v>-5.1759983464535422</v>
      </c>
      <c r="CB391" s="122">
        <f t="shared" si="168"/>
        <v>-8.5450556701601528</v>
      </c>
    </row>
    <row r="392" spans="1:80" x14ac:dyDescent="0.35">
      <c r="A392" s="34" t="s">
        <v>68</v>
      </c>
      <c r="B392" s="14">
        <v>3</v>
      </c>
      <c r="C392" s="8" t="s">
        <v>45</v>
      </c>
      <c r="D392" s="14">
        <v>1</v>
      </c>
      <c r="E392" s="8"/>
      <c r="F392" s="14">
        <v>3505</v>
      </c>
      <c r="G392" s="14">
        <v>3505.6</v>
      </c>
      <c r="H392" s="14">
        <f>F392-288</f>
        <v>3217</v>
      </c>
      <c r="I392" s="14">
        <f t="shared" ref="I392:I395" si="172">G392-288</f>
        <v>3217.6</v>
      </c>
      <c r="J392" s="8">
        <v>5</v>
      </c>
      <c r="K392" s="54">
        <v>274.4402</v>
      </c>
      <c r="L392" s="8">
        <v>233.1</v>
      </c>
      <c r="M392" s="8">
        <v>109</v>
      </c>
      <c r="N392" s="8">
        <v>99.9</v>
      </c>
      <c r="O392" s="8">
        <v>33.299999999999997</v>
      </c>
      <c r="P392" s="8">
        <v>0.70799999999999996</v>
      </c>
      <c r="Q392" s="8">
        <v>0.23300000000000001</v>
      </c>
      <c r="R392" s="8">
        <v>0.2</v>
      </c>
      <c r="S392" s="8">
        <v>2223</v>
      </c>
      <c r="T392" s="8"/>
      <c r="U392" s="8"/>
      <c r="V392" s="8"/>
      <c r="W392" s="8">
        <v>0.39900000000000002</v>
      </c>
      <c r="X392" s="8"/>
      <c r="Y392" s="8"/>
      <c r="Z392" s="8">
        <v>1335</v>
      </c>
      <c r="AA392" s="8">
        <v>16.600000000000001</v>
      </c>
      <c r="AB392" s="8">
        <v>13.1</v>
      </c>
      <c r="AC392" s="8">
        <v>2846.5</v>
      </c>
      <c r="AD392" s="8">
        <v>321.22199999999998</v>
      </c>
      <c r="AE392" s="8"/>
      <c r="AF392" s="8"/>
      <c r="AG392" s="7">
        <v>0.93544359161734369</v>
      </c>
      <c r="AH392" s="111">
        <v>0.12</v>
      </c>
      <c r="AI392" s="124">
        <v>7.9525333333333337E-2</v>
      </c>
      <c r="AJ392" s="7">
        <v>34.090000000000003</v>
      </c>
      <c r="AK392" s="124">
        <v>2167.6184447457649</v>
      </c>
      <c r="AM392" s="124">
        <v>7462.2122437288144</v>
      </c>
      <c r="AN392" s="124">
        <v>11342.19732745763</v>
      </c>
      <c r="AO392" s="124">
        <v>5.1945905084745796</v>
      </c>
      <c r="AQ392" s="78"/>
      <c r="AR392" s="7">
        <v>0.18917571135230271</v>
      </c>
      <c r="AS392" s="7">
        <f t="shared" si="146"/>
        <v>1.9346999999999999</v>
      </c>
      <c r="AT392">
        <v>46.300000000000004</v>
      </c>
      <c r="AU392" s="7" t="s">
        <v>69</v>
      </c>
      <c r="AV392" s="7">
        <v>0</v>
      </c>
      <c r="AW392" s="78" t="s">
        <v>97</v>
      </c>
      <c r="AX392" s="78" t="s">
        <v>99</v>
      </c>
      <c r="AY392" s="78">
        <v>4678.1000000000004</v>
      </c>
      <c r="AZ392" s="78">
        <v>5211.04</v>
      </c>
      <c r="BA392" s="78">
        <v>0</v>
      </c>
      <c r="BB392" s="78">
        <v>-8.8002401771306402E-2</v>
      </c>
      <c r="BC392" s="78" t="str">
        <f t="shared" si="155"/>
        <v>R50S3C1</v>
      </c>
      <c r="BD392" s="78">
        <f t="shared" si="156"/>
        <v>10.602311189988002</v>
      </c>
      <c r="BE392" s="78">
        <v>-4.6899999999999997E-2</v>
      </c>
      <c r="BF392" s="78"/>
      <c r="BG392" s="99">
        <v>30.1</v>
      </c>
      <c r="BH392" s="142">
        <v>4.259313581695511</v>
      </c>
      <c r="BI392" s="99">
        <v>4</v>
      </c>
      <c r="BJ392" s="99">
        <f t="shared" si="157"/>
        <v>8.5225000000000009</v>
      </c>
      <c r="BK392" s="99">
        <v>83.499559988266341</v>
      </c>
      <c r="BL392" s="142">
        <v>3.2732732732732734</v>
      </c>
      <c r="BM392" s="76" t="str">
        <f t="shared" si="158"/>
        <v>R50S3</v>
      </c>
      <c r="BN392" s="76">
        <f t="shared" si="159"/>
        <v>5.4800802139804636</v>
      </c>
      <c r="BO392" s="76"/>
      <c r="BP392" s="110">
        <f t="shared" si="160"/>
        <v>8.2259651057439616</v>
      </c>
      <c r="BQ392" s="144">
        <f t="shared" si="161"/>
        <v>0.2225</v>
      </c>
      <c r="BR392" s="110">
        <f t="shared" si="162"/>
        <v>8.5300761004663457</v>
      </c>
      <c r="BS392" s="99">
        <v>1</v>
      </c>
      <c r="BT392" s="99">
        <f t="shared" si="163"/>
        <v>9870.576272284221</v>
      </c>
      <c r="BU392" s="122">
        <v>4</v>
      </c>
      <c r="BV392" s="122">
        <f t="shared" si="164"/>
        <v>7647.576272284221</v>
      </c>
      <c r="BW392" s="122">
        <f t="shared" si="165"/>
        <v>6.0060060060060068E-3</v>
      </c>
      <c r="BX392" s="122" t="s">
        <v>1377</v>
      </c>
      <c r="BY392" s="122">
        <f t="shared" si="166"/>
        <v>9.7031420870742957E-2</v>
      </c>
      <c r="BZ392" s="78">
        <v>-5.8785392940907721</v>
      </c>
      <c r="CA392" s="122">
        <f t="shared" si="167"/>
        <v>-5.7600390011029541</v>
      </c>
      <c r="CB392" s="122">
        <f t="shared" si="168"/>
        <v>-11.143947455433885</v>
      </c>
    </row>
    <row r="393" spans="1:80" x14ac:dyDescent="0.35">
      <c r="A393" s="34" t="s">
        <v>68</v>
      </c>
      <c r="B393" s="14">
        <f t="shared" ref="B393:B395" si="173">B392</f>
        <v>3</v>
      </c>
      <c r="C393" s="8" t="s">
        <v>45</v>
      </c>
      <c r="D393" s="14">
        <v>2</v>
      </c>
      <c r="E393" s="8"/>
      <c r="F393" s="14">
        <v>3525.2</v>
      </c>
      <c r="G393" s="14">
        <v>3526</v>
      </c>
      <c r="H393" s="14">
        <f t="shared" ref="H393:H395" si="174">F393-288</f>
        <v>3237.2</v>
      </c>
      <c r="I393" s="14">
        <f t="shared" si="172"/>
        <v>3238</v>
      </c>
      <c r="J393" s="8">
        <v>7</v>
      </c>
      <c r="K393" s="54">
        <v>275.53099999999995</v>
      </c>
      <c r="L393" s="8">
        <v>233.1</v>
      </c>
      <c r="M393" s="8">
        <v>109</v>
      </c>
      <c r="N393" s="8">
        <v>99.9</v>
      </c>
      <c r="O393" s="8">
        <v>33.299999999999997</v>
      </c>
      <c r="P393" s="8">
        <v>0.70799999999999996</v>
      </c>
      <c r="Q393" s="8">
        <v>0.23300000000000001</v>
      </c>
      <c r="R393" s="8">
        <v>0.2</v>
      </c>
      <c r="S393" s="8">
        <v>2223</v>
      </c>
      <c r="T393" s="8"/>
      <c r="U393" s="8"/>
      <c r="V393" s="8"/>
      <c r="W393" s="8">
        <v>0.39900000000000002</v>
      </c>
      <c r="X393" s="8"/>
      <c r="Y393" s="8"/>
      <c r="Z393" s="8">
        <v>1335</v>
      </c>
      <c r="AA393" s="8">
        <v>16.600000000000001</v>
      </c>
      <c r="AB393" s="8">
        <v>13.1</v>
      </c>
      <c r="AC393" s="8">
        <v>2846.5</v>
      </c>
      <c r="AD393" s="8">
        <v>321.22199999999998</v>
      </c>
      <c r="AE393" s="8"/>
      <c r="AF393" s="8"/>
      <c r="AG393" s="7">
        <v>0.93544359161734369</v>
      </c>
      <c r="AH393" s="111">
        <v>0.12</v>
      </c>
      <c r="AI393" s="124">
        <v>7.9525333333333337E-2</v>
      </c>
      <c r="AJ393" s="7">
        <v>34.090000000000003</v>
      </c>
      <c r="AK393" s="124">
        <v>2167.6184447457649</v>
      </c>
      <c r="AM393" s="124">
        <v>7462.2122437288144</v>
      </c>
      <c r="AN393" s="124">
        <v>11342.19732745763</v>
      </c>
      <c r="AO393" s="124">
        <v>5.1945905084745796</v>
      </c>
      <c r="AQ393" s="78"/>
      <c r="AR393" s="7">
        <v>0.18917571135230271</v>
      </c>
      <c r="AS393" s="7">
        <f t="shared" si="146"/>
        <v>1.9346999999999999</v>
      </c>
      <c r="AT393">
        <v>46.300000000000004</v>
      </c>
      <c r="AU393" s="7">
        <v>0</v>
      </c>
      <c r="AV393" s="7">
        <v>0</v>
      </c>
      <c r="AW393" s="78" t="s">
        <v>97</v>
      </c>
      <c r="AX393" s="78" t="s">
        <v>99</v>
      </c>
      <c r="AY393" s="78">
        <v>4703.6000000000004</v>
      </c>
      <c r="AZ393" s="78">
        <v>5219.12</v>
      </c>
      <c r="BA393" s="78">
        <v>0</v>
      </c>
      <c r="BB393" s="78">
        <v>37.631905648665452</v>
      </c>
      <c r="BC393" s="78" t="str">
        <f t="shared" si="155"/>
        <v>R50S3C2</v>
      </c>
      <c r="BD393" s="78">
        <f t="shared" si="156"/>
        <v>10.602311189988002</v>
      </c>
      <c r="BE393" s="78">
        <v>19.399999999999995</v>
      </c>
      <c r="BF393" s="78"/>
      <c r="BG393" s="99">
        <v>30.1</v>
      </c>
      <c r="BH393" s="142">
        <v>4.259313581695511</v>
      </c>
      <c r="BI393" s="99">
        <v>4</v>
      </c>
      <c r="BJ393" s="99">
        <f t="shared" si="157"/>
        <v>8.5225000000000009</v>
      </c>
      <c r="BK393" s="99">
        <v>83.499559988266341</v>
      </c>
      <c r="BL393" s="142">
        <v>3.2732732732732734</v>
      </c>
      <c r="BM393" s="76" t="str">
        <f t="shared" si="158"/>
        <v>R50S3</v>
      </c>
      <c r="BN393" s="76">
        <f t="shared" si="159"/>
        <v>5.4800802139804636</v>
      </c>
      <c r="BO393" s="76"/>
      <c r="BP393" s="110">
        <f t="shared" si="160"/>
        <v>8.2259651057439616</v>
      </c>
      <c r="BQ393" s="144">
        <f t="shared" si="161"/>
        <v>0.2225</v>
      </c>
      <c r="BR393" s="110">
        <f t="shared" si="162"/>
        <v>8.5300761004663457</v>
      </c>
      <c r="BS393" s="99">
        <v>1</v>
      </c>
      <c r="BT393" s="99">
        <f t="shared" si="163"/>
        <v>9932.5550228904194</v>
      </c>
      <c r="BU393" s="122">
        <v>4</v>
      </c>
      <c r="BV393" s="122">
        <f t="shared" si="164"/>
        <v>7709.5550228904194</v>
      </c>
      <c r="BW393" s="122">
        <f t="shared" si="165"/>
        <v>6.0060060060060068E-3</v>
      </c>
      <c r="BX393" s="122" t="s">
        <v>1377</v>
      </c>
      <c r="BY393" s="122">
        <f t="shared" si="166"/>
        <v>9.7031420870742957E-2</v>
      </c>
      <c r="BZ393" s="78">
        <v>-5.8785392940907721</v>
      </c>
      <c r="CA393" s="122">
        <f t="shared" si="167"/>
        <v>-5.7600390011029541</v>
      </c>
      <c r="CB393" s="122">
        <f t="shared" si="168"/>
        <v>-11.143947455433885</v>
      </c>
    </row>
    <row r="394" spans="1:80" x14ac:dyDescent="0.35">
      <c r="A394" s="34" t="s">
        <v>68</v>
      </c>
      <c r="B394" s="14">
        <f t="shared" si="173"/>
        <v>3</v>
      </c>
      <c r="C394" s="8" t="s">
        <v>45</v>
      </c>
      <c r="D394" s="14">
        <v>3</v>
      </c>
      <c r="E394" s="8"/>
      <c r="F394" s="14">
        <v>3555.5</v>
      </c>
      <c r="G394" s="14">
        <v>3556.5</v>
      </c>
      <c r="H394" s="14">
        <f t="shared" si="174"/>
        <v>3267.5</v>
      </c>
      <c r="I394" s="14">
        <f t="shared" si="172"/>
        <v>3268.5</v>
      </c>
      <c r="J394" s="8">
        <v>9</v>
      </c>
      <c r="K394" s="54">
        <v>277.16719999999998</v>
      </c>
      <c r="L394" s="8">
        <v>192.1</v>
      </c>
      <c r="M394" s="8">
        <v>86</v>
      </c>
      <c r="N394" s="8">
        <v>137.19999999999999</v>
      </c>
      <c r="O394" s="8">
        <v>39.299999999999997</v>
      </c>
      <c r="P394" s="8">
        <v>0.91300000000000003</v>
      </c>
      <c r="Q394" s="8">
        <v>0.29299999999999998</v>
      </c>
      <c r="R394" s="8">
        <v>0.245</v>
      </c>
      <c r="S394" s="8">
        <v>2218</v>
      </c>
      <c r="T394" s="8"/>
      <c r="U394" s="8"/>
      <c r="V394" s="8"/>
      <c r="W394" s="8">
        <v>0.46700000000000003</v>
      </c>
      <c r="X394" s="8"/>
      <c r="Y394" s="8"/>
      <c r="Z394" s="8">
        <v>2916</v>
      </c>
      <c r="AA394" s="8">
        <v>64.8</v>
      </c>
      <c r="AB394" s="8">
        <v>13.1</v>
      </c>
      <c r="AC394" s="8">
        <v>2846.5</v>
      </c>
      <c r="AD394" s="8">
        <v>321.22199999999998</v>
      </c>
      <c r="AE394" s="8"/>
      <c r="AF394" s="8"/>
      <c r="AG394" s="7">
        <v>0.93544359161734369</v>
      </c>
      <c r="AH394" s="111">
        <v>0.12</v>
      </c>
      <c r="AI394" s="124">
        <v>7.9525333333333337E-2</v>
      </c>
      <c r="AJ394" s="7">
        <v>34.090000000000003</v>
      </c>
      <c r="AK394" s="124">
        <v>2167.6184447457649</v>
      </c>
      <c r="AM394" s="124">
        <v>7462.2122437288144</v>
      </c>
      <c r="AN394" s="124">
        <v>11342.19732745763</v>
      </c>
      <c r="AO394" s="124">
        <v>5.1945905084745796</v>
      </c>
      <c r="AQ394" s="78"/>
      <c r="AR394" s="7">
        <v>0.18917571135230271</v>
      </c>
      <c r="AS394" s="7">
        <f t="shared" si="146"/>
        <v>1.9346999999999999</v>
      </c>
      <c r="AT394">
        <v>46.300000000000004</v>
      </c>
      <c r="AU394" s="7">
        <v>0</v>
      </c>
      <c r="AV394" s="7">
        <v>0</v>
      </c>
      <c r="AW394" s="78" t="s">
        <v>97</v>
      </c>
      <c r="AX394" s="78" t="s">
        <v>99</v>
      </c>
      <c r="AY394" s="78">
        <v>4742.2</v>
      </c>
      <c r="AZ394" s="78">
        <v>5231.24</v>
      </c>
      <c r="BA394" s="78">
        <v>62.84</v>
      </c>
      <c r="BB394" s="78">
        <v>3.2717160150498943</v>
      </c>
      <c r="BC394" s="78" t="str">
        <f t="shared" si="155"/>
        <v>R50S3C3</v>
      </c>
      <c r="BD394" s="78">
        <f t="shared" si="156"/>
        <v>10.602311189988002</v>
      </c>
      <c r="BE394" s="78">
        <v>1.6000000000000003</v>
      </c>
      <c r="BF394" s="78"/>
      <c r="BG394" s="99">
        <v>30.1</v>
      </c>
      <c r="BH394" s="142">
        <v>4.259313581695511</v>
      </c>
      <c r="BI394" s="99">
        <v>4</v>
      </c>
      <c r="BJ394" s="99">
        <f t="shared" si="157"/>
        <v>8.5225000000000009</v>
      </c>
      <c r="BK394" s="99">
        <v>83.499559988266341</v>
      </c>
      <c r="BL394" s="142">
        <v>2.1882951653944023</v>
      </c>
      <c r="BM394" s="76" t="str">
        <f t="shared" si="158"/>
        <v>R50S3</v>
      </c>
      <c r="BN394" s="76">
        <f t="shared" si="159"/>
        <v>5.4800802139804636</v>
      </c>
      <c r="BO394" s="76"/>
      <c r="BP394" s="110">
        <f t="shared" si="160"/>
        <v>8.834187095188728</v>
      </c>
      <c r="BQ394" s="144">
        <f t="shared" si="161"/>
        <v>0.2225</v>
      </c>
      <c r="BR394" s="110">
        <f t="shared" si="162"/>
        <v>8.5300761004663457</v>
      </c>
      <c r="BS394" s="99">
        <v>1</v>
      </c>
      <c r="BT394" s="99">
        <f t="shared" si="163"/>
        <v>10025.523148799719</v>
      </c>
      <c r="BU394" s="122">
        <v>4</v>
      </c>
      <c r="BV394" s="122">
        <f t="shared" si="164"/>
        <v>7807.5231487997189</v>
      </c>
      <c r="BW394" s="122">
        <f t="shared" si="165"/>
        <v>6.2340966921119595E-3</v>
      </c>
      <c r="BX394" s="122" t="s">
        <v>1377</v>
      </c>
      <c r="BY394" s="122">
        <f t="shared" si="166"/>
        <v>7.7487573701670975E-2</v>
      </c>
      <c r="BZ394" s="78">
        <v>-5.641538708115136</v>
      </c>
      <c r="CA394" s="122">
        <f t="shared" si="167"/>
        <v>-5.7600390011029541</v>
      </c>
      <c r="CB394" s="122">
        <f t="shared" si="168"/>
        <v>-11.143947455433885</v>
      </c>
    </row>
    <row r="395" spans="1:80" x14ac:dyDescent="0.35">
      <c r="A395" s="34" t="s">
        <v>68</v>
      </c>
      <c r="B395" s="14">
        <f t="shared" si="173"/>
        <v>3</v>
      </c>
      <c r="C395" s="8" t="s">
        <v>45</v>
      </c>
      <c r="D395" s="14">
        <v>4</v>
      </c>
      <c r="E395" s="8"/>
      <c r="F395" s="14">
        <v>3569.4</v>
      </c>
      <c r="G395" s="14">
        <v>3570.2</v>
      </c>
      <c r="H395" s="14">
        <f t="shared" si="174"/>
        <v>3281.4</v>
      </c>
      <c r="I395" s="14">
        <f t="shared" si="172"/>
        <v>3282.2</v>
      </c>
      <c r="J395" s="8">
        <v>7</v>
      </c>
      <c r="K395" s="54">
        <v>277.91780000000006</v>
      </c>
      <c r="L395" s="8">
        <v>192.1</v>
      </c>
      <c r="M395" s="8">
        <v>86</v>
      </c>
      <c r="N395" s="8">
        <v>137.19999999999999</v>
      </c>
      <c r="O395" s="8">
        <v>39.299999999999997</v>
      </c>
      <c r="P395" s="8">
        <v>0.91300000000000003</v>
      </c>
      <c r="Q395" s="8">
        <v>0.29299999999999998</v>
      </c>
      <c r="R395" s="8">
        <v>0.245</v>
      </c>
      <c r="S395" s="8">
        <v>2218</v>
      </c>
      <c r="T395" s="8"/>
      <c r="U395" s="8"/>
      <c r="V395" s="8"/>
      <c r="W395" s="8">
        <v>0.46700000000000003</v>
      </c>
      <c r="X395" s="8"/>
      <c r="Y395" s="8"/>
      <c r="Z395" s="8">
        <v>2916</v>
      </c>
      <c r="AA395" s="8">
        <v>64.8</v>
      </c>
      <c r="AB395" s="8">
        <v>13.1</v>
      </c>
      <c r="AC395" s="8">
        <v>2846.5</v>
      </c>
      <c r="AD395" s="8">
        <v>321.22199999999998</v>
      </c>
      <c r="AE395" s="8"/>
      <c r="AF395" s="8"/>
      <c r="AG395" s="7">
        <v>0.93544359161734369</v>
      </c>
      <c r="AH395" s="111">
        <v>0.12</v>
      </c>
      <c r="AI395" s="124">
        <v>7.9525333333333337E-2</v>
      </c>
      <c r="AJ395" s="7">
        <v>34.090000000000003</v>
      </c>
      <c r="AK395" s="124">
        <v>2167.6184447457649</v>
      </c>
      <c r="AM395" s="124">
        <v>7462.2122437288144</v>
      </c>
      <c r="AN395" s="124">
        <v>11342.19732745763</v>
      </c>
      <c r="AO395" s="124">
        <v>5.1945905084745796</v>
      </c>
      <c r="AQ395" s="78"/>
      <c r="AR395" s="7">
        <v>0.18917571135230271</v>
      </c>
      <c r="AS395" s="7">
        <f t="shared" si="146"/>
        <v>1.9346999999999999</v>
      </c>
      <c r="AT395">
        <v>46.300000000000004</v>
      </c>
      <c r="AU395" s="7">
        <v>0</v>
      </c>
      <c r="AV395" s="7">
        <v>0</v>
      </c>
      <c r="AW395" s="78" t="s">
        <v>97</v>
      </c>
      <c r="AX395" s="78" t="s">
        <v>99</v>
      </c>
      <c r="AY395" s="78">
        <v>4759.8999999999996</v>
      </c>
      <c r="AZ395" s="78">
        <v>5236.8</v>
      </c>
      <c r="BA395" s="78">
        <v>31.52</v>
      </c>
      <c r="BB395" s="78">
        <v>1.5936254980079663</v>
      </c>
      <c r="BC395" s="78" t="str">
        <f t="shared" si="155"/>
        <v>R50S3C4</v>
      </c>
      <c r="BD395" s="78">
        <f t="shared" si="156"/>
        <v>10.602311189988002</v>
      </c>
      <c r="BE395" s="78">
        <v>0.76</v>
      </c>
      <c r="BF395" s="78"/>
      <c r="BG395" s="99">
        <v>30.1</v>
      </c>
      <c r="BH395" s="142">
        <v>4.259313581695511</v>
      </c>
      <c r="BI395" s="99">
        <v>4</v>
      </c>
      <c r="BJ395" s="99">
        <f t="shared" si="157"/>
        <v>8.5225000000000009</v>
      </c>
      <c r="BK395" s="99">
        <v>83.499559988266341</v>
      </c>
      <c r="BL395" s="142">
        <v>2.1882951653944023</v>
      </c>
      <c r="BM395" s="76" t="str">
        <f t="shared" si="158"/>
        <v>R50S3</v>
      </c>
      <c r="BN395" s="76">
        <f t="shared" si="159"/>
        <v>5.4800802139804636</v>
      </c>
      <c r="BO395" s="76"/>
      <c r="BP395" s="110">
        <f t="shared" si="160"/>
        <v>8.834187095188728</v>
      </c>
      <c r="BQ395" s="144">
        <f t="shared" si="161"/>
        <v>0.2225</v>
      </c>
      <c r="BR395" s="110">
        <f t="shared" si="162"/>
        <v>8.5300761004663457</v>
      </c>
      <c r="BS395" s="99">
        <v>1</v>
      </c>
      <c r="BT395" s="99">
        <f t="shared" si="163"/>
        <v>10068.171893028737</v>
      </c>
      <c r="BU395" s="122">
        <v>4</v>
      </c>
      <c r="BV395" s="122">
        <f t="shared" si="164"/>
        <v>7850.171893028737</v>
      </c>
      <c r="BW395" s="122">
        <f t="shared" si="165"/>
        <v>6.2340966921119595E-3</v>
      </c>
      <c r="BX395" s="122" t="s">
        <v>1377</v>
      </c>
      <c r="BY395" s="122">
        <f t="shared" si="166"/>
        <v>7.7487573701670975E-2</v>
      </c>
      <c r="BZ395" s="78">
        <v>-5.641538708115136</v>
      </c>
      <c r="CA395" s="122">
        <f t="shared" si="167"/>
        <v>-5.7600390011029541</v>
      </c>
      <c r="CB395" s="122">
        <f t="shared" si="168"/>
        <v>-11.143947455433885</v>
      </c>
    </row>
    <row r="396" spans="1:80" x14ac:dyDescent="0.35">
      <c r="A396" s="34" t="s">
        <v>68</v>
      </c>
      <c r="B396" s="14">
        <v>2</v>
      </c>
      <c r="C396" s="8" t="s">
        <v>45</v>
      </c>
      <c r="D396" s="14">
        <v>1</v>
      </c>
      <c r="E396" s="8"/>
      <c r="F396" s="14">
        <v>3605</v>
      </c>
      <c r="G396" s="14">
        <v>3606</v>
      </c>
      <c r="H396" s="14">
        <f>F396-291</f>
        <v>3314</v>
      </c>
      <c r="I396" s="14">
        <f t="shared" ref="I396:I399" si="175">G396-291</f>
        <v>3315</v>
      </c>
      <c r="J396" s="8">
        <v>9</v>
      </c>
      <c r="K396" s="54">
        <v>279.67820000000006</v>
      </c>
      <c r="L396" s="8">
        <v>176.3</v>
      </c>
      <c r="M396" s="8">
        <v>103.6</v>
      </c>
      <c r="N396" s="8">
        <v>100.3</v>
      </c>
      <c r="O396" s="8">
        <v>14.3</v>
      </c>
      <c r="P396" s="8">
        <v>1.4870000000000001</v>
      </c>
      <c r="Q396" s="8">
        <v>0.505</v>
      </c>
      <c r="R396" s="8">
        <v>0.37</v>
      </c>
      <c r="S396" s="8">
        <v>2102</v>
      </c>
      <c r="T396" s="8"/>
      <c r="U396" s="8"/>
      <c r="V396" s="8"/>
      <c r="W396" s="8">
        <v>0.56699999999999995</v>
      </c>
      <c r="X396" s="8"/>
      <c r="Y396" s="8"/>
      <c r="Z396" s="8">
        <v>3723</v>
      </c>
      <c r="AA396" s="8">
        <v>109.5</v>
      </c>
      <c r="AB396" s="8">
        <v>12.2</v>
      </c>
      <c r="AC396" s="8">
        <v>2869</v>
      </c>
      <c r="AD396" s="8">
        <v>317.82299999999998</v>
      </c>
      <c r="AE396" s="8"/>
      <c r="AF396" s="8"/>
      <c r="AG396" s="7">
        <v>0.88</v>
      </c>
      <c r="AH396" s="111">
        <v>0.113</v>
      </c>
      <c r="AI396" s="124">
        <v>5.4766000000000002E-2</v>
      </c>
      <c r="AJ396" s="7">
        <v>27.47</v>
      </c>
      <c r="AK396" s="124">
        <v>2157.412545038168</v>
      </c>
      <c r="AM396" s="124">
        <v>7791.1990488549618</v>
      </c>
      <c r="AN396" s="124">
        <v>11704.362995801521</v>
      </c>
      <c r="AO396" s="124">
        <v>5.2684209923664103</v>
      </c>
      <c r="AQ396" s="78"/>
      <c r="AR396" s="7">
        <v>0.17684746996723699</v>
      </c>
      <c r="AS396" s="7">
        <f t="shared" si="146"/>
        <v>1.4573999999999998</v>
      </c>
      <c r="AT396">
        <v>48.3</v>
      </c>
      <c r="AU396" s="7">
        <v>0</v>
      </c>
      <c r="AV396" s="7">
        <v>0</v>
      </c>
      <c r="AW396" s="78" t="s">
        <v>97</v>
      </c>
      <c r="AX396" s="78" t="s">
        <v>99</v>
      </c>
      <c r="AY396" s="78">
        <v>4805.5</v>
      </c>
      <c r="AZ396" s="78">
        <v>5249.84</v>
      </c>
      <c r="BA396" s="78">
        <v>94.45</v>
      </c>
      <c r="BB396" s="78">
        <v>5.5588063194850772</v>
      </c>
      <c r="BC396" s="78" t="str">
        <f t="shared" si="155"/>
        <v>R50S2C1</v>
      </c>
      <c r="BD396" s="78">
        <f t="shared" si="156"/>
        <v>1.7144216533566621</v>
      </c>
      <c r="BE396" s="78">
        <v>2.4700000000000002</v>
      </c>
      <c r="BF396" s="78"/>
      <c r="BG396" s="99">
        <v>28</v>
      </c>
      <c r="BH396" s="142">
        <v>1.7291590826356027</v>
      </c>
      <c r="BI396" s="99">
        <v>4</v>
      </c>
      <c r="BJ396" s="99">
        <f t="shared" si="157"/>
        <v>6.8674999999999997</v>
      </c>
      <c r="BK396" s="99">
        <v>104.44120859119039</v>
      </c>
      <c r="BL396" s="142">
        <v>7.2447552447552441</v>
      </c>
      <c r="BM396" s="76" t="str">
        <f t="shared" si="158"/>
        <v>R50S2</v>
      </c>
      <c r="BN396" s="76">
        <f t="shared" si="159"/>
        <v>1.1763562874685483</v>
      </c>
      <c r="BO396" s="76"/>
      <c r="BP396" s="110">
        <f t="shared" si="160"/>
        <v>19.940766241331385</v>
      </c>
      <c r="BQ396" s="144">
        <f t="shared" si="161"/>
        <v>0.29399999999999998</v>
      </c>
      <c r="BR396" s="110">
        <f t="shared" si="162"/>
        <v>27.069534417783284</v>
      </c>
      <c r="BS396" s="99">
        <v>1</v>
      </c>
      <c r="BT396" s="99">
        <f t="shared" si="163"/>
        <v>9565.5295999999998</v>
      </c>
      <c r="BU396" s="122">
        <v>4</v>
      </c>
      <c r="BV396" s="122">
        <f t="shared" si="164"/>
        <v>7463.5295999999998</v>
      </c>
      <c r="BW396" s="122">
        <f t="shared" si="165"/>
        <v>2.5874125874125874E-2</v>
      </c>
      <c r="BX396" s="122" t="s">
        <v>1377</v>
      </c>
      <c r="BY396" s="122">
        <f t="shared" si="166"/>
        <v>0.2231022249280796</v>
      </c>
      <c r="BZ396" s="78">
        <v>-5.8277287416870109</v>
      </c>
      <c r="CA396" s="122">
        <f t="shared" si="167"/>
        <v>-5.8082338458057965</v>
      </c>
      <c r="CB396" s="122">
        <f t="shared" si="168"/>
        <v>-8.4649200068773673</v>
      </c>
    </row>
    <row r="397" spans="1:80" x14ac:dyDescent="0.35">
      <c r="A397" s="34" t="s">
        <v>68</v>
      </c>
      <c r="B397" s="14">
        <f t="shared" ref="B397:B399" si="176">B396</f>
        <v>2</v>
      </c>
      <c r="C397" s="8" t="s">
        <v>45</v>
      </c>
      <c r="D397" s="14">
        <v>2</v>
      </c>
      <c r="E397" s="8"/>
      <c r="F397" s="14">
        <v>3629</v>
      </c>
      <c r="G397" s="14">
        <v>3629.8</v>
      </c>
      <c r="H397" s="14">
        <f t="shared" ref="H397:H399" si="177">F397-291</f>
        <v>3338</v>
      </c>
      <c r="I397" s="14">
        <f t="shared" si="175"/>
        <v>3338.8</v>
      </c>
      <c r="J397" s="8">
        <v>7</v>
      </c>
      <c r="K397" s="54">
        <v>280.9742</v>
      </c>
      <c r="L397" s="8">
        <v>105.8</v>
      </c>
      <c r="M397" s="8">
        <v>61</v>
      </c>
      <c r="N397" s="8">
        <v>60.3</v>
      </c>
      <c r="O397" s="8">
        <v>18.3</v>
      </c>
      <c r="P397" s="8">
        <v>1.663</v>
      </c>
      <c r="Q397" s="8">
        <v>0.56399999999999995</v>
      </c>
      <c r="R397" s="8">
        <v>0.439</v>
      </c>
      <c r="S397" s="8">
        <v>1869</v>
      </c>
      <c r="T397" s="8"/>
      <c r="U397" s="8"/>
      <c r="V397" s="8"/>
      <c r="W397" s="8">
        <v>0.627</v>
      </c>
      <c r="X397" s="8"/>
      <c r="Y397" s="8"/>
      <c r="Z397" s="8">
        <v>3490</v>
      </c>
      <c r="AA397" s="8">
        <v>174.5</v>
      </c>
      <c r="AB397" s="8">
        <v>12.2</v>
      </c>
      <c r="AC397" s="8">
        <v>2869</v>
      </c>
      <c r="AD397" s="8">
        <v>317.82299999999998</v>
      </c>
      <c r="AE397" s="8"/>
      <c r="AF397" s="8"/>
      <c r="AG397" s="7">
        <v>0.88</v>
      </c>
      <c r="AH397" s="111">
        <v>0.113</v>
      </c>
      <c r="AI397" s="124">
        <v>5.4766000000000002E-2</v>
      </c>
      <c r="AJ397" s="7">
        <v>27.47</v>
      </c>
      <c r="AK397" s="124">
        <v>2157.412545038168</v>
      </c>
      <c r="AM397" s="124">
        <v>7791.1990488549618</v>
      </c>
      <c r="AN397" s="124">
        <v>11704.362995801521</v>
      </c>
      <c r="AO397" s="124">
        <v>5.2684209923664103</v>
      </c>
      <c r="AQ397" s="78"/>
      <c r="AR397" s="7">
        <v>0.17684746996723699</v>
      </c>
      <c r="AS397" s="7">
        <f t="shared" si="146"/>
        <v>1.4573999999999998</v>
      </c>
      <c r="AT397">
        <v>48.3</v>
      </c>
      <c r="AU397" s="7">
        <v>0</v>
      </c>
      <c r="AV397" s="7">
        <v>0</v>
      </c>
      <c r="AW397" s="78" t="s">
        <v>97</v>
      </c>
      <c r="AX397" s="78" t="s">
        <v>99</v>
      </c>
      <c r="AY397" s="78">
        <v>4836.6000000000004</v>
      </c>
      <c r="AZ397" s="78">
        <v>5259.44</v>
      </c>
      <c r="BA397" s="78">
        <v>14.19</v>
      </c>
      <c r="BB397" s="78">
        <v>0.8040866521615756</v>
      </c>
      <c r="BC397" s="78" t="str">
        <f t="shared" si="155"/>
        <v>R50S2C2</v>
      </c>
      <c r="BD397" s="78">
        <f t="shared" si="156"/>
        <v>1.7144216533566621</v>
      </c>
      <c r="BE397" s="78">
        <v>0.34</v>
      </c>
      <c r="BF397" s="78"/>
      <c r="BG397" s="99">
        <v>28</v>
      </c>
      <c r="BH397" s="142">
        <v>1.7291590826356027</v>
      </c>
      <c r="BI397" s="99">
        <v>4</v>
      </c>
      <c r="BJ397" s="99">
        <f t="shared" si="157"/>
        <v>6.8674999999999997</v>
      </c>
      <c r="BK397" s="99">
        <v>104.44120859119039</v>
      </c>
      <c r="BL397" s="142">
        <v>3.333333333333333</v>
      </c>
      <c r="BM397" s="76" t="str">
        <f t="shared" si="158"/>
        <v>R50S2</v>
      </c>
      <c r="BN397" s="76">
        <f t="shared" si="159"/>
        <v>1.1763562874685483</v>
      </c>
      <c r="BO397" s="76"/>
      <c r="BP397" s="110">
        <f t="shared" si="160"/>
        <v>26.464074506143167</v>
      </c>
      <c r="BQ397" s="144">
        <f t="shared" si="161"/>
        <v>0.29399999999999998</v>
      </c>
      <c r="BR397" s="110">
        <f t="shared" si="162"/>
        <v>27.069534417783284</v>
      </c>
      <c r="BS397" s="99">
        <v>1</v>
      </c>
      <c r="BT397" s="99">
        <f t="shared" si="163"/>
        <v>9634.8032000000003</v>
      </c>
      <c r="BU397" s="122">
        <v>4</v>
      </c>
      <c r="BV397" s="122">
        <f t="shared" si="164"/>
        <v>7765.8032000000003</v>
      </c>
      <c r="BW397" s="122">
        <f t="shared" si="165"/>
        <v>2.3989071038251365E-2</v>
      </c>
      <c r="BX397" s="122" t="s">
        <v>1377</v>
      </c>
      <c r="BY397" s="122">
        <f t="shared" si="166"/>
        <v>0.15271488484542303</v>
      </c>
      <c r="BZ397" s="78">
        <v>-5.2980652760349392</v>
      </c>
      <c r="CA397" s="122">
        <f t="shared" si="167"/>
        <v>-5.8082338458057965</v>
      </c>
      <c r="CB397" s="122">
        <f t="shared" si="168"/>
        <v>-8.4649200068773673</v>
      </c>
    </row>
    <row r="398" spans="1:80" x14ac:dyDescent="0.35">
      <c r="A398" s="34" t="s">
        <v>68</v>
      </c>
      <c r="B398" s="14">
        <f t="shared" si="176"/>
        <v>2</v>
      </c>
      <c r="C398" s="8" t="s">
        <v>45</v>
      </c>
      <c r="D398" s="14">
        <v>3</v>
      </c>
      <c r="E398" s="8"/>
      <c r="F398" s="14">
        <v>3655</v>
      </c>
      <c r="G398" s="14">
        <v>3655.8</v>
      </c>
      <c r="H398" s="14">
        <f t="shared" si="177"/>
        <v>3364</v>
      </c>
      <c r="I398" s="14">
        <f t="shared" si="175"/>
        <v>3364.8</v>
      </c>
      <c r="J398" s="8">
        <v>7</v>
      </c>
      <c r="K398" s="54">
        <v>282.37820000000005</v>
      </c>
      <c r="L398" s="8">
        <v>224.4</v>
      </c>
      <c r="M398" s="8">
        <v>129.69999999999999</v>
      </c>
      <c r="N398" s="8">
        <v>159.9</v>
      </c>
      <c r="O398" s="8">
        <v>8.3000000000000007</v>
      </c>
      <c r="P398" s="8">
        <v>0.70899999999999996</v>
      </c>
      <c r="Q398" s="8">
        <v>0.24099999999999999</v>
      </c>
      <c r="R398" s="8">
        <v>0.18099999999999999</v>
      </c>
      <c r="S398" s="8">
        <v>2475</v>
      </c>
      <c r="T398" s="8"/>
      <c r="U398" s="8"/>
      <c r="V398" s="8"/>
      <c r="W398" s="8">
        <v>0.38600000000000001</v>
      </c>
      <c r="X398" s="8"/>
      <c r="Y398" s="8"/>
      <c r="Z398" s="8">
        <v>1868</v>
      </c>
      <c r="AA398" s="8">
        <v>21.9</v>
      </c>
      <c r="AB398" s="8">
        <v>12.2</v>
      </c>
      <c r="AC398" s="8">
        <v>2869</v>
      </c>
      <c r="AD398" s="8">
        <v>317.82299999999998</v>
      </c>
      <c r="AE398" s="8"/>
      <c r="AF398" s="8"/>
      <c r="AG398" s="7">
        <v>0.88</v>
      </c>
      <c r="AH398" s="111">
        <v>0.113</v>
      </c>
      <c r="AI398" s="124">
        <v>5.4766000000000002E-2</v>
      </c>
      <c r="AJ398" s="7">
        <v>27.47</v>
      </c>
      <c r="AK398" s="124">
        <v>2157.412545038168</v>
      </c>
      <c r="AM398" s="124">
        <v>7791.1990488549618</v>
      </c>
      <c r="AN398" s="124">
        <v>11704.362995801521</v>
      </c>
      <c r="AO398" s="124">
        <v>5.2684209923664103</v>
      </c>
      <c r="AQ398" s="78"/>
      <c r="AR398" s="7">
        <v>0.17684746996723699</v>
      </c>
      <c r="AS398" s="7">
        <f t="shared" si="146"/>
        <v>1.4573999999999998</v>
      </c>
      <c r="AT398">
        <v>48.3</v>
      </c>
      <c r="AU398" s="7">
        <v>0</v>
      </c>
      <c r="AV398" s="7">
        <v>0</v>
      </c>
      <c r="AW398" s="78" t="s">
        <v>97</v>
      </c>
      <c r="AX398" s="78" t="s">
        <v>99</v>
      </c>
      <c r="AY398" s="78">
        <v>4870.1000000000004</v>
      </c>
      <c r="AZ398" s="78">
        <v>5269.84</v>
      </c>
      <c r="BA398" s="78">
        <v>8.31</v>
      </c>
      <c r="BB398" s="78">
        <v>0.55035773252614228</v>
      </c>
      <c r="BC398" s="78" t="str">
        <f t="shared" si="155"/>
        <v>R50S2C3</v>
      </c>
      <c r="BD398" s="78">
        <f t="shared" si="156"/>
        <v>1.7144216533566621</v>
      </c>
      <c r="BE398" s="78">
        <v>0.22</v>
      </c>
      <c r="BF398" s="78"/>
      <c r="BG398" s="99">
        <v>28</v>
      </c>
      <c r="BH398" s="142">
        <v>1.7291590826356027</v>
      </c>
      <c r="BI398" s="99">
        <v>4</v>
      </c>
      <c r="BJ398" s="99">
        <f t="shared" si="157"/>
        <v>6.8674999999999997</v>
      </c>
      <c r="BK398" s="99">
        <v>104.44120859119039</v>
      </c>
      <c r="BL398" s="142">
        <v>15.626506024096383</v>
      </c>
      <c r="BM398" s="76" t="str">
        <f t="shared" si="158"/>
        <v>R50S2</v>
      </c>
      <c r="BN398" s="76">
        <f t="shared" si="159"/>
        <v>1.1763562874685483</v>
      </c>
      <c r="BO398" s="76"/>
      <c r="BP398" s="110">
        <f t="shared" si="160"/>
        <v>27.442240546959731</v>
      </c>
      <c r="BQ398" s="144">
        <f t="shared" si="161"/>
        <v>0.29399999999999998</v>
      </c>
      <c r="BR398" s="110">
        <f t="shared" si="162"/>
        <v>27.069534417783284</v>
      </c>
      <c r="BS398" s="99">
        <v>1</v>
      </c>
      <c r="BT398" s="99">
        <f t="shared" si="163"/>
        <v>9709.8495999999996</v>
      </c>
      <c r="BU398" s="122">
        <v>4</v>
      </c>
      <c r="BV398" s="122">
        <f t="shared" si="164"/>
        <v>7234.8495999999996</v>
      </c>
      <c r="BW398" s="122">
        <f t="shared" si="165"/>
        <v>2.1807228915662648E-2</v>
      </c>
      <c r="BX398" s="122" t="s">
        <v>1377</v>
      </c>
      <c r="BY398" s="122">
        <f t="shared" si="166"/>
        <v>0.40659019529097712</v>
      </c>
      <c r="BZ398" s="78">
        <v>-6.0524155031840268</v>
      </c>
      <c r="CA398" s="122">
        <f t="shared" si="167"/>
        <v>-5.8082338458057965</v>
      </c>
      <c r="CB398" s="122">
        <f t="shared" si="168"/>
        <v>-8.4649200068773673</v>
      </c>
    </row>
    <row r="399" spans="1:80" x14ac:dyDescent="0.35">
      <c r="A399" s="34" t="s">
        <v>68</v>
      </c>
      <c r="B399" s="14">
        <f t="shared" si="176"/>
        <v>2</v>
      </c>
      <c r="C399" s="8" t="s">
        <v>45</v>
      </c>
      <c r="D399" s="14">
        <v>4</v>
      </c>
      <c r="E399" s="8"/>
      <c r="F399" s="14">
        <v>3666</v>
      </c>
      <c r="G399" s="14">
        <v>3666.6</v>
      </c>
      <c r="H399" s="14">
        <f t="shared" si="177"/>
        <v>3375</v>
      </c>
      <c r="I399" s="14">
        <f t="shared" si="175"/>
        <v>3375.6</v>
      </c>
      <c r="J399" s="8">
        <v>5</v>
      </c>
      <c r="K399" s="54">
        <v>282.97220000000004</v>
      </c>
      <c r="L399" s="8">
        <v>241</v>
      </c>
      <c r="M399" s="8">
        <v>130</v>
      </c>
      <c r="N399" s="8">
        <v>236.2</v>
      </c>
      <c r="O399" s="8">
        <v>6.6</v>
      </c>
      <c r="P399" s="8">
        <v>0.73799999999999999</v>
      </c>
      <c r="Q399" s="8">
        <v>0.251</v>
      </c>
      <c r="R399" s="8">
        <v>0.186</v>
      </c>
      <c r="S399" s="8">
        <v>2872</v>
      </c>
      <c r="T399" s="8"/>
      <c r="U399" s="8"/>
      <c r="V399" s="8"/>
      <c r="W399" s="8">
        <v>0.41199999999999998</v>
      </c>
      <c r="X399" s="8"/>
      <c r="Y399" s="8"/>
      <c r="Z399" s="8">
        <v>1959</v>
      </c>
      <c r="AA399" s="8">
        <v>23</v>
      </c>
      <c r="AB399" s="8">
        <v>12.2</v>
      </c>
      <c r="AC399" s="8">
        <v>2869</v>
      </c>
      <c r="AD399" s="8">
        <v>317.82299999999998</v>
      </c>
      <c r="AE399" s="8"/>
      <c r="AF399" s="8"/>
      <c r="AG399" s="7">
        <v>0.88</v>
      </c>
      <c r="AH399" s="111">
        <v>0.113</v>
      </c>
      <c r="AI399" s="124">
        <v>5.4766000000000002E-2</v>
      </c>
      <c r="AJ399" s="7">
        <v>27.47</v>
      </c>
      <c r="AK399" s="124">
        <v>2157.412545038168</v>
      </c>
      <c r="AM399" s="124">
        <v>7791.1990488549618</v>
      </c>
      <c r="AN399" s="124">
        <v>11704.362995801521</v>
      </c>
      <c r="AO399" s="124">
        <v>5.2684209923664103</v>
      </c>
      <c r="AQ399" s="78"/>
      <c r="AR399" s="7">
        <v>0.17684746996723699</v>
      </c>
      <c r="AS399" s="7">
        <f t="shared" si="146"/>
        <v>1.4573999999999998</v>
      </c>
      <c r="AT399">
        <v>48.3</v>
      </c>
      <c r="AU399" s="7">
        <v>0</v>
      </c>
      <c r="AV399" s="7">
        <v>0</v>
      </c>
      <c r="AW399" s="78" t="s">
        <v>97</v>
      </c>
      <c r="AX399" s="78" t="s">
        <v>99</v>
      </c>
      <c r="AY399" s="78">
        <v>4883.7</v>
      </c>
      <c r="AZ399" s="78">
        <v>5274.24</v>
      </c>
      <c r="BA399" s="78">
        <v>0</v>
      </c>
      <c r="BB399" s="78">
        <v>-5.556409074614637E-2</v>
      </c>
      <c r="BC399" s="78" t="str">
        <f t="shared" si="155"/>
        <v>R50S2C4</v>
      </c>
      <c r="BD399" s="78">
        <f t="shared" si="156"/>
        <v>1.7144216533566621</v>
      </c>
      <c r="BE399" s="78">
        <v>-2.1700000000000004E-2</v>
      </c>
      <c r="BF399" s="78"/>
      <c r="BG399" s="99">
        <v>28</v>
      </c>
      <c r="BH399" s="142">
        <v>1.7291590826356027</v>
      </c>
      <c r="BI399" s="99">
        <v>4</v>
      </c>
      <c r="BJ399" s="99">
        <f t="shared" si="157"/>
        <v>6.8674999999999997</v>
      </c>
      <c r="BK399" s="99">
        <v>104.44120859119039</v>
      </c>
      <c r="BL399" s="142">
        <v>19.696969696969699</v>
      </c>
      <c r="BM399" s="76" t="str">
        <f t="shared" si="158"/>
        <v>R50S2</v>
      </c>
      <c r="BN399" s="76">
        <f t="shared" si="159"/>
        <v>1.1763562874685483</v>
      </c>
      <c r="BO399" s="76"/>
      <c r="BP399" s="110">
        <f t="shared" si="160"/>
        <v>34.431056376698862</v>
      </c>
      <c r="BQ399" s="144">
        <f t="shared" si="161"/>
        <v>0.29399999999999998</v>
      </c>
      <c r="BR399" s="110">
        <f t="shared" si="162"/>
        <v>27.069534417783284</v>
      </c>
      <c r="BS399" s="99">
        <v>1</v>
      </c>
      <c r="BT399" s="99">
        <f t="shared" si="163"/>
        <v>9741.5999999999985</v>
      </c>
      <c r="BU399" s="122">
        <v>4</v>
      </c>
      <c r="BV399" s="122">
        <f t="shared" si="164"/>
        <v>6869.5999999999985</v>
      </c>
      <c r="BW399" s="122">
        <f t="shared" si="165"/>
        <v>2.8181818181818183E-2</v>
      </c>
      <c r="BX399" s="122" t="s">
        <v>1377</v>
      </c>
      <c r="BY399" s="122">
        <f t="shared" si="166"/>
        <v>0.51161339020987584</v>
      </c>
      <c r="BZ399" s="78">
        <v>-6.0547258623172109</v>
      </c>
      <c r="CA399" s="122">
        <f t="shared" si="167"/>
        <v>-5.8082338458057965</v>
      </c>
      <c r="CB399" s="122">
        <f t="shared" si="168"/>
        <v>-8.4649200068773673</v>
      </c>
    </row>
    <row r="400" spans="1:80" x14ac:dyDescent="0.35">
      <c r="A400" s="34" t="s">
        <v>68</v>
      </c>
      <c r="B400" s="14">
        <v>1</v>
      </c>
      <c r="C400" s="8" t="s">
        <v>45</v>
      </c>
      <c r="D400" s="14">
        <v>1</v>
      </c>
      <c r="E400" s="8"/>
      <c r="F400" s="14">
        <v>3702.9</v>
      </c>
      <c r="G400" s="14">
        <v>3704.3</v>
      </c>
      <c r="H400" s="14">
        <f>F400-294</f>
        <v>3408.9</v>
      </c>
      <c r="I400" s="14">
        <f>G400-294</f>
        <v>3410.3</v>
      </c>
      <c r="J400" s="8">
        <v>13</v>
      </c>
      <c r="K400" s="54">
        <v>284.80279999999999</v>
      </c>
      <c r="L400" s="8">
        <v>282</v>
      </c>
      <c r="M400" s="8">
        <v>201.7</v>
      </c>
      <c r="N400" s="8">
        <v>201.4</v>
      </c>
      <c r="O400" s="8">
        <v>15.2</v>
      </c>
      <c r="P400" s="8">
        <v>0.97899999999999998</v>
      </c>
      <c r="Q400" s="8">
        <v>0.17699999999999999</v>
      </c>
      <c r="R400" s="8">
        <v>0.28499999999999998</v>
      </c>
      <c r="S400" s="8">
        <v>2202</v>
      </c>
      <c r="T400" s="8"/>
      <c r="U400" s="8"/>
      <c r="V400" s="8"/>
      <c r="W400" s="8">
        <v>0.438</v>
      </c>
      <c r="X400" s="8"/>
      <c r="Y400" s="8"/>
      <c r="Z400" s="8">
        <v>2640</v>
      </c>
      <c r="AA400" s="8">
        <v>4</v>
      </c>
      <c r="AB400" s="8">
        <v>9.6999999999999993</v>
      </c>
      <c r="AC400" s="8">
        <v>2750.5</v>
      </c>
      <c r="AD400" s="8">
        <v>275.98399999999998</v>
      </c>
      <c r="AE400" s="8"/>
      <c r="AF400" s="8"/>
      <c r="AG400" s="7">
        <v>0.96</v>
      </c>
      <c r="AH400" s="111">
        <v>0.114</v>
      </c>
      <c r="AI400" s="124">
        <v>6.8079833333333326E-2</v>
      </c>
      <c r="AJ400" s="7">
        <v>24.05</v>
      </c>
      <c r="AK400" s="124">
        <v>2017.533345121951</v>
      </c>
      <c r="AM400" s="124">
        <v>7740.0060146341484</v>
      </c>
      <c r="AN400" s="124">
        <v>12047.811512804879</v>
      </c>
      <c r="AO400" s="124">
        <v>5.2929664634146336</v>
      </c>
      <c r="AQ400" s="78"/>
      <c r="AR400" s="7">
        <v>0.19276507276507276</v>
      </c>
      <c r="AS400" s="7">
        <f t="shared" si="146"/>
        <v>1.3908</v>
      </c>
      <c r="AT400">
        <v>47.599999999999994</v>
      </c>
      <c r="AU400" s="7">
        <v>0</v>
      </c>
      <c r="AV400" s="7">
        <v>0</v>
      </c>
      <c r="AW400" s="78" t="s">
        <v>97</v>
      </c>
      <c r="AX400" s="78" t="s">
        <v>99</v>
      </c>
      <c r="AY400" s="78">
        <v>4930.8</v>
      </c>
      <c r="AZ400" s="78">
        <v>5287.8</v>
      </c>
      <c r="BA400" s="78">
        <v>15.26</v>
      </c>
      <c r="BB400" s="78">
        <v>1.0924369747899159</v>
      </c>
      <c r="BC400" s="78" t="str">
        <f t="shared" si="155"/>
        <v>R50S1C1</v>
      </c>
      <c r="BD400" s="78">
        <f t="shared" si="156"/>
        <v>2.795498717721256</v>
      </c>
      <c r="BE400" s="78">
        <v>0.38999999999999996</v>
      </c>
      <c r="BF400" s="78"/>
      <c r="BG400" s="99">
        <v>28.1</v>
      </c>
      <c r="BH400" s="142">
        <v>1.4012474012474012</v>
      </c>
      <c r="BI400" s="99">
        <v>2</v>
      </c>
      <c r="BJ400" s="99">
        <f t="shared" si="157"/>
        <v>12.025</v>
      </c>
      <c r="BK400" s="99">
        <v>114.36590436590436</v>
      </c>
      <c r="BL400" s="142">
        <v>13.269736842105264</v>
      </c>
      <c r="BM400" s="76" t="str">
        <f t="shared" si="158"/>
        <v>R50S1</v>
      </c>
      <c r="BN400" s="76">
        <f t="shared" si="159"/>
        <v>2.0099933259428071</v>
      </c>
      <c r="BO400" s="76"/>
      <c r="BP400" s="110">
        <f t="shared" si="160"/>
        <v>8.3673267970241323</v>
      </c>
      <c r="BQ400" s="144">
        <f t="shared" si="161"/>
        <v>0.25900000000000001</v>
      </c>
      <c r="BR400" s="110">
        <f t="shared" si="162"/>
        <v>10.099373477699515</v>
      </c>
      <c r="BS400" s="99">
        <v>1</v>
      </c>
      <c r="BT400" s="99">
        <f t="shared" si="163"/>
        <v>10733.944319999999</v>
      </c>
      <c r="BU400" s="122">
        <v>4</v>
      </c>
      <c r="BV400" s="122">
        <f t="shared" si="164"/>
        <v>8531.9443199999987</v>
      </c>
      <c r="BW400" s="122">
        <f t="shared" si="165"/>
        <v>1.8749999999999999E-2</v>
      </c>
      <c r="BX400" s="122" t="s">
        <v>1377</v>
      </c>
      <c r="BY400" s="122">
        <f t="shared" si="166"/>
        <v>0.24793217289575706</v>
      </c>
      <c r="BZ400" s="78">
        <v>-6.2717771605977868</v>
      </c>
      <c r="CA400" s="122">
        <f t="shared" si="167"/>
        <v>-6.0913615838297446</v>
      </c>
      <c r="CB400" s="122">
        <f t="shared" si="168"/>
        <v>-8.4718656907904091</v>
      </c>
    </row>
    <row r="401" spans="1:80" x14ac:dyDescent="0.35">
      <c r="A401" s="34" t="s">
        <v>68</v>
      </c>
      <c r="B401" s="14">
        <f>B400</f>
        <v>1</v>
      </c>
      <c r="C401" s="8" t="s">
        <v>45</v>
      </c>
      <c r="D401" s="14">
        <v>2</v>
      </c>
      <c r="E401" s="8"/>
      <c r="F401" s="14">
        <v>3729</v>
      </c>
      <c r="G401" s="14">
        <v>3730.6</v>
      </c>
      <c r="H401" s="14">
        <f>F401-294</f>
        <v>3435</v>
      </c>
      <c r="I401" s="14">
        <f>G401-294</f>
        <v>3436.6</v>
      </c>
      <c r="J401" s="8">
        <v>15</v>
      </c>
      <c r="K401" s="54">
        <v>286.21220000000005</v>
      </c>
      <c r="L401" s="8">
        <v>191.8</v>
      </c>
      <c r="M401" s="8">
        <v>117.2</v>
      </c>
      <c r="N401" s="8">
        <v>109.6</v>
      </c>
      <c r="O401" s="8">
        <v>18.5</v>
      </c>
      <c r="P401" s="8">
        <v>0.91800000000000004</v>
      </c>
      <c r="Q401" s="8">
        <v>0.28599999999999998</v>
      </c>
      <c r="R401" s="8">
        <v>0.23300000000000001</v>
      </c>
      <c r="S401" s="8">
        <v>1456</v>
      </c>
      <c r="T401" s="8"/>
      <c r="U401" s="8"/>
      <c r="V401" s="8"/>
      <c r="W401" s="8">
        <v>0.39989999999999998</v>
      </c>
      <c r="X401" s="8"/>
      <c r="Y401" s="8"/>
      <c r="Z401" s="8">
        <v>1660</v>
      </c>
      <c r="AA401" s="8">
        <v>14.4</v>
      </c>
      <c r="AB401" s="8">
        <v>9.6999999999999993</v>
      </c>
      <c r="AC401" s="8">
        <v>2750.5</v>
      </c>
      <c r="AD401" s="8">
        <v>275.98399999999998</v>
      </c>
      <c r="AE401" s="8"/>
      <c r="AF401" s="8"/>
      <c r="AG401" s="7">
        <v>0.96</v>
      </c>
      <c r="AH401" s="111">
        <v>0.114</v>
      </c>
      <c r="AI401" s="124">
        <v>6.8079833333333326E-2</v>
      </c>
      <c r="AJ401" s="7">
        <v>24.05</v>
      </c>
      <c r="AK401" s="124">
        <v>2017.533345121951</v>
      </c>
      <c r="AM401" s="124">
        <v>7740.0060146341484</v>
      </c>
      <c r="AN401" s="124">
        <v>12047.811512804879</v>
      </c>
      <c r="AO401" s="124">
        <v>5.2929664634146336</v>
      </c>
      <c r="AQ401" s="78"/>
      <c r="AR401" s="7">
        <v>0.19276507276507276</v>
      </c>
      <c r="AS401" s="7">
        <f t="shared" si="146"/>
        <v>1.3908</v>
      </c>
      <c r="AT401">
        <v>47.599999999999994</v>
      </c>
      <c r="AU401" s="7">
        <v>0</v>
      </c>
      <c r="AV401" s="7">
        <v>0</v>
      </c>
      <c r="AW401" s="78" t="s">
        <v>97</v>
      </c>
      <c r="AX401" s="78" t="s">
        <v>99</v>
      </c>
      <c r="AY401" s="78">
        <v>4964.8</v>
      </c>
      <c r="AZ401" s="78">
        <v>5298.24</v>
      </c>
      <c r="BA401" s="78">
        <v>54.15</v>
      </c>
      <c r="BB401" s="78">
        <v>4.4985604606525964</v>
      </c>
      <c r="BC401" s="78" t="str">
        <f t="shared" si="155"/>
        <v>R50S1C2</v>
      </c>
      <c r="BD401" s="78">
        <f t="shared" si="156"/>
        <v>2.795498717721256</v>
      </c>
      <c r="BE401" s="78">
        <v>1.5</v>
      </c>
      <c r="BF401" s="78"/>
      <c r="BG401" s="99">
        <v>28.1</v>
      </c>
      <c r="BH401" s="142">
        <v>1.4012474012474012</v>
      </c>
      <c r="BI401" s="99">
        <v>2</v>
      </c>
      <c r="BJ401" s="99">
        <f t="shared" si="157"/>
        <v>12.025</v>
      </c>
      <c r="BK401" s="99">
        <v>114.36590436590436</v>
      </c>
      <c r="BL401" s="142">
        <v>6.3351351351351353</v>
      </c>
      <c r="BM401" s="76" t="str">
        <f t="shared" si="158"/>
        <v>R50S1</v>
      </c>
      <c r="BN401" s="76">
        <f t="shared" si="159"/>
        <v>2.0099933259428071</v>
      </c>
      <c r="BO401" s="76"/>
      <c r="BP401" s="110">
        <f t="shared" si="160"/>
        <v>11.8314201583749</v>
      </c>
      <c r="BQ401" s="144">
        <f t="shared" si="161"/>
        <v>0.25900000000000001</v>
      </c>
      <c r="BR401" s="110">
        <f t="shared" si="162"/>
        <v>10.099373477699515</v>
      </c>
      <c r="BS401" s="99">
        <v>1</v>
      </c>
      <c r="BT401" s="99">
        <f t="shared" si="163"/>
        <v>10816.127999999999</v>
      </c>
      <c r="BU401" s="122">
        <v>4</v>
      </c>
      <c r="BV401" s="122">
        <f t="shared" si="164"/>
        <v>9360.1279999999988</v>
      </c>
      <c r="BW401" s="122">
        <f t="shared" si="165"/>
        <v>1.2594594594594595E-2</v>
      </c>
      <c r="BX401" s="122" t="s">
        <v>1377</v>
      </c>
      <c r="BY401" s="122">
        <f t="shared" si="166"/>
        <v>0.17785258200753779</v>
      </c>
      <c r="BZ401" s="78">
        <v>-5.9109460070617015</v>
      </c>
      <c r="CA401" s="122">
        <f t="shared" si="167"/>
        <v>-6.0913615838297446</v>
      </c>
      <c r="CB401" s="122">
        <f t="shared" si="168"/>
        <v>-8.4718656907904091</v>
      </c>
    </row>
    <row r="402" spans="1:80" x14ac:dyDescent="0.35">
      <c r="A402" s="34" t="s">
        <v>70</v>
      </c>
      <c r="B402" s="14">
        <v>9</v>
      </c>
      <c r="C402" s="8" t="s">
        <v>46</v>
      </c>
      <c r="D402" s="14">
        <v>3</v>
      </c>
      <c r="E402" s="8"/>
      <c r="F402" s="14">
        <v>2862.2</v>
      </c>
      <c r="G402" s="14">
        <v>2863.2</v>
      </c>
      <c r="H402" s="14">
        <f t="shared" ref="H402:I417" si="178">F402-82</f>
        <v>2780.2</v>
      </c>
      <c r="I402" s="14">
        <f t="shared" si="178"/>
        <v>2781.2</v>
      </c>
      <c r="J402" s="8">
        <v>9</v>
      </c>
      <c r="K402" s="54">
        <v>250.86920000000001</v>
      </c>
      <c r="L402" s="78">
        <v>188.9939024390244</v>
      </c>
      <c r="M402" s="78">
        <v>162.65243902439025</v>
      </c>
      <c r="N402" s="78">
        <v>161.98170731707316</v>
      </c>
      <c r="O402" s="78">
        <v>18.109756097560975</v>
      </c>
      <c r="P402" s="8">
        <v>0.77900000000000003</v>
      </c>
      <c r="Q402" s="8">
        <v>0.26300000000000001</v>
      </c>
      <c r="R402" s="8">
        <v>0.24299999999999999</v>
      </c>
      <c r="S402" s="8">
        <v>2299</v>
      </c>
      <c r="T402" s="8"/>
      <c r="U402" s="8"/>
      <c r="V402" s="8"/>
      <c r="W402" s="8">
        <v>0.49099999999999999</v>
      </c>
      <c r="X402" s="8"/>
      <c r="Y402" s="8"/>
      <c r="Z402" s="8">
        <v>5326</v>
      </c>
      <c r="AA402" s="8">
        <v>10</v>
      </c>
      <c r="AB402" s="8">
        <v>5.2</v>
      </c>
      <c r="AC402" s="8">
        <v>2640.98</v>
      </c>
      <c r="AD402" s="8">
        <v>305.649</v>
      </c>
      <c r="AE402" s="8"/>
      <c r="AF402" s="8"/>
      <c r="AG402" s="7">
        <v>0.87752997432761848</v>
      </c>
      <c r="AH402" s="111">
        <v>0.161</v>
      </c>
      <c r="AI402" s="124">
        <v>0.12503067857142849</v>
      </c>
      <c r="AJ402" s="7">
        <v>31.024999999999999</v>
      </c>
      <c r="AK402" s="124">
        <v>1975.07813375</v>
      </c>
      <c r="AM402" s="124">
        <v>6546.7821766666684</v>
      </c>
      <c r="AN402" s="124">
        <v>9366.2167366666654</v>
      </c>
      <c r="AO402" s="124">
        <v>1.8932283333333331</v>
      </c>
      <c r="AQ402" s="78"/>
      <c r="AR402" s="7">
        <v>1.6169218372280421</v>
      </c>
      <c r="AS402" s="7">
        <f t="shared" si="146"/>
        <v>15.0495</v>
      </c>
      <c r="AT402">
        <v>45.7</v>
      </c>
      <c r="AU402" s="7">
        <v>0</v>
      </c>
      <c r="AV402" s="7">
        <v>0</v>
      </c>
      <c r="AW402" s="78" t="s">
        <v>97</v>
      </c>
      <c r="AX402" s="78" t="s">
        <v>98</v>
      </c>
      <c r="AY402" s="78">
        <v>3203.5</v>
      </c>
      <c r="AZ402" s="78">
        <v>5036.32</v>
      </c>
      <c r="BA402" s="78">
        <v>0</v>
      </c>
      <c r="BB402" s="78">
        <v>353.47715542169993</v>
      </c>
      <c r="BC402" s="78" t="str">
        <f t="shared" si="155"/>
        <v>R51S9C3</v>
      </c>
      <c r="BD402" s="78">
        <f t="shared" si="156"/>
        <v>151.70029179993466</v>
      </c>
      <c r="BE402" s="78">
        <v>647.86</v>
      </c>
      <c r="BF402" s="78" t="s">
        <v>49</v>
      </c>
      <c r="BG402" s="99">
        <v>30.2</v>
      </c>
      <c r="BH402" s="142">
        <v>1.3669149584324207</v>
      </c>
      <c r="BI402" s="99">
        <v>3</v>
      </c>
      <c r="BJ402" s="99">
        <f t="shared" si="157"/>
        <v>10.341666666666667</v>
      </c>
      <c r="BK402" s="99">
        <v>85.124254633360195</v>
      </c>
      <c r="BL402" s="142">
        <v>8.9814814814814827</v>
      </c>
      <c r="BM402" s="76" t="str">
        <f t="shared" si="158"/>
        <v>R51S9</v>
      </c>
      <c r="BN402" s="76">
        <f t="shared" si="159"/>
        <v>10.080088494630031</v>
      </c>
      <c r="BO402" s="76"/>
      <c r="BP402" s="110">
        <f t="shared" si="160"/>
        <v>9.6449973019794939</v>
      </c>
      <c r="BQ402" s="144">
        <f t="shared" si="161"/>
        <v>0.16766666666666666</v>
      </c>
      <c r="BR402" s="110">
        <f t="shared" si="162"/>
        <v>10.472844535896476</v>
      </c>
      <c r="BS402" s="99">
        <v>4</v>
      </c>
      <c r="BT402" s="99">
        <f t="shared" si="163"/>
        <v>8002.2449775721143</v>
      </c>
      <c r="BU402" s="122">
        <v>3</v>
      </c>
      <c r="BV402" s="122">
        <f t="shared" si="164"/>
        <v>5703.2449775721143</v>
      </c>
      <c r="BW402" s="122">
        <f t="shared" si="165"/>
        <v>1.3418181818181819E-2</v>
      </c>
      <c r="BX402" s="122" t="s">
        <v>1376</v>
      </c>
      <c r="BY402" s="122">
        <f t="shared" si="166"/>
        <v>0.1971980171496707</v>
      </c>
      <c r="BZ402" s="78">
        <v>-6.2386797782645447</v>
      </c>
      <c r="CA402" s="122">
        <f t="shared" si="167"/>
        <v>-6.3112172522976833</v>
      </c>
      <c r="CB402" s="122">
        <f t="shared" si="168"/>
        <v>-94.98066403845398</v>
      </c>
    </row>
    <row r="403" spans="1:80" x14ac:dyDescent="0.35">
      <c r="A403" s="34" t="s">
        <v>70</v>
      </c>
      <c r="B403" s="14">
        <f t="shared" ref="B403:B404" si="179">B402</f>
        <v>9</v>
      </c>
      <c r="C403" s="8" t="s">
        <v>46</v>
      </c>
      <c r="D403" s="14">
        <v>2</v>
      </c>
      <c r="E403" s="8"/>
      <c r="F403" s="14">
        <v>2842.3</v>
      </c>
      <c r="G403" s="14">
        <v>2843.3</v>
      </c>
      <c r="H403" s="14">
        <f t="shared" si="178"/>
        <v>2760.3</v>
      </c>
      <c r="I403" s="14">
        <f t="shared" si="178"/>
        <v>2761.3</v>
      </c>
      <c r="J403" s="8">
        <v>9</v>
      </c>
      <c r="K403" s="54">
        <v>249.7946</v>
      </c>
      <c r="L403" s="78">
        <v>228.04878048780489</v>
      </c>
      <c r="M403" s="78">
        <v>196.1280487804878</v>
      </c>
      <c r="N403" s="78">
        <v>195.48780487804882</v>
      </c>
      <c r="O403" s="78">
        <v>11.554878048780488</v>
      </c>
      <c r="P403" s="8">
        <v>0.48399999999999999</v>
      </c>
      <c r="Q403" s="8">
        <v>9.2999999999999999E-2</v>
      </c>
      <c r="R403" s="8">
        <v>0.11799999999999999</v>
      </c>
      <c r="S403" s="8">
        <v>2206</v>
      </c>
      <c r="T403" s="8"/>
      <c r="U403" s="8"/>
      <c r="V403" s="8"/>
      <c r="W403" s="8">
        <v>0.27400000000000002</v>
      </c>
      <c r="X403" s="8"/>
      <c r="Y403" s="8"/>
      <c r="Z403" s="8">
        <v>2893</v>
      </c>
      <c r="AA403" s="8">
        <v>4.5999999999999996</v>
      </c>
      <c r="AB403" s="8">
        <v>5.2</v>
      </c>
      <c r="AC403" s="8">
        <v>2640.98</v>
      </c>
      <c r="AD403" s="8">
        <v>305.649</v>
      </c>
      <c r="AE403" s="8"/>
      <c r="AF403" s="8"/>
      <c r="AG403" s="7">
        <v>0.87752997432761848</v>
      </c>
      <c r="AH403" s="111">
        <v>0.161</v>
      </c>
      <c r="AI403" s="124">
        <v>0.12503067857142849</v>
      </c>
      <c r="AJ403" s="7">
        <v>31.024999999999999</v>
      </c>
      <c r="AK403" s="124">
        <v>1975.07813375</v>
      </c>
      <c r="AM403" s="124">
        <v>6546.7821766666684</v>
      </c>
      <c r="AN403" s="124">
        <v>9366.2167366666654</v>
      </c>
      <c r="AO403" s="124">
        <v>1.8932283333333331</v>
      </c>
      <c r="AQ403" s="78"/>
      <c r="AR403" s="7">
        <v>1.6169218372280421</v>
      </c>
      <c r="AS403" s="7">
        <f t="shared" si="146"/>
        <v>15.0495</v>
      </c>
      <c r="AT403">
        <v>45.7</v>
      </c>
      <c r="AU403" s="7">
        <v>0</v>
      </c>
      <c r="AV403" s="7">
        <v>0</v>
      </c>
      <c r="AW403" s="78" t="s">
        <v>97</v>
      </c>
      <c r="AX403" s="78" t="s">
        <v>98</v>
      </c>
      <c r="AY403" s="78">
        <v>3211.7</v>
      </c>
      <c r="AZ403" s="78">
        <v>5028.3599999999997</v>
      </c>
      <c r="BA403" s="78">
        <v>28.54</v>
      </c>
      <c r="BB403" s="78">
        <v>83.972785221230183</v>
      </c>
      <c r="BC403" s="78" t="str">
        <f t="shared" si="155"/>
        <v>R51S9C2</v>
      </c>
      <c r="BD403" s="78">
        <f t="shared" si="156"/>
        <v>151.70029179993466</v>
      </c>
      <c r="BE403" s="78">
        <v>152.55000000000001</v>
      </c>
      <c r="BF403" s="78" t="s">
        <v>49</v>
      </c>
      <c r="BG403" s="99">
        <v>30.2</v>
      </c>
      <c r="BH403" s="142">
        <v>1.3669149584324207</v>
      </c>
      <c r="BI403" s="99">
        <v>3</v>
      </c>
      <c r="BJ403" s="99">
        <f t="shared" si="157"/>
        <v>10.341666666666667</v>
      </c>
      <c r="BK403" s="99">
        <v>85.124254633360195</v>
      </c>
      <c r="BL403" s="142">
        <v>16.973614775725594</v>
      </c>
      <c r="BM403" s="76" t="str">
        <f t="shared" si="158"/>
        <v>R51S9</v>
      </c>
      <c r="BN403" s="76">
        <f t="shared" si="159"/>
        <v>10.080088494630031</v>
      </c>
      <c r="BO403" s="76"/>
      <c r="BP403" s="110">
        <f t="shared" si="160"/>
        <v>12.536324287654317</v>
      </c>
      <c r="BQ403" s="144">
        <f t="shared" si="161"/>
        <v>0.16766666666666666</v>
      </c>
      <c r="BR403" s="110">
        <f t="shared" si="162"/>
        <v>10.472844535896476</v>
      </c>
      <c r="BS403" s="99">
        <v>4</v>
      </c>
      <c r="BT403" s="99">
        <f t="shared" si="163"/>
        <v>7944.9668410878021</v>
      </c>
      <c r="BU403" s="122">
        <v>3</v>
      </c>
      <c r="BV403" s="122">
        <f t="shared" si="164"/>
        <v>5738.9668410878021</v>
      </c>
      <c r="BW403" s="122">
        <f t="shared" si="165"/>
        <v>1.0212137203166227E-2</v>
      </c>
      <c r="BX403" s="122" t="s">
        <v>1376</v>
      </c>
      <c r="BY403" s="122">
        <f t="shared" si="166"/>
        <v>0.32386913448667182</v>
      </c>
      <c r="BZ403" s="78">
        <v>-6.2437634716585233</v>
      </c>
      <c r="CA403" s="122">
        <f t="shared" si="167"/>
        <v>-6.3112172522976833</v>
      </c>
      <c r="CB403" s="122">
        <f t="shared" si="168"/>
        <v>-94.98066403845398</v>
      </c>
    </row>
    <row r="404" spans="1:80" x14ac:dyDescent="0.35">
      <c r="A404" s="34" t="s">
        <v>70</v>
      </c>
      <c r="B404" s="14">
        <f t="shared" si="179"/>
        <v>9</v>
      </c>
      <c r="C404" s="8" t="s">
        <v>46</v>
      </c>
      <c r="D404" s="14">
        <v>1</v>
      </c>
      <c r="E404" s="8"/>
      <c r="F404" s="14">
        <v>2797.5</v>
      </c>
      <c r="G404" s="14">
        <v>2798.5</v>
      </c>
      <c r="H404" s="14">
        <f t="shared" si="178"/>
        <v>2715.5</v>
      </c>
      <c r="I404" s="14">
        <f t="shared" si="178"/>
        <v>2716.5</v>
      </c>
      <c r="J404" s="8">
        <v>9</v>
      </c>
      <c r="K404" s="54">
        <v>247.37539999999998</v>
      </c>
      <c r="L404" s="78">
        <v>241.34146341463418</v>
      </c>
      <c r="M404" s="78">
        <v>241.34146341463418</v>
      </c>
      <c r="N404" s="78">
        <v>206.85975609756099</v>
      </c>
      <c r="O404" s="78">
        <v>12.74390243902439</v>
      </c>
      <c r="P404" s="8">
        <v>0.46500000000000002</v>
      </c>
      <c r="Q404" s="8">
        <v>0.155</v>
      </c>
      <c r="R404" s="8">
        <v>0.14199999999999999</v>
      </c>
      <c r="S404" s="8">
        <v>2248</v>
      </c>
      <c r="T404" s="8"/>
      <c r="U404" s="8"/>
      <c r="V404" s="8"/>
      <c r="W404" s="8">
        <v>0.38400000000000001</v>
      </c>
      <c r="X404" s="8"/>
      <c r="Y404" s="8"/>
      <c r="Z404" s="8">
        <v>3606</v>
      </c>
      <c r="AA404" s="8">
        <v>4.5999999999999996</v>
      </c>
      <c r="AB404" s="8">
        <v>5.2</v>
      </c>
      <c r="AC404" s="8">
        <v>2640.98</v>
      </c>
      <c r="AD404" s="8">
        <v>305.649</v>
      </c>
      <c r="AE404" s="8"/>
      <c r="AF404" s="8"/>
      <c r="AG404" s="7">
        <v>0.87752997432761848</v>
      </c>
      <c r="AH404" s="111">
        <v>0.161</v>
      </c>
      <c r="AI404" s="124">
        <v>0.12503067857142849</v>
      </c>
      <c r="AJ404" s="7">
        <v>31.024999999999999</v>
      </c>
      <c r="AK404" s="124">
        <v>1975.07813375</v>
      </c>
      <c r="AM404" s="124">
        <v>6546.7821766666684</v>
      </c>
      <c r="AN404" s="124">
        <v>9366.2167366666654</v>
      </c>
      <c r="AO404" s="124">
        <v>1.8932283333333331</v>
      </c>
      <c r="AQ404" s="78"/>
      <c r="AR404" s="7">
        <v>1.6169218372280421</v>
      </c>
      <c r="AS404" s="7">
        <f t="shared" si="146"/>
        <v>15.0495</v>
      </c>
      <c r="AT404">
        <v>45.7</v>
      </c>
      <c r="AU404" s="7">
        <v>0</v>
      </c>
      <c r="AV404" s="7">
        <v>0</v>
      </c>
      <c r="AW404" s="78" t="s">
        <v>97</v>
      </c>
      <c r="AX404" s="78" t="s">
        <v>98</v>
      </c>
      <c r="AY404" s="78">
        <v>3219.6</v>
      </c>
      <c r="AZ404" s="78">
        <v>5010.4399999999996</v>
      </c>
      <c r="BA404" s="78">
        <v>0</v>
      </c>
      <c r="BB404" s="78">
        <v>17.650934756873873</v>
      </c>
      <c r="BC404" s="78" t="str">
        <f t="shared" si="155"/>
        <v>R51S9C1</v>
      </c>
      <c r="BD404" s="78">
        <f t="shared" si="156"/>
        <v>151.70029179993466</v>
      </c>
      <c r="BE404" s="78">
        <v>31.61</v>
      </c>
      <c r="BF404" s="78" t="s">
        <v>49</v>
      </c>
      <c r="BG404" s="99">
        <v>30.2</v>
      </c>
      <c r="BH404" s="142">
        <v>1.3669149584324207</v>
      </c>
      <c r="BI404" s="99">
        <v>3</v>
      </c>
      <c r="BJ404" s="99">
        <f t="shared" si="157"/>
        <v>10.341666666666667</v>
      </c>
      <c r="BK404" s="99">
        <v>85.124254633360195</v>
      </c>
      <c r="BL404" s="142">
        <v>18.937799043062203</v>
      </c>
      <c r="BM404" s="76" t="str">
        <f t="shared" si="158"/>
        <v>R51S9</v>
      </c>
      <c r="BN404" s="76">
        <f t="shared" si="159"/>
        <v>10.080088494630031</v>
      </c>
      <c r="BO404" s="76"/>
      <c r="BP404" s="110">
        <f t="shared" si="160"/>
        <v>9.2372120180556134</v>
      </c>
      <c r="BQ404" s="144">
        <f t="shared" si="161"/>
        <v>0.16766666666666666</v>
      </c>
      <c r="BR404" s="110">
        <f t="shared" si="162"/>
        <v>10.472844535896476</v>
      </c>
      <c r="BS404" s="99">
        <v>4</v>
      </c>
      <c r="BT404" s="99">
        <f t="shared" si="163"/>
        <v>7816.0190765402049</v>
      </c>
      <c r="BU404" s="122">
        <v>3</v>
      </c>
      <c r="BV404" s="122">
        <f t="shared" si="164"/>
        <v>5568.0190765402049</v>
      </c>
      <c r="BW404" s="122">
        <f t="shared" si="165"/>
        <v>1.1142583732057416E-2</v>
      </c>
      <c r="BX404" s="122" t="s">
        <v>1376</v>
      </c>
      <c r="BY404" s="122">
        <f t="shared" si="166"/>
        <v>0.30928264256782029</v>
      </c>
      <c r="BZ404" s="78">
        <v>-6.4512085069699792</v>
      </c>
      <c r="CA404" s="122">
        <f t="shared" si="167"/>
        <v>-6.3112172522976833</v>
      </c>
      <c r="CB404" s="122">
        <f t="shared" si="168"/>
        <v>-94.98066403845398</v>
      </c>
    </row>
    <row r="405" spans="1:80" x14ac:dyDescent="0.35">
      <c r="A405" s="34" t="s">
        <v>70</v>
      </c>
      <c r="B405" s="14">
        <v>8</v>
      </c>
      <c r="C405" s="8" t="s">
        <v>45</v>
      </c>
      <c r="D405" s="14">
        <v>4</v>
      </c>
      <c r="E405" s="8"/>
      <c r="F405" s="14">
        <v>2988.6</v>
      </c>
      <c r="G405" s="14">
        <v>2989.2</v>
      </c>
      <c r="H405" s="14">
        <f t="shared" si="178"/>
        <v>2906.6</v>
      </c>
      <c r="I405" s="14">
        <f t="shared" si="178"/>
        <v>2907.2</v>
      </c>
      <c r="J405" s="8">
        <v>5</v>
      </c>
      <c r="K405" s="54">
        <v>257.67320000000001</v>
      </c>
      <c r="L405" s="78">
        <v>34.84756097560976</v>
      </c>
      <c r="M405" s="78">
        <v>30.030487804878049</v>
      </c>
      <c r="N405" s="78">
        <v>9.9695121951219523</v>
      </c>
      <c r="O405" s="78">
        <v>21.951219512195124</v>
      </c>
      <c r="P405" s="8">
        <v>0.249</v>
      </c>
      <c r="Q405" s="8">
        <v>0.125</v>
      </c>
      <c r="R405" s="8">
        <v>0.121</v>
      </c>
      <c r="S405" s="8">
        <v>1279</v>
      </c>
      <c r="T405" s="8"/>
      <c r="U405" s="8"/>
      <c r="V405" s="8"/>
      <c r="W405" s="8">
        <v>9.8000000000000004E-2</v>
      </c>
      <c r="X405" s="8"/>
      <c r="Y405" s="8"/>
      <c r="Z405" s="8">
        <v>1143</v>
      </c>
      <c r="AA405" s="8">
        <v>11.6</v>
      </c>
      <c r="AB405" s="8">
        <v>16.399999999999999</v>
      </c>
      <c r="AC405" s="8">
        <v>2635.2</v>
      </c>
      <c r="AD405" s="8">
        <v>301.89699999999999</v>
      </c>
      <c r="AE405" s="8"/>
      <c r="AF405" s="8"/>
      <c r="AG405" s="7">
        <v>0.83914995158079142</v>
      </c>
      <c r="AH405" s="111">
        <v>0.10299999999999999</v>
      </c>
      <c r="AI405" s="124">
        <v>5.7022519999999979E-2</v>
      </c>
      <c r="AJ405" s="7">
        <v>46.782000000000004</v>
      </c>
      <c r="AK405" s="124">
        <v>1984.160034513274</v>
      </c>
      <c r="AM405" s="124">
        <v>6609.4219446902644</v>
      </c>
      <c r="AN405" s="124">
        <v>9861.2590606194626</v>
      </c>
      <c r="AO405" s="124">
        <v>3.3661022123893818</v>
      </c>
      <c r="AQ405" s="78"/>
      <c r="AR405" s="7">
        <v>0.14913855756487537</v>
      </c>
      <c r="AS405" s="7">
        <f t="shared" si="146"/>
        <v>2.0930999999999997</v>
      </c>
      <c r="AT405">
        <v>51.7</v>
      </c>
      <c r="AU405" s="7">
        <v>0.22519999999999998</v>
      </c>
      <c r="AV405" s="7">
        <v>5.0044444444444443</v>
      </c>
      <c r="AW405" s="78" t="s">
        <v>97</v>
      </c>
      <c r="AX405" s="78" t="s">
        <v>98</v>
      </c>
      <c r="AY405" s="78">
        <v>3224.1</v>
      </c>
      <c r="AZ405" s="78">
        <v>5086.88</v>
      </c>
      <c r="BA405" s="78">
        <v>0</v>
      </c>
      <c r="BB405" s="78">
        <v>282.62059931929696</v>
      </c>
      <c r="BC405" s="78" t="str">
        <f t="shared" si="155"/>
        <v>R51S8C4</v>
      </c>
      <c r="BD405" s="78">
        <f t="shared" si="156"/>
        <v>194.90308655723402</v>
      </c>
      <c r="BE405" s="78">
        <v>526.46</v>
      </c>
      <c r="BF405" s="78"/>
      <c r="BG405" s="99">
        <v>30.3</v>
      </c>
      <c r="BH405" s="142">
        <v>2.6172250949135121</v>
      </c>
      <c r="BI405" s="99">
        <v>4</v>
      </c>
      <c r="BJ405" s="99">
        <f t="shared" si="157"/>
        <v>11.695500000000001</v>
      </c>
      <c r="BK405" s="99">
        <v>56.329357445171212</v>
      </c>
      <c r="BL405" s="142">
        <v>1.3680555555555556</v>
      </c>
      <c r="BM405" s="76" t="str">
        <f t="shared" si="158"/>
        <v>R51S8</v>
      </c>
      <c r="BN405" s="76">
        <f t="shared" si="159"/>
        <v>93.116949289204555</v>
      </c>
      <c r="BO405" s="76"/>
      <c r="BP405" s="110">
        <f t="shared" si="160"/>
        <v>42.568668922729834</v>
      </c>
      <c r="BQ405" s="144">
        <f t="shared" si="161"/>
        <v>0.27949999999999997</v>
      </c>
      <c r="BR405" s="110">
        <f t="shared" si="162"/>
        <v>18.920475865505438</v>
      </c>
      <c r="BS405" s="99">
        <v>4</v>
      </c>
      <c r="BT405" s="99">
        <f t="shared" si="163"/>
        <v>8000.1602575883089</v>
      </c>
      <c r="BU405" s="122">
        <v>3</v>
      </c>
      <c r="BV405" s="122">
        <f t="shared" si="164"/>
        <v>6721.1602575883089</v>
      </c>
      <c r="BW405" s="122">
        <f t="shared" si="165"/>
        <v>5.5122222222222213E-3</v>
      </c>
      <c r="BX405" s="122" t="s">
        <v>1376</v>
      </c>
      <c r="BY405" s="122">
        <f t="shared" si="166"/>
        <v>0.10664289936103435</v>
      </c>
      <c r="BZ405" s="78">
        <v>-4.5492772557007806</v>
      </c>
      <c r="CA405" s="122">
        <f t="shared" si="167"/>
        <v>-5.3221626604338628</v>
      </c>
      <c r="CB405" s="122">
        <f t="shared" si="168"/>
        <v>-11.139818664554117</v>
      </c>
    </row>
    <row r="406" spans="1:80" x14ac:dyDescent="0.35">
      <c r="A406" s="34" t="s">
        <v>70</v>
      </c>
      <c r="B406" s="14">
        <f t="shared" ref="B406:B408" si="180">B405</f>
        <v>8</v>
      </c>
      <c r="C406" s="8" t="s">
        <v>45</v>
      </c>
      <c r="D406" s="14">
        <v>3</v>
      </c>
      <c r="E406" s="8"/>
      <c r="F406" s="14">
        <v>2976</v>
      </c>
      <c r="G406" s="14">
        <v>2976.8</v>
      </c>
      <c r="H406" s="14">
        <f t="shared" si="178"/>
        <v>2894</v>
      </c>
      <c r="I406" s="14">
        <f t="shared" si="178"/>
        <v>2894.8</v>
      </c>
      <c r="J406" s="8">
        <v>7</v>
      </c>
      <c r="K406" s="54">
        <v>257.00360000000001</v>
      </c>
      <c r="L406" s="78">
        <v>84.176829268292693</v>
      </c>
      <c r="M406" s="78">
        <v>81.128048780487816</v>
      </c>
      <c r="N406" s="78">
        <v>48.109756097560982</v>
      </c>
      <c r="O406" s="78">
        <v>21.951219512195124</v>
      </c>
      <c r="P406" s="8">
        <v>0.64500000000000002</v>
      </c>
      <c r="Q406" s="8">
        <v>0.23699999999999999</v>
      </c>
      <c r="R406" s="8">
        <v>0.255</v>
      </c>
      <c r="S406" s="8">
        <v>2302</v>
      </c>
      <c r="T406" s="8"/>
      <c r="U406" s="8"/>
      <c r="V406" s="8"/>
      <c r="W406" s="8">
        <v>0.23400000000000001</v>
      </c>
      <c r="X406" s="8"/>
      <c r="Y406" s="8"/>
      <c r="Z406" s="8">
        <v>3423</v>
      </c>
      <c r="AA406" s="8">
        <v>12.9</v>
      </c>
      <c r="AB406" s="8">
        <v>16.399999999999999</v>
      </c>
      <c r="AC406" s="8">
        <v>2635.2</v>
      </c>
      <c r="AD406" s="8">
        <v>301.89699999999999</v>
      </c>
      <c r="AE406" s="8"/>
      <c r="AF406" s="8"/>
      <c r="AG406" s="7">
        <v>0.83914995158079142</v>
      </c>
      <c r="AH406" s="111">
        <v>0.10299999999999999</v>
      </c>
      <c r="AI406" s="124">
        <v>5.7022519999999979E-2</v>
      </c>
      <c r="AJ406" s="7">
        <v>46.782000000000004</v>
      </c>
      <c r="AK406" s="124">
        <v>1984.160034513274</v>
      </c>
      <c r="AM406" s="124">
        <v>6609.4219446902644</v>
      </c>
      <c r="AN406" s="124">
        <v>9861.2590606194626</v>
      </c>
      <c r="AO406" s="124">
        <v>3.3661022123893818</v>
      </c>
      <c r="AQ406" s="78"/>
      <c r="AR406" s="7">
        <v>0.14913855756487537</v>
      </c>
      <c r="AS406" s="7">
        <f t="shared" si="146"/>
        <v>2.0930999999999997</v>
      </c>
      <c r="AT406">
        <v>51.7</v>
      </c>
      <c r="AU406" s="7">
        <v>0.1777</v>
      </c>
      <c r="AV406" s="7">
        <v>3.9488888888888889</v>
      </c>
      <c r="AW406" s="78" t="s">
        <v>97</v>
      </c>
      <c r="AX406" s="78" t="s">
        <v>98</v>
      </c>
      <c r="AY406" s="78">
        <v>3234.6</v>
      </c>
      <c r="AZ406" s="78">
        <v>5081.84</v>
      </c>
      <c r="BA406" s="78">
        <v>28.53</v>
      </c>
      <c r="BB406" s="78">
        <v>206.35109677139948</v>
      </c>
      <c r="BC406" s="78" t="str">
        <f t="shared" si="155"/>
        <v>R51S8C3</v>
      </c>
      <c r="BD406" s="78">
        <f t="shared" si="156"/>
        <v>194.90308655723402</v>
      </c>
      <c r="BE406" s="78">
        <v>381.18000000000006</v>
      </c>
      <c r="BF406" s="78"/>
      <c r="BG406" s="99">
        <v>30.3</v>
      </c>
      <c r="BH406" s="142">
        <v>2.6172250949135121</v>
      </c>
      <c r="BI406" s="99">
        <v>4</v>
      </c>
      <c r="BJ406" s="99">
        <f t="shared" si="157"/>
        <v>11.695500000000001</v>
      </c>
      <c r="BK406" s="99">
        <v>56.329357445171212</v>
      </c>
      <c r="BL406" s="142">
        <v>3.6958333333333337</v>
      </c>
      <c r="BM406" s="76" t="str">
        <f t="shared" si="158"/>
        <v>R51S8</v>
      </c>
      <c r="BN406" s="76">
        <f t="shared" si="159"/>
        <v>93.116949289204555</v>
      </c>
      <c r="BO406" s="76"/>
      <c r="BP406" s="110">
        <f t="shared" si="160"/>
        <v>15.75728631675644</v>
      </c>
      <c r="BQ406" s="144">
        <f t="shared" si="161"/>
        <v>0.27949999999999997</v>
      </c>
      <c r="BR406" s="110">
        <f t="shared" si="162"/>
        <v>18.920475865505438</v>
      </c>
      <c r="BS406" s="99">
        <v>4</v>
      </c>
      <c r="BT406" s="99">
        <f t="shared" si="163"/>
        <v>7965.4798683893778</v>
      </c>
      <c r="BU406" s="122">
        <v>3</v>
      </c>
      <c r="BV406" s="122">
        <f t="shared" si="164"/>
        <v>5663.4798683893778</v>
      </c>
      <c r="BW406" s="122">
        <f t="shared" si="165"/>
        <v>1.1616666666666666E-2</v>
      </c>
      <c r="BX406" s="122" t="s">
        <v>1376</v>
      </c>
      <c r="BY406" s="122">
        <f t="shared" si="166"/>
        <v>0.13672064702232692</v>
      </c>
      <c r="BZ406" s="78">
        <v>-5.5430928855063799</v>
      </c>
      <c r="CA406" s="122">
        <f t="shared" si="167"/>
        <v>-5.3221626604338628</v>
      </c>
      <c r="CB406" s="122">
        <f t="shared" si="168"/>
        <v>-11.139818664554117</v>
      </c>
    </row>
    <row r="407" spans="1:80" x14ac:dyDescent="0.35">
      <c r="A407" s="34" t="s">
        <v>70</v>
      </c>
      <c r="B407" s="14">
        <f t="shared" si="180"/>
        <v>8</v>
      </c>
      <c r="C407" s="8" t="s">
        <v>45</v>
      </c>
      <c r="D407" s="14">
        <v>2</v>
      </c>
      <c r="E407" s="8"/>
      <c r="F407" s="14">
        <v>2946</v>
      </c>
      <c r="G407" s="14">
        <v>2946.8</v>
      </c>
      <c r="H407" s="14">
        <f t="shared" si="178"/>
        <v>2864</v>
      </c>
      <c r="I407" s="14">
        <f t="shared" si="178"/>
        <v>2864.8</v>
      </c>
      <c r="J407" s="8">
        <v>7</v>
      </c>
      <c r="K407" s="54">
        <v>255.3836</v>
      </c>
      <c r="L407" s="78">
        <v>84.817073170731703</v>
      </c>
      <c r="M407" s="78">
        <v>82.347560975609767</v>
      </c>
      <c r="N407" s="78">
        <v>60.579268292682926</v>
      </c>
      <c r="O407" s="78">
        <v>39.268292682926834</v>
      </c>
      <c r="P407" s="8">
        <v>0.96699999999999997</v>
      </c>
      <c r="Q407" s="8">
        <v>0.439</v>
      </c>
      <c r="R407" s="8">
        <v>0.371</v>
      </c>
      <c r="S407" s="8">
        <v>1524</v>
      </c>
      <c r="T407" s="8"/>
      <c r="U407" s="8"/>
      <c r="V407" s="8"/>
      <c r="W407" s="8">
        <v>0.36799999999999999</v>
      </c>
      <c r="X407" s="8"/>
      <c r="Y407" s="8"/>
      <c r="Z407" s="8">
        <v>4920</v>
      </c>
      <c r="AA407" s="8">
        <v>18.2</v>
      </c>
      <c r="AB407" s="8">
        <v>16.399999999999999</v>
      </c>
      <c r="AC407" s="8">
        <v>2635.2</v>
      </c>
      <c r="AD407" s="8">
        <v>301.89699999999999</v>
      </c>
      <c r="AE407" s="8"/>
      <c r="AF407" s="8"/>
      <c r="AG407" s="7">
        <v>0.83914995158079142</v>
      </c>
      <c r="AH407" s="111">
        <v>0.10299999999999999</v>
      </c>
      <c r="AI407" s="124">
        <v>5.7022519999999979E-2</v>
      </c>
      <c r="AJ407" s="7">
        <v>46.782000000000004</v>
      </c>
      <c r="AK407" s="124">
        <v>1984.160034513274</v>
      </c>
      <c r="AM407" s="124">
        <v>6609.4219446902644</v>
      </c>
      <c r="AN407" s="124">
        <v>9861.2590606194626</v>
      </c>
      <c r="AO407" s="124">
        <v>3.3661022123893818</v>
      </c>
      <c r="AQ407" s="78"/>
      <c r="AR407" s="7">
        <v>0.14913855756487537</v>
      </c>
      <c r="AS407" s="7">
        <f t="shared" si="146"/>
        <v>2.0930999999999997</v>
      </c>
      <c r="AT407">
        <v>51.7</v>
      </c>
      <c r="AU407" s="7">
        <v>9.98E-2</v>
      </c>
      <c r="AV407" s="7">
        <v>2.2177777777777781</v>
      </c>
      <c r="AW407" s="78" t="s">
        <v>97</v>
      </c>
      <c r="AX407" s="78" t="s">
        <v>98</v>
      </c>
      <c r="AY407" s="78">
        <v>3239.1</v>
      </c>
      <c r="AZ407" s="78">
        <v>5069.84</v>
      </c>
      <c r="BA407" s="78">
        <v>47.54</v>
      </c>
      <c r="BB407" s="78">
        <v>274.32622873810584</v>
      </c>
      <c r="BC407" s="78" t="str">
        <f t="shared" si="155"/>
        <v>R51S8C2</v>
      </c>
      <c r="BD407" s="78">
        <f t="shared" si="156"/>
        <v>194.90308655723402</v>
      </c>
      <c r="BE407" s="78">
        <v>502.21999999999991</v>
      </c>
      <c r="BF407" s="78"/>
      <c r="BG407" s="99">
        <v>30.3</v>
      </c>
      <c r="BH407" s="142">
        <v>2.6172250949135121</v>
      </c>
      <c r="BI407" s="99">
        <v>4</v>
      </c>
      <c r="BJ407" s="99">
        <f t="shared" si="157"/>
        <v>11.695500000000001</v>
      </c>
      <c r="BK407" s="99">
        <v>56.329357445171212</v>
      </c>
      <c r="BL407" s="142">
        <v>2.0970496894409938</v>
      </c>
      <c r="BM407" s="76" t="str">
        <f t="shared" si="158"/>
        <v>R51S8</v>
      </c>
      <c r="BN407" s="76">
        <f t="shared" si="159"/>
        <v>93.116949289204555</v>
      </c>
      <c r="BO407" s="76"/>
      <c r="BP407" s="110">
        <f t="shared" si="160"/>
        <v>8.6779741112677371</v>
      </c>
      <c r="BQ407" s="144">
        <f t="shared" si="161"/>
        <v>0.27949999999999997</v>
      </c>
      <c r="BR407" s="110">
        <f t="shared" si="162"/>
        <v>18.920475865505438</v>
      </c>
      <c r="BS407" s="99">
        <v>4</v>
      </c>
      <c r="BT407" s="99">
        <f t="shared" si="163"/>
        <v>7882.9075131538275</v>
      </c>
      <c r="BU407" s="122">
        <v>3</v>
      </c>
      <c r="BV407" s="122">
        <f t="shared" si="164"/>
        <v>6358.9075131538275</v>
      </c>
      <c r="BW407" s="122">
        <f t="shared" si="165"/>
        <v>9.4478260869565213E-3</v>
      </c>
      <c r="BX407" s="122" t="s">
        <v>1376</v>
      </c>
      <c r="BY407" s="122">
        <f t="shared" si="166"/>
        <v>7.6713300084352135E-2</v>
      </c>
      <c r="BZ407" s="78">
        <v>-5.5981402502641462</v>
      </c>
      <c r="CA407" s="122">
        <f t="shared" si="167"/>
        <v>-5.3221626604338628</v>
      </c>
      <c r="CB407" s="122">
        <f t="shared" si="168"/>
        <v>-11.139818664554117</v>
      </c>
    </row>
    <row r="408" spans="1:80" x14ac:dyDescent="0.35">
      <c r="A408" s="34" t="s">
        <v>70</v>
      </c>
      <c r="B408" s="14">
        <f t="shared" si="180"/>
        <v>8</v>
      </c>
      <c r="C408" s="8" t="s">
        <v>45</v>
      </c>
      <c r="D408" s="14">
        <v>1</v>
      </c>
      <c r="E408" s="8"/>
      <c r="F408" s="14">
        <v>2934</v>
      </c>
      <c r="G408" s="14">
        <v>2934.8</v>
      </c>
      <c r="H408" s="14">
        <f t="shared" si="178"/>
        <v>2852</v>
      </c>
      <c r="I408" s="14">
        <f t="shared" si="178"/>
        <v>2852.8</v>
      </c>
      <c r="J408" s="8">
        <v>7</v>
      </c>
      <c r="K408" s="54">
        <v>254.73560000000001</v>
      </c>
      <c r="L408" s="78">
        <v>84.817073170731703</v>
      </c>
      <c r="M408" s="78">
        <v>82.347560975609767</v>
      </c>
      <c r="N408" s="78">
        <v>60.579268292682926</v>
      </c>
      <c r="O408" s="78">
        <v>39.268292682926834</v>
      </c>
      <c r="P408" s="8">
        <v>0.96699999999999997</v>
      </c>
      <c r="Q408" s="8">
        <v>0.439</v>
      </c>
      <c r="R408" s="8">
        <v>0.371</v>
      </c>
      <c r="S408" s="8">
        <v>1524</v>
      </c>
      <c r="T408" s="8"/>
      <c r="U408" s="8"/>
      <c r="V408" s="8"/>
      <c r="W408" s="8">
        <v>0.36799999999999999</v>
      </c>
      <c r="X408" s="8"/>
      <c r="Y408" s="8"/>
      <c r="Z408" s="8">
        <v>4920</v>
      </c>
      <c r="AA408" s="8">
        <v>18.2</v>
      </c>
      <c r="AB408" s="8">
        <v>16.399999999999999</v>
      </c>
      <c r="AC408" s="8">
        <v>2635.2</v>
      </c>
      <c r="AD408" s="8">
        <v>301.89699999999999</v>
      </c>
      <c r="AE408" s="8"/>
      <c r="AF408" s="8"/>
      <c r="AG408" s="7">
        <v>0.83914995158079142</v>
      </c>
      <c r="AH408" s="111">
        <v>0.10299999999999999</v>
      </c>
      <c r="AI408" s="124">
        <v>5.7022519999999979E-2</v>
      </c>
      <c r="AJ408" s="7">
        <v>46.782000000000004</v>
      </c>
      <c r="AK408" s="124">
        <v>1984.160034513274</v>
      </c>
      <c r="AM408" s="124">
        <v>6609.4219446902644</v>
      </c>
      <c r="AN408" s="124">
        <v>9861.2590606194626</v>
      </c>
      <c r="AO408" s="124">
        <v>3.3661022123893818</v>
      </c>
      <c r="AQ408" s="78"/>
      <c r="AR408" s="7">
        <v>0.14913855756487537</v>
      </c>
      <c r="AS408" s="7">
        <f t="shared" si="146"/>
        <v>2.0930999999999997</v>
      </c>
      <c r="AT408">
        <v>51.7</v>
      </c>
      <c r="AU408" s="7">
        <v>6.59E-2</v>
      </c>
      <c r="AV408" s="7">
        <v>1.4644444444444444</v>
      </c>
      <c r="AW408" s="78" t="s">
        <v>97</v>
      </c>
      <c r="AX408" s="78" t="s">
        <v>98</v>
      </c>
      <c r="AY408" s="78">
        <v>3241.5</v>
      </c>
      <c r="AZ408" s="78">
        <v>5065.04</v>
      </c>
      <c r="BA408" s="78">
        <v>0</v>
      </c>
      <c r="BB408" s="78">
        <v>16.314421400133806</v>
      </c>
      <c r="BC408" s="78" t="str">
        <f t="shared" si="155"/>
        <v>R51S8C1</v>
      </c>
      <c r="BD408" s="78">
        <f t="shared" si="156"/>
        <v>194.90308655723402</v>
      </c>
      <c r="BE408" s="78">
        <v>29.75</v>
      </c>
      <c r="BF408" s="78"/>
      <c r="BG408" s="99">
        <v>30.3</v>
      </c>
      <c r="BH408" s="142">
        <v>2.6172250949135121</v>
      </c>
      <c r="BI408" s="99">
        <v>4</v>
      </c>
      <c r="BJ408" s="99">
        <f t="shared" si="157"/>
        <v>11.695500000000001</v>
      </c>
      <c r="BK408" s="99">
        <v>56.329357445171212</v>
      </c>
      <c r="BL408" s="142">
        <v>2.0970496894409938</v>
      </c>
      <c r="BM408" s="76" t="str">
        <f t="shared" si="158"/>
        <v>R51S8</v>
      </c>
      <c r="BN408" s="76">
        <f t="shared" si="159"/>
        <v>93.116949289204555</v>
      </c>
      <c r="BO408" s="76"/>
      <c r="BP408" s="110">
        <f t="shared" si="160"/>
        <v>8.6779741112677371</v>
      </c>
      <c r="BQ408" s="144">
        <f t="shared" si="161"/>
        <v>0.27949999999999997</v>
      </c>
      <c r="BR408" s="110">
        <f t="shared" si="162"/>
        <v>18.920475865505438</v>
      </c>
      <c r="BS408" s="99">
        <v>4</v>
      </c>
      <c r="BT408" s="99">
        <f t="shared" si="163"/>
        <v>7849.8785710596076</v>
      </c>
      <c r="BU408" s="122">
        <v>3</v>
      </c>
      <c r="BV408" s="122">
        <f t="shared" si="164"/>
        <v>6325.8785710596076</v>
      </c>
      <c r="BW408" s="122">
        <f t="shared" si="165"/>
        <v>9.4478260869565213E-3</v>
      </c>
      <c r="BX408" s="122" t="s">
        <v>1376</v>
      </c>
      <c r="BY408" s="122">
        <f t="shared" si="166"/>
        <v>7.6713300084352135E-2</v>
      </c>
      <c r="BZ408" s="78">
        <v>-5.5981402502641462</v>
      </c>
      <c r="CA408" s="122">
        <f t="shared" si="167"/>
        <v>-5.3221626604338628</v>
      </c>
      <c r="CB408" s="122">
        <f t="shared" si="168"/>
        <v>-11.139818664554117</v>
      </c>
    </row>
    <row r="409" spans="1:80" x14ac:dyDescent="0.35">
      <c r="A409" s="34" t="s">
        <v>70</v>
      </c>
      <c r="B409" s="14">
        <v>7</v>
      </c>
      <c r="C409" s="8" t="s">
        <v>44</v>
      </c>
      <c r="D409" s="14">
        <v>3</v>
      </c>
      <c r="E409" s="8"/>
      <c r="F409" s="14">
        <v>3089</v>
      </c>
      <c r="G409" s="14">
        <v>3089.8</v>
      </c>
      <c r="H409" s="14">
        <f t="shared" si="178"/>
        <v>3007</v>
      </c>
      <c r="I409" s="14">
        <f t="shared" si="178"/>
        <v>3007.8</v>
      </c>
      <c r="J409" s="8">
        <v>7</v>
      </c>
      <c r="K409" s="54">
        <v>263.10559999999998</v>
      </c>
      <c r="L409" s="78">
        <v>90.457317073170728</v>
      </c>
      <c r="M409" s="78">
        <v>87.073170731707336</v>
      </c>
      <c r="N409" s="78">
        <v>64.603658536585371</v>
      </c>
      <c r="O409" s="78">
        <v>36.646341463414636</v>
      </c>
      <c r="P409" s="8">
        <v>1.232</v>
      </c>
      <c r="Q409" s="8">
        <v>0.38700000000000001</v>
      </c>
      <c r="R409" s="8">
        <v>0.44800000000000001</v>
      </c>
      <c r="S409" s="8">
        <v>2120</v>
      </c>
      <c r="T409" s="8"/>
      <c r="U409" s="8"/>
      <c r="V409" s="8"/>
      <c r="W409" s="8">
        <v>0.38</v>
      </c>
      <c r="X409" s="8"/>
      <c r="Y409" s="8"/>
      <c r="Z409" s="8">
        <v>5243</v>
      </c>
      <c r="AA409" s="8">
        <v>18.5</v>
      </c>
      <c r="AB409" s="8">
        <v>5.4</v>
      </c>
      <c r="AC409" s="8">
        <v>2594.4499999999998</v>
      </c>
      <c r="AD409" s="8">
        <v>302.22500000000002</v>
      </c>
      <c r="AE409" s="8"/>
      <c r="AF409" s="8"/>
      <c r="AG409" s="7">
        <v>0.85859382487480218</v>
      </c>
      <c r="AH409" s="111">
        <v>8.7999999999999995E-2</v>
      </c>
      <c r="AI409" s="124">
        <v>0.12515595454545461</v>
      </c>
      <c r="AJ409" s="7">
        <v>40.932000000000002</v>
      </c>
      <c r="AK409" s="124">
        <v>1805.722328813559</v>
      </c>
      <c r="AM409" s="124">
        <v>6632.2226542372882</v>
      </c>
      <c r="AN409" s="124">
        <v>10316.342536158199</v>
      </c>
      <c r="AO409" s="124">
        <v>3.853117514124297</v>
      </c>
      <c r="AQ409" s="78"/>
      <c r="AR409" s="7">
        <v>0.13874230430958662</v>
      </c>
      <c r="AS409" s="7">
        <f t="shared" si="146"/>
        <v>1.7036999999999998</v>
      </c>
      <c r="AT409">
        <v>54.7</v>
      </c>
      <c r="AU409" s="7">
        <v>0.49299999999999999</v>
      </c>
      <c r="AV409" s="7">
        <v>10.955555555555556</v>
      </c>
      <c r="AW409" s="78" t="s">
        <v>97</v>
      </c>
      <c r="AX409" s="78" t="s">
        <v>98</v>
      </c>
      <c r="AY409" s="78">
        <v>3253.7</v>
      </c>
      <c r="AZ409" s="78">
        <v>5127.04</v>
      </c>
      <c r="BA409" s="78">
        <v>0</v>
      </c>
      <c r="BB409" s="78">
        <v>82.451663873082296</v>
      </c>
      <c r="BC409" s="78" t="str">
        <f t="shared" si="155"/>
        <v>R51S7C3</v>
      </c>
      <c r="BD409" s="78">
        <f t="shared" si="156"/>
        <v>66.118443358550664</v>
      </c>
      <c r="BE409" s="78">
        <v>154.46</v>
      </c>
      <c r="BF409" s="78"/>
      <c r="BG409" s="99">
        <v>30.3</v>
      </c>
      <c r="BH409" s="142">
        <v>2.2650594799703492</v>
      </c>
      <c r="BI409" s="99">
        <v>3</v>
      </c>
      <c r="BJ409" s="99">
        <f t="shared" si="157"/>
        <v>13.644</v>
      </c>
      <c r="BK409" s="99">
        <v>63.384393628456948</v>
      </c>
      <c r="BL409" s="142">
        <v>2.3760399334442601</v>
      </c>
      <c r="BM409" s="76" t="str">
        <f t="shared" si="158"/>
        <v>R51S7</v>
      </c>
      <c r="BN409" s="76">
        <f t="shared" si="159"/>
        <v>38.808735903357793</v>
      </c>
      <c r="BO409" s="76"/>
      <c r="BP409" s="110">
        <f t="shared" si="160"/>
        <v>8.8037502854719261</v>
      </c>
      <c r="BQ409" s="144">
        <f t="shared" si="161"/>
        <v>0.37799999999999995</v>
      </c>
      <c r="BR409" s="110">
        <f t="shared" si="162"/>
        <v>12.210393126034338</v>
      </c>
      <c r="BS409" s="99">
        <v>4</v>
      </c>
      <c r="BT409" s="99">
        <f t="shared" si="163"/>
        <v>8468.2765509871788</v>
      </c>
      <c r="BU409" s="122">
        <v>3</v>
      </c>
      <c r="BV409" s="122">
        <f t="shared" si="164"/>
        <v>6348.2765509871788</v>
      </c>
      <c r="BW409" s="122">
        <f t="shared" si="165"/>
        <v>1.2224958402662229E-2</v>
      </c>
      <c r="BX409" s="122" t="s">
        <v>1377</v>
      </c>
      <c r="BY409" s="122">
        <f t="shared" si="166"/>
        <v>8.3356690947881548E-2</v>
      </c>
      <c r="BZ409" s="78">
        <v>-5.6539402199310054</v>
      </c>
      <c r="CA409" s="122">
        <f t="shared" si="167"/>
        <v>-5.5953863935435608</v>
      </c>
      <c r="CB409" s="122">
        <f t="shared" si="168"/>
        <v>-9.532859798680164</v>
      </c>
    </row>
    <row r="410" spans="1:80" x14ac:dyDescent="0.35">
      <c r="A410" s="34" t="s">
        <v>70</v>
      </c>
      <c r="B410" s="14">
        <f t="shared" ref="B410:B411" si="181">B409</f>
        <v>7</v>
      </c>
      <c r="C410" s="8" t="s">
        <v>44</v>
      </c>
      <c r="D410" s="14">
        <v>2</v>
      </c>
      <c r="E410" s="8"/>
      <c r="F410" s="14">
        <v>3080</v>
      </c>
      <c r="G410" s="14">
        <v>3081.2</v>
      </c>
      <c r="H410" s="14">
        <f t="shared" si="178"/>
        <v>2998</v>
      </c>
      <c r="I410" s="14">
        <f t="shared" si="178"/>
        <v>2999.2</v>
      </c>
      <c r="J410" s="8">
        <v>11</v>
      </c>
      <c r="K410" s="54">
        <v>262.64119999999997</v>
      </c>
      <c r="L410" s="78">
        <v>90.457317073170728</v>
      </c>
      <c r="M410" s="78">
        <v>87.073170731707336</v>
      </c>
      <c r="N410" s="78">
        <v>64.603658536585371</v>
      </c>
      <c r="O410" s="78">
        <v>36.646341463414636</v>
      </c>
      <c r="P410" s="8">
        <v>1.232</v>
      </c>
      <c r="Q410" s="8">
        <v>0.38700000000000001</v>
      </c>
      <c r="R410" s="8">
        <v>0.44800000000000001</v>
      </c>
      <c r="S410" s="8">
        <v>2120</v>
      </c>
      <c r="T410" s="8"/>
      <c r="U410" s="8"/>
      <c r="V410" s="8"/>
      <c r="W410" s="8">
        <v>0.38</v>
      </c>
      <c r="X410" s="8"/>
      <c r="Y410" s="8"/>
      <c r="Z410" s="8">
        <v>5243</v>
      </c>
      <c r="AA410" s="8">
        <v>18.5</v>
      </c>
      <c r="AB410" s="8">
        <v>5.4</v>
      </c>
      <c r="AC410" s="8">
        <v>2594.4499999999998</v>
      </c>
      <c r="AD410" s="8">
        <v>302.22500000000002</v>
      </c>
      <c r="AE410" s="8"/>
      <c r="AF410" s="8"/>
      <c r="AG410" s="7">
        <v>0.85859382487480218</v>
      </c>
      <c r="AH410" s="111">
        <v>8.7999999999999995E-2</v>
      </c>
      <c r="AI410" s="124">
        <v>0.12515595454545461</v>
      </c>
      <c r="AJ410" s="7">
        <v>40.932000000000002</v>
      </c>
      <c r="AK410" s="124">
        <v>1805.722328813559</v>
      </c>
      <c r="AM410" s="124">
        <v>6632.2226542372882</v>
      </c>
      <c r="AN410" s="124">
        <v>10316.342536158199</v>
      </c>
      <c r="AO410" s="124">
        <v>3.853117514124297</v>
      </c>
      <c r="AQ410" s="78"/>
      <c r="AR410" s="7">
        <v>0.13874230430958662</v>
      </c>
      <c r="AS410" s="7">
        <f t="shared" si="146"/>
        <v>1.7036999999999998</v>
      </c>
      <c r="AT410">
        <v>54.7</v>
      </c>
      <c r="AU410" s="7">
        <v>0.3926</v>
      </c>
      <c r="AV410" s="7">
        <v>8.724444444444444</v>
      </c>
      <c r="AW410" s="78" t="s">
        <v>97</v>
      </c>
      <c r="AX410" s="78" t="s">
        <v>98</v>
      </c>
      <c r="AY410" s="78">
        <v>3256.8</v>
      </c>
      <c r="AZ410" s="78">
        <v>5123.4399999999996</v>
      </c>
      <c r="BA410" s="78">
        <v>0</v>
      </c>
      <c r="BB410" s="78">
        <v>15.884155487935546</v>
      </c>
      <c r="BC410" s="78" t="str">
        <f t="shared" si="155"/>
        <v>R51S7C2</v>
      </c>
      <c r="BD410" s="78">
        <f t="shared" si="156"/>
        <v>66.118443358550664</v>
      </c>
      <c r="BE410" s="78">
        <v>29.65</v>
      </c>
      <c r="BF410" s="78"/>
      <c r="BG410" s="99">
        <v>30.3</v>
      </c>
      <c r="BH410" s="142">
        <v>2.2650594799703492</v>
      </c>
      <c r="BI410" s="99">
        <v>3</v>
      </c>
      <c r="BJ410" s="99">
        <f t="shared" si="157"/>
        <v>13.644</v>
      </c>
      <c r="BK410" s="99">
        <v>63.384393628456948</v>
      </c>
      <c r="BL410" s="142">
        <v>2.3760399334442601</v>
      </c>
      <c r="BM410" s="76" t="str">
        <f t="shared" si="158"/>
        <v>R51S7</v>
      </c>
      <c r="BN410" s="76">
        <f t="shared" si="159"/>
        <v>38.808735903357793</v>
      </c>
      <c r="BO410" s="76"/>
      <c r="BP410" s="110">
        <f t="shared" si="160"/>
        <v>8.8037502854719261</v>
      </c>
      <c r="BQ410" s="144">
        <f t="shared" si="161"/>
        <v>0.37799999999999995</v>
      </c>
      <c r="BR410" s="110">
        <f t="shared" si="162"/>
        <v>12.210393126034338</v>
      </c>
      <c r="BS410" s="99">
        <v>4</v>
      </c>
      <c r="BT410" s="99">
        <f t="shared" si="163"/>
        <v>8442.9308612768746</v>
      </c>
      <c r="BU410" s="122">
        <v>3</v>
      </c>
      <c r="BV410" s="122">
        <f t="shared" si="164"/>
        <v>6322.9308612768746</v>
      </c>
      <c r="BW410" s="122">
        <f t="shared" si="165"/>
        <v>1.2224958402662229E-2</v>
      </c>
      <c r="BX410" s="122" t="s">
        <v>1376</v>
      </c>
      <c r="BY410" s="122">
        <f t="shared" si="166"/>
        <v>8.3356690947881548E-2</v>
      </c>
      <c r="BZ410" s="78">
        <v>-5.6539402199310054</v>
      </c>
      <c r="CA410" s="122">
        <f t="shared" si="167"/>
        <v>-5.5953863935435608</v>
      </c>
      <c r="CB410" s="122">
        <f t="shared" si="168"/>
        <v>-9.532859798680164</v>
      </c>
    </row>
    <row r="411" spans="1:80" x14ac:dyDescent="0.35">
      <c r="A411" s="34" t="s">
        <v>70</v>
      </c>
      <c r="B411" s="14">
        <f t="shared" si="181"/>
        <v>7</v>
      </c>
      <c r="C411" s="8" t="s">
        <v>44</v>
      </c>
      <c r="D411" s="14">
        <v>1</v>
      </c>
      <c r="E411" s="8"/>
      <c r="F411" s="14">
        <v>3049</v>
      </c>
      <c r="G411" s="14">
        <v>3050</v>
      </c>
      <c r="H411" s="14">
        <f t="shared" si="178"/>
        <v>2967</v>
      </c>
      <c r="I411" s="14">
        <f t="shared" si="178"/>
        <v>2968</v>
      </c>
      <c r="J411" s="8">
        <v>9</v>
      </c>
      <c r="K411" s="54">
        <v>260.95640000000003</v>
      </c>
      <c r="L411" s="78">
        <v>80.609756097560975</v>
      </c>
      <c r="M411" s="78">
        <v>76.036585365853668</v>
      </c>
      <c r="N411" s="78">
        <v>34.542682926829272</v>
      </c>
      <c r="O411" s="78">
        <v>19.420731707317074</v>
      </c>
      <c r="P411" s="8">
        <v>0.152</v>
      </c>
      <c r="Q411" s="8">
        <v>0.25800000000000001</v>
      </c>
      <c r="R411" s="8">
        <v>0.23799999999999999</v>
      </c>
      <c r="S411" s="8">
        <v>1705</v>
      </c>
      <c r="T411" s="8"/>
      <c r="U411" s="8"/>
      <c r="V411" s="8"/>
      <c r="W411" s="8">
        <v>0.14399999999999999</v>
      </c>
      <c r="X411" s="8"/>
      <c r="Y411" s="8"/>
      <c r="Z411" s="8">
        <v>2668</v>
      </c>
      <c r="AA411" s="8">
        <v>10.7</v>
      </c>
      <c r="AB411" s="8">
        <v>5.4</v>
      </c>
      <c r="AC411" s="8">
        <v>2594.4499999999998</v>
      </c>
      <c r="AD411" s="8">
        <v>302.22500000000002</v>
      </c>
      <c r="AE411" s="8"/>
      <c r="AF411" s="8"/>
      <c r="AG411" s="7">
        <v>0.85859382487480218</v>
      </c>
      <c r="AH411" s="111">
        <v>8.7999999999999995E-2</v>
      </c>
      <c r="AI411" s="124">
        <v>0.12515595454545461</v>
      </c>
      <c r="AJ411" s="7">
        <v>40.932000000000002</v>
      </c>
      <c r="AK411" s="124">
        <v>1805.722328813559</v>
      </c>
      <c r="AM411" s="124">
        <v>6632.2226542372882</v>
      </c>
      <c r="AN411" s="124">
        <v>10316.342536158199</v>
      </c>
      <c r="AO411" s="124">
        <v>3.853117514124297</v>
      </c>
      <c r="AQ411" s="78"/>
      <c r="AR411" s="7">
        <v>0.13874230430958662</v>
      </c>
      <c r="AS411" s="7">
        <f t="shared" si="146"/>
        <v>1.7036999999999998</v>
      </c>
      <c r="AT411">
        <v>54.7</v>
      </c>
      <c r="AU411" s="7">
        <v>0.36619999999999997</v>
      </c>
      <c r="AV411" s="7">
        <v>8.137777777777778</v>
      </c>
      <c r="AW411" s="78" t="s">
        <v>97</v>
      </c>
      <c r="AX411" s="78" t="s">
        <v>98</v>
      </c>
      <c r="AY411" s="78">
        <v>3265.9</v>
      </c>
      <c r="AZ411" s="78">
        <v>5111.04</v>
      </c>
      <c r="BA411" s="78">
        <v>28.48</v>
      </c>
      <c r="BB411" s="78">
        <v>100.01951071463414</v>
      </c>
      <c r="BC411" s="78" t="str">
        <f t="shared" si="155"/>
        <v>R51S7C1</v>
      </c>
      <c r="BD411" s="78">
        <f t="shared" si="156"/>
        <v>66.118443358550664</v>
      </c>
      <c r="BE411" s="78">
        <v>184.55000000000004</v>
      </c>
      <c r="BF411" s="78"/>
      <c r="BG411" s="99">
        <v>30.3</v>
      </c>
      <c r="BH411" s="142">
        <v>2.2650594799703492</v>
      </c>
      <c r="BI411" s="99">
        <v>3</v>
      </c>
      <c r="BJ411" s="99">
        <f t="shared" si="157"/>
        <v>13.644</v>
      </c>
      <c r="BK411" s="99">
        <v>63.384393628456948</v>
      </c>
      <c r="BL411" s="142">
        <v>3.9152276295133439</v>
      </c>
      <c r="BM411" s="76" t="str">
        <f t="shared" si="158"/>
        <v>R51S7</v>
      </c>
      <c r="BN411" s="76">
        <f t="shared" si="159"/>
        <v>38.808735903357793</v>
      </c>
      <c r="BO411" s="76"/>
      <c r="BP411" s="110">
        <f t="shared" si="160"/>
        <v>19.023678807159158</v>
      </c>
      <c r="BQ411" s="144">
        <f t="shared" si="161"/>
        <v>0.37799999999999995</v>
      </c>
      <c r="BR411" s="110">
        <f t="shared" si="162"/>
        <v>12.210393126034338</v>
      </c>
      <c r="BS411" s="99">
        <v>4</v>
      </c>
      <c r="BT411" s="99">
        <f t="shared" si="163"/>
        <v>8355.6290411636055</v>
      </c>
      <c r="BU411" s="122">
        <v>3</v>
      </c>
      <c r="BV411" s="122">
        <f t="shared" si="164"/>
        <v>6650.6290411636055</v>
      </c>
      <c r="BW411" s="122">
        <f t="shared" si="165"/>
        <v>1.2254945054945053E-2</v>
      </c>
      <c r="BX411" s="122" t="s">
        <v>1376</v>
      </c>
      <c r="BY411" s="122">
        <f t="shared" si="166"/>
        <v>0.15205127378735864</v>
      </c>
      <c r="BZ411" s="78">
        <v>-5.4782787407686726</v>
      </c>
      <c r="CA411" s="122">
        <f t="shared" si="167"/>
        <v>-5.5953863935435608</v>
      </c>
      <c r="CB411" s="122">
        <f t="shared" si="168"/>
        <v>-9.532859798680164</v>
      </c>
    </row>
    <row r="412" spans="1:80" x14ac:dyDescent="0.35">
      <c r="A412" s="34" t="s">
        <v>70</v>
      </c>
      <c r="B412" s="14">
        <v>6</v>
      </c>
      <c r="C412" s="8" t="s">
        <v>44</v>
      </c>
      <c r="D412" s="14">
        <v>3</v>
      </c>
      <c r="E412" s="8"/>
      <c r="F412" s="14">
        <v>3186.6</v>
      </c>
      <c r="G412" s="14">
        <v>3187.2</v>
      </c>
      <c r="H412" s="14">
        <f t="shared" si="178"/>
        <v>3104.6</v>
      </c>
      <c r="I412" s="14">
        <f t="shared" si="178"/>
        <v>3105.2</v>
      </c>
      <c r="J412" s="8">
        <v>5</v>
      </c>
      <c r="K412" s="54">
        <v>268.36519999999996</v>
      </c>
      <c r="L412" s="78">
        <v>46.920731707317074</v>
      </c>
      <c r="M412" s="78">
        <v>40.945121951219519</v>
      </c>
      <c r="N412" s="78">
        <v>20.121951219512198</v>
      </c>
      <c r="O412" s="78">
        <v>19.664634146341463</v>
      </c>
      <c r="P412" s="8">
        <v>0.54200000000000004</v>
      </c>
      <c r="Q412" s="8">
        <v>0.26200000000000001</v>
      </c>
      <c r="R412" s="8">
        <v>0.217</v>
      </c>
      <c r="S412" s="8">
        <v>2409</v>
      </c>
      <c r="T412" s="8"/>
      <c r="U412" s="8"/>
      <c r="V412" s="8"/>
      <c r="W412" s="8">
        <v>0.17199999999999999</v>
      </c>
      <c r="X412" s="8"/>
      <c r="Y412" s="8"/>
      <c r="Z412" s="8">
        <v>1615</v>
      </c>
      <c r="AA412" s="8">
        <v>12</v>
      </c>
      <c r="AB412" s="8">
        <v>5.2</v>
      </c>
      <c r="AC412" s="8">
        <v>2644.21</v>
      </c>
      <c r="AD412" s="8">
        <v>302.02800000000002</v>
      </c>
      <c r="AE412" s="8"/>
      <c r="AF412" s="8"/>
      <c r="AG412" s="7">
        <v>0.99387665197313591</v>
      </c>
      <c r="AH412" s="111">
        <v>0.111</v>
      </c>
      <c r="AI412" s="124">
        <v>0.1171112765957447</v>
      </c>
      <c r="AJ412" s="7">
        <v>37.018000000000001</v>
      </c>
      <c r="AK412" s="124">
        <v>2052.5191386029419</v>
      </c>
      <c r="AM412" s="124">
        <v>6892.7933345588253</v>
      </c>
      <c r="AN412" s="124">
        <v>10620.7676577206</v>
      </c>
      <c r="AO412" s="124">
        <v>4.2023308823529453</v>
      </c>
      <c r="AQ412" s="78"/>
      <c r="AR412" s="7">
        <v>0.18553136312064403</v>
      </c>
      <c r="AS412" s="7">
        <f t="shared" si="146"/>
        <v>2.0604</v>
      </c>
      <c r="AT412">
        <v>48.1</v>
      </c>
      <c r="AU412" s="7">
        <v>5.7299999999999997E-2</v>
      </c>
      <c r="AV412" s="7">
        <v>1.2733333333333332</v>
      </c>
      <c r="AW412" s="78" t="s">
        <v>97</v>
      </c>
      <c r="AX412" s="78" t="s">
        <v>98</v>
      </c>
      <c r="AY412" s="78">
        <v>3276.6</v>
      </c>
      <c r="AZ412" s="78">
        <v>5166.08</v>
      </c>
      <c r="BA412" s="78">
        <v>28.47</v>
      </c>
      <c r="BB412" s="78">
        <v>120.1970912632047</v>
      </c>
      <c r="BC412" s="78" t="str">
        <f t="shared" si="155"/>
        <v>R51S6C3</v>
      </c>
      <c r="BD412" s="78">
        <f t="shared" si="156"/>
        <v>187.07927279421088</v>
      </c>
      <c r="BE412" s="78">
        <v>227.11</v>
      </c>
      <c r="BF412" s="78"/>
      <c r="BG412" s="99">
        <v>30.2</v>
      </c>
      <c r="BH412" s="142">
        <v>1.6611892171112539</v>
      </c>
      <c r="BI412" s="99">
        <v>3</v>
      </c>
      <c r="BJ412" s="99">
        <f t="shared" si="157"/>
        <v>12.339333333333334</v>
      </c>
      <c r="BK412" s="99">
        <v>71.430385218002058</v>
      </c>
      <c r="BL412" s="142">
        <v>2.0821705426356591</v>
      </c>
      <c r="BM412" s="76" t="str">
        <f t="shared" si="158"/>
        <v>R51S6</v>
      </c>
      <c r="BN412" s="76">
        <f t="shared" si="159"/>
        <v>90.797550375757567</v>
      </c>
      <c r="BO412" s="76"/>
      <c r="BP412" s="110">
        <f t="shared" si="160"/>
        <v>34.866750939410203</v>
      </c>
      <c r="BQ412" s="144">
        <f t="shared" si="161"/>
        <v>0.35899999999999999</v>
      </c>
      <c r="BR412" s="110">
        <f t="shared" si="162"/>
        <v>25.534129878495133</v>
      </c>
      <c r="BS412" s="99">
        <v>4</v>
      </c>
      <c r="BT412" s="99">
        <f t="shared" si="163"/>
        <v>10120.733408187816</v>
      </c>
      <c r="BU412" s="122">
        <v>3</v>
      </c>
      <c r="BV412" s="122">
        <f t="shared" si="164"/>
        <v>7711.7334081878162</v>
      </c>
      <c r="BW412" s="122">
        <f t="shared" si="165"/>
        <v>1.1035038759689923E-2</v>
      </c>
      <c r="BX412" s="122" t="s">
        <v>1377</v>
      </c>
      <c r="BY412" s="122">
        <f t="shared" si="166"/>
        <v>0.12863663513408685</v>
      </c>
      <c r="BZ412" s="78">
        <v>-4.8592968110519283</v>
      </c>
      <c r="CA412" s="122">
        <f t="shared" si="167"/>
        <v>-5.2501388101115554</v>
      </c>
      <c r="CB412" s="122">
        <f t="shared" si="168"/>
        <v>-10.817386004353848</v>
      </c>
    </row>
    <row r="413" spans="1:80" x14ac:dyDescent="0.35">
      <c r="A413" s="34" t="s">
        <v>70</v>
      </c>
      <c r="B413" s="14">
        <f t="shared" ref="B413:B414" si="182">B412</f>
        <v>6</v>
      </c>
      <c r="C413" s="8" t="s">
        <v>44</v>
      </c>
      <c r="D413" s="14">
        <v>2</v>
      </c>
      <c r="E413" s="8"/>
      <c r="F413" s="14">
        <v>3166</v>
      </c>
      <c r="G413" s="14">
        <v>3167</v>
      </c>
      <c r="H413" s="14">
        <f t="shared" si="178"/>
        <v>3084</v>
      </c>
      <c r="I413" s="14">
        <f t="shared" si="178"/>
        <v>3085</v>
      </c>
      <c r="J413" s="8">
        <v>9</v>
      </c>
      <c r="K413" s="54">
        <v>267.27440000000001</v>
      </c>
      <c r="L413" s="78">
        <v>65.640243902439025</v>
      </c>
      <c r="M413" s="78">
        <v>60.274390243902438</v>
      </c>
      <c r="N413" s="78">
        <v>37.5</v>
      </c>
      <c r="O413" s="78">
        <v>15.975609756097562</v>
      </c>
      <c r="P413" s="8">
        <v>0.60499999999999998</v>
      </c>
      <c r="Q413" s="8">
        <v>0.219</v>
      </c>
      <c r="R413" s="8">
        <v>0.27500000000000002</v>
      </c>
      <c r="S413" s="8">
        <v>2295</v>
      </c>
      <c r="T413" s="8"/>
      <c r="U413" s="8"/>
      <c r="V413" s="8"/>
      <c r="W413" s="8">
        <v>0.17299999999999999</v>
      </c>
      <c r="X413" s="8"/>
      <c r="Y413" s="8"/>
      <c r="Z413" s="8">
        <v>2161</v>
      </c>
      <c r="AA413" s="8">
        <v>10.9</v>
      </c>
      <c r="AB413" s="8">
        <v>5.2</v>
      </c>
      <c r="AC413" s="8">
        <v>2644.21</v>
      </c>
      <c r="AD413" s="8">
        <v>302.02800000000002</v>
      </c>
      <c r="AE413" s="8"/>
      <c r="AF413" s="8"/>
      <c r="AG413" s="7">
        <v>0.99387665197313591</v>
      </c>
      <c r="AH413" s="111">
        <v>0.111</v>
      </c>
      <c r="AI413" s="124">
        <v>0.1171112765957447</v>
      </c>
      <c r="AJ413" s="7">
        <v>37.018000000000001</v>
      </c>
      <c r="AK413" s="124">
        <v>2052.5191386029419</v>
      </c>
      <c r="AM413" s="124">
        <v>6892.7933345588253</v>
      </c>
      <c r="AN413" s="124">
        <v>10620.7676577206</v>
      </c>
      <c r="AO413" s="124">
        <v>4.2023308823529453</v>
      </c>
      <c r="AQ413" s="78"/>
      <c r="AR413" s="7">
        <v>0.18553136312064403</v>
      </c>
      <c r="AS413" s="7">
        <f t="shared" si="146"/>
        <v>2.0604</v>
      </c>
      <c r="AT413">
        <v>48.1</v>
      </c>
      <c r="AU413" s="7">
        <v>1.24E-2</v>
      </c>
      <c r="AV413" s="7">
        <v>0.27555555555555555</v>
      </c>
      <c r="AW413" s="78" t="s">
        <v>97</v>
      </c>
      <c r="AX413" s="78" t="s">
        <v>98</v>
      </c>
      <c r="AY413" s="78">
        <v>3291.4</v>
      </c>
      <c r="AZ413" s="78">
        <v>5157.84</v>
      </c>
      <c r="BA413" s="78">
        <v>0</v>
      </c>
      <c r="BB413" s="78">
        <v>439.9819978140203</v>
      </c>
      <c r="BC413" s="78" t="str">
        <f t="shared" si="155"/>
        <v>R51S6C2</v>
      </c>
      <c r="BD413" s="78">
        <f t="shared" si="156"/>
        <v>187.07927279421088</v>
      </c>
      <c r="BE413" s="78">
        <v>821.20000000000016</v>
      </c>
      <c r="BF413" s="78"/>
      <c r="BG413" s="99">
        <v>30.2</v>
      </c>
      <c r="BH413" s="142">
        <v>1.6611892171112539</v>
      </c>
      <c r="BI413" s="99">
        <v>3</v>
      </c>
      <c r="BJ413" s="99">
        <f t="shared" si="157"/>
        <v>12.339333333333334</v>
      </c>
      <c r="BK413" s="99">
        <v>71.430385218002058</v>
      </c>
      <c r="BL413" s="142">
        <v>3.7729007633587783</v>
      </c>
      <c r="BM413" s="76" t="str">
        <f t="shared" si="158"/>
        <v>R51S6</v>
      </c>
      <c r="BN413" s="76">
        <f t="shared" si="159"/>
        <v>90.797550375757567</v>
      </c>
      <c r="BO413" s="76"/>
      <c r="BP413" s="110">
        <f t="shared" si="160"/>
        <v>29.154745218871991</v>
      </c>
      <c r="BQ413" s="144">
        <f t="shared" si="161"/>
        <v>0.35899999999999999</v>
      </c>
      <c r="BR413" s="110">
        <f t="shared" si="162"/>
        <v>25.534129878495133</v>
      </c>
      <c r="BS413" s="99">
        <v>4</v>
      </c>
      <c r="BT413" s="99">
        <f t="shared" si="163"/>
        <v>10053.579150567295</v>
      </c>
      <c r="BU413" s="122">
        <v>3</v>
      </c>
      <c r="BV413" s="122">
        <f t="shared" si="164"/>
        <v>7758.5791505672951</v>
      </c>
      <c r="BW413" s="122">
        <f t="shared" si="165"/>
        <v>1.7213740458015266E-2</v>
      </c>
      <c r="BX413" s="122" t="s">
        <v>1377</v>
      </c>
      <c r="BY413" s="122">
        <f t="shared" si="166"/>
        <v>0.17441175940737735</v>
      </c>
      <c r="BZ413" s="78">
        <v>-5.2459714376993078</v>
      </c>
      <c r="CA413" s="122">
        <f t="shared" si="167"/>
        <v>-5.2501388101115554</v>
      </c>
      <c r="CB413" s="122">
        <f t="shared" si="168"/>
        <v>-10.817386004353848</v>
      </c>
    </row>
    <row r="414" spans="1:80" x14ac:dyDescent="0.35">
      <c r="A414" s="34" t="s">
        <v>70</v>
      </c>
      <c r="B414" s="14">
        <f t="shared" si="182"/>
        <v>6</v>
      </c>
      <c r="C414" s="8" t="s">
        <v>44</v>
      </c>
      <c r="D414" s="14">
        <v>1</v>
      </c>
      <c r="E414" s="8"/>
      <c r="F414" s="14">
        <v>3112</v>
      </c>
      <c r="G414" s="14">
        <v>3113.4</v>
      </c>
      <c r="H414" s="14">
        <f t="shared" si="178"/>
        <v>3030</v>
      </c>
      <c r="I414" s="14">
        <f t="shared" si="178"/>
        <v>3031.4</v>
      </c>
      <c r="J414" s="8">
        <v>13</v>
      </c>
      <c r="K414" s="54">
        <v>264.38</v>
      </c>
      <c r="L414" s="78">
        <v>89.542682926829272</v>
      </c>
      <c r="M414" s="78">
        <v>86.310975609756113</v>
      </c>
      <c r="N414" s="78">
        <v>63.963414634146346</v>
      </c>
      <c r="O414" s="78">
        <v>25.853658536585368</v>
      </c>
      <c r="P414" s="8">
        <v>1.7370000000000001</v>
      </c>
      <c r="Q414" s="8">
        <v>0.17599999999999999</v>
      </c>
      <c r="R414" s="8">
        <v>0.58499999999999996</v>
      </c>
      <c r="S414" s="8">
        <v>2719</v>
      </c>
      <c r="T414" s="8"/>
      <c r="U414" s="8"/>
      <c r="V414" s="8"/>
      <c r="W414" s="8">
        <v>0.432</v>
      </c>
      <c r="X414" s="8"/>
      <c r="Y414" s="8"/>
      <c r="Z414" s="8">
        <v>4739</v>
      </c>
      <c r="AA414" s="8">
        <v>16.7</v>
      </c>
      <c r="AB414" s="8">
        <v>5.2</v>
      </c>
      <c r="AC414" s="8">
        <v>2644.21</v>
      </c>
      <c r="AD414" s="8">
        <v>302.02800000000002</v>
      </c>
      <c r="AE414" s="8"/>
      <c r="AF414" s="8"/>
      <c r="AG414" s="7">
        <v>0.99387665197313591</v>
      </c>
      <c r="AH414" s="111">
        <v>0.111</v>
      </c>
      <c r="AI414" s="124">
        <v>0.1171112765957447</v>
      </c>
      <c r="AJ414" s="7">
        <v>37.018000000000001</v>
      </c>
      <c r="AK414" s="124">
        <v>2052.5191386029419</v>
      </c>
      <c r="AM414" s="124">
        <v>6892.7933345588253</v>
      </c>
      <c r="AN414" s="124">
        <v>10620.7676577206</v>
      </c>
      <c r="AO414" s="124">
        <v>4.2023308823529453</v>
      </c>
      <c r="AQ414" s="78"/>
      <c r="AR414" s="7">
        <v>0.18553136312064403</v>
      </c>
      <c r="AS414" s="7">
        <f t="shared" si="146"/>
        <v>2.0604</v>
      </c>
      <c r="AT414">
        <v>48.1</v>
      </c>
      <c r="AU414" s="7">
        <v>0.55929999999999991</v>
      </c>
      <c r="AV414" s="7">
        <v>12.428888888888887</v>
      </c>
      <c r="AW414" s="78" t="s">
        <v>97</v>
      </c>
      <c r="AX414" s="78" t="s">
        <v>98</v>
      </c>
      <c r="AY414" s="78">
        <v>3313.3</v>
      </c>
      <c r="AZ414" s="78">
        <v>5136.24</v>
      </c>
      <c r="BA414" s="78">
        <v>68.61</v>
      </c>
      <c r="BB414" s="78">
        <v>1.0587293054077482</v>
      </c>
      <c r="BC414" s="78" t="str">
        <f t="shared" si="155"/>
        <v>R51S6C1</v>
      </c>
      <c r="BD414" s="78">
        <f t="shared" si="156"/>
        <v>187.07927279421088</v>
      </c>
      <c r="BE414" s="78">
        <v>1.9300000000000002</v>
      </c>
      <c r="BF414" s="78"/>
      <c r="BG414" s="99">
        <v>30.2</v>
      </c>
      <c r="BH414" s="142">
        <v>1.6611892171112539</v>
      </c>
      <c r="BI414" s="99">
        <v>3</v>
      </c>
      <c r="BJ414" s="99">
        <f t="shared" si="157"/>
        <v>12.339333333333334</v>
      </c>
      <c r="BK414" s="99">
        <v>71.430385218002058</v>
      </c>
      <c r="BL414" s="142">
        <v>3.3384433962264155</v>
      </c>
      <c r="BM414" s="76" t="str">
        <f t="shared" si="158"/>
        <v>R51S6</v>
      </c>
      <c r="BN414" s="76">
        <f t="shared" si="159"/>
        <v>90.797550375757567</v>
      </c>
      <c r="BO414" s="76"/>
      <c r="BP414" s="110">
        <f t="shared" si="160"/>
        <v>12.580893477203201</v>
      </c>
      <c r="BQ414" s="144">
        <f t="shared" si="161"/>
        <v>0.35899999999999999</v>
      </c>
      <c r="BR414" s="110">
        <f t="shared" si="162"/>
        <v>25.534129878495133</v>
      </c>
      <c r="BS414" s="99">
        <v>4</v>
      </c>
      <c r="BT414" s="99">
        <f t="shared" si="163"/>
        <v>9877.5437179698129</v>
      </c>
      <c r="BU414" s="122">
        <v>3</v>
      </c>
      <c r="BV414" s="122">
        <f t="shared" si="164"/>
        <v>7158.5437179698129</v>
      </c>
      <c r="BW414" s="122">
        <f t="shared" si="165"/>
        <v>2.2627358490566036E-2</v>
      </c>
      <c r="BX414" s="122" t="s">
        <v>1377</v>
      </c>
      <c r="BY414" s="122">
        <f t="shared" si="166"/>
        <v>0.11789475869131927</v>
      </c>
      <c r="BZ414" s="78">
        <v>-5.6451481815834299</v>
      </c>
      <c r="CA414" s="122">
        <f t="shared" si="167"/>
        <v>-5.2501388101115554</v>
      </c>
      <c r="CB414" s="122">
        <f t="shared" si="168"/>
        <v>-10.817386004353848</v>
      </c>
    </row>
    <row r="415" spans="1:80" x14ac:dyDescent="0.35">
      <c r="A415" s="34" t="s">
        <v>70</v>
      </c>
      <c r="B415" s="14">
        <v>5</v>
      </c>
      <c r="C415" s="8" t="s">
        <v>44</v>
      </c>
      <c r="D415" s="14">
        <v>3</v>
      </c>
      <c r="E415" s="8"/>
      <c r="F415" s="14">
        <v>3254</v>
      </c>
      <c r="G415" s="14">
        <v>3255.4</v>
      </c>
      <c r="H415" s="14">
        <f t="shared" si="178"/>
        <v>3172</v>
      </c>
      <c r="I415" s="14">
        <f t="shared" si="178"/>
        <v>3173.4</v>
      </c>
      <c r="J415" s="8">
        <v>13</v>
      </c>
      <c r="K415" s="54">
        <v>272.048</v>
      </c>
      <c r="L415" s="78">
        <v>87.804878048780495</v>
      </c>
      <c r="M415" s="78">
        <v>82.317073170731717</v>
      </c>
      <c r="N415" s="78">
        <v>62.713414634146339</v>
      </c>
      <c r="O415" s="78">
        <v>39.298780487804883</v>
      </c>
      <c r="P415" s="8">
        <v>1.3049999999999999</v>
      </c>
      <c r="Q415" s="8">
        <v>0.32500000000000001</v>
      </c>
      <c r="R415" s="8">
        <v>0.42299999999999999</v>
      </c>
      <c r="S415" s="8">
        <v>2532</v>
      </c>
      <c r="T415" s="8"/>
      <c r="U415" s="8"/>
      <c r="V415" s="8"/>
      <c r="W415" s="8">
        <v>0.37</v>
      </c>
      <c r="X415" s="8"/>
      <c r="Y415" s="8"/>
      <c r="Z415" s="8">
        <v>3113</v>
      </c>
      <c r="AA415" s="8">
        <v>12.7</v>
      </c>
      <c r="AB415" s="8">
        <v>4.3</v>
      </c>
      <c r="AC415" s="8">
        <v>2424.66</v>
      </c>
      <c r="AD415" s="8">
        <v>251.613</v>
      </c>
      <c r="AE415" s="8"/>
      <c r="AF415" s="8"/>
      <c r="AG415" s="7">
        <v>1.013128219804746</v>
      </c>
      <c r="AH415" s="111">
        <v>9.2999999999999999E-2</v>
      </c>
      <c r="AI415" s="124">
        <v>6.8410428571428566E-2</v>
      </c>
      <c r="AJ415" s="7">
        <v>26.923999999999999</v>
      </c>
      <c r="AK415" s="124">
        <v>1963.247390804599</v>
      </c>
      <c r="AM415" s="124">
        <v>7061.5770212643693</v>
      </c>
      <c r="AN415" s="124">
        <v>10954.329502873559</v>
      </c>
      <c r="AO415" s="124">
        <v>4.6458988505747101</v>
      </c>
      <c r="AQ415" s="78"/>
      <c r="AR415" s="7">
        <v>0.12966126875649978</v>
      </c>
      <c r="AS415" s="7">
        <f t="shared" si="146"/>
        <v>1.0472999999999999</v>
      </c>
      <c r="AT415">
        <v>56.100000000000009</v>
      </c>
      <c r="AU415" s="7">
        <v>0.14799999999999999</v>
      </c>
      <c r="AV415" s="7">
        <v>3.2888888888888888</v>
      </c>
      <c r="AW415" s="78" t="s">
        <v>97</v>
      </c>
      <c r="AX415" s="78" t="s">
        <v>98</v>
      </c>
      <c r="AY415" s="78">
        <v>3323</v>
      </c>
      <c r="AZ415" s="78">
        <v>5193.04</v>
      </c>
      <c r="BA415" s="78">
        <v>0</v>
      </c>
      <c r="BB415" s="78">
        <v>240.25689290068664</v>
      </c>
      <c r="BC415" s="78" t="str">
        <f t="shared" si="155"/>
        <v>R51S5C3</v>
      </c>
      <c r="BD415" s="78">
        <f t="shared" si="156"/>
        <v>223.23772070213525</v>
      </c>
      <c r="BE415" s="78">
        <v>449.29000000000008</v>
      </c>
      <c r="BF415" s="78"/>
      <c r="BG415" s="99">
        <v>29.6</v>
      </c>
      <c r="BH415" s="142">
        <v>3.9089252131564551</v>
      </c>
      <c r="BI415" s="99">
        <v>3</v>
      </c>
      <c r="BJ415" s="99">
        <f t="shared" si="157"/>
        <v>8.9746666666666659</v>
      </c>
      <c r="BK415" s="99">
        <v>90.055712375575695</v>
      </c>
      <c r="BL415" s="142">
        <v>2.094647013188518</v>
      </c>
      <c r="BM415" s="76" t="str">
        <f t="shared" si="158"/>
        <v>R51S5</v>
      </c>
      <c r="BN415" s="76">
        <f t="shared" si="159"/>
        <v>213.15546710793018</v>
      </c>
      <c r="BO415" s="76"/>
      <c r="BP415" s="110">
        <f t="shared" si="160"/>
        <v>7.2296353762606671</v>
      </c>
      <c r="BQ415" s="144">
        <f t="shared" si="161"/>
        <v>0.34433333333333332</v>
      </c>
      <c r="BR415" s="110">
        <f t="shared" si="162"/>
        <v>13.449454989712962</v>
      </c>
      <c r="BS415" s="99">
        <v>4</v>
      </c>
      <c r="BT415" s="99">
        <f t="shared" si="163"/>
        <v>10540.748099363745</v>
      </c>
      <c r="BU415" s="122">
        <v>3</v>
      </c>
      <c r="BV415" s="122">
        <f t="shared" si="164"/>
        <v>8008.7480993637455</v>
      </c>
      <c r="BW415" s="122">
        <f t="shared" si="165"/>
        <v>1.0763692785104731E-2</v>
      </c>
      <c r="BX415" s="122" t="s">
        <v>1377</v>
      </c>
      <c r="BY415" s="122">
        <f t="shared" si="166"/>
        <v>7.6646690344829502E-2</v>
      </c>
      <c r="BZ415" s="78">
        <v>-5.5576426665211116</v>
      </c>
      <c r="CA415" s="122">
        <f t="shared" si="167"/>
        <v>-5.2619454741271472</v>
      </c>
      <c r="CB415" s="122">
        <f t="shared" si="168"/>
        <v>-5.5108354950533611</v>
      </c>
    </row>
    <row r="416" spans="1:80" x14ac:dyDescent="0.35">
      <c r="A416" s="34" t="s">
        <v>70</v>
      </c>
      <c r="B416" s="14">
        <f t="shared" ref="B416:B417" si="183">B415</f>
        <v>5</v>
      </c>
      <c r="C416" s="8" t="s">
        <v>44</v>
      </c>
      <c r="D416" s="14">
        <v>2</v>
      </c>
      <c r="E416" s="8"/>
      <c r="F416" s="14">
        <v>3233.5</v>
      </c>
      <c r="G416" s="14">
        <v>3234.3</v>
      </c>
      <c r="H416" s="14">
        <f t="shared" si="178"/>
        <v>3151.5</v>
      </c>
      <c r="I416" s="14">
        <f t="shared" si="178"/>
        <v>3152.3</v>
      </c>
      <c r="J416" s="8">
        <v>7</v>
      </c>
      <c r="K416" s="54">
        <v>270.90859999999998</v>
      </c>
      <c r="L416" s="78">
        <v>87.804878048780495</v>
      </c>
      <c r="M416" s="78">
        <v>82.317073170731717</v>
      </c>
      <c r="N416" s="78">
        <v>62.713414634146339</v>
      </c>
      <c r="O416" s="78">
        <v>39.298780487804883</v>
      </c>
      <c r="P416" s="8">
        <v>1.3049999999999999</v>
      </c>
      <c r="Q416" s="8">
        <v>0.32500000000000001</v>
      </c>
      <c r="R416" s="8">
        <v>0.42299999999999999</v>
      </c>
      <c r="S416" s="8">
        <v>2532</v>
      </c>
      <c r="T416" s="8"/>
      <c r="U416" s="8"/>
      <c r="V416" s="8"/>
      <c r="W416" s="8">
        <v>0.37</v>
      </c>
      <c r="X416" s="8"/>
      <c r="Y416" s="8"/>
      <c r="Z416" s="8">
        <v>3113</v>
      </c>
      <c r="AA416" s="8">
        <v>12.7</v>
      </c>
      <c r="AB416" s="8">
        <v>4.3</v>
      </c>
      <c r="AC416" s="8">
        <v>2424.66</v>
      </c>
      <c r="AD416" s="8">
        <v>251.613</v>
      </c>
      <c r="AE416" s="8"/>
      <c r="AF416" s="8"/>
      <c r="AG416" s="7">
        <v>1.013128219804746</v>
      </c>
      <c r="AH416" s="111">
        <v>9.2999999999999999E-2</v>
      </c>
      <c r="AI416" s="124">
        <v>6.8410428571428566E-2</v>
      </c>
      <c r="AJ416" s="7">
        <v>26.923999999999999</v>
      </c>
      <c r="AK416" s="124">
        <v>1963.247390804599</v>
      </c>
      <c r="AM416" s="124">
        <v>7061.5770212643693</v>
      </c>
      <c r="AN416" s="124">
        <v>10954.329502873559</v>
      </c>
      <c r="AO416" s="124">
        <v>4.6458988505747101</v>
      </c>
      <c r="AQ416" s="78"/>
      <c r="AR416" s="7">
        <v>0.12966126875649978</v>
      </c>
      <c r="AS416" s="7">
        <f t="shared" si="146"/>
        <v>1.0472999999999999</v>
      </c>
      <c r="AT416">
        <v>56.100000000000009</v>
      </c>
      <c r="AU416" s="7">
        <v>0</v>
      </c>
      <c r="AV416" s="7">
        <v>0</v>
      </c>
      <c r="AW416" s="78" t="s">
        <v>97</v>
      </c>
      <c r="AX416" s="78" t="s">
        <v>98</v>
      </c>
      <c r="AY416" s="78">
        <v>3338.4</v>
      </c>
      <c r="AZ416" s="78">
        <v>5184.84</v>
      </c>
      <c r="BA416" s="78">
        <v>94.68</v>
      </c>
      <c r="BB416" s="78">
        <v>263.79411191265353</v>
      </c>
      <c r="BC416" s="78" t="str">
        <f t="shared" si="155"/>
        <v>R51S5C2</v>
      </c>
      <c r="BD416" s="78">
        <f t="shared" si="156"/>
        <v>223.23772070213525</v>
      </c>
      <c r="BE416" s="78">
        <v>487.08</v>
      </c>
      <c r="BF416" s="78"/>
      <c r="BG416" s="99">
        <v>29.6</v>
      </c>
      <c r="BH416" s="142">
        <v>3.9089252131564551</v>
      </c>
      <c r="BI416" s="99">
        <v>3</v>
      </c>
      <c r="BJ416" s="99">
        <f t="shared" si="157"/>
        <v>8.9746666666666659</v>
      </c>
      <c r="BK416" s="99">
        <v>90.055712375575695</v>
      </c>
      <c r="BL416" s="142">
        <v>2.094647013188518</v>
      </c>
      <c r="BM416" s="76" t="str">
        <f t="shared" si="158"/>
        <v>R51S5</v>
      </c>
      <c r="BN416" s="76">
        <f t="shared" si="159"/>
        <v>213.15546710793018</v>
      </c>
      <c r="BO416" s="76"/>
      <c r="BP416" s="110">
        <f t="shared" si="160"/>
        <v>7.2296353762606671</v>
      </c>
      <c r="BQ416" s="144">
        <f t="shared" si="161"/>
        <v>0.34433333333333332</v>
      </c>
      <c r="BR416" s="110">
        <f t="shared" si="162"/>
        <v>13.449454989712962</v>
      </c>
      <c r="BS416" s="99">
        <v>4</v>
      </c>
      <c r="BT416" s="99">
        <f t="shared" si="163"/>
        <v>10472.625357864074</v>
      </c>
      <c r="BU416" s="122">
        <v>3</v>
      </c>
      <c r="BV416" s="122">
        <f t="shared" si="164"/>
        <v>7940.6253578640735</v>
      </c>
      <c r="BW416" s="122">
        <f t="shared" si="165"/>
        <v>1.0763692785104731E-2</v>
      </c>
      <c r="BX416" s="122" t="s">
        <v>1377</v>
      </c>
      <c r="BY416" s="122">
        <f t="shared" si="166"/>
        <v>7.6646690344829502E-2</v>
      </c>
      <c r="BZ416" s="78">
        <v>-5.5576426665211116</v>
      </c>
      <c r="CA416" s="122">
        <f t="shared" si="167"/>
        <v>-5.2619454741271472</v>
      </c>
      <c r="CB416" s="122">
        <f t="shared" si="168"/>
        <v>-5.5108354950533611</v>
      </c>
    </row>
    <row r="417" spans="1:80" x14ac:dyDescent="0.35">
      <c r="A417" s="34" t="s">
        <v>70</v>
      </c>
      <c r="B417" s="14">
        <f t="shared" si="183"/>
        <v>5</v>
      </c>
      <c r="C417" s="8" t="s">
        <v>44</v>
      </c>
      <c r="D417" s="14">
        <v>1</v>
      </c>
      <c r="E417" s="8"/>
      <c r="F417" s="14">
        <v>3219</v>
      </c>
      <c r="G417" s="14">
        <v>3219.8</v>
      </c>
      <c r="H417" s="14">
        <f t="shared" si="178"/>
        <v>3137</v>
      </c>
      <c r="I417" s="14">
        <f t="shared" si="178"/>
        <v>3137.8</v>
      </c>
      <c r="J417" s="8">
        <v>7</v>
      </c>
      <c r="K417" s="54">
        <v>270.12560000000002</v>
      </c>
      <c r="L417" s="78">
        <v>34.786585365853661</v>
      </c>
      <c r="M417" s="78">
        <v>33.902439024390247</v>
      </c>
      <c r="N417" s="78">
        <v>14.908536585365853</v>
      </c>
      <c r="O417" s="78">
        <v>26.646341463414636</v>
      </c>
      <c r="P417" s="8">
        <v>0.56000000000000005</v>
      </c>
      <c r="Q417" s="8">
        <v>0.23200000000000001</v>
      </c>
      <c r="R417" s="8">
        <v>0.187</v>
      </c>
      <c r="S417" s="8">
        <v>2137</v>
      </c>
      <c r="T417" s="8"/>
      <c r="U417" s="8"/>
      <c r="V417" s="8"/>
      <c r="W417" s="8">
        <v>0.17199999999999999</v>
      </c>
      <c r="X417" s="8"/>
      <c r="Y417" s="8"/>
      <c r="Z417" s="8">
        <v>1196</v>
      </c>
      <c r="AA417" s="8">
        <v>10.8</v>
      </c>
      <c r="AB417" s="8">
        <v>4.3</v>
      </c>
      <c r="AC417" s="8">
        <v>2424.66</v>
      </c>
      <c r="AD417" s="8">
        <v>251.613</v>
      </c>
      <c r="AE417" s="8"/>
      <c r="AF417" s="8"/>
      <c r="AG417" s="7">
        <v>1.013128219804746</v>
      </c>
      <c r="AH417" s="111">
        <v>9.2999999999999999E-2</v>
      </c>
      <c r="AI417" s="124">
        <v>6.8410428571428566E-2</v>
      </c>
      <c r="AJ417" s="7">
        <v>26.923999999999999</v>
      </c>
      <c r="AK417" s="124">
        <v>1963.247390804599</v>
      </c>
      <c r="AM417" s="124">
        <v>7061.5770212643693</v>
      </c>
      <c r="AN417" s="124">
        <v>10954.329502873559</v>
      </c>
      <c r="AO417" s="124">
        <v>4.6458988505747101</v>
      </c>
      <c r="AQ417" s="78"/>
      <c r="AR417" s="7">
        <v>0.12966126875649978</v>
      </c>
      <c r="AS417" s="7">
        <f t="shared" si="146"/>
        <v>1.0472999999999999</v>
      </c>
      <c r="AT417">
        <v>56.100000000000009</v>
      </c>
      <c r="AU417" s="7">
        <v>0</v>
      </c>
      <c r="AV417" s="7">
        <v>0</v>
      </c>
      <c r="AW417" s="78" t="s">
        <v>97</v>
      </c>
      <c r="AX417" s="78" t="s">
        <v>98</v>
      </c>
      <c r="AY417" s="78">
        <v>3347.3</v>
      </c>
      <c r="AZ417" s="78">
        <v>5179.04</v>
      </c>
      <c r="BA417" s="78">
        <v>28.39</v>
      </c>
      <c r="BB417" s="78">
        <v>165.66215729306563</v>
      </c>
      <c r="BC417" s="78" t="str">
        <f t="shared" si="155"/>
        <v>R51S5C1</v>
      </c>
      <c r="BD417" s="78">
        <f t="shared" si="156"/>
        <v>223.23772070213525</v>
      </c>
      <c r="BE417" s="78">
        <v>303.45</v>
      </c>
      <c r="BF417" s="78"/>
      <c r="BG417" s="99">
        <v>29.6</v>
      </c>
      <c r="BH417" s="142">
        <v>3.9089252131564551</v>
      </c>
      <c r="BI417" s="99">
        <v>3</v>
      </c>
      <c r="BJ417" s="99">
        <f t="shared" si="157"/>
        <v>8.9746666666666659</v>
      </c>
      <c r="BK417" s="99">
        <v>90.055712375575695</v>
      </c>
      <c r="BL417" s="142">
        <v>1.2723112128146454</v>
      </c>
      <c r="BM417" s="76" t="str">
        <f t="shared" si="158"/>
        <v>R51S5</v>
      </c>
      <c r="BN417" s="76">
        <f t="shared" si="159"/>
        <v>213.15546710793018</v>
      </c>
      <c r="BO417" s="76"/>
      <c r="BP417" s="110">
        <f t="shared" si="160"/>
        <v>25.889094216617551</v>
      </c>
      <c r="BQ417" s="144">
        <f t="shared" si="161"/>
        <v>0.34433333333333332</v>
      </c>
      <c r="BR417" s="110">
        <f t="shared" si="162"/>
        <v>13.449454989712962</v>
      </c>
      <c r="BS417" s="99">
        <v>4</v>
      </c>
      <c r="BT417" s="99">
        <f t="shared" si="163"/>
        <v>10424.44097973016</v>
      </c>
      <c r="BU417" s="122">
        <v>3</v>
      </c>
      <c r="BV417" s="122">
        <f t="shared" si="164"/>
        <v>8287.4409797301596</v>
      </c>
      <c r="BW417" s="122">
        <f t="shared" si="165"/>
        <v>7.0178489702517159E-3</v>
      </c>
      <c r="BX417" s="122" t="s">
        <v>1377</v>
      </c>
      <c r="BY417" s="122">
        <f t="shared" si="166"/>
        <v>9.055660805875404E-2</v>
      </c>
      <c r="BZ417" s="78">
        <v>-4.6705510893392184</v>
      </c>
      <c r="CA417" s="122">
        <f t="shared" si="167"/>
        <v>-5.2619454741271472</v>
      </c>
      <c r="CB417" s="122">
        <f t="shared" si="168"/>
        <v>-5.5108354950533611</v>
      </c>
    </row>
    <row r="418" spans="1:80" x14ac:dyDescent="0.35">
      <c r="A418" s="34" t="s">
        <v>70</v>
      </c>
      <c r="B418" s="14">
        <v>4</v>
      </c>
      <c r="C418" s="8" t="s">
        <v>44</v>
      </c>
      <c r="D418" s="14">
        <v>2</v>
      </c>
      <c r="E418" s="8"/>
      <c r="F418" s="14">
        <v>3312.5</v>
      </c>
      <c r="G418" s="14">
        <v>3314</v>
      </c>
      <c r="H418" s="14">
        <f t="shared" ref="H418:I421" si="184">F418-82</f>
        <v>3230.5</v>
      </c>
      <c r="I418" s="14">
        <f t="shared" si="184"/>
        <v>3232</v>
      </c>
      <c r="J418" s="8">
        <v>14</v>
      </c>
      <c r="K418" s="54">
        <v>275.2124</v>
      </c>
      <c r="L418" s="78">
        <v>92.865853658536594</v>
      </c>
      <c r="M418" s="78">
        <v>91.676829268292678</v>
      </c>
      <c r="N418" s="78">
        <v>53.079268292682926</v>
      </c>
      <c r="O418" s="78">
        <v>30.213414634146343</v>
      </c>
      <c r="P418" s="8">
        <v>0.78400000000000003</v>
      </c>
      <c r="Q418" s="8">
        <v>9.2999999999999999E-2</v>
      </c>
      <c r="R418" s="8">
        <v>0.24</v>
      </c>
      <c r="S418" s="8">
        <v>2989</v>
      </c>
      <c r="T418" s="8"/>
      <c r="U418" s="8"/>
      <c r="V418" s="8"/>
      <c r="W418" s="8">
        <v>0.27300000000000002</v>
      </c>
      <c r="X418" s="8"/>
      <c r="Y418" s="8"/>
      <c r="Z418" s="8">
        <v>1294</v>
      </c>
      <c r="AA418" s="8">
        <v>4.3</v>
      </c>
      <c r="AB418" s="8">
        <v>5.4</v>
      </c>
      <c r="AC418" s="8">
        <v>2451.9699999999998</v>
      </c>
      <c r="AD418" s="8">
        <v>253.309</v>
      </c>
      <c r="AE418" s="8"/>
      <c r="AF418" s="8"/>
      <c r="AG418" s="7">
        <v>1.0745855152380968</v>
      </c>
      <c r="AH418" s="111">
        <v>0.09</v>
      </c>
      <c r="AI418" s="124">
        <v>7.7619333333333332E-2</v>
      </c>
      <c r="AJ418" s="7">
        <v>31.855999999999998</v>
      </c>
      <c r="AK418" s="124">
        <v>1868.715795862068</v>
      </c>
      <c r="AM418" s="124">
        <v>7266.4537827586228</v>
      </c>
      <c r="AN418" s="124">
        <v>11227.44235517241</v>
      </c>
      <c r="AO418" s="124">
        <v>4.4423393103448294</v>
      </c>
      <c r="AQ418" s="78"/>
      <c r="AR418" s="7">
        <v>0.128296082370668</v>
      </c>
      <c r="AS418" s="7">
        <f t="shared" si="146"/>
        <v>1.2261</v>
      </c>
      <c r="AT418">
        <v>57.4</v>
      </c>
      <c r="AU418" s="7">
        <v>9.6000000000000002E-2</v>
      </c>
      <c r="AV418" s="7">
        <v>2.1333333333333333</v>
      </c>
      <c r="AW418" s="78" t="s">
        <v>97</v>
      </c>
      <c r="AX418" s="78" t="s">
        <v>98</v>
      </c>
      <c r="AY418" s="78">
        <v>3352.5</v>
      </c>
      <c r="AZ418" s="78">
        <v>5216.4399999999996</v>
      </c>
      <c r="BA418" s="78">
        <v>0</v>
      </c>
      <c r="BB418" s="78">
        <v>216.68615942573263</v>
      </c>
      <c r="BC418" s="78" t="str">
        <f t="shared" si="155"/>
        <v>R51S4C2</v>
      </c>
      <c r="BD418" s="78">
        <f t="shared" si="156"/>
        <v>154.77703032346153</v>
      </c>
      <c r="BE418" s="78">
        <v>403.89</v>
      </c>
      <c r="BF418" s="78"/>
      <c r="BG418" s="99">
        <v>29.4</v>
      </c>
      <c r="BH418" s="142">
        <v>2.0461742475285125</v>
      </c>
      <c r="BI418" s="99">
        <v>2</v>
      </c>
      <c r="BJ418" s="99">
        <f t="shared" si="157"/>
        <v>15.927999999999999</v>
      </c>
      <c r="BK418" s="99">
        <v>76.970429432446011</v>
      </c>
      <c r="BL418" s="142">
        <v>3.0343087790110994</v>
      </c>
      <c r="BM418" s="76" t="str">
        <f t="shared" si="158"/>
        <v>R51S4</v>
      </c>
      <c r="BN418" s="76">
        <f t="shared" si="159"/>
        <v>126.23524208748188</v>
      </c>
      <c r="BO418" s="76"/>
      <c r="BP418" s="110">
        <f t="shared" si="160"/>
        <v>8.5004817215934452</v>
      </c>
      <c r="BQ418" s="144">
        <f t="shared" si="161"/>
        <v>0.33899999999999997</v>
      </c>
      <c r="BR418" s="110">
        <f t="shared" si="162"/>
        <v>11.333140557861826</v>
      </c>
      <c r="BS418" s="99">
        <v>4</v>
      </c>
      <c r="BT418" s="99">
        <f t="shared" si="163"/>
        <v>11386.351102883482</v>
      </c>
      <c r="BU418" s="122">
        <v>3</v>
      </c>
      <c r="BV418" s="122">
        <f t="shared" si="164"/>
        <v>8397.3511028834819</v>
      </c>
      <c r="BW418" s="122">
        <f t="shared" si="165"/>
        <v>7.9434914228052461E-3</v>
      </c>
      <c r="BX418" s="122" t="s">
        <v>1377</v>
      </c>
      <c r="BY418" s="122">
        <f t="shared" si="166"/>
        <v>0.10241535749956204</v>
      </c>
      <c r="BZ418" s="78">
        <v>-5.4832653832360521</v>
      </c>
      <c r="CA418" s="122">
        <f t="shared" si="167"/>
        <v>-5.26591407438268</v>
      </c>
      <c r="CB418" s="122">
        <f t="shared" si="168"/>
        <v>-6.4565372466006039</v>
      </c>
    </row>
    <row r="419" spans="1:80" x14ac:dyDescent="0.35">
      <c r="A419" s="34" t="s">
        <v>70</v>
      </c>
      <c r="B419" s="14">
        <f>B418</f>
        <v>4</v>
      </c>
      <c r="C419" s="8" t="s">
        <v>44</v>
      </c>
      <c r="D419" s="14">
        <v>1</v>
      </c>
      <c r="E419" s="8"/>
      <c r="F419" s="14">
        <v>3289</v>
      </c>
      <c r="G419" s="14">
        <v>3290.5</v>
      </c>
      <c r="H419" s="14">
        <f t="shared" si="184"/>
        <v>3207</v>
      </c>
      <c r="I419" s="14">
        <f t="shared" si="184"/>
        <v>3208.5</v>
      </c>
      <c r="J419" s="8">
        <v>14</v>
      </c>
      <c r="K419" s="54">
        <v>273.9434</v>
      </c>
      <c r="L419" s="78">
        <v>49.84756097560976</v>
      </c>
      <c r="M419" s="78">
        <v>47.530487804878057</v>
      </c>
      <c r="N419" s="78">
        <v>42.682926829268297</v>
      </c>
      <c r="O419" s="78">
        <v>34.969512195121958</v>
      </c>
      <c r="P419" s="8">
        <v>1.2270000000000001</v>
      </c>
      <c r="Q419" s="8">
        <v>0.38900000000000001</v>
      </c>
      <c r="R419" s="8">
        <v>0.438</v>
      </c>
      <c r="S419" s="8">
        <v>2282</v>
      </c>
      <c r="T419" s="8"/>
      <c r="U419" s="8"/>
      <c r="V419" s="8"/>
      <c r="W419" s="8">
        <v>0.38700000000000001</v>
      </c>
      <c r="X419" s="8"/>
      <c r="Y419" s="8"/>
      <c r="Z419" s="8">
        <v>2956</v>
      </c>
      <c r="AA419" s="8">
        <v>19</v>
      </c>
      <c r="AB419" s="8">
        <v>5.4</v>
      </c>
      <c r="AC419" s="8">
        <v>2451.9699999999998</v>
      </c>
      <c r="AD419" s="8">
        <v>253.309</v>
      </c>
      <c r="AE419" s="8"/>
      <c r="AF419" s="8"/>
      <c r="AG419" s="7">
        <v>1.0745855152380968</v>
      </c>
      <c r="AH419" s="111">
        <v>0.09</v>
      </c>
      <c r="AI419" s="124">
        <v>7.7619333333333332E-2</v>
      </c>
      <c r="AJ419" s="7">
        <v>31.855999999999998</v>
      </c>
      <c r="AK419" s="124">
        <v>1868.715795862068</v>
      </c>
      <c r="AM419" s="124">
        <v>7266.4537827586228</v>
      </c>
      <c r="AN419" s="124">
        <v>11227.44235517241</v>
      </c>
      <c r="AO419" s="124">
        <v>4.4423393103448294</v>
      </c>
      <c r="AQ419" s="78"/>
      <c r="AR419" s="7">
        <v>0.128296082370668</v>
      </c>
      <c r="AS419" s="7">
        <f t="shared" si="146"/>
        <v>1.2261</v>
      </c>
      <c r="AT419">
        <v>57.4</v>
      </c>
      <c r="AU419" s="7">
        <v>0.52510000000000001</v>
      </c>
      <c r="AV419" s="7">
        <v>11.668888888888889</v>
      </c>
      <c r="AW419" s="78" t="s">
        <v>97</v>
      </c>
      <c r="AX419" s="78" t="s">
        <v>98</v>
      </c>
      <c r="AY419" s="78">
        <v>3361.3</v>
      </c>
      <c r="AZ419" s="78">
        <v>5207.04</v>
      </c>
      <c r="BA419" s="78">
        <v>28.37</v>
      </c>
      <c r="BB419" s="78">
        <v>92.867901221190436</v>
      </c>
      <c r="BC419" s="78" t="str">
        <f t="shared" si="155"/>
        <v>R51S4C1</v>
      </c>
      <c r="BD419" s="78">
        <f t="shared" si="156"/>
        <v>154.77703032346153</v>
      </c>
      <c r="BE419" s="78">
        <v>171.41000000000003</v>
      </c>
      <c r="BF419" s="78"/>
      <c r="BG419" s="99">
        <v>29.4</v>
      </c>
      <c r="BH419" s="142">
        <v>2.0461742475285125</v>
      </c>
      <c r="BI419" s="99">
        <v>2</v>
      </c>
      <c r="BJ419" s="99">
        <f t="shared" si="157"/>
        <v>15.927999999999999</v>
      </c>
      <c r="BK419" s="99">
        <v>76.970429432446011</v>
      </c>
      <c r="BL419" s="142">
        <v>1.3591979075850043</v>
      </c>
      <c r="BM419" s="76" t="str">
        <f t="shared" si="158"/>
        <v>R51S4</v>
      </c>
      <c r="BN419" s="76">
        <f t="shared" si="159"/>
        <v>126.23524208748188</v>
      </c>
      <c r="BO419" s="76"/>
      <c r="BP419" s="110">
        <f t="shared" si="160"/>
        <v>14.165799394130207</v>
      </c>
      <c r="BQ419" s="144">
        <f t="shared" si="161"/>
        <v>0.33899999999999997</v>
      </c>
      <c r="BR419" s="110">
        <f t="shared" si="162"/>
        <v>11.333140557861826</v>
      </c>
      <c r="BS419" s="99">
        <v>4</v>
      </c>
      <c r="BT419" s="99">
        <f t="shared" si="163"/>
        <v>11303.522051368929</v>
      </c>
      <c r="BU419" s="122">
        <v>3</v>
      </c>
      <c r="BV419" s="122">
        <f t="shared" si="164"/>
        <v>9021.5220513689292</v>
      </c>
      <c r="BW419" s="122">
        <f t="shared" si="165"/>
        <v>1.2525196163905839E-2</v>
      </c>
      <c r="BX419" s="122" t="s">
        <v>1377</v>
      </c>
      <c r="BY419" s="122">
        <f t="shared" si="166"/>
        <v>7.508505334997928E-2</v>
      </c>
      <c r="BZ419" s="78">
        <v>-5.0485627655293071</v>
      </c>
      <c r="CA419" s="122">
        <f t="shared" si="167"/>
        <v>-5.26591407438268</v>
      </c>
      <c r="CB419" s="122">
        <f t="shared" si="168"/>
        <v>-6.4565372466006039</v>
      </c>
    </row>
    <row r="420" spans="1:80" x14ac:dyDescent="0.35">
      <c r="A420" s="34" t="s">
        <v>70</v>
      </c>
      <c r="B420" s="14">
        <v>3</v>
      </c>
      <c r="C420" s="8" t="s">
        <v>44</v>
      </c>
      <c r="D420" s="14">
        <v>2</v>
      </c>
      <c r="E420" s="8"/>
      <c r="F420" s="14">
        <v>3368.5</v>
      </c>
      <c r="G420" s="14">
        <v>3370</v>
      </c>
      <c r="H420" s="14">
        <f t="shared" si="184"/>
        <v>3286.5</v>
      </c>
      <c r="I420" s="14">
        <f t="shared" si="184"/>
        <v>3288</v>
      </c>
      <c r="J420" s="8">
        <v>14</v>
      </c>
      <c r="K420" s="54">
        <v>278.2364</v>
      </c>
      <c r="L420" s="78">
        <v>91.676829268292678</v>
      </c>
      <c r="M420" s="78">
        <v>53.292682926829272</v>
      </c>
      <c r="N420" s="78">
        <v>52.378048780487809</v>
      </c>
      <c r="O420" s="78">
        <v>31.707317073170735</v>
      </c>
      <c r="P420" s="8">
        <v>1.764</v>
      </c>
      <c r="Q420" s="8">
        <v>0.30599999999999999</v>
      </c>
      <c r="R420" s="8">
        <v>0.34499999999999997</v>
      </c>
      <c r="S420" s="8">
        <v>5915</v>
      </c>
      <c r="T420" s="8"/>
      <c r="U420" s="8"/>
      <c r="V420" s="8"/>
      <c r="W420" s="8">
        <v>0.33700000000000002</v>
      </c>
      <c r="X420" s="8"/>
      <c r="Y420" s="8"/>
      <c r="Z420" s="8">
        <v>2487</v>
      </c>
      <c r="AA420" s="8">
        <v>14.6</v>
      </c>
      <c r="AB420" s="8">
        <v>1.3</v>
      </c>
      <c r="AC420" s="8">
        <v>1888</v>
      </c>
      <c r="AD420" s="8">
        <v>100.578</v>
      </c>
      <c r="AE420" s="8"/>
      <c r="AF420" s="8"/>
      <c r="AG420" s="7">
        <v>1.110392131841019</v>
      </c>
      <c r="AH420" s="111">
        <v>7.3999999999999996E-2</v>
      </c>
      <c r="AI420" s="124">
        <v>6.5008499999999997E-2</v>
      </c>
      <c r="AJ420" s="7">
        <v>17.224999999999998</v>
      </c>
      <c r="AK420" s="124">
        <v>2016.487756097561</v>
      </c>
      <c r="AM420" s="124">
        <v>7070.0148073170694</v>
      </c>
      <c r="AN420" s="124">
        <v>11485.546946341459</v>
      </c>
      <c r="AO420" s="124">
        <v>4.4126378048780479</v>
      </c>
      <c r="AQ420" s="78"/>
      <c r="AR420" s="7">
        <v>8.0812772133526861E-2</v>
      </c>
      <c r="AS420" s="7">
        <f t="shared" si="146"/>
        <v>0.41760000000000003</v>
      </c>
      <c r="AT420">
        <v>67.900000000000006</v>
      </c>
      <c r="AU420" s="7">
        <v>7.9299999999999995E-2</v>
      </c>
      <c r="AV420" s="7">
        <v>1.7622222222222221</v>
      </c>
      <c r="AW420" s="78" t="s">
        <v>97</v>
      </c>
      <c r="AX420" s="78" t="s">
        <v>98</v>
      </c>
      <c r="AY420" s="78">
        <v>3377.4</v>
      </c>
      <c r="AZ420" s="78">
        <v>5238.84</v>
      </c>
      <c r="BA420" s="78">
        <v>0</v>
      </c>
      <c r="BB420" s="78">
        <v>1.0851813649647584</v>
      </c>
      <c r="BC420" s="78" t="str">
        <f t="shared" si="155"/>
        <v>R51S3C2</v>
      </c>
      <c r="BD420" s="78">
        <f t="shared" si="156"/>
        <v>22.944610818394327</v>
      </c>
      <c r="BE420" s="78">
        <v>2.0199999999999996</v>
      </c>
      <c r="BF420" s="78"/>
      <c r="BG420" s="99">
        <v>30.2</v>
      </c>
      <c r="BH420" s="142">
        <v>3.6815462494247591</v>
      </c>
      <c r="BI420" s="99">
        <v>2</v>
      </c>
      <c r="BJ420" s="99">
        <f t="shared" si="157"/>
        <v>8.6124999999999989</v>
      </c>
      <c r="BK420" s="99">
        <v>109.60812772133528</v>
      </c>
      <c r="BL420" s="142">
        <v>1.6807692307692308</v>
      </c>
      <c r="BM420" s="76" t="str">
        <f t="shared" si="158"/>
        <v>R51S3</v>
      </c>
      <c r="BN420" s="76">
        <f t="shared" si="159"/>
        <v>54.943991423358057</v>
      </c>
      <c r="BO420" s="76"/>
      <c r="BP420" s="110">
        <f t="shared" si="160"/>
        <v>5.5325866924837177</v>
      </c>
      <c r="BQ420" s="144">
        <f t="shared" si="161"/>
        <v>0.34499999999999997</v>
      </c>
      <c r="BR420" s="110">
        <f t="shared" si="162"/>
        <v>5.5600906530540399</v>
      </c>
      <c r="BS420" s="99">
        <v>4</v>
      </c>
      <c r="BT420" s="99">
        <f t="shared" si="163"/>
        <v>11969.71627144927</v>
      </c>
      <c r="BU420" s="122">
        <v>3</v>
      </c>
      <c r="BV420" s="122">
        <f t="shared" si="164"/>
        <v>6054.7162714492697</v>
      </c>
      <c r="BW420" s="122">
        <f t="shared" si="165"/>
        <v>1.0880769230769229E-2</v>
      </c>
      <c r="BX420" s="122" t="s">
        <v>1377</v>
      </c>
      <c r="BY420" s="122">
        <f t="shared" si="166"/>
        <v>8.521330319587013E-2</v>
      </c>
      <c r="BZ420" s="78">
        <v>-5.1629904526870112</v>
      </c>
      <c r="CA420" s="122">
        <f t="shared" si="167"/>
        <v>-5.1629904526870112</v>
      </c>
      <c r="CB420" s="122">
        <f t="shared" si="168"/>
        <v>-2.1560648130420961</v>
      </c>
    </row>
    <row r="421" spans="1:80" x14ac:dyDescent="0.35">
      <c r="A421" s="34" t="s">
        <v>70</v>
      </c>
      <c r="B421" s="14">
        <f>B420</f>
        <v>3</v>
      </c>
      <c r="C421" s="8" t="s">
        <v>44</v>
      </c>
      <c r="D421" s="14">
        <v>1</v>
      </c>
      <c r="E421" s="8"/>
      <c r="F421" s="14">
        <v>3358</v>
      </c>
      <c r="G421" s="14">
        <v>3359.5</v>
      </c>
      <c r="H421" s="14">
        <f t="shared" si="184"/>
        <v>3276</v>
      </c>
      <c r="I421" s="14">
        <f t="shared" si="184"/>
        <v>3277.5</v>
      </c>
      <c r="J421" s="8">
        <v>14</v>
      </c>
      <c r="K421" s="54">
        <v>277.6694</v>
      </c>
      <c r="L421" s="78">
        <v>91.676829268292678</v>
      </c>
      <c r="M421" s="78">
        <v>53.292682926829272</v>
      </c>
      <c r="N421" s="78">
        <v>52.378048780487809</v>
      </c>
      <c r="O421" s="78">
        <v>31.707317073170735</v>
      </c>
      <c r="P421" s="8">
        <v>1.764</v>
      </c>
      <c r="Q421" s="8">
        <v>0.30599999999999999</v>
      </c>
      <c r="R421" s="8">
        <v>0.34499999999999997</v>
      </c>
      <c r="S421" s="8">
        <v>5915</v>
      </c>
      <c r="T421" s="8"/>
      <c r="U421" s="8"/>
      <c r="V421" s="8"/>
      <c r="W421" s="8">
        <v>0.33700000000000002</v>
      </c>
      <c r="X421" s="8"/>
      <c r="Y421" s="8"/>
      <c r="Z421" s="8">
        <v>2487</v>
      </c>
      <c r="AA421" s="8">
        <v>14.6</v>
      </c>
      <c r="AB421" s="8">
        <v>1.3</v>
      </c>
      <c r="AC421" s="8">
        <v>1888</v>
      </c>
      <c r="AD421" s="8">
        <v>101.578</v>
      </c>
      <c r="AE421" s="8"/>
      <c r="AF421" s="8"/>
      <c r="AG421" s="7">
        <v>1.110392131841019</v>
      </c>
      <c r="AH421" s="111">
        <v>7.3999999999999996E-2</v>
      </c>
      <c r="AI421" s="124">
        <v>6.5008499999999997E-2</v>
      </c>
      <c r="AJ421" s="7">
        <v>17.224999999999998</v>
      </c>
      <c r="AK421" s="124">
        <v>2016.487756097561</v>
      </c>
      <c r="AM421" s="124">
        <v>7070.0148073170694</v>
      </c>
      <c r="AN421" s="124">
        <v>11485.546946341459</v>
      </c>
      <c r="AO421" s="124">
        <v>4.4126378048780479</v>
      </c>
      <c r="AQ421" s="78"/>
      <c r="AR421" s="7">
        <v>8.0812772133526861E-2</v>
      </c>
      <c r="AS421" s="7">
        <f t="shared" si="146"/>
        <v>0.41760000000000003</v>
      </c>
      <c r="AT421">
        <v>67.900000000000006</v>
      </c>
      <c r="AU421" s="7">
        <v>0.29210000000000003</v>
      </c>
      <c r="AV421" s="7">
        <v>6.4911111111111115</v>
      </c>
      <c r="AW421" s="78" t="s">
        <v>97</v>
      </c>
      <c r="AX421" s="78" t="s">
        <v>98</v>
      </c>
      <c r="AY421" s="78">
        <v>3401.1</v>
      </c>
      <c r="AZ421" s="78">
        <v>5234.6400000000003</v>
      </c>
      <c r="BA421" s="78">
        <v>56.41</v>
      </c>
      <c r="BB421" s="78">
        <v>44.804040271823894</v>
      </c>
      <c r="BC421" s="78" t="str">
        <f t="shared" si="155"/>
        <v>R51S3C1</v>
      </c>
      <c r="BD421" s="78">
        <f t="shared" si="156"/>
        <v>22.944610818394327</v>
      </c>
      <c r="BE421" s="78">
        <v>82.15</v>
      </c>
      <c r="BF421" s="78"/>
      <c r="BG421" s="99">
        <v>30.2</v>
      </c>
      <c r="BH421" s="142">
        <v>3.6815462494247591</v>
      </c>
      <c r="BI421" s="99">
        <v>2</v>
      </c>
      <c r="BJ421" s="99">
        <f t="shared" si="157"/>
        <v>8.6124999999999989</v>
      </c>
      <c r="BK421" s="99">
        <v>109.60812772133528</v>
      </c>
      <c r="BL421" s="142">
        <v>1.6807692307692308</v>
      </c>
      <c r="BM421" s="76" t="str">
        <f t="shared" si="158"/>
        <v>R51S3</v>
      </c>
      <c r="BN421" s="76">
        <f t="shared" si="159"/>
        <v>54.943991423358057</v>
      </c>
      <c r="BO421" s="76"/>
      <c r="BP421" s="110">
        <f t="shared" si="160"/>
        <v>5.5875946136243613</v>
      </c>
      <c r="BQ421" s="144">
        <f t="shared" si="161"/>
        <v>0.34499999999999997</v>
      </c>
      <c r="BR421" s="110">
        <f t="shared" si="162"/>
        <v>5.5600906530540399</v>
      </c>
      <c r="BS421" s="99">
        <v>4</v>
      </c>
      <c r="BT421" s="99">
        <f t="shared" si="163"/>
        <v>11931.474366428663</v>
      </c>
      <c r="BU421" s="122">
        <v>3</v>
      </c>
      <c r="BV421" s="122">
        <f t="shared" si="164"/>
        <v>6016.4743664286634</v>
      </c>
      <c r="BW421" s="122">
        <f t="shared" si="165"/>
        <v>1.0880769230769229E-2</v>
      </c>
      <c r="BX421" s="122" t="s">
        <v>1377</v>
      </c>
      <c r="BY421" s="122">
        <f t="shared" si="166"/>
        <v>8.521330319587013E-2</v>
      </c>
      <c r="BZ421" s="78">
        <v>-5.1629904526870112</v>
      </c>
      <c r="CA421" s="122">
        <f t="shared" si="167"/>
        <v>-5.1629904526870112</v>
      </c>
      <c r="CB421" s="122">
        <f t="shared" si="168"/>
        <v>-2.1560648130420961</v>
      </c>
    </row>
    <row r="422" spans="1:80" x14ac:dyDescent="0.35">
      <c r="A422" s="34" t="s">
        <v>70</v>
      </c>
      <c r="B422" s="14">
        <v>2</v>
      </c>
      <c r="C422" s="8" t="s">
        <v>44</v>
      </c>
      <c r="D422" s="14">
        <v>3</v>
      </c>
      <c r="E422" s="8"/>
      <c r="F422" s="14">
        <v>3432</v>
      </c>
      <c r="G422" s="14">
        <v>3433</v>
      </c>
      <c r="H422" s="14">
        <v>3350</v>
      </c>
      <c r="I422" s="14">
        <v>3351</v>
      </c>
      <c r="J422" s="8">
        <v>9</v>
      </c>
      <c r="K422" s="54">
        <v>281.63839999999999</v>
      </c>
      <c r="L422" s="78">
        <v>95.426829268292693</v>
      </c>
      <c r="M422" s="78">
        <v>82.286585365853654</v>
      </c>
      <c r="N422" s="78">
        <v>81.707317073170742</v>
      </c>
      <c r="O422" s="78">
        <v>25</v>
      </c>
      <c r="P422" s="8">
        <v>0.84199999999999997</v>
      </c>
      <c r="Q422" s="8">
        <v>0</v>
      </c>
      <c r="R422" s="8">
        <v>0.27500000000000002</v>
      </c>
      <c r="S422" s="8">
        <v>2374</v>
      </c>
      <c r="T422" s="8"/>
      <c r="U422" s="8"/>
      <c r="V422" s="8"/>
      <c r="W422" s="8">
        <v>0.42399999999999999</v>
      </c>
      <c r="X422" s="8"/>
      <c r="Y422" s="8"/>
      <c r="Z422" s="8">
        <v>3170</v>
      </c>
      <c r="AA422" s="8">
        <v>11.7</v>
      </c>
      <c r="AB422" s="8">
        <v>4.2</v>
      </c>
      <c r="AC422" s="8">
        <v>2782.33</v>
      </c>
      <c r="AD422" s="8">
        <v>293.39</v>
      </c>
      <c r="AE422" s="8"/>
      <c r="AF422" s="8"/>
      <c r="AG422" s="7">
        <v>0.94697344535516281</v>
      </c>
      <c r="AH422" s="111">
        <v>0.108</v>
      </c>
      <c r="AI422" s="124">
        <v>0.101628</v>
      </c>
      <c r="AJ422" s="7">
        <v>44.171999999999997</v>
      </c>
      <c r="AK422" s="124">
        <v>1407.97712259887</v>
      </c>
      <c r="AM422" s="124">
        <v>7192.1630542372905</v>
      </c>
      <c r="AN422" s="124">
        <v>11724.9685338983</v>
      </c>
      <c r="AO422" s="124">
        <v>4.7669824858757064</v>
      </c>
      <c r="AQ422" s="78"/>
      <c r="AR422" s="7">
        <v>0.17286969120709952</v>
      </c>
      <c r="AS422" s="7">
        <f t="shared" si="146"/>
        <v>2.2907999999999999</v>
      </c>
      <c r="AT422">
        <v>50.5</v>
      </c>
      <c r="AU422" s="7">
        <v>0.4234</v>
      </c>
      <c r="AV422" s="7">
        <v>9.4088888888888889</v>
      </c>
      <c r="AW422" s="78" t="s">
        <v>97</v>
      </c>
      <c r="AX422" s="78" t="s">
        <v>98</v>
      </c>
      <c r="AY422" s="78">
        <v>3424.7</v>
      </c>
      <c r="AZ422" s="78">
        <v>5264.24</v>
      </c>
      <c r="BA422" s="78">
        <v>47.22</v>
      </c>
      <c r="BB422" s="78">
        <v>450.99861922002236</v>
      </c>
      <c r="BC422" s="78" t="str">
        <f t="shared" si="155"/>
        <v>R51S2C3</v>
      </c>
      <c r="BD422" s="78">
        <f t="shared" si="156"/>
        <v>185.4657730871277</v>
      </c>
      <c r="BE422" s="78">
        <v>829.62999999999988</v>
      </c>
      <c r="BF422" s="78"/>
      <c r="BG422" s="99">
        <v>30.3</v>
      </c>
      <c r="BH422" s="142">
        <v>1.6164638011498291</v>
      </c>
      <c r="BI422" s="99">
        <v>3</v>
      </c>
      <c r="BJ422" s="99">
        <f t="shared" si="157"/>
        <v>14.723999999999998</v>
      </c>
      <c r="BK422" s="99">
        <v>62.988544779498326</v>
      </c>
      <c r="BL422" s="142">
        <v>3.2914634146341459</v>
      </c>
      <c r="BM422" s="76" t="str">
        <f t="shared" si="158"/>
        <v>R51S2</v>
      </c>
      <c r="BN422" s="76">
        <f t="shared" si="159"/>
        <v>80.961137195358702</v>
      </c>
      <c r="BO422" s="76"/>
      <c r="BP422" s="110">
        <f t="shared" si="160"/>
        <v>13.256490660497567</v>
      </c>
      <c r="BQ422" s="144">
        <f t="shared" si="161"/>
        <v>0.23666666666666666</v>
      </c>
      <c r="BR422" s="110">
        <f t="shared" si="162"/>
        <v>15.33994827412671</v>
      </c>
      <c r="BS422" s="99">
        <v>4</v>
      </c>
      <c r="BT422" s="99">
        <f t="shared" si="163"/>
        <v>10405.34421756253</v>
      </c>
      <c r="BU422" s="122">
        <v>3</v>
      </c>
      <c r="BV422" s="122">
        <f t="shared" si="164"/>
        <v>8031.3442175625296</v>
      </c>
      <c r="BW422" s="122">
        <f t="shared" si="165"/>
        <v>1.1000000000000001E-2</v>
      </c>
      <c r="BX422" s="122" t="s">
        <v>1377</v>
      </c>
      <c r="BY422" s="122">
        <f t="shared" si="166"/>
        <v>0.12047370080394465</v>
      </c>
      <c r="BZ422" s="78">
        <v>-5.5572722275466955</v>
      </c>
      <c r="CA422" s="122">
        <f t="shared" si="167"/>
        <v>-5.4908713857868419</v>
      </c>
      <c r="CB422" s="122">
        <f t="shared" si="168"/>
        <v>-12.578488170560497</v>
      </c>
    </row>
    <row r="423" spans="1:80" x14ac:dyDescent="0.35">
      <c r="A423" s="34" t="s">
        <v>70</v>
      </c>
      <c r="B423" s="14">
        <f t="shared" ref="B423:B424" si="185">B422</f>
        <v>2</v>
      </c>
      <c r="C423" s="8" t="s">
        <v>44</v>
      </c>
      <c r="D423" s="14">
        <v>2</v>
      </c>
      <c r="E423" s="8"/>
      <c r="F423" s="14">
        <v>3418</v>
      </c>
      <c r="G423" s="14">
        <v>3419</v>
      </c>
      <c r="H423" s="14">
        <v>3336</v>
      </c>
      <c r="I423" s="14">
        <v>3337</v>
      </c>
      <c r="J423" s="8">
        <v>9</v>
      </c>
      <c r="K423" s="54">
        <v>280.88240000000002</v>
      </c>
      <c r="L423" s="78">
        <v>105.64024390243902</v>
      </c>
      <c r="M423" s="78">
        <v>90.762195121951223</v>
      </c>
      <c r="N423" s="78">
        <v>75.457317073170742</v>
      </c>
      <c r="O423" s="78">
        <v>17.164634146341463</v>
      </c>
      <c r="P423" s="8">
        <v>0.53800000000000003</v>
      </c>
      <c r="Q423" s="8">
        <v>0.16800000000000001</v>
      </c>
      <c r="R423" s="8">
        <v>0.19700000000000001</v>
      </c>
      <c r="S423" s="8">
        <v>2222</v>
      </c>
      <c r="T423" s="8"/>
      <c r="U423" s="8"/>
      <c r="V423" s="8"/>
      <c r="W423" s="8">
        <v>0.26500000000000001</v>
      </c>
      <c r="X423" s="8"/>
      <c r="Y423" s="8"/>
      <c r="Z423" s="8">
        <v>2719</v>
      </c>
      <c r="AA423" s="8">
        <v>9.1</v>
      </c>
      <c r="AB423" s="8">
        <v>4.2</v>
      </c>
      <c r="AC423" s="8">
        <v>2782.33</v>
      </c>
      <c r="AD423" s="8">
        <v>293.39</v>
      </c>
      <c r="AE423" s="8"/>
      <c r="AF423" s="8"/>
      <c r="AG423" s="7">
        <v>0.94697344535516281</v>
      </c>
      <c r="AH423" s="111">
        <v>0.108</v>
      </c>
      <c r="AI423" s="124">
        <v>0.101628</v>
      </c>
      <c r="AJ423" s="7">
        <v>44.171999999999997</v>
      </c>
      <c r="AK423" s="124">
        <v>1407.97712259887</v>
      </c>
      <c r="AM423" s="124">
        <v>7192.1630542372905</v>
      </c>
      <c r="AN423" s="124">
        <v>11724.9685338983</v>
      </c>
      <c r="AO423" s="124">
        <v>4.7669824858757064</v>
      </c>
      <c r="AQ423" s="78"/>
      <c r="AR423" s="7">
        <v>0.17286969120709952</v>
      </c>
      <c r="AS423" s="7">
        <f t="shared" si="146"/>
        <v>2.2907999999999999</v>
      </c>
      <c r="AT423">
        <v>50.5</v>
      </c>
      <c r="AU423" s="7">
        <v>0.32130000000000003</v>
      </c>
      <c r="AV423" s="7">
        <v>7.1400000000000006</v>
      </c>
      <c r="AW423" s="78" t="s">
        <v>97</v>
      </c>
      <c r="AX423" s="78" t="s">
        <v>98</v>
      </c>
      <c r="AY423" s="78">
        <v>3449.9</v>
      </c>
      <c r="AZ423" s="78">
        <v>5258.64</v>
      </c>
      <c r="BA423" s="78">
        <v>0</v>
      </c>
      <c r="BB423" s="78">
        <v>16.96761281333967</v>
      </c>
      <c r="BC423" s="78" t="str">
        <f t="shared" si="155"/>
        <v>R51S2C2</v>
      </c>
      <c r="BD423" s="78">
        <f t="shared" si="156"/>
        <v>185.4657730871277</v>
      </c>
      <c r="BE423" s="78">
        <v>30.69</v>
      </c>
      <c r="BF423" s="78"/>
      <c r="BG423" s="99">
        <v>30.3</v>
      </c>
      <c r="BH423" s="142">
        <v>1.6164638011498291</v>
      </c>
      <c r="BI423" s="99">
        <v>3</v>
      </c>
      <c r="BJ423" s="99">
        <f t="shared" si="157"/>
        <v>14.723999999999998</v>
      </c>
      <c r="BK423" s="99">
        <v>62.988544779498326</v>
      </c>
      <c r="BL423" s="142">
        <v>5.2877442273534641</v>
      </c>
      <c r="BM423" s="76" t="str">
        <f t="shared" si="158"/>
        <v>R51S2</v>
      </c>
      <c r="BN423" s="76">
        <f t="shared" si="159"/>
        <v>80.961137195358702</v>
      </c>
      <c r="BO423" s="76"/>
      <c r="BP423" s="110">
        <f t="shared" si="160"/>
        <v>17.504837263305234</v>
      </c>
      <c r="BQ423" s="144">
        <f t="shared" si="161"/>
        <v>0.23666666666666666</v>
      </c>
      <c r="BR423" s="110">
        <f t="shared" si="162"/>
        <v>15.33994827412671</v>
      </c>
      <c r="BS423" s="99">
        <v>4</v>
      </c>
      <c r="BT423" s="99">
        <f t="shared" si="163"/>
        <v>10361.85919695182</v>
      </c>
      <c r="BU423" s="122">
        <v>3</v>
      </c>
      <c r="BV423" s="122">
        <f t="shared" si="164"/>
        <v>8139.8591969518202</v>
      </c>
      <c r="BW423" s="122">
        <f t="shared" si="165"/>
        <v>1.1477087033747781E-2</v>
      </c>
      <c r="BX423" s="122" t="s">
        <v>1377</v>
      </c>
      <c r="BY423" s="122">
        <f t="shared" si="166"/>
        <v>0.1798215333464834</v>
      </c>
      <c r="BZ423" s="78">
        <v>-5.6553069755444678</v>
      </c>
      <c r="CA423" s="122">
        <f t="shared" si="167"/>
        <v>-5.4908713857868419</v>
      </c>
      <c r="CB423" s="122">
        <f t="shared" si="168"/>
        <v>-12.578488170560497</v>
      </c>
    </row>
    <row r="424" spans="1:80" x14ac:dyDescent="0.35">
      <c r="A424" s="34" t="s">
        <v>70</v>
      </c>
      <c r="B424" s="14">
        <f t="shared" si="185"/>
        <v>2</v>
      </c>
      <c r="C424" s="8" t="s">
        <v>44</v>
      </c>
      <c r="D424" s="14">
        <v>1</v>
      </c>
      <c r="E424" s="8"/>
      <c r="F424" s="14">
        <v>3398</v>
      </c>
      <c r="G424" s="14">
        <v>3399</v>
      </c>
      <c r="H424" s="14">
        <v>3316</v>
      </c>
      <c r="I424" s="14">
        <v>3317</v>
      </c>
      <c r="J424" s="8">
        <v>9</v>
      </c>
      <c r="K424" s="54">
        <v>279.80240000000003</v>
      </c>
      <c r="L424" s="78">
        <v>70.640243902439025</v>
      </c>
      <c r="M424" s="78">
        <v>61.128048780487809</v>
      </c>
      <c r="N424" s="78">
        <v>50.457317073170735</v>
      </c>
      <c r="O424" s="78">
        <v>29.237804878048784</v>
      </c>
      <c r="P424" s="8">
        <v>0.71</v>
      </c>
      <c r="Q424" s="8">
        <v>0.222</v>
      </c>
      <c r="R424" s="8">
        <v>0.23799999999999999</v>
      </c>
      <c r="S424" s="8">
        <v>1911</v>
      </c>
      <c r="T424" s="8"/>
      <c r="U424" s="8"/>
      <c r="V424" s="8"/>
      <c r="W424" s="8">
        <v>0.33800000000000002</v>
      </c>
      <c r="X424" s="8"/>
      <c r="Y424" s="8"/>
      <c r="Z424" s="8">
        <v>2563</v>
      </c>
      <c r="AA424" s="8">
        <v>12.8</v>
      </c>
      <c r="AB424" s="8">
        <v>4.2</v>
      </c>
      <c r="AC424" s="8">
        <v>2782.33</v>
      </c>
      <c r="AD424" s="8">
        <v>293.39</v>
      </c>
      <c r="AE424" s="8"/>
      <c r="AF424" s="8"/>
      <c r="AG424" s="7">
        <v>0.94697344535516281</v>
      </c>
      <c r="AH424" s="111">
        <v>0.108</v>
      </c>
      <c r="AI424" s="124">
        <v>0.101628</v>
      </c>
      <c r="AJ424" s="7">
        <v>44.171999999999997</v>
      </c>
      <c r="AK424" s="124">
        <v>1407.97712259887</v>
      </c>
      <c r="AM424" s="124">
        <v>7192.1630542372905</v>
      </c>
      <c r="AN424" s="124">
        <v>11724.9685338983</v>
      </c>
      <c r="AO424" s="124">
        <v>4.7669824858757064</v>
      </c>
      <c r="AQ424" s="78"/>
      <c r="AR424" s="7">
        <v>0.17286969120709952</v>
      </c>
      <c r="AS424" s="7">
        <f t="shared" si="146"/>
        <v>2.2907999999999999</v>
      </c>
      <c r="AT424">
        <v>50.5</v>
      </c>
      <c r="AU424" s="7">
        <v>3.9E-2</v>
      </c>
      <c r="AV424" s="7">
        <v>0.8666666666666667</v>
      </c>
      <c r="AW424" s="78" t="s">
        <v>97</v>
      </c>
      <c r="AX424" s="78" t="s">
        <v>98</v>
      </c>
      <c r="AY424" s="78">
        <v>3505.1</v>
      </c>
      <c r="AZ424" s="78">
        <v>5250.64</v>
      </c>
      <c r="BA424" s="78">
        <v>35.85</v>
      </c>
      <c r="BB424" s="78">
        <v>88.431087228021127</v>
      </c>
      <c r="BC424" s="78" t="str">
        <f t="shared" si="155"/>
        <v>R51S2C1</v>
      </c>
      <c r="BD424" s="78">
        <f t="shared" si="156"/>
        <v>185.4657730871277</v>
      </c>
      <c r="BE424" s="78">
        <v>154.36000000000004</v>
      </c>
      <c r="BF424" s="78"/>
      <c r="BG424" s="99">
        <v>30.3</v>
      </c>
      <c r="BH424" s="142">
        <v>1.6164638011498291</v>
      </c>
      <c r="BI424" s="99">
        <v>3</v>
      </c>
      <c r="BJ424" s="99">
        <f t="shared" si="157"/>
        <v>14.723999999999998</v>
      </c>
      <c r="BK424" s="99">
        <v>62.988544779498326</v>
      </c>
      <c r="BL424" s="142">
        <v>2.0907194994786233</v>
      </c>
      <c r="BM424" s="76" t="str">
        <f t="shared" si="158"/>
        <v>R51S2</v>
      </c>
      <c r="BN424" s="76">
        <f t="shared" si="159"/>
        <v>80.961137195358702</v>
      </c>
      <c r="BO424" s="76"/>
      <c r="BP424" s="110">
        <f t="shared" si="160"/>
        <v>15.258516898577328</v>
      </c>
      <c r="BQ424" s="144">
        <f t="shared" si="161"/>
        <v>0.23666666666666666</v>
      </c>
      <c r="BR424" s="110">
        <f t="shared" si="162"/>
        <v>15.33994827412671</v>
      </c>
      <c r="BS424" s="99">
        <v>4</v>
      </c>
      <c r="BT424" s="99">
        <f t="shared" si="163"/>
        <v>10299.737738936521</v>
      </c>
      <c r="BU424" s="122">
        <v>3</v>
      </c>
      <c r="BV424" s="122">
        <f t="shared" si="164"/>
        <v>8388.7377389365211</v>
      </c>
      <c r="BW424" s="122">
        <f t="shared" si="165"/>
        <v>8.140145985401458E-3</v>
      </c>
      <c r="BX424" s="122" t="s">
        <v>1377</v>
      </c>
      <c r="BY424" s="122">
        <f t="shared" si="166"/>
        <v>9.5634671373260191E-2</v>
      </c>
      <c r="BZ424" s="78">
        <v>-5.2600349542693605</v>
      </c>
      <c r="CA424" s="122">
        <f t="shared" si="167"/>
        <v>-5.4908713857868419</v>
      </c>
      <c r="CB424" s="122">
        <f t="shared" si="168"/>
        <v>-12.578488170560497</v>
      </c>
    </row>
    <row r="425" spans="1:80" x14ac:dyDescent="0.35">
      <c r="A425" s="34" t="s">
        <v>70</v>
      </c>
      <c r="B425" s="14">
        <v>1</v>
      </c>
      <c r="C425" s="8" t="s">
        <v>44</v>
      </c>
      <c r="D425" s="14">
        <v>3</v>
      </c>
      <c r="E425" s="8"/>
      <c r="F425" s="14">
        <v>3502</v>
      </c>
      <c r="G425" s="14">
        <v>3503</v>
      </c>
      <c r="H425" s="14">
        <v>3420</v>
      </c>
      <c r="I425" s="14">
        <v>3421</v>
      </c>
      <c r="J425" s="8">
        <v>9</v>
      </c>
      <c r="K425" s="54">
        <v>285.41840000000002</v>
      </c>
      <c r="L425" s="78">
        <v>13.231707317073171</v>
      </c>
      <c r="M425" s="78">
        <v>12.865853658536587</v>
      </c>
      <c r="N425" s="78">
        <v>7.5609756097560981</v>
      </c>
      <c r="O425" s="78">
        <v>36.06707317073171</v>
      </c>
      <c r="P425" s="8">
        <v>1.232</v>
      </c>
      <c r="Q425" s="8">
        <v>0.17599999999999999</v>
      </c>
      <c r="R425" s="8">
        <v>0.17299999999999999</v>
      </c>
      <c r="S425" s="8">
        <v>2525</v>
      </c>
      <c r="T425" s="8"/>
      <c r="U425" s="8"/>
      <c r="V425" s="8"/>
      <c r="W425" s="8">
        <v>0.22800000000000001</v>
      </c>
      <c r="X425" s="8"/>
      <c r="Y425" s="8"/>
      <c r="Z425" s="8">
        <v>1677</v>
      </c>
      <c r="AA425" s="8">
        <v>39.700000000000003</v>
      </c>
      <c r="AB425" s="8">
        <v>3.3</v>
      </c>
      <c r="AC425" s="8">
        <v>1880.61</v>
      </c>
      <c r="AD425" s="8">
        <v>74.403000000000006</v>
      </c>
      <c r="AE425" s="8"/>
      <c r="AF425" s="8"/>
      <c r="AG425" s="7">
        <v>1.0017273712406152</v>
      </c>
      <c r="AH425" s="111">
        <v>0.08</v>
      </c>
      <c r="AI425" s="124">
        <v>6.3294545454545451E-2</v>
      </c>
      <c r="AJ425" s="7">
        <v>34.599999999999994</v>
      </c>
      <c r="AK425" s="124">
        <v>1872.9577926829261</v>
      </c>
      <c r="AM425" s="124">
        <v>7381.8577091463394</v>
      </c>
      <c r="AN425" s="124">
        <v>11963.19741768293</v>
      </c>
      <c r="AO425" s="124">
        <v>5.1250274390243904</v>
      </c>
      <c r="AQ425" s="78"/>
      <c r="AR425" s="7">
        <v>8.8439306358381514E-2</v>
      </c>
      <c r="AS425" s="7">
        <f t="shared" si="146"/>
        <v>0.91800000000000004</v>
      </c>
      <c r="AT425">
        <v>63.6</v>
      </c>
      <c r="AU425" s="7">
        <v>0</v>
      </c>
      <c r="AV425" s="7">
        <v>0</v>
      </c>
      <c r="AW425" s="78" t="s">
        <v>97</v>
      </c>
      <c r="AX425" s="78" t="s">
        <v>98</v>
      </c>
      <c r="AY425" s="78">
        <v>3549.1</v>
      </c>
      <c r="AZ425" s="78">
        <v>5292.24</v>
      </c>
      <c r="BA425" s="78">
        <v>47.14</v>
      </c>
      <c r="BB425" s="78">
        <v>9.804146540151681</v>
      </c>
      <c r="BC425" s="78" t="str">
        <f t="shared" si="155"/>
        <v>R51S1C3</v>
      </c>
      <c r="BD425" s="78">
        <f t="shared" si="156"/>
        <v>5.5980497294177622</v>
      </c>
      <c r="BE425" s="78">
        <v>17.09</v>
      </c>
      <c r="BF425" s="78"/>
      <c r="BG425" s="99">
        <v>30.3</v>
      </c>
      <c r="BH425" s="142">
        <v>3.0743338502749196</v>
      </c>
      <c r="BI425" s="99">
        <v>3</v>
      </c>
      <c r="BJ425" s="99">
        <f t="shared" si="157"/>
        <v>11.533333333333331</v>
      </c>
      <c r="BK425" s="99">
        <v>54.352890173410408</v>
      </c>
      <c r="BL425" s="142">
        <v>0.35672020287404904</v>
      </c>
      <c r="BM425" s="76" t="str">
        <f t="shared" si="158"/>
        <v>R51S1</v>
      </c>
      <c r="BN425" s="76">
        <f t="shared" si="159"/>
        <v>6.098093387165318</v>
      </c>
      <c r="BO425" s="76"/>
      <c r="BP425" s="110">
        <f t="shared" si="160"/>
        <v>14.903670882526152</v>
      </c>
      <c r="BQ425" s="144">
        <f t="shared" si="161"/>
        <v>0.15033333333333335</v>
      </c>
      <c r="BR425" s="110">
        <f t="shared" si="162"/>
        <v>8.0407437200210037</v>
      </c>
      <c r="BS425" s="99">
        <v>4</v>
      </c>
      <c r="BT425" s="99">
        <f t="shared" si="163"/>
        <v>11236.976959628724</v>
      </c>
      <c r="BU425" s="122">
        <v>3</v>
      </c>
      <c r="BV425" s="122">
        <f t="shared" si="164"/>
        <v>8711.9769596287242</v>
      </c>
      <c r="BW425" s="122">
        <f t="shared" si="165"/>
        <v>4.7966187658495347E-3</v>
      </c>
      <c r="BX425" s="122" t="s">
        <v>1377</v>
      </c>
      <c r="BY425" s="122">
        <f t="shared" si="166"/>
        <v>5.2510814037625649E-2</v>
      </c>
      <c r="BZ425" s="78">
        <v>-3.741768210507542</v>
      </c>
      <c r="CA425" s="122">
        <f t="shared" si="167"/>
        <v>-4.5144981569238753</v>
      </c>
      <c r="CB425" s="122">
        <f t="shared" si="168"/>
        <v>-4.1443093080561173</v>
      </c>
    </row>
    <row r="426" spans="1:80" x14ac:dyDescent="0.35">
      <c r="A426" s="34" t="s">
        <v>70</v>
      </c>
      <c r="B426" s="14">
        <f t="shared" ref="B426:B427" si="186">B425</f>
        <v>1</v>
      </c>
      <c r="C426" s="8" t="s">
        <v>44</v>
      </c>
      <c r="D426" s="14">
        <v>2</v>
      </c>
      <c r="E426" s="8"/>
      <c r="F426" s="14">
        <v>3470</v>
      </c>
      <c r="G426" s="14">
        <v>3471</v>
      </c>
      <c r="H426" s="14">
        <v>3388</v>
      </c>
      <c r="I426" s="14">
        <v>3389</v>
      </c>
      <c r="J426" s="8">
        <v>9</v>
      </c>
      <c r="K426" s="54">
        <v>283.69040000000001</v>
      </c>
      <c r="L426" s="78">
        <v>54.390243902439032</v>
      </c>
      <c r="M426" s="78">
        <v>42.682926829268297</v>
      </c>
      <c r="N426" s="78">
        <v>38.841463414634148</v>
      </c>
      <c r="O426" s="78">
        <v>35.152439024390247</v>
      </c>
      <c r="P426" s="8">
        <v>0.92200000000000004</v>
      </c>
      <c r="Q426" s="8">
        <v>0.13</v>
      </c>
      <c r="R426" s="8">
        <v>0.13900000000000001</v>
      </c>
      <c r="S426" s="8">
        <v>2271</v>
      </c>
      <c r="T426" s="8"/>
      <c r="U426" s="8"/>
      <c r="V426" s="8"/>
      <c r="W426" s="8">
        <v>0.248</v>
      </c>
      <c r="X426" s="8"/>
      <c r="Y426" s="8"/>
      <c r="Z426" s="8">
        <v>1522</v>
      </c>
      <c r="AA426" s="8">
        <v>8.8000000000000007</v>
      </c>
      <c r="AB426" s="8">
        <v>3.3</v>
      </c>
      <c r="AC426" s="8">
        <v>1880.61</v>
      </c>
      <c r="AD426" s="8">
        <v>74.403000000000006</v>
      </c>
      <c r="AE426" s="8"/>
      <c r="AF426" s="8"/>
      <c r="AG426" s="7">
        <v>1.0017273712406152</v>
      </c>
      <c r="AH426" s="111">
        <v>0.08</v>
      </c>
      <c r="AI426" s="124">
        <v>6.3294545454545451E-2</v>
      </c>
      <c r="AJ426" s="7">
        <v>34.599999999999994</v>
      </c>
      <c r="AK426" s="124">
        <v>1872.9577926829261</v>
      </c>
      <c r="AM426" s="124">
        <v>7381.8577091463394</v>
      </c>
      <c r="AN426" s="124">
        <v>11963.19741768293</v>
      </c>
      <c r="AO426" s="124">
        <v>5.1250274390243904</v>
      </c>
      <c r="AQ426" s="78"/>
      <c r="AR426" s="7">
        <v>8.8439306358381514E-2</v>
      </c>
      <c r="AS426" s="7">
        <f t="shared" si="146"/>
        <v>0.91800000000000004</v>
      </c>
      <c r="AT426">
        <v>63.6</v>
      </c>
      <c r="AU426" s="7">
        <v>0</v>
      </c>
      <c r="AV426" s="7">
        <v>0</v>
      </c>
      <c r="AW426" s="78" t="s">
        <v>97</v>
      </c>
      <c r="AX426" s="78" t="s">
        <v>98</v>
      </c>
      <c r="AY426" s="78">
        <v>3585.9</v>
      </c>
      <c r="AZ426" s="78">
        <v>5279.44</v>
      </c>
      <c r="BA426" s="78">
        <v>0</v>
      </c>
      <c r="BB426" s="78">
        <v>-3.4661124036042853E-3</v>
      </c>
      <c r="BC426" s="78" t="str">
        <f t="shared" si="155"/>
        <v>R51S1C2</v>
      </c>
      <c r="BD426" s="78">
        <f t="shared" si="156"/>
        <v>5.5980497294177622</v>
      </c>
      <c r="BE426" s="78">
        <v>-5.8700000000000002E-3</v>
      </c>
      <c r="BF426" s="78"/>
      <c r="BG426" s="99">
        <v>30.3</v>
      </c>
      <c r="BH426" s="142">
        <v>3.0743338502749196</v>
      </c>
      <c r="BI426" s="99">
        <v>3</v>
      </c>
      <c r="BJ426" s="99">
        <f t="shared" si="157"/>
        <v>11.533333333333331</v>
      </c>
      <c r="BK426" s="99">
        <v>54.352890173410408</v>
      </c>
      <c r="BL426" s="142">
        <v>1.2142237640936686</v>
      </c>
      <c r="BM426" s="76" t="str">
        <f t="shared" si="158"/>
        <v>R51S1</v>
      </c>
      <c r="BN426" s="76">
        <f t="shared" si="159"/>
        <v>6.098093387165318</v>
      </c>
      <c r="BO426" s="76"/>
      <c r="BP426" s="110">
        <f t="shared" si="160"/>
        <v>4.6092801387684297</v>
      </c>
      <c r="BQ426" s="144">
        <f t="shared" si="161"/>
        <v>0.15033333333333335</v>
      </c>
      <c r="BR426" s="110">
        <f t="shared" si="162"/>
        <v>8.0407437200210037</v>
      </c>
      <c r="BS426" s="99">
        <v>4</v>
      </c>
      <c r="BT426" s="99">
        <f t="shared" si="163"/>
        <v>11131.835654743309</v>
      </c>
      <c r="BU426" s="122">
        <v>3</v>
      </c>
      <c r="BV426" s="122">
        <f t="shared" si="164"/>
        <v>8860.8356547433086</v>
      </c>
      <c r="BW426" s="122">
        <f t="shared" si="165"/>
        <v>3.9542064180398961E-3</v>
      </c>
      <c r="BX426" s="122" t="s">
        <v>1377</v>
      </c>
      <c r="BY426" s="122">
        <f t="shared" si="166"/>
        <v>7.271233384628191E-2</v>
      </c>
      <c r="BZ426" s="78">
        <v>-4.9008631301320413</v>
      </c>
      <c r="CA426" s="122">
        <f t="shared" si="167"/>
        <v>-4.5144981569238753</v>
      </c>
      <c r="CB426" s="122">
        <f t="shared" si="168"/>
        <v>-4.1443093080561173</v>
      </c>
    </row>
    <row r="427" spans="1:80" x14ac:dyDescent="0.35">
      <c r="A427" s="34" t="s">
        <v>70</v>
      </c>
      <c r="B427" s="14">
        <f t="shared" si="186"/>
        <v>1</v>
      </c>
      <c r="C427" s="8" t="s">
        <v>44</v>
      </c>
      <c r="D427" s="14">
        <v>1</v>
      </c>
      <c r="E427" s="8"/>
      <c r="F427" s="14">
        <v>3458</v>
      </c>
      <c r="G427" s="14">
        <v>3459</v>
      </c>
      <c r="H427" s="14">
        <v>3376</v>
      </c>
      <c r="I427" s="14">
        <v>3377</v>
      </c>
      <c r="J427" s="8">
        <v>9</v>
      </c>
      <c r="K427" s="54">
        <v>283.04239999999999</v>
      </c>
      <c r="L427" s="78">
        <v>54.390243902439032</v>
      </c>
      <c r="M427" s="78">
        <v>42.682926829268297</v>
      </c>
      <c r="N427" s="78">
        <v>38.841463414634148</v>
      </c>
      <c r="O427" s="78">
        <v>35.152439024390247</v>
      </c>
      <c r="P427" s="8">
        <v>0.92200000000000004</v>
      </c>
      <c r="Q427" s="8">
        <v>0.13</v>
      </c>
      <c r="R427" s="8">
        <v>0.13900000000000001</v>
      </c>
      <c r="S427" s="8">
        <v>2271</v>
      </c>
      <c r="T427" s="8"/>
      <c r="U427" s="8"/>
      <c r="V427" s="8"/>
      <c r="W427" s="8">
        <v>0.248</v>
      </c>
      <c r="X427" s="8"/>
      <c r="Y427" s="8"/>
      <c r="Z427" s="8">
        <v>1522</v>
      </c>
      <c r="AA427" s="8">
        <v>8.8000000000000007</v>
      </c>
      <c r="AB427" s="8">
        <v>3.3</v>
      </c>
      <c r="AC427" s="8">
        <v>1880.61</v>
      </c>
      <c r="AD427" s="8">
        <v>74.403000000000006</v>
      </c>
      <c r="AE427" s="8"/>
      <c r="AF427" s="8"/>
      <c r="AG427" s="7">
        <v>1.0017273712406152</v>
      </c>
      <c r="AH427" s="111">
        <v>0.08</v>
      </c>
      <c r="AI427" s="124">
        <v>6.3294545454545451E-2</v>
      </c>
      <c r="AJ427" s="7">
        <v>34.599999999999994</v>
      </c>
      <c r="AK427" s="124">
        <v>1872.9577926829261</v>
      </c>
      <c r="AM427" s="124">
        <v>7381.8577091463394</v>
      </c>
      <c r="AN427" s="124">
        <v>11963.19741768293</v>
      </c>
      <c r="AO427" s="124">
        <v>5.1250274390243904</v>
      </c>
      <c r="AQ427" s="78"/>
      <c r="AR427" s="7">
        <v>8.8439306358381514E-2</v>
      </c>
      <c r="AS427" s="7">
        <f t="shared" si="146"/>
        <v>0.91800000000000004</v>
      </c>
      <c r="AT427">
        <v>63.6</v>
      </c>
      <c r="AU427" s="7">
        <v>0.1159</v>
      </c>
      <c r="AV427" s="7">
        <v>2.5755555555555554</v>
      </c>
      <c r="AW427" s="78" t="s">
        <v>97</v>
      </c>
      <c r="AX427" s="78" t="s">
        <v>98</v>
      </c>
      <c r="AY427" s="78">
        <v>3608.8</v>
      </c>
      <c r="AZ427" s="78">
        <v>5274.64</v>
      </c>
      <c r="BA427" s="78">
        <v>0</v>
      </c>
      <c r="BB427" s="78">
        <v>6.9934687605052099</v>
      </c>
      <c r="BC427" s="78" t="str">
        <f t="shared" si="155"/>
        <v>R51S1C1</v>
      </c>
      <c r="BD427" s="78">
        <f t="shared" si="156"/>
        <v>5.5980497294177622</v>
      </c>
      <c r="BE427" s="78">
        <v>11.65</v>
      </c>
      <c r="BF427" s="78"/>
      <c r="BG427" s="99">
        <v>30.3</v>
      </c>
      <c r="BH427" s="142">
        <v>3.0743338502749196</v>
      </c>
      <c r="BI427" s="99">
        <v>3</v>
      </c>
      <c r="BJ427" s="99">
        <f t="shared" si="157"/>
        <v>11.533333333333331</v>
      </c>
      <c r="BK427" s="99">
        <v>54.352890173410408</v>
      </c>
      <c r="BL427" s="142">
        <v>1.2142237640936686</v>
      </c>
      <c r="BM427" s="76" t="str">
        <f t="shared" si="158"/>
        <v>R51S1</v>
      </c>
      <c r="BN427" s="76">
        <f t="shared" si="159"/>
        <v>6.098093387165318</v>
      </c>
      <c r="BO427" s="76"/>
      <c r="BP427" s="110">
        <f t="shared" si="160"/>
        <v>4.6092801387684297</v>
      </c>
      <c r="BQ427" s="144">
        <f t="shared" si="161"/>
        <v>0.15033333333333335</v>
      </c>
      <c r="BR427" s="110">
        <f t="shared" si="162"/>
        <v>8.0407437200210037</v>
      </c>
      <c r="BS427" s="99">
        <v>4</v>
      </c>
      <c r="BT427" s="99">
        <f t="shared" si="163"/>
        <v>11092.407665411278</v>
      </c>
      <c r="BU427" s="122">
        <v>3</v>
      </c>
      <c r="BV427" s="122">
        <f t="shared" si="164"/>
        <v>8821.4076654112778</v>
      </c>
      <c r="BW427" s="122">
        <f t="shared" si="165"/>
        <v>3.9542064180398961E-3</v>
      </c>
      <c r="BX427" s="122" t="s">
        <v>1377</v>
      </c>
      <c r="BY427" s="122">
        <f t="shared" si="166"/>
        <v>7.271233384628191E-2</v>
      </c>
      <c r="BZ427" s="78">
        <v>-4.9008631301320413</v>
      </c>
      <c r="CA427" s="122">
        <f t="shared" si="167"/>
        <v>-4.5144981569238753</v>
      </c>
      <c r="CB427" s="122">
        <f t="shared" si="168"/>
        <v>-4.1443093080561173</v>
      </c>
    </row>
    <row r="428" spans="1:80" x14ac:dyDescent="0.35">
      <c r="A428" s="34" t="s">
        <v>71</v>
      </c>
      <c r="B428" s="14">
        <v>7</v>
      </c>
      <c r="C428" s="8" t="s">
        <v>72</v>
      </c>
      <c r="D428" s="14">
        <v>4</v>
      </c>
      <c r="E428" s="58">
        <v>43874</v>
      </c>
      <c r="F428" s="14">
        <v>2916</v>
      </c>
      <c r="G428" s="14">
        <v>2916.8</v>
      </c>
      <c r="H428" s="14">
        <v>2767</v>
      </c>
      <c r="I428" s="14" t="e">
        <f>H428+#REF!</f>
        <v>#REF!</v>
      </c>
      <c r="J428" s="8">
        <v>7</v>
      </c>
      <c r="K428" s="54">
        <v>250.14560000000003</v>
      </c>
      <c r="L428" s="8">
        <v>91.3</v>
      </c>
      <c r="M428" s="8">
        <v>85.5</v>
      </c>
      <c r="N428" s="8">
        <v>85.6</v>
      </c>
      <c r="O428" s="8">
        <v>17.100000000000001</v>
      </c>
      <c r="P428" s="8">
        <v>0.114</v>
      </c>
      <c r="Q428" s="8">
        <v>6.2E-2</v>
      </c>
      <c r="R428" s="8">
        <v>3.6999999999999998E-2</v>
      </c>
      <c r="S428" s="8">
        <v>785</v>
      </c>
      <c r="T428" s="8"/>
      <c r="U428" s="8"/>
      <c r="V428" s="8"/>
      <c r="W428" s="8">
        <v>3.7999999999999999E-2</v>
      </c>
      <c r="X428" s="8"/>
      <c r="Y428" s="8"/>
      <c r="Z428" s="8">
        <v>226</v>
      </c>
      <c r="AA428" s="8">
        <v>0.8</v>
      </c>
      <c r="AB428" s="8">
        <v>40.5</v>
      </c>
      <c r="AC428" s="8">
        <v>2304.4047619047619</v>
      </c>
      <c r="AD428" s="8">
        <v>253.10499999999999</v>
      </c>
      <c r="AE428" s="8"/>
      <c r="AF428" s="8"/>
      <c r="AG428" s="7" t="e">
        <v>#N/A</v>
      </c>
      <c r="AH428" s="111">
        <v>0.11700000000000001</v>
      </c>
      <c r="AI428" s="124">
        <v>7.2091666666666665E-2</v>
      </c>
      <c r="AJ428" s="7">
        <v>45.143999999999998</v>
      </c>
      <c r="AK428" s="124">
        <v>1928.303060337553</v>
      </c>
      <c r="AM428" s="124">
        <v>6545.8285312236258</v>
      </c>
      <c r="AN428" s="124">
        <v>9420.2247864978908</v>
      </c>
      <c r="AO428" s="124">
        <v>4.0269088607594936</v>
      </c>
      <c r="AQ428" s="78"/>
      <c r="AR428" s="7">
        <v>0.4078725855041645</v>
      </c>
      <c r="AS428" s="7">
        <f t="shared" si="146"/>
        <v>5.5239000000000003</v>
      </c>
      <c r="AT428">
        <v>51.7</v>
      </c>
      <c r="AU428" s="7">
        <v>2.6499999999999999E-2</v>
      </c>
      <c r="AV428" s="7">
        <v>0.53</v>
      </c>
      <c r="AW428" s="78" t="s">
        <v>97</v>
      </c>
      <c r="AX428" s="78" t="s">
        <v>98</v>
      </c>
      <c r="AY428" s="78">
        <v>2886.3</v>
      </c>
      <c r="AZ428" s="78">
        <v>5031.04</v>
      </c>
      <c r="BA428" s="78">
        <v>26.62</v>
      </c>
      <c r="BB428" s="78">
        <v>12.1832949448418</v>
      </c>
      <c r="BC428" s="78" t="str">
        <f t="shared" si="155"/>
        <v>R52S7C4</v>
      </c>
      <c r="BD428" s="78">
        <f t="shared" si="156"/>
        <v>54.842146059186419</v>
      </c>
      <c r="BE428" s="78">
        <v>26.13</v>
      </c>
      <c r="BF428" s="78"/>
      <c r="BG428" s="99">
        <v>30.2</v>
      </c>
      <c r="BH428" s="142">
        <v>2.1464646464646466</v>
      </c>
      <c r="BI428" s="99">
        <v>4</v>
      </c>
      <c r="BJ428" s="99">
        <f t="shared" si="157"/>
        <v>11.286</v>
      </c>
      <c r="BK428" s="99">
        <v>51.045648633367932</v>
      </c>
      <c r="BL428" s="142">
        <v>5</v>
      </c>
      <c r="BM428" s="76" t="str">
        <f t="shared" si="158"/>
        <v>R52S7</v>
      </c>
      <c r="BN428" s="76">
        <f t="shared" si="159"/>
        <v>9.928156928834051</v>
      </c>
      <c r="BO428" s="76"/>
      <c r="BP428" s="110">
        <f t="shared" si="160"/>
        <v>16.091288154659505</v>
      </c>
      <c r="BQ428" s="144">
        <f t="shared" si="161"/>
        <v>0.30549999999999999</v>
      </c>
      <c r="BR428" s="110">
        <f t="shared" si="162"/>
        <v>9.1332582461587499</v>
      </c>
      <c r="BS428" s="99">
        <v>4</v>
      </c>
      <c r="BT428" s="99" t="e">
        <f t="shared" si="163"/>
        <v>#N/A</v>
      </c>
      <c r="BU428" s="122">
        <v>3</v>
      </c>
      <c r="BV428" s="122" t="e">
        <f t="shared" si="164"/>
        <v>#N/A</v>
      </c>
      <c r="BW428" s="122">
        <f t="shared" si="165"/>
        <v>2.1637426900584793E-3</v>
      </c>
      <c r="BX428" s="122" t="s">
        <v>1376</v>
      </c>
      <c r="BY428" s="122">
        <f t="shared" si="166"/>
        <v>0.17782606496859485</v>
      </c>
      <c r="BZ428" s="78">
        <v>-4.5342174241638045</v>
      </c>
      <c r="CA428" s="122">
        <f t="shared" si="167"/>
        <v>-5.6433485566825343</v>
      </c>
      <c r="CB428" s="122">
        <f t="shared" si="168"/>
        <v>-31.173293092258653</v>
      </c>
    </row>
    <row r="429" spans="1:80" x14ac:dyDescent="0.35">
      <c r="A429" s="34" t="s">
        <v>71</v>
      </c>
      <c r="B429" s="14">
        <f t="shared" ref="B429:B431" si="187">B428</f>
        <v>7</v>
      </c>
      <c r="C429" s="8" t="s">
        <v>72</v>
      </c>
      <c r="D429" s="14">
        <v>3</v>
      </c>
      <c r="E429" s="58">
        <v>43874</v>
      </c>
      <c r="F429" s="14">
        <v>2910</v>
      </c>
      <c r="G429" s="14">
        <v>2910.6</v>
      </c>
      <c r="H429" s="14">
        <v>2761</v>
      </c>
      <c r="I429" s="14" t="e">
        <f>H429+#REF!</f>
        <v>#REF!</v>
      </c>
      <c r="J429" s="8">
        <v>5</v>
      </c>
      <c r="K429" s="54">
        <v>249.8108</v>
      </c>
      <c r="L429" s="59">
        <v>136.30000000000001</v>
      </c>
      <c r="M429" s="8">
        <v>129.80000000000001</v>
      </c>
      <c r="N429" s="8">
        <v>382.2</v>
      </c>
      <c r="O429" s="8">
        <v>26.6</v>
      </c>
      <c r="P429" s="8">
        <v>0.70199999999999996</v>
      </c>
      <c r="Q429" s="8">
        <v>0.40799999999999997</v>
      </c>
      <c r="R429" s="8">
        <v>0.39500000000000002</v>
      </c>
      <c r="S429" s="8">
        <v>1697</v>
      </c>
      <c r="T429" s="8"/>
      <c r="U429" s="8"/>
      <c r="V429" s="8"/>
      <c r="W429" s="8">
        <v>0.47399999999999998</v>
      </c>
      <c r="X429" s="8"/>
      <c r="Y429" s="8"/>
      <c r="Z429" s="8">
        <v>3509</v>
      </c>
      <c r="AA429" s="8">
        <v>8.5</v>
      </c>
      <c r="AB429" s="8">
        <v>17.3</v>
      </c>
      <c r="AC429" s="8">
        <v>2304.4047619047619</v>
      </c>
      <c r="AD429" s="8">
        <v>253.10499999999999</v>
      </c>
      <c r="AE429" s="8"/>
      <c r="AF429" s="8"/>
      <c r="AG429" s="7" t="e">
        <v>#N/A</v>
      </c>
      <c r="AH429" s="111">
        <v>0.11700000000000001</v>
      </c>
      <c r="AI429" s="124">
        <v>7.2091666666666665E-2</v>
      </c>
      <c r="AJ429" s="7">
        <v>45.143999999999998</v>
      </c>
      <c r="AK429" s="124">
        <v>1928.303060337553</v>
      </c>
      <c r="AM429" s="124">
        <v>6545.8285312236258</v>
      </c>
      <c r="AN429" s="124">
        <v>9420.2247864978908</v>
      </c>
      <c r="AO429" s="124">
        <v>4.0269088607594936</v>
      </c>
      <c r="AQ429" s="78"/>
      <c r="AR429" s="7">
        <v>0.4078725855041645</v>
      </c>
      <c r="AS429" s="7">
        <f t="shared" si="146"/>
        <v>5.5239000000000003</v>
      </c>
      <c r="AT429">
        <v>51.7</v>
      </c>
      <c r="AU429" s="7">
        <v>0.12350000000000001</v>
      </c>
      <c r="AV429" s="7">
        <v>2.4700000000000002</v>
      </c>
      <c r="AW429" s="78" t="s">
        <v>97</v>
      </c>
      <c r="AX429" s="78" t="s">
        <v>98</v>
      </c>
      <c r="AY429" s="78">
        <v>2882</v>
      </c>
      <c r="AZ429" s="78">
        <v>5028.6400000000003</v>
      </c>
      <c r="BA429" s="78">
        <v>6.57</v>
      </c>
      <c r="BB429" s="78">
        <v>55.649759624343147</v>
      </c>
      <c r="BC429" s="78" t="str">
        <f t="shared" si="155"/>
        <v>R52S7C3</v>
      </c>
      <c r="BD429" s="78">
        <f t="shared" si="156"/>
        <v>54.842146059186419</v>
      </c>
      <c r="BE429" s="78">
        <v>119.45999999999998</v>
      </c>
      <c r="BF429" s="78"/>
      <c r="BG429" s="99">
        <v>30.2</v>
      </c>
      <c r="BH429" s="142">
        <v>2.1464646464646466</v>
      </c>
      <c r="BI429" s="99">
        <v>4</v>
      </c>
      <c r="BJ429" s="99">
        <f t="shared" si="157"/>
        <v>11.286</v>
      </c>
      <c r="BK429" s="99">
        <v>51.045648633367932</v>
      </c>
      <c r="BL429" s="142">
        <v>4.8796992481203008</v>
      </c>
      <c r="BM429" s="76" t="str">
        <f t="shared" si="158"/>
        <v>R52S7</v>
      </c>
      <c r="BN429" s="76">
        <f t="shared" si="159"/>
        <v>9.928156928834051</v>
      </c>
      <c r="BO429" s="76"/>
      <c r="BP429" s="110">
        <f t="shared" si="160"/>
        <v>6.8139149433251651</v>
      </c>
      <c r="BQ429" s="144">
        <f t="shared" si="161"/>
        <v>0.30549999999999999</v>
      </c>
      <c r="BR429" s="110">
        <f t="shared" si="162"/>
        <v>9.1332582461587499</v>
      </c>
      <c r="BS429" s="99">
        <v>4</v>
      </c>
      <c r="BT429" s="99" t="e">
        <f t="shared" si="163"/>
        <v>#N/A</v>
      </c>
      <c r="BU429" s="122">
        <v>3</v>
      </c>
      <c r="BV429" s="122" t="e">
        <f t="shared" si="164"/>
        <v>#N/A</v>
      </c>
      <c r="BW429" s="122">
        <f t="shared" si="165"/>
        <v>1.4849624060150377E-2</v>
      </c>
      <c r="BX429" s="122" t="s">
        <v>1376</v>
      </c>
      <c r="BY429" s="122">
        <f t="shared" si="166"/>
        <v>0.12689281633617117</v>
      </c>
      <c r="BZ429" s="78">
        <v>-6.0130589341887788</v>
      </c>
      <c r="CA429" s="122">
        <f t="shared" si="167"/>
        <v>-5.6433485566825343</v>
      </c>
      <c r="CB429" s="122">
        <f t="shared" si="168"/>
        <v>-31.173293092258653</v>
      </c>
    </row>
    <row r="430" spans="1:80" x14ac:dyDescent="0.35">
      <c r="A430" s="34" t="s">
        <v>71</v>
      </c>
      <c r="B430" s="14">
        <f t="shared" si="187"/>
        <v>7</v>
      </c>
      <c r="C430" s="8" t="s">
        <v>72</v>
      </c>
      <c r="D430" s="14">
        <v>2</v>
      </c>
      <c r="E430" s="58">
        <v>43874</v>
      </c>
      <c r="F430" s="14">
        <v>2898</v>
      </c>
      <c r="G430" s="14">
        <v>2899</v>
      </c>
      <c r="H430" s="14">
        <v>2749</v>
      </c>
      <c r="I430" s="14" t="e">
        <f>H430+#REF!</f>
        <v>#REF!</v>
      </c>
      <c r="J430" s="8">
        <v>9</v>
      </c>
      <c r="K430" s="54">
        <v>249.18440000000001</v>
      </c>
      <c r="L430" s="59">
        <v>136.30000000000001</v>
      </c>
      <c r="M430" s="8">
        <v>129.80000000000001</v>
      </c>
      <c r="N430" s="8">
        <v>382.2</v>
      </c>
      <c r="O430" s="8">
        <v>26.6</v>
      </c>
      <c r="P430" s="8">
        <v>0.70199999999999996</v>
      </c>
      <c r="Q430" s="8">
        <v>0.40799999999999997</v>
      </c>
      <c r="R430" s="8">
        <v>0.39500000000000002</v>
      </c>
      <c r="S430" s="8">
        <v>1697</v>
      </c>
      <c r="T430" s="8"/>
      <c r="U430" s="8"/>
      <c r="V430" s="8"/>
      <c r="W430" s="8">
        <v>0.47399999999999998</v>
      </c>
      <c r="X430" s="8"/>
      <c r="Y430" s="8"/>
      <c r="Z430" s="8">
        <v>3509</v>
      </c>
      <c r="AA430" s="8">
        <v>8.5</v>
      </c>
      <c r="AB430" s="8">
        <v>17.3</v>
      </c>
      <c r="AC430" s="8">
        <v>2304.4047619047619</v>
      </c>
      <c r="AD430" s="8">
        <v>253.10499999999999</v>
      </c>
      <c r="AE430" s="8"/>
      <c r="AF430" s="8"/>
      <c r="AG430" s="7" t="e">
        <v>#N/A</v>
      </c>
      <c r="AH430" s="111">
        <v>0.11700000000000001</v>
      </c>
      <c r="AI430" s="124">
        <v>7.2091666666666665E-2</v>
      </c>
      <c r="AJ430" s="7">
        <v>45.143999999999998</v>
      </c>
      <c r="AK430" s="124">
        <v>1928.303060337553</v>
      </c>
      <c r="AM430" s="124">
        <v>6545.8285312236258</v>
      </c>
      <c r="AN430" s="124">
        <v>9420.2247864978908</v>
      </c>
      <c r="AO430" s="124">
        <v>4.0269088607594936</v>
      </c>
      <c r="AQ430" s="78"/>
      <c r="AR430" s="7">
        <v>0.4078725855041645</v>
      </c>
      <c r="AS430" s="7">
        <f t="shared" si="146"/>
        <v>5.5239000000000003</v>
      </c>
      <c r="AT430">
        <v>51.7</v>
      </c>
      <c r="AU430" s="7">
        <v>5.6999999999999995E-2</v>
      </c>
      <c r="AV430" s="7">
        <v>1.1399999999999999</v>
      </c>
      <c r="AW430" s="78" t="s">
        <v>97</v>
      </c>
      <c r="AX430" s="78" t="s">
        <v>98</v>
      </c>
      <c r="AY430" s="78">
        <v>2876.9</v>
      </c>
      <c r="AZ430" s="78">
        <v>5023.84</v>
      </c>
      <c r="BA430" s="78">
        <v>47.57</v>
      </c>
      <c r="BB430" s="78">
        <v>25.901981424725424</v>
      </c>
      <c r="BC430" s="78" t="str">
        <f t="shared" si="155"/>
        <v>R52S7C2</v>
      </c>
      <c r="BD430" s="78">
        <f t="shared" si="156"/>
        <v>54.842146059186419</v>
      </c>
      <c r="BE430" s="78">
        <v>55.61</v>
      </c>
      <c r="BF430" s="78"/>
      <c r="BG430" s="99">
        <v>30.2</v>
      </c>
      <c r="BH430" s="142">
        <v>2.1464646464646466</v>
      </c>
      <c r="BI430" s="99">
        <v>4</v>
      </c>
      <c r="BJ430" s="99">
        <f t="shared" si="157"/>
        <v>11.286</v>
      </c>
      <c r="BK430" s="99">
        <v>51.045648633367932</v>
      </c>
      <c r="BL430" s="142">
        <v>4.8796992481203008</v>
      </c>
      <c r="BM430" s="76" t="str">
        <f t="shared" si="158"/>
        <v>R52S7</v>
      </c>
      <c r="BN430" s="76">
        <f t="shared" si="159"/>
        <v>9.928156928834051</v>
      </c>
      <c r="BO430" s="76"/>
      <c r="BP430" s="110">
        <f t="shared" si="160"/>
        <v>6.8139149433251651</v>
      </c>
      <c r="BQ430" s="144">
        <f t="shared" si="161"/>
        <v>0.30549999999999999</v>
      </c>
      <c r="BR430" s="110">
        <f t="shared" si="162"/>
        <v>9.1332582461587499</v>
      </c>
      <c r="BS430" s="99">
        <v>4</v>
      </c>
      <c r="BT430" s="99" t="e">
        <f t="shared" si="163"/>
        <v>#N/A</v>
      </c>
      <c r="BU430" s="122">
        <v>3</v>
      </c>
      <c r="BV430" s="122" t="e">
        <f t="shared" si="164"/>
        <v>#N/A</v>
      </c>
      <c r="BW430" s="122">
        <f t="shared" si="165"/>
        <v>1.4849624060150377E-2</v>
      </c>
      <c r="BX430" s="122" t="s">
        <v>1376</v>
      </c>
      <c r="BY430" s="122">
        <f t="shared" si="166"/>
        <v>0.12689281633617117</v>
      </c>
      <c r="BZ430" s="78">
        <v>-6.0130589341887788</v>
      </c>
      <c r="CA430" s="122">
        <f t="shared" si="167"/>
        <v>-5.6433485566825343</v>
      </c>
      <c r="CB430" s="122">
        <f t="shared" si="168"/>
        <v>-31.173293092258653</v>
      </c>
    </row>
    <row r="431" spans="1:80" x14ac:dyDescent="0.35">
      <c r="A431" s="34" t="s">
        <v>71</v>
      </c>
      <c r="B431" s="14">
        <f t="shared" si="187"/>
        <v>7</v>
      </c>
      <c r="C431" s="8" t="s">
        <v>72</v>
      </c>
      <c r="D431" s="14">
        <v>1</v>
      </c>
      <c r="E431" s="58">
        <v>43874</v>
      </c>
      <c r="F431" s="14">
        <v>2879.2</v>
      </c>
      <c r="G431" s="14">
        <v>2879.8</v>
      </c>
      <c r="H431" s="14">
        <v>2730</v>
      </c>
      <c r="I431" s="14" t="e">
        <f>H431+#REF!</f>
        <v>#REF!</v>
      </c>
      <c r="J431" s="8">
        <v>5</v>
      </c>
      <c r="K431" s="54">
        <v>248.13680000000002</v>
      </c>
      <c r="L431" s="59">
        <v>136.30000000000001</v>
      </c>
      <c r="M431" s="8">
        <v>129.80000000000001</v>
      </c>
      <c r="N431" s="8">
        <v>382.2</v>
      </c>
      <c r="O431" s="8">
        <v>26.6</v>
      </c>
      <c r="P431" s="8">
        <v>0.70199999999999996</v>
      </c>
      <c r="Q431" s="8">
        <v>0.40799999999999997</v>
      </c>
      <c r="R431" s="8">
        <v>0.39500000000000002</v>
      </c>
      <c r="S431" s="8">
        <v>1697</v>
      </c>
      <c r="T431" s="8"/>
      <c r="U431" s="8"/>
      <c r="V431" s="8"/>
      <c r="W431" s="8">
        <v>0.47399999999999998</v>
      </c>
      <c r="X431" s="8"/>
      <c r="Y431" s="8"/>
      <c r="Z431" s="8">
        <v>3509</v>
      </c>
      <c r="AA431" s="8">
        <v>8.5</v>
      </c>
      <c r="AB431" s="8">
        <v>17.3</v>
      </c>
      <c r="AC431" s="8">
        <v>2304.4047619047619</v>
      </c>
      <c r="AD431" s="8">
        <v>253.10499999999999</v>
      </c>
      <c r="AE431" s="8"/>
      <c r="AF431" s="8"/>
      <c r="AG431" s="7" t="e">
        <v>#N/A</v>
      </c>
      <c r="AH431" s="111">
        <v>0.11700000000000001</v>
      </c>
      <c r="AI431" s="124">
        <v>7.2091666666666665E-2</v>
      </c>
      <c r="AJ431" s="7">
        <v>45.143999999999998</v>
      </c>
      <c r="AK431" s="124">
        <v>1928.303060337553</v>
      </c>
      <c r="AM431" s="124">
        <v>6545.8285312236258</v>
      </c>
      <c r="AN431" s="124">
        <v>9420.2247864978908</v>
      </c>
      <c r="AO431" s="124">
        <v>4.0269088607594936</v>
      </c>
      <c r="AQ431" s="78"/>
      <c r="AR431" s="7">
        <v>0.4078725855041645</v>
      </c>
      <c r="AS431" s="7">
        <f t="shared" si="146"/>
        <v>5.5239000000000003</v>
      </c>
      <c r="AT431">
        <v>51.7</v>
      </c>
      <c r="AU431" s="7">
        <v>0.28050000000000003</v>
      </c>
      <c r="AV431" s="7">
        <v>5.61</v>
      </c>
      <c r="AW431" s="78" t="s">
        <v>97</v>
      </c>
      <c r="AX431" s="78" t="s">
        <v>98</v>
      </c>
      <c r="AY431" s="78">
        <v>2869.6</v>
      </c>
      <c r="AZ431" s="78">
        <v>5016.24</v>
      </c>
      <c r="BA431" s="78">
        <v>0</v>
      </c>
      <c r="BB431" s="78">
        <v>125.63354824283532</v>
      </c>
      <c r="BC431" s="78" t="str">
        <f t="shared" si="155"/>
        <v>R52S7C1</v>
      </c>
      <c r="BD431" s="78">
        <f t="shared" si="156"/>
        <v>54.842146059186419</v>
      </c>
      <c r="BE431" s="78">
        <v>269.69</v>
      </c>
      <c r="BF431" s="78"/>
      <c r="BG431" s="99">
        <v>30.2</v>
      </c>
      <c r="BH431" s="142">
        <v>2.1464646464646466</v>
      </c>
      <c r="BI431" s="99">
        <v>4</v>
      </c>
      <c r="BJ431" s="99">
        <f t="shared" si="157"/>
        <v>11.286</v>
      </c>
      <c r="BK431" s="99">
        <v>51.045648633367932</v>
      </c>
      <c r="BL431" s="142">
        <v>4.8796992481203008</v>
      </c>
      <c r="BM431" s="76" t="str">
        <f t="shared" si="158"/>
        <v>R52S7</v>
      </c>
      <c r="BN431" s="76">
        <f t="shared" si="159"/>
        <v>9.928156928834051</v>
      </c>
      <c r="BO431" s="76"/>
      <c r="BP431" s="110">
        <f t="shared" si="160"/>
        <v>6.8139149433251651</v>
      </c>
      <c r="BQ431" s="144">
        <f t="shared" si="161"/>
        <v>0.30549999999999999</v>
      </c>
      <c r="BR431" s="110">
        <f t="shared" si="162"/>
        <v>9.1332582461587499</v>
      </c>
      <c r="BS431" s="99">
        <v>4</v>
      </c>
      <c r="BT431" s="99" t="e">
        <f t="shared" si="163"/>
        <v>#N/A</v>
      </c>
      <c r="BU431" s="122">
        <v>3</v>
      </c>
      <c r="BV431" s="122" t="e">
        <f t="shared" si="164"/>
        <v>#N/A</v>
      </c>
      <c r="BW431" s="122">
        <f t="shared" si="165"/>
        <v>1.4849624060150377E-2</v>
      </c>
      <c r="BX431" s="122" t="s">
        <v>1376</v>
      </c>
      <c r="BY431" s="122">
        <f t="shared" si="166"/>
        <v>0.12689281633617117</v>
      </c>
      <c r="BZ431" s="78">
        <v>-6.0130589341887788</v>
      </c>
      <c r="CA431" s="122">
        <f t="shared" si="167"/>
        <v>-5.6433485566825343</v>
      </c>
      <c r="CB431" s="122">
        <f t="shared" si="168"/>
        <v>-31.173293092258653</v>
      </c>
    </row>
    <row r="432" spans="1:80" x14ac:dyDescent="0.35">
      <c r="A432" s="34" t="s">
        <v>71</v>
      </c>
      <c r="B432" s="14">
        <v>6</v>
      </c>
      <c r="C432" s="8" t="s">
        <v>45</v>
      </c>
      <c r="D432" s="14">
        <v>4</v>
      </c>
      <c r="E432" s="58">
        <v>43871</v>
      </c>
      <c r="F432" s="14">
        <v>3009</v>
      </c>
      <c r="G432" s="14">
        <v>3009.8</v>
      </c>
      <c r="H432" s="14">
        <v>2858</v>
      </c>
      <c r="I432" s="14" t="e">
        <f>H432+#REF!</f>
        <v>#REF!</v>
      </c>
      <c r="J432" s="8">
        <v>7</v>
      </c>
      <c r="K432" s="54">
        <v>255.05959999999999</v>
      </c>
      <c r="L432" s="59">
        <v>247.6</v>
      </c>
      <c r="M432" s="8">
        <v>236.3</v>
      </c>
      <c r="N432" s="8">
        <v>580.20000000000005</v>
      </c>
      <c r="O432" s="8">
        <v>18.7</v>
      </c>
      <c r="P432" s="8">
        <v>0.45</v>
      </c>
      <c r="Q432" s="8">
        <v>0.28199999999999997</v>
      </c>
      <c r="R432" s="8">
        <v>0.124</v>
      </c>
      <c r="S432" s="8"/>
      <c r="T432" s="8">
        <v>9381</v>
      </c>
      <c r="U432" s="8"/>
      <c r="V432" s="8"/>
      <c r="W432" s="8">
        <v>0.16800000000000001</v>
      </c>
      <c r="X432" s="8"/>
      <c r="Y432" s="8"/>
      <c r="Z432" s="8">
        <v>781</v>
      </c>
      <c r="AA432" s="8">
        <v>377.8</v>
      </c>
      <c r="AB432" s="8">
        <v>3.3</v>
      </c>
      <c r="AC432" s="8">
        <v>1772.4</v>
      </c>
      <c r="AD432" s="8">
        <v>72.323999999999998</v>
      </c>
      <c r="AE432" s="8"/>
      <c r="AF432" s="8"/>
      <c r="AG432" s="7">
        <v>1.31</v>
      </c>
      <c r="AH432" s="111">
        <v>0.155</v>
      </c>
      <c r="AI432" s="124">
        <v>8.9814285714285721E-2</v>
      </c>
      <c r="AJ432" s="7">
        <v>26.375999999999998</v>
      </c>
      <c r="AK432" s="124">
        <v>1193.8578228260869</v>
      </c>
      <c r="AM432" s="124">
        <v>6911.2069038043437</v>
      </c>
      <c r="AN432" s="124">
        <v>9685.0297635869574</v>
      </c>
      <c r="AO432" s="124">
        <v>2.9828081521739138</v>
      </c>
      <c r="AQ432" s="78"/>
      <c r="AR432" s="7">
        <v>0.26569608735213834</v>
      </c>
      <c r="AS432" s="7">
        <f t="shared" si="146"/>
        <v>2.1023999999999998</v>
      </c>
      <c r="AT432">
        <v>37.9</v>
      </c>
      <c r="AU432" s="7">
        <v>0.13100000000000001</v>
      </c>
      <c r="AV432" s="7">
        <v>2.62</v>
      </c>
      <c r="AW432" s="78" t="s">
        <v>97</v>
      </c>
      <c r="AX432" s="78" t="s">
        <v>98</v>
      </c>
      <c r="AY432" s="78">
        <v>2922.9</v>
      </c>
      <c r="AZ432" s="78">
        <v>5067.4399999999996</v>
      </c>
      <c r="BA432" s="78">
        <v>0</v>
      </c>
      <c r="BB432" s="78">
        <v>4.7562647467522181</v>
      </c>
      <c r="BC432" s="78" t="str">
        <f t="shared" si="155"/>
        <v>R52S6C4</v>
      </c>
      <c r="BD432" s="78">
        <f t="shared" si="156"/>
        <v>38.252968957911747</v>
      </c>
      <c r="BE432" s="78">
        <v>10.199999999999999</v>
      </c>
      <c r="BF432" s="78" t="s">
        <v>49</v>
      </c>
      <c r="BG432" s="99">
        <v>19.2</v>
      </c>
      <c r="BH432" s="142">
        <v>2.8359114346375494</v>
      </c>
      <c r="BI432" s="99">
        <v>4</v>
      </c>
      <c r="BJ432" s="99">
        <f t="shared" si="157"/>
        <v>6.5939999999999994</v>
      </c>
      <c r="BK432" s="99">
        <v>67.197452229299373</v>
      </c>
      <c r="BL432" s="142">
        <v>12.636363636363637</v>
      </c>
      <c r="BM432" s="76" t="str">
        <f t="shared" si="158"/>
        <v>R52S6</v>
      </c>
      <c r="BN432" s="76">
        <f t="shared" si="159"/>
        <v>18.194905326251785</v>
      </c>
      <c r="BO432" s="76"/>
      <c r="BP432" s="110">
        <f t="shared" si="160"/>
        <v>1.5213509916945416</v>
      </c>
      <c r="BQ432" s="144">
        <f t="shared" si="161"/>
        <v>0.124</v>
      </c>
      <c r="BR432" s="110">
        <f t="shared" si="162"/>
        <v>1.5213509916945416</v>
      </c>
      <c r="BS432" s="99">
        <v>4</v>
      </c>
      <c r="BT432" s="99">
        <f t="shared" si="163"/>
        <v>12280.2544</v>
      </c>
      <c r="BU432" s="122">
        <v>3</v>
      </c>
      <c r="BV432" s="122">
        <f t="shared" si="164"/>
        <v>12280.2544</v>
      </c>
      <c r="BW432" s="122">
        <f t="shared" si="165"/>
        <v>6.6310160427807486E-3</v>
      </c>
      <c r="BX432" s="122" t="s">
        <v>1376</v>
      </c>
      <c r="BY432" s="122">
        <f t="shared" si="166"/>
        <v>0.20966422052876127</v>
      </c>
      <c r="BZ432" s="78">
        <v>-6.6522935960544904</v>
      </c>
      <c r="CA432" s="122">
        <f t="shared" si="167"/>
        <v>-6.6522935960544904</v>
      </c>
      <c r="CB432" s="122">
        <f t="shared" si="168"/>
        <v>-13.985782056344959</v>
      </c>
    </row>
    <row r="433" spans="1:80" x14ac:dyDescent="0.35">
      <c r="A433" s="34" t="s">
        <v>71</v>
      </c>
      <c r="B433" s="14">
        <f t="shared" ref="B433:B435" si="188">B432</f>
        <v>6</v>
      </c>
      <c r="C433" s="8" t="s">
        <v>45</v>
      </c>
      <c r="D433" s="14">
        <v>3</v>
      </c>
      <c r="E433" s="58">
        <v>43871</v>
      </c>
      <c r="F433" s="14">
        <v>2991</v>
      </c>
      <c r="G433" s="14">
        <v>2991.8</v>
      </c>
      <c r="H433" s="14">
        <v>2841</v>
      </c>
      <c r="I433" s="14" t="e">
        <f>H433+#REF!</f>
        <v>#REF!</v>
      </c>
      <c r="J433" s="8">
        <v>7</v>
      </c>
      <c r="K433" s="54">
        <v>254.14160000000001</v>
      </c>
      <c r="L433" s="59">
        <v>247.6</v>
      </c>
      <c r="M433" s="8">
        <v>236.3</v>
      </c>
      <c r="N433" s="8">
        <v>580.20000000000005</v>
      </c>
      <c r="O433" s="8">
        <v>18.7</v>
      </c>
      <c r="P433" s="8">
        <v>0.45</v>
      </c>
      <c r="Q433" s="8">
        <v>0.28199999999999997</v>
      </c>
      <c r="R433" s="8">
        <v>0.124</v>
      </c>
      <c r="S433" s="8"/>
      <c r="T433" s="8">
        <v>9381</v>
      </c>
      <c r="U433" s="8"/>
      <c r="V433" s="8"/>
      <c r="W433" s="8">
        <v>0.16800000000000001</v>
      </c>
      <c r="X433" s="8"/>
      <c r="Y433" s="8"/>
      <c r="Z433" s="8">
        <v>781</v>
      </c>
      <c r="AA433" s="8">
        <v>377.8</v>
      </c>
      <c r="AB433" s="8">
        <v>3.3</v>
      </c>
      <c r="AC433" s="8">
        <v>1772.4</v>
      </c>
      <c r="AD433" s="8">
        <v>72.323999999999998</v>
      </c>
      <c r="AE433" s="8"/>
      <c r="AF433" s="8"/>
      <c r="AG433" s="7">
        <v>1.31</v>
      </c>
      <c r="AH433" s="111">
        <v>0.155</v>
      </c>
      <c r="AI433" s="124">
        <v>8.9814285714285721E-2</v>
      </c>
      <c r="AJ433" s="7">
        <v>26.375999999999998</v>
      </c>
      <c r="AK433" s="124">
        <v>1193.8578228260869</v>
      </c>
      <c r="AM433" s="124">
        <v>6911.2069038043437</v>
      </c>
      <c r="AN433" s="124">
        <v>9685.0297635869574</v>
      </c>
      <c r="AO433" s="124">
        <v>2.9828081521739138</v>
      </c>
      <c r="AQ433" s="78"/>
      <c r="AR433" s="7">
        <v>0.26569608735213834</v>
      </c>
      <c r="AS433" s="7">
        <f t="shared" si="146"/>
        <v>2.1023999999999998</v>
      </c>
      <c r="AT433">
        <v>37.9</v>
      </c>
      <c r="AU433" s="7">
        <v>0.53500000000000003</v>
      </c>
      <c r="AV433" s="7">
        <v>10.7</v>
      </c>
      <c r="AW433" s="78" t="s">
        <v>97</v>
      </c>
      <c r="AX433" s="78" t="s">
        <v>98</v>
      </c>
      <c r="AY433" s="78">
        <v>2913.1</v>
      </c>
      <c r="AZ433" s="78">
        <v>5060.6400000000003</v>
      </c>
      <c r="BA433" s="78">
        <v>0</v>
      </c>
      <c r="BB433" s="78">
        <v>142.86113413487055</v>
      </c>
      <c r="BC433" s="78" t="str">
        <f t="shared" si="155"/>
        <v>R52S6C3</v>
      </c>
      <c r="BD433" s="78">
        <f t="shared" si="156"/>
        <v>38.252968957911747</v>
      </c>
      <c r="BE433" s="78">
        <v>306.79999999999995</v>
      </c>
      <c r="BF433" s="78" t="s">
        <v>49</v>
      </c>
      <c r="BG433" s="99">
        <v>19.2</v>
      </c>
      <c r="BH433" s="142">
        <v>2.8359114346375494</v>
      </c>
      <c r="BI433" s="99">
        <v>4</v>
      </c>
      <c r="BJ433" s="99">
        <f t="shared" si="157"/>
        <v>6.5939999999999994</v>
      </c>
      <c r="BK433" s="99">
        <v>67.197452229299373</v>
      </c>
      <c r="BL433" s="142">
        <v>12.636363636363637</v>
      </c>
      <c r="BM433" s="76" t="str">
        <f t="shared" si="158"/>
        <v>R52S6</v>
      </c>
      <c r="BN433" s="76">
        <f t="shared" si="159"/>
        <v>18.194905326251785</v>
      </c>
      <c r="BO433" s="76"/>
      <c r="BP433" s="110">
        <f t="shared" si="160"/>
        <v>1.5213509916945416</v>
      </c>
      <c r="BQ433" s="144">
        <f t="shared" si="161"/>
        <v>0.124</v>
      </c>
      <c r="BR433" s="110">
        <f t="shared" si="162"/>
        <v>1.5213509916945416</v>
      </c>
      <c r="BS433" s="99">
        <v>4</v>
      </c>
      <c r="BT433" s="99">
        <f t="shared" si="163"/>
        <v>12207.208799999999</v>
      </c>
      <c r="BU433" s="122">
        <v>3</v>
      </c>
      <c r="BV433" s="122">
        <f t="shared" si="164"/>
        <v>12207.208799999999</v>
      </c>
      <c r="BW433" s="122">
        <f t="shared" si="165"/>
        <v>6.6310160427807486E-3</v>
      </c>
      <c r="BX433" s="122" t="s">
        <v>1376</v>
      </c>
      <c r="BY433" s="122">
        <f t="shared" si="166"/>
        <v>0.20966422052876127</v>
      </c>
      <c r="BZ433" s="78">
        <v>-6.6522935960544904</v>
      </c>
      <c r="CA433" s="122">
        <f t="shared" si="167"/>
        <v>-6.6522935960544904</v>
      </c>
      <c r="CB433" s="122">
        <f t="shared" si="168"/>
        <v>-13.985782056344959</v>
      </c>
    </row>
    <row r="434" spans="1:80" x14ac:dyDescent="0.35">
      <c r="A434" s="34" t="s">
        <v>71</v>
      </c>
      <c r="B434" s="14">
        <f t="shared" si="188"/>
        <v>6</v>
      </c>
      <c r="C434" s="8" t="s">
        <v>45</v>
      </c>
      <c r="D434" s="14">
        <v>2</v>
      </c>
      <c r="E434" s="58">
        <v>43871</v>
      </c>
      <c r="F434" s="14">
        <v>2973</v>
      </c>
      <c r="G434" s="14">
        <v>2973.8</v>
      </c>
      <c r="H434" s="14">
        <v>2822</v>
      </c>
      <c r="I434" s="14" t="e">
        <f>H434+#REF!</f>
        <v>#REF!</v>
      </c>
      <c r="J434" s="8">
        <v>7</v>
      </c>
      <c r="K434" s="54">
        <v>253.1156</v>
      </c>
      <c r="L434" s="59">
        <v>247.6</v>
      </c>
      <c r="M434" s="8">
        <v>236.3</v>
      </c>
      <c r="N434" s="8">
        <v>580.20000000000005</v>
      </c>
      <c r="O434" s="8">
        <v>18.7</v>
      </c>
      <c r="P434" s="8">
        <v>0.45</v>
      </c>
      <c r="Q434" s="8">
        <v>0.28199999999999997</v>
      </c>
      <c r="R434" s="8">
        <v>0.124</v>
      </c>
      <c r="S434" s="8"/>
      <c r="T434" s="8">
        <v>9381</v>
      </c>
      <c r="U434" s="8"/>
      <c r="V434" s="8"/>
      <c r="W434" s="8">
        <v>0.16800000000000001</v>
      </c>
      <c r="X434" s="8"/>
      <c r="Y434" s="8"/>
      <c r="Z434" s="8">
        <v>781</v>
      </c>
      <c r="AA434" s="8">
        <v>377.8</v>
      </c>
      <c r="AB434" s="8">
        <v>3.3</v>
      </c>
      <c r="AC434" s="8">
        <v>1772.4</v>
      </c>
      <c r="AD434" s="8">
        <v>72.323999999999998</v>
      </c>
      <c r="AE434" s="8"/>
      <c r="AF434" s="8"/>
      <c r="AG434" s="7">
        <v>1.31</v>
      </c>
      <c r="AH434" s="111">
        <v>0.155</v>
      </c>
      <c r="AI434" s="124">
        <v>8.9814285714285721E-2</v>
      </c>
      <c r="AJ434" s="7">
        <v>26.375999999999998</v>
      </c>
      <c r="AK434" s="124">
        <v>1193.8578228260869</v>
      </c>
      <c r="AM434" s="124">
        <v>6911.2069038043437</v>
      </c>
      <c r="AN434" s="124">
        <v>9685.0297635869574</v>
      </c>
      <c r="AO434" s="124">
        <v>2.9828081521739138</v>
      </c>
      <c r="AQ434" s="78"/>
      <c r="AR434" s="7">
        <v>0.26569608735213834</v>
      </c>
      <c r="AS434" s="7">
        <f t="shared" si="146"/>
        <v>2.1023999999999998</v>
      </c>
      <c r="AT434">
        <v>37.9</v>
      </c>
      <c r="AU434" s="7">
        <v>1.1000000000000001E-2</v>
      </c>
      <c r="AV434" s="7">
        <v>0.22</v>
      </c>
      <c r="AW434" s="78" t="s">
        <v>97</v>
      </c>
      <c r="AX434" s="78" t="s">
        <v>98</v>
      </c>
      <c r="AY434" s="78">
        <v>2906.4</v>
      </c>
      <c r="AZ434" s="78">
        <v>5053.04</v>
      </c>
      <c r="BA434" s="78">
        <v>49.1</v>
      </c>
      <c r="BB434" s="78">
        <v>5.4829873663026865</v>
      </c>
      <c r="BC434" s="78" t="str">
        <f t="shared" si="155"/>
        <v>R52S6C2</v>
      </c>
      <c r="BD434" s="78">
        <f t="shared" si="156"/>
        <v>38.252968957911747</v>
      </c>
      <c r="BE434" s="78">
        <v>11.769999999999998</v>
      </c>
      <c r="BF434" s="78" t="s">
        <v>49</v>
      </c>
      <c r="BG434" s="99">
        <v>19.2</v>
      </c>
      <c r="BH434" s="142">
        <v>2.8359114346375494</v>
      </c>
      <c r="BI434" s="99">
        <v>4</v>
      </c>
      <c r="BJ434" s="99">
        <f t="shared" si="157"/>
        <v>6.5939999999999994</v>
      </c>
      <c r="BK434" s="99">
        <v>67.197452229299373</v>
      </c>
      <c r="BL434" s="142">
        <v>12.636363636363637</v>
      </c>
      <c r="BM434" s="76" t="str">
        <f t="shared" si="158"/>
        <v>R52S6</v>
      </c>
      <c r="BN434" s="76">
        <f t="shared" si="159"/>
        <v>18.194905326251785</v>
      </c>
      <c r="BO434" s="76"/>
      <c r="BP434" s="110">
        <f t="shared" si="160"/>
        <v>1.5213509916945416</v>
      </c>
      <c r="BQ434" s="144">
        <f t="shared" si="161"/>
        <v>0.124</v>
      </c>
      <c r="BR434" s="110">
        <f t="shared" si="162"/>
        <v>1.5213509916945416</v>
      </c>
      <c r="BS434" s="99">
        <v>4</v>
      </c>
      <c r="BT434" s="99">
        <f t="shared" si="163"/>
        <v>12125.569600000001</v>
      </c>
      <c r="BU434" s="122">
        <v>3</v>
      </c>
      <c r="BV434" s="122">
        <f t="shared" si="164"/>
        <v>12125.569600000001</v>
      </c>
      <c r="BW434" s="122">
        <f t="shared" si="165"/>
        <v>6.6310160427807486E-3</v>
      </c>
      <c r="BX434" s="122" t="s">
        <v>1376</v>
      </c>
      <c r="BY434" s="122">
        <f t="shared" si="166"/>
        <v>0.20966422052876127</v>
      </c>
      <c r="BZ434" s="78">
        <v>-6.6522935960544904</v>
      </c>
      <c r="CA434" s="122">
        <f t="shared" si="167"/>
        <v>-6.6522935960544904</v>
      </c>
      <c r="CB434" s="122">
        <f t="shared" si="168"/>
        <v>-13.985782056344959</v>
      </c>
    </row>
    <row r="435" spans="1:80" x14ac:dyDescent="0.35">
      <c r="A435" s="34" t="s">
        <v>71</v>
      </c>
      <c r="B435" s="14">
        <f t="shared" si="188"/>
        <v>6</v>
      </c>
      <c r="C435" s="8" t="s">
        <v>45</v>
      </c>
      <c r="D435" s="14">
        <v>1</v>
      </c>
      <c r="E435" s="58">
        <v>43871</v>
      </c>
      <c r="F435" s="14">
        <v>2960.5</v>
      </c>
      <c r="G435" s="14">
        <v>2961.1</v>
      </c>
      <c r="H435" s="14">
        <v>2810</v>
      </c>
      <c r="I435" s="14" t="e">
        <f>H435+#REF!</f>
        <v>#REF!</v>
      </c>
      <c r="J435" s="8">
        <v>5</v>
      </c>
      <c r="K435" s="54">
        <v>252.45680000000002</v>
      </c>
      <c r="L435" s="59">
        <v>247.6</v>
      </c>
      <c r="M435" s="8">
        <v>236.3</v>
      </c>
      <c r="N435" s="8">
        <v>580.20000000000005</v>
      </c>
      <c r="O435" s="8">
        <v>18.7</v>
      </c>
      <c r="P435" s="8">
        <v>0.45</v>
      </c>
      <c r="Q435" s="8">
        <v>0.28199999999999997</v>
      </c>
      <c r="R435" s="8">
        <v>0.124</v>
      </c>
      <c r="S435" s="8"/>
      <c r="T435" s="8">
        <v>9381</v>
      </c>
      <c r="U435" s="8"/>
      <c r="V435" s="8"/>
      <c r="W435" s="8">
        <v>0.16800000000000001</v>
      </c>
      <c r="X435" s="8"/>
      <c r="Y435" s="8"/>
      <c r="Z435" s="8">
        <v>781</v>
      </c>
      <c r="AA435" s="8">
        <v>377.8</v>
      </c>
      <c r="AB435" s="8">
        <v>3.3</v>
      </c>
      <c r="AC435" s="8">
        <v>1772.4</v>
      </c>
      <c r="AD435" s="8">
        <v>72.323999999999998</v>
      </c>
      <c r="AE435" s="8"/>
      <c r="AF435" s="8"/>
      <c r="AG435" s="7">
        <v>1.31</v>
      </c>
      <c r="AH435" s="111">
        <v>0.155</v>
      </c>
      <c r="AI435" s="124">
        <v>8.9814285714285721E-2</v>
      </c>
      <c r="AJ435" s="7">
        <v>26.375999999999998</v>
      </c>
      <c r="AK435" s="124">
        <v>1193.8578228260869</v>
      </c>
      <c r="AM435" s="124">
        <v>6911.2069038043437</v>
      </c>
      <c r="AN435" s="124">
        <v>9685.0297635869574</v>
      </c>
      <c r="AO435" s="124">
        <v>2.9828081521739138</v>
      </c>
      <c r="AQ435" s="78"/>
      <c r="AR435" s="7">
        <v>0.26569608735213834</v>
      </c>
      <c r="AS435" s="7">
        <f t="shared" si="146"/>
        <v>2.1023999999999998</v>
      </c>
      <c r="AT435">
        <v>37.9</v>
      </c>
      <c r="AU435" s="7">
        <v>0</v>
      </c>
      <c r="AV435" s="7">
        <v>0</v>
      </c>
      <c r="AW435" s="78" t="s">
        <v>97</v>
      </c>
      <c r="AX435" s="78" t="s">
        <v>98</v>
      </c>
      <c r="AY435" s="78">
        <v>2901.6</v>
      </c>
      <c r="AZ435" s="78">
        <v>5048.24</v>
      </c>
      <c r="BA435" s="78">
        <v>0</v>
      </c>
      <c r="BB435" s="78">
        <v>-8.8510416278463094E-2</v>
      </c>
      <c r="BC435" s="78" t="str">
        <f t="shared" si="155"/>
        <v>R52S6C1</v>
      </c>
      <c r="BD435" s="78">
        <f t="shared" si="156"/>
        <v>38.252968957911747</v>
      </c>
      <c r="BE435" s="78">
        <v>-0.19</v>
      </c>
      <c r="BF435" s="78" t="s">
        <v>49</v>
      </c>
      <c r="BG435" s="99">
        <v>19.2</v>
      </c>
      <c r="BH435" s="142">
        <v>2.8359114346375494</v>
      </c>
      <c r="BI435" s="99">
        <v>4</v>
      </c>
      <c r="BJ435" s="99">
        <f t="shared" si="157"/>
        <v>6.5939999999999994</v>
      </c>
      <c r="BK435" s="99">
        <v>67.197452229299373</v>
      </c>
      <c r="BL435" s="142">
        <v>12.636363636363637</v>
      </c>
      <c r="BM435" s="76" t="str">
        <f t="shared" si="158"/>
        <v>R52S6</v>
      </c>
      <c r="BN435" s="76">
        <f t="shared" si="159"/>
        <v>18.194905326251785</v>
      </c>
      <c r="BO435" s="76"/>
      <c r="BP435" s="110">
        <f t="shared" si="160"/>
        <v>1.5213509916945416</v>
      </c>
      <c r="BQ435" s="144">
        <f t="shared" si="161"/>
        <v>0.124</v>
      </c>
      <c r="BR435" s="110">
        <f t="shared" si="162"/>
        <v>1.5213509916945416</v>
      </c>
      <c r="BS435" s="99">
        <v>4</v>
      </c>
      <c r="BT435" s="99">
        <f t="shared" si="163"/>
        <v>12074.008</v>
      </c>
      <c r="BU435" s="122">
        <v>3</v>
      </c>
      <c r="BV435" s="122">
        <f t="shared" si="164"/>
        <v>12074.008</v>
      </c>
      <c r="BW435" s="122">
        <f t="shared" si="165"/>
        <v>6.6310160427807486E-3</v>
      </c>
      <c r="BX435" s="122" t="s">
        <v>1376</v>
      </c>
      <c r="BY435" s="122">
        <f t="shared" si="166"/>
        <v>0.20966422052876127</v>
      </c>
      <c r="BZ435" s="78">
        <v>-6.6522935960544904</v>
      </c>
      <c r="CA435" s="122">
        <f t="shared" si="167"/>
        <v>-6.6522935960544904</v>
      </c>
      <c r="CB435" s="122">
        <f t="shared" si="168"/>
        <v>-13.985782056344959</v>
      </c>
    </row>
    <row r="436" spans="1:80" x14ac:dyDescent="0.35">
      <c r="A436" s="34" t="s">
        <v>71</v>
      </c>
      <c r="B436" s="14">
        <v>5</v>
      </c>
      <c r="C436" s="8" t="s">
        <v>45</v>
      </c>
      <c r="D436" s="14">
        <v>3</v>
      </c>
      <c r="E436" s="58">
        <v>43870</v>
      </c>
      <c r="F436" s="14">
        <v>3068</v>
      </c>
      <c r="G436" s="14">
        <v>3069.2</v>
      </c>
      <c r="H436" s="14">
        <v>2915</v>
      </c>
      <c r="I436" s="14" t="e">
        <f>H436+#REF!</f>
        <v>#REF!</v>
      </c>
      <c r="J436" s="8">
        <v>11</v>
      </c>
      <c r="K436" s="54">
        <v>258.1592</v>
      </c>
      <c r="L436" s="8">
        <v>69.400000000000006</v>
      </c>
      <c r="M436" s="8">
        <v>64.2</v>
      </c>
      <c r="N436" s="8">
        <v>162.69999999999999</v>
      </c>
      <c r="O436" s="8">
        <v>20.6</v>
      </c>
      <c r="P436" s="8">
        <v>0.82599999999999996</v>
      </c>
      <c r="Q436" s="8">
        <v>0.24399999999999999</v>
      </c>
      <c r="R436" s="8">
        <v>0.26200000000000001</v>
      </c>
      <c r="S436" s="8">
        <v>3069</v>
      </c>
      <c r="T436" s="8"/>
      <c r="U436" s="8"/>
      <c r="V436" s="8"/>
      <c r="W436" s="8">
        <v>0.31900000000000001</v>
      </c>
      <c r="X436" s="8"/>
      <c r="Y436" s="8"/>
      <c r="Z436" s="8">
        <v>1307</v>
      </c>
      <c r="AA436" s="8">
        <v>6.2</v>
      </c>
      <c r="AB436" s="8">
        <v>4.7</v>
      </c>
      <c r="AC436" s="8">
        <v>2077.02</v>
      </c>
      <c r="AD436" s="8">
        <v>154.30099999999999</v>
      </c>
      <c r="AE436" s="8"/>
      <c r="AF436" s="8"/>
      <c r="AG436" s="7" t="e">
        <v>#N/A</v>
      </c>
      <c r="AH436" s="111">
        <v>0.123</v>
      </c>
      <c r="AI436" s="124">
        <v>7.2224999999999998E-2</v>
      </c>
      <c r="AJ436" s="7">
        <v>32.192999999999998</v>
      </c>
      <c r="AK436" s="124">
        <v>2007.3694529126219</v>
      </c>
      <c r="AM436" s="124">
        <v>6743.0625606796148</v>
      </c>
      <c r="AN436" s="124">
        <v>9992.7539504854358</v>
      </c>
      <c r="AO436" s="124">
        <v>5.1032762135922303</v>
      </c>
      <c r="AQ436" s="78"/>
      <c r="AR436" s="7">
        <v>0.19317864131954154</v>
      </c>
      <c r="AS436" s="7">
        <f t="shared" si="146"/>
        <v>1.8656999999999999</v>
      </c>
      <c r="AT436">
        <v>45.1</v>
      </c>
      <c r="AU436" s="7">
        <v>0.42050000000000004</v>
      </c>
      <c r="AV436" s="7">
        <v>8.41</v>
      </c>
      <c r="AW436" s="78" t="s">
        <v>97</v>
      </c>
      <c r="AX436" s="78" t="s">
        <v>98</v>
      </c>
      <c r="AY436" s="78">
        <v>2943.3</v>
      </c>
      <c r="AZ436" s="78">
        <v>5090.24</v>
      </c>
      <c r="BA436" s="78">
        <v>0</v>
      </c>
      <c r="BB436" s="78">
        <v>191.75198189050465</v>
      </c>
      <c r="BC436" s="78" t="str">
        <f t="shared" si="155"/>
        <v>R52S5C3</v>
      </c>
      <c r="BD436" s="78">
        <f t="shared" si="156"/>
        <v>149.77506632358799</v>
      </c>
      <c r="BE436" s="78">
        <v>411.68</v>
      </c>
      <c r="BF436" s="78"/>
      <c r="BG436" s="99">
        <v>27.9</v>
      </c>
      <c r="BH436" s="142">
        <v>3.2988537880905784</v>
      </c>
      <c r="BI436" s="99">
        <v>3</v>
      </c>
      <c r="BJ436" s="99">
        <f t="shared" si="157"/>
        <v>10.731</v>
      </c>
      <c r="BK436" s="99">
        <v>64.517752306402016</v>
      </c>
      <c r="BL436" s="142">
        <v>3.116504854368932</v>
      </c>
      <c r="BM436" s="76" t="str">
        <f t="shared" si="158"/>
        <v>R52S5</v>
      </c>
      <c r="BN436" s="76">
        <f t="shared" si="159"/>
        <v>80.278215320570297</v>
      </c>
      <c r="BO436" s="76"/>
      <c r="BP436" s="110">
        <f t="shared" si="160"/>
        <v>10.844731520699501</v>
      </c>
      <c r="BQ436" s="144">
        <f t="shared" si="161"/>
        <v>0.16333333333333333</v>
      </c>
      <c r="BR436" s="110">
        <f t="shared" si="162"/>
        <v>5.4719468271526166</v>
      </c>
      <c r="BS436" s="99">
        <v>4</v>
      </c>
      <c r="BT436" s="99" t="e">
        <f t="shared" si="163"/>
        <v>#N/A</v>
      </c>
      <c r="BU436" s="122">
        <v>3</v>
      </c>
      <c r="BV436" s="122" t="e">
        <f t="shared" si="164"/>
        <v>#N/A</v>
      </c>
      <c r="BW436" s="122">
        <f t="shared" si="165"/>
        <v>1.2718446601941748E-2</v>
      </c>
      <c r="BX436" s="122" t="s">
        <v>1376</v>
      </c>
      <c r="BY436" s="122">
        <f t="shared" si="166"/>
        <v>0.13740942954589097</v>
      </c>
      <c r="BZ436" s="78" t="e">
        <v>#N/A</v>
      </c>
      <c r="CA436" s="122" t="e">
        <f t="shared" si="167"/>
        <v>#N/A</v>
      </c>
      <c r="CB436" s="122" t="e">
        <f t="shared" si="168"/>
        <v>#N/A</v>
      </c>
    </row>
    <row r="437" spans="1:80" x14ac:dyDescent="0.35">
      <c r="A437" s="34" t="s">
        <v>71</v>
      </c>
      <c r="B437" s="14">
        <f t="shared" ref="B437:B438" si="189">B436</f>
        <v>5</v>
      </c>
      <c r="C437" s="8" t="s">
        <v>45</v>
      </c>
      <c r="D437" s="14">
        <v>2</v>
      </c>
      <c r="E437" s="58">
        <v>43870</v>
      </c>
      <c r="F437" s="14">
        <v>3053</v>
      </c>
      <c r="G437" s="14">
        <v>3054.2</v>
      </c>
      <c r="H437" s="14">
        <v>2900</v>
      </c>
      <c r="I437" s="14" t="e">
        <f>H437+#REF!</f>
        <v>#REF!</v>
      </c>
      <c r="J437" s="8">
        <v>11</v>
      </c>
      <c r="K437" s="54">
        <v>257.3492</v>
      </c>
      <c r="L437" s="59">
        <v>142.9</v>
      </c>
      <c r="M437" s="8">
        <v>120.3</v>
      </c>
      <c r="N437" s="8">
        <v>422.5</v>
      </c>
      <c r="O437" s="8">
        <v>42.8</v>
      </c>
      <c r="P437" s="8">
        <v>0.41899999999999998</v>
      </c>
      <c r="Q437" s="8">
        <v>0.113</v>
      </c>
      <c r="R437" s="8">
        <v>0.114</v>
      </c>
      <c r="S437" s="8">
        <v>1733</v>
      </c>
      <c r="T437" s="8"/>
      <c r="U437" s="8"/>
      <c r="V437" s="8"/>
      <c r="W437" s="8">
        <v>0.219</v>
      </c>
      <c r="X437" s="8"/>
      <c r="Y437" s="8"/>
      <c r="Z437" s="8">
        <v>500</v>
      </c>
      <c r="AA437" s="8">
        <v>1.6</v>
      </c>
      <c r="AB437" s="8">
        <v>10.7</v>
      </c>
      <c r="AC437" s="8">
        <v>2077.02</v>
      </c>
      <c r="AD437" s="8">
        <v>154.30099999999999</v>
      </c>
      <c r="AE437" s="8"/>
      <c r="AF437" s="8"/>
      <c r="AG437" s="7" t="e">
        <v>#N/A</v>
      </c>
      <c r="AH437" s="111">
        <v>0.123</v>
      </c>
      <c r="AI437" s="124">
        <v>7.2224999999999998E-2</v>
      </c>
      <c r="AJ437" s="7">
        <v>32.192999999999998</v>
      </c>
      <c r="AK437" s="124">
        <v>2007.3694529126219</v>
      </c>
      <c r="AM437" s="124">
        <v>6743.0625606796148</v>
      </c>
      <c r="AN437" s="124">
        <v>9992.7539504854358</v>
      </c>
      <c r="AO437" s="124">
        <v>5.1032762135922303</v>
      </c>
      <c r="AQ437" s="78"/>
      <c r="AR437" s="7">
        <v>0.19317864131954154</v>
      </c>
      <c r="AS437" s="7">
        <f t="shared" si="146"/>
        <v>1.8656999999999999</v>
      </c>
      <c r="AT437">
        <v>45.1</v>
      </c>
      <c r="AU437" s="7">
        <v>0.35049999999999998</v>
      </c>
      <c r="AV437" s="7">
        <v>7.01</v>
      </c>
      <c r="AW437" s="78" t="s">
        <v>97</v>
      </c>
      <c r="AX437" s="78" t="s">
        <v>98</v>
      </c>
      <c r="AY437" s="78">
        <v>2937.2</v>
      </c>
      <c r="AZ437" s="78">
        <v>5084.24</v>
      </c>
      <c r="BA437" s="78">
        <v>0</v>
      </c>
      <c r="BB437" s="78">
        <v>159.68961919666148</v>
      </c>
      <c r="BC437" s="78" t="str">
        <f t="shared" si="155"/>
        <v>R52S5C2</v>
      </c>
      <c r="BD437" s="78">
        <f t="shared" si="156"/>
        <v>149.77506632358799</v>
      </c>
      <c r="BE437" s="78">
        <v>342.86000000000007</v>
      </c>
      <c r="BF437" s="78"/>
      <c r="BG437" s="99">
        <v>27.9</v>
      </c>
      <c r="BH437" s="142">
        <v>3.2988537880905784</v>
      </c>
      <c r="BI437" s="99">
        <v>3</v>
      </c>
      <c r="BJ437" s="99">
        <f t="shared" si="157"/>
        <v>10.731</v>
      </c>
      <c r="BK437" s="99">
        <v>64.517752306402016</v>
      </c>
      <c r="BL437" s="142">
        <v>2.8107476635514019</v>
      </c>
      <c r="BM437" s="76" t="str">
        <f t="shared" si="158"/>
        <v>R52S5</v>
      </c>
      <c r="BN437" s="76">
        <f t="shared" si="159"/>
        <v>80.278215320570297</v>
      </c>
      <c r="BO437" s="76"/>
      <c r="BP437" s="110">
        <f t="shared" si="160"/>
        <v>2.7855544803791736</v>
      </c>
      <c r="BQ437" s="144">
        <f t="shared" si="161"/>
        <v>0.16333333333333333</v>
      </c>
      <c r="BR437" s="110">
        <f t="shared" si="162"/>
        <v>5.4719468271526166</v>
      </c>
      <c r="BS437" s="99">
        <v>4</v>
      </c>
      <c r="BT437" s="99" t="e">
        <f t="shared" si="163"/>
        <v>#N/A</v>
      </c>
      <c r="BU437" s="122">
        <v>3</v>
      </c>
      <c r="BV437" s="122" t="e">
        <f t="shared" si="164"/>
        <v>#N/A</v>
      </c>
      <c r="BW437" s="122">
        <f t="shared" si="165"/>
        <v>2.6635514018691592E-3</v>
      </c>
      <c r="BX437" s="122" t="s">
        <v>1376</v>
      </c>
      <c r="BY437" s="122">
        <f t="shared" si="166"/>
        <v>7.7378915361863962E-2</v>
      </c>
      <c r="BZ437" s="78" t="e">
        <v>#N/A</v>
      </c>
      <c r="CA437" s="122" t="e">
        <f t="shared" si="167"/>
        <v>#N/A</v>
      </c>
      <c r="CB437" s="122" t="e">
        <f t="shared" si="168"/>
        <v>#N/A</v>
      </c>
    </row>
    <row r="438" spans="1:80" x14ac:dyDescent="0.35">
      <c r="A438" s="34" t="s">
        <v>71</v>
      </c>
      <c r="B438" s="14">
        <f t="shared" si="189"/>
        <v>5</v>
      </c>
      <c r="C438" s="8" t="s">
        <v>45</v>
      </c>
      <c r="D438" s="14">
        <v>1</v>
      </c>
      <c r="E438" s="58">
        <v>43870</v>
      </c>
      <c r="F438" s="14">
        <v>3040</v>
      </c>
      <c r="G438" s="14">
        <v>3040.6</v>
      </c>
      <c r="H438" s="14">
        <v>2887</v>
      </c>
      <c r="I438" s="14" t="e">
        <f>H438+#REF!</f>
        <v>#REF!</v>
      </c>
      <c r="J438" s="8">
        <v>5</v>
      </c>
      <c r="K438" s="54">
        <v>256.6148</v>
      </c>
      <c r="L438" s="59">
        <v>142.9</v>
      </c>
      <c r="M438" s="8">
        <v>120.3</v>
      </c>
      <c r="N438" s="8">
        <v>422.5</v>
      </c>
      <c r="O438" s="8">
        <v>42.8</v>
      </c>
      <c r="P438" s="8">
        <v>0.41899999999999998</v>
      </c>
      <c r="Q438" s="8">
        <v>0.113</v>
      </c>
      <c r="R438" s="8">
        <v>0.114</v>
      </c>
      <c r="S438" s="8">
        <v>1733</v>
      </c>
      <c r="T438" s="8"/>
      <c r="U438" s="8"/>
      <c r="V438" s="8"/>
      <c r="W438" s="8">
        <v>0.219</v>
      </c>
      <c r="X438" s="8"/>
      <c r="Y438" s="8"/>
      <c r="Z438" s="8">
        <v>500</v>
      </c>
      <c r="AA438" s="8">
        <v>1.6</v>
      </c>
      <c r="AB438" s="8">
        <v>10.7</v>
      </c>
      <c r="AC438" s="8">
        <v>2077.02</v>
      </c>
      <c r="AD438" s="8">
        <v>154.30099999999999</v>
      </c>
      <c r="AE438" s="8"/>
      <c r="AF438" s="8"/>
      <c r="AG438" s="7" t="e">
        <v>#N/A</v>
      </c>
      <c r="AH438" s="111">
        <v>0.123</v>
      </c>
      <c r="AI438" s="124">
        <v>7.2224999999999998E-2</v>
      </c>
      <c r="AJ438" s="7">
        <v>32.192999999999998</v>
      </c>
      <c r="AK438" s="124">
        <v>2007.3694529126219</v>
      </c>
      <c r="AM438" s="124">
        <v>6743.0625606796148</v>
      </c>
      <c r="AN438" s="124">
        <v>9992.7539504854358</v>
      </c>
      <c r="AO438" s="124">
        <v>5.1032762135922303</v>
      </c>
      <c r="AQ438" s="78"/>
      <c r="AR438" s="7">
        <v>0.19317864131954154</v>
      </c>
      <c r="AS438" s="7">
        <f t="shared" ref="AS438:AS501" si="190">0.3*AR438*AJ438</f>
        <v>1.8656999999999999</v>
      </c>
      <c r="AT438">
        <v>45.1</v>
      </c>
      <c r="AU438" s="7">
        <v>0.21400000000000002</v>
      </c>
      <c r="AV438" s="7">
        <v>4.28</v>
      </c>
      <c r="AW438" s="78" t="s">
        <v>97</v>
      </c>
      <c r="AX438" s="78" t="s">
        <v>98</v>
      </c>
      <c r="AY438" s="78">
        <v>2932</v>
      </c>
      <c r="AZ438" s="78">
        <v>5079.04</v>
      </c>
      <c r="BA438" s="78">
        <v>58.87</v>
      </c>
      <c r="BB438" s="78">
        <v>97.883597883597872</v>
      </c>
      <c r="BC438" s="78" t="str">
        <f t="shared" si="155"/>
        <v>R52S5C1</v>
      </c>
      <c r="BD438" s="78">
        <f t="shared" si="156"/>
        <v>149.77506632358799</v>
      </c>
      <c r="BE438" s="78">
        <v>210.15999999999997</v>
      </c>
      <c r="BF438" s="78"/>
      <c r="BG438" s="99">
        <v>27.9</v>
      </c>
      <c r="BH438" s="142">
        <v>3.2988537880905784</v>
      </c>
      <c r="BI438" s="99">
        <v>3</v>
      </c>
      <c r="BJ438" s="99">
        <f t="shared" si="157"/>
        <v>10.731</v>
      </c>
      <c r="BK438" s="99">
        <v>64.517752306402016</v>
      </c>
      <c r="BL438" s="142">
        <v>2.8107476635514019</v>
      </c>
      <c r="BM438" s="76" t="str">
        <f t="shared" si="158"/>
        <v>R52S5</v>
      </c>
      <c r="BN438" s="76">
        <f t="shared" si="159"/>
        <v>80.278215320570297</v>
      </c>
      <c r="BO438" s="76"/>
      <c r="BP438" s="110">
        <f t="shared" si="160"/>
        <v>2.7855544803791736</v>
      </c>
      <c r="BQ438" s="144">
        <f t="shared" si="161"/>
        <v>0.16333333333333333</v>
      </c>
      <c r="BR438" s="110">
        <f t="shared" si="162"/>
        <v>5.4719468271526166</v>
      </c>
      <c r="BS438" s="99">
        <v>4</v>
      </c>
      <c r="BT438" s="99" t="e">
        <f t="shared" si="163"/>
        <v>#N/A</v>
      </c>
      <c r="BU438" s="122">
        <v>3</v>
      </c>
      <c r="BV438" s="122" t="e">
        <f t="shared" si="164"/>
        <v>#N/A</v>
      </c>
      <c r="BW438" s="122">
        <f t="shared" si="165"/>
        <v>2.6635514018691592E-3</v>
      </c>
      <c r="BX438" s="122" t="s">
        <v>1376</v>
      </c>
      <c r="BY438" s="122">
        <f t="shared" si="166"/>
        <v>7.7378915361863962E-2</v>
      </c>
      <c r="BZ438" s="78" t="e">
        <v>#N/A</v>
      </c>
      <c r="CA438" s="122" t="e">
        <f t="shared" si="167"/>
        <v>#N/A</v>
      </c>
      <c r="CB438" s="122" t="e">
        <f t="shared" si="168"/>
        <v>#N/A</v>
      </c>
    </row>
    <row r="439" spans="1:80" x14ac:dyDescent="0.35">
      <c r="A439" s="34" t="s">
        <v>71</v>
      </c>
      <c r="B439" s="14">
        <v>4</v>
      </c>
      <c r="C439" s="8" t="s">
        <v>45</v>
      </c>
      <c r="D439" s="14">
        <v>4</v>
      </c>
      <c r="E439" s="58">
        <v>43869</v>
      </c>
      <c r="F439" s="14">
        <v>3172</v>
      </c>
      <c r="G439" s="14">
        <v>3172.8</v>
      </c>
      <c r="H439" s="14">
        <v>3016</v>
      </c>
      <c r="I439" s="14" t="e">
        <f>H439+#REF!</f>
        <v>#REF!</v>
      </c>
      <c r="J439" s="8">
        <v>7</v>
      </c>
      <c r="K439" s="54">
        <v>263.59160000000003</v>
      </c>
      <c r="L439" s="8">
        <v>55.5</v>
      </c>
      <c r="M439" s="8">
        <v>52</v>
      </c>
      <c r="N439" s="8">
        <v>104</v>
      </c>
      <c r="O439" s="8">
        <v>27.3</v>
      </c>
      <c r="P439" s="8">
        <v>0.41</v>
      </c>
      <c r="Q439" s="8">
        <v>0.21199999999999999</v>
      </c>
      <c r="R439" s="8">
        <v>0.184</v>
      </c>
      <c r="S439" s="8">
        <v>1323</v>
      </c>
      <c r="T439" s="8"/>
      <c r="U439" s="8"/>
      <c r="V439" s="8"/>
      <c r="W439" s="8">
        <v>0.187</v>
      </c>
      <c r="X439" s="8"/>
      <c r="Y439" s="8"/>
      <c r="Z439" s="8">
        <v>1540</v>
      </c>
      <c r="AA439" s="8">
        <v>9</v>
      </c>
      <c r="AB439" s="8">
        <v>16.2</v>
      </c>
      <c r="AC439" s="8">
        <v>2714.97</v>
      </c>
      <c r="AD439" s="8">
        <v>298.363</v>
      </c>
      <c r="AE439" s="8"/>
      <c r="AF439" s="8"/>
      <c r="AG439" s="7" t="e">
        <v>#N/A</v>
      </c>
      <c r="AH439" s="111">
        <v>0.11899999999999999</v>
      </c>
      <c r="AI439" s="124">
        <v>6.5813333333333335E-2</v>
      </c>
      <c r="AJ439" s="7">
        <v>53.496000000000002</v>
      </c>
      <c r="AK439" s="124">
        <v>1875.847396186442</v>
      </c>
      <c r="AM439" s="124">
        <v>7084.0010093220344</v>
      </c>
      <c r="AN439" s="124">
        <v>10338.456628813559</v>
      </c>
      <c r="AO439" s="124">
        <v>3.9339533898305108</v>
      </c>
      <c r="AQ439" s="78"/>
      <c r="AR439" s="7">
        <v>0.17674218633168834</v>
      </c>
      <c r="AS439" s="7">
        <f t="shared" si="190"/>
        <v>2.8364999999999996</v>
      </c>
      <c r="AT439">
        <v>46.800000000000004</v>
      </c>
      <c r="AU439" s="7">
        <v>4.6500000000000007E-2</v>
      </c>
      <c r="AV439" s="7">
        <v>0.93</v>
      </c>
      <c r="AW439" s="78" t="s">
        <v>97</v>
      </c>
      <c r="AX439" s="78" t="s">
        <v>98</v>
      </c>
      <c r="AY439" s="78">
        <v>2987.4</v>
      </c>
      <c r="AZ439" s="78">
        <v>5130.6400000000003</v>
      </c>
      <c r="BA439" s="78">
        <v>0</v>
      </c>
      <c r="BB439" s="78">
        <v>21.308859483772231</v>
      </c>
      <c r="BC439" s="78" t="str">
        <f t="shared" si="155"/>
        <v>R52S4C4</v>
      </c>
      <c r="BD439" s="78">
        <f t="shared" si="156"/>
        <v>86.726552232934949</v>
      </c>
      <c r="BE439" s="78">
        <v>45.67</v>
      </c>
      <c r="BF439" s="78"/>
      <c r="BG439" s="99">
        <v>31</v>
      </c>
      <c r="BH439" s="142">
        <v>2.8488111260655002</v>
      </c>
      <c r="BI439" s="99">
        <v>4</v>
      </c>
      <c r="BJ439" s="99">
        <f t="shared" si="157"/>
        <v>13.374000000000001</v>
      </c>
      <c r="BK439" s="99">
        <v>50.750897263346786</v>
      </c>
      <c r="BL439" s="142">
        <v>1.9047619047619047</v>
      </c>
      <c r="BM439" s="76" t="str">
        <f t="shared" si="158"/>
        <v>R52S4</v>
      </c>
      <c r="BN439" s="76">
        <f t="shared" si="159"/>
        <v>30.57519909498853</v>
      </c>
      <c r="BO439" s="76"/>
      <c r="BP439" s="110">
        <f t="shared" si="160"/>
        <v>19.535803899649824</v>
      </c>
      <c r="BQ439" s="144">
        <f t="shared" si="161"/>
        <v>0.27024999999999999</v>
      </c>
      <c r="BR439" s="110">
        <f t="shared" si="162"/>
        <v>9.5455907274746306</v>
      </c>
      <c r="BS439" s="99">
        <v>4</v>
      </c>
      <c r="BT439" s="99" t="e">
        <f t="shared" si="163"/>
        <v>#N/A</v>
      </c>
      <c r="BU439" s="122">
        <v>3</v>
      </c>
      <c r="BV439" s="122" t="e">
        <f t="shared" si="164"/>
        <v>#N/A</v>
      </c>
      <c r="BW439" s="122">
        <f t="shared" si="165"/>
        <v>6.7399267399267399E-3</v>
      </c>
      <c r="BX439" s="122" t="s">
        <v>1377</v>
      </c>
      <c r="BY439" s="122">
        <f t="shared" si="166"/>
        <v>9.8364454735628215E-2</v>
      </c>
      <c r="BZ439" s="78">
        <v>-5.0983078485002169</v>
      </c>
      <c r="CA439" s="122">
        <f t="shared" si="167"/>
        <v>-5.6394966854105757</v>
      </c>
      <c r="CB439" s="122">
        <f t="shared" si="168"/>
        <v>-15.996432348167096</v>
      </c>
    </row>
    <row r="440" spans="1:80" x14ac:dyDescent="0.35">
      <c r="A440" s="34" t="s">
        <v>71</v>
      </c>
      <c r="B440" s="14">
        <f t="shared" ref="B440:B442" si="191">B439</f>
        <v>4</v>
      </c>
      <c r="C440" s="8" t="s">
        <v>45</v>
      </c>
      <c r="D440" s="14">
        <v>3</v>
      </c>
      <c r="E440" s="58">
        <v>43869</v>
      </c>
      <c r="F440" s="14">
        <v>3153</v>
      </c>
      <c r="G440" s="14">
        <v>3153.8</v>
      </c>
      <c r="H440" s="14">
        <v>2997</v>
      </c>
      <c r="I440" s="14" t="e">
        <f>H440+#REF!</f>
        <v>#REF!</v>
      </c>
      <c r="J440" s="8">
        <v>7</v>
      </c>
      <c r="K440" s="54">
        <v>262.56560000000002</v>
      </c>
      <c r="L440" s="59">
        <v>109.6</v>
      </c>
      <c r="M440" s="8">
        <v>107</v>
      </c>
      <c r="N440" s="8">
        <v>256.89999999999998</v>
      </c>
      <c r="O440" s="8">
        <v>41.7</v>
      </c>
      <c r="P440" s="8">
        <v>0.72599999999999998</v>
      </c>
      <c r="Q440" s="8">
        <v>0.23400000000000001</v>
      </c>
      <c r="R440" s="8">
        <v>0.29899999999999999</v>
      </c>
      <c r="S440" s="8">
        <v>1717</v>
      </c>
      <c r="T440" s="8"/>
      <c r="U440" s="8"/>
      <c r="V440" s="8"/>
      <c r="W440" s="8">
        <v>0.30099999999999999</v>
      </c>
      <c r="X440" s="8"/>
      <c r="Y440" s="8"/>
      <c r="Z440" s="8">
        <v>3164</v>
      </c>
      <c r="AA440" s="8">
        <v>9.1</v>
      </c>
      <c r="AB440" s="8">
        <v>16.2</v>
      </c>
      <c r="AC440" s="8">
        <v>2714.97</v>
      </c>
      <c r="AD440" s="8">
        <v>298.363</v>
      </c>
      <c r="AE440" s="8"/>
      <c r="AF440" s="8"/>
      <c r="AG440" s="7" t="e">
        <v>#N/A</v>
      </c>
      <c r="AH440" s="111">
        <v>0.11899999999999999</v>
      </c>
      <c r="AI440" s="124">
        <v>6.5813333333333335E-2</v>
      </c>
      <c r="AJ440" s="7">
        <v>53.496000000000002</v>
      </c>
      <c r="AK440" s="124">
        <v>1875.847396186442</v>
      </c>
      <c r="AM440" s="124">
        <v>7084.0010093220344</v>
      </c>
      <c r="AN440" s="124">
        <v>10338.456628813559</v>
      </c>
      <c r="AO440" s="124">
        <v>3.9339533898305108</v>
      </c>
      <c r="AQ440" s="78"/>
      <c r="AR440" s="7">
        <v>0.17674218633168834</v>
      </c>
      <c r="AS440" s="7">
        <f t="shared" si="190"/>
        <v>2.8364999999999996</v>
      </c>
      <c r="AT440">
        <v>46.800000000000004</v>
      </c>
      <c r="AU440" s="7">
        <v>0.15049999999999999</v>
      </c>
      <c r="AV440" s="7">
        <v>3.01</v>
      </c>
      <c r="AW440" s="78" t="s">
        <v>97</v>
      </c>
      <c r="AX440" s="78" t="s">
        <v>98</v>
      </c>
      <c r="AY440" s="78">
        <v>2979</v>
      </c>
      <c r="AZ440" s="78">
        <v>5123.04</v>
      </c>
      <c r="BA440" s="78">
        <v>0</v>
      </c>
      <c r="BB440" s="78">
        <v>68.981921979067565</v>
      </c>
      <c r="BC440" s="78" t="str">
        <f t="shared" si="155"/>
        <v>R52S4C3</v>
      </c>
      <c r="BD440" s="78">
        <f t="shared" si="156"/>
        <v>86.726552232934949</v>
      </c>
      <c r="BE440" s="78">
        <v>147.90000000000003</v>
      </c>
      <c r="BF440" s="78"/>
      <c r="BG440" s="99">
        <v>31</v>
      </c>
      <c r="BH440" s="142">
        <v>2.8488111260655002</v>
      </c>
      <c r="BI440" s="99">
        <v>4</v>
      </c>
      <c r="BJ440" s="99">
        <f t="shared" si="157"/>
        <v>13.374000000000001</v>
      </c>
      <c r="BK440" s="99">
        <v>50.750897263346786</v>
      </c>
      <c r="BL440" s="142">
        <v>2.565947242206235</v>
      </c>
      <c r="BM440" s="76" t="str">
        <f t="shared" si="158"/>
        <v>R52S4</v>
      </c>
      <c r="BN440" s="76">
        <f t="shared" si="159"/>
        <v>30.57519909498853</v>
      </c>
      <c r="BO440" s="76"/>
      <c r="BP440" s="110">
        <f t="shared" si="160"/>
        <v>6.2155196700828999</v>
      </c>
      <c r="BQ440" s="144">
        <f t="shared" si="161"/>
        <v>0.27024999999999999</v>
      </c>
      <c r="BR440" s="110">
        <f t="shared" si="162"/>
        <v>9.5455907274746306</v>
      </c>
      <c r="BS440" s="99">
        <v>4</v>
      </c>
      <c r="BT440" s="99" t="e">
        <f t="shared" si="163"/>
        <v>#N/A</v>
      </c>
      <c r="BU440" s="122">
        <v>3</v>
      </c>
      <c r="BV440" s="122" t="e">
        <f t="shared" si="164"/>
        <v>#N/A</v>
      </c>
      <c r="BW440" s="122">
        <f t="shared" si="165"/>
        <v>7.1702637889688239E-3</v>
      </c>
      <c r="BX440" s="122" t="s">
        <v>1376</v>
      </c>
      <c r="BY440" s="122">
        <f t="shared" si="166"/>
        <v>7.7127612774509122E-2</v>
      </c>
      <c r="BZ440" s="78">
        <v>-5.8198929643806956</v>
      </c>
      <c r="CA440" s="122">
        <f t="shared" si="167"/>
        <v>-5.6394966854105757</v>
      </c>
      <c r="CB440" s="122">
        <f t="shared" si="168"/>
        <v>-15.996432348167096</v>
      </c>
    </row>
    <row r="441" spans="1:80" x14ac:dyDescent="0.35">
      <c r="A441" s="34" t="s">
        <v>71</v>
      </c>
      <c r="B441" s="14">
        <f t="shared" si="191"/>
        <v>4</v>
      </c>
      <c r="C441" s="8" t="s">
        <v>45</v>
      </c>
      <c r="D441" s="14">
        <v>2</v>
      </c>
      <c r="E441" s="58">
        <v>43869</v>
      </c>
      <c r="F441" s="14">
        <v>3140</v>
      </c>
      <c r="G441" s="14">
        <v>3140.8</v>
      </c>
      <c r="H441" s="14">
        <v>2985</v>
      </c>
      <c r="I441" s="14" t="e">
        <f>H441+#REF!</f>
        <v>#REF!</v>
      </c>
      <c r="J441" s="8">
        <v>7</v>
      </c>
      <c r="K441" s="54">
        <v>261.91759999999999</v>
      </c>
      <c r="L441" s="59">
        <v>109.6</v>
      </c>
      <c r="M441" s="8">
        <v>107</v>
      </c>
      <c r="N441" s="8">
        <v>256.89999999999998</v>
      </c>
      <c r="O441" s="8">
        <v>41.7</v>
      </c>
      <c r="P441" s="8">
        <v>0.72599999999999998</v>
      </c>
      <c r="Q441" s="8">
        <v>0.23400000000000001</v>
      </c>
      <c r="R441" s="8">
        <v>0.29899999999999999</v>
      </c>
      <c r="S441" s="8">
        <v>1717</v>
      </c>
      <c r="T441" s="8"/>
      <c r="U441" s="8"/>
      <c r="V441" s="8"/>
      <c r="W441" s="8">
        <v>0.30099999999999999</v>
      </c>
      <c r="X441" s="8"/>
      <c r="Y441" s="8"/>
      <c r="Z441" s="8">
        <v>3164</v>
      </c>
      <c r="AA441" s="8">
        <v>9.1</v>
      </c>
      <c r="AB441" s="8">
        <v>16.2</v>
      </c>
      <c r="AC441" s="8">
        <v>2714.97</v>
      </c>
      <c r="AD441" s="8">
        <v>298.363</v>
      </c>
      <c r="AE441" s="8"/>
      <c r="AF441" s="8"/>
      <c r="AG441" s="7" t="e">
        <v>#N/A</v>
      </c>
      <c r="AH441" s="111">
        <v>0.11899999999999999</v>
      </c>
      <c r="AI441" s="124">
        <v>6.5813333333333335E-2</v>
      </c>
      <c r="AJ441" s="7">
        <v>53.496000000000002</v>
      </c>
      <c r="AK441" s="124">
        <v>1875.847396186442</v>
      </c>
      <c r="AM441" s="124">
        <v>7084.0010093220344</v>
      </c>
      <c r="AN441" s="124">
        <v>10338.456628813559</v>
      </c>
      <c r="AO441" s="124">
        <v>3.9339533898305108</v>
      </c>
      <c r="AQ441" s="78"/>
      <c r="AR441" s="7">
        <v>0.17674218633168834</v>
      </c>
      <c r="AS441" s="7">
        <f t="shared" si="190"/>
        <v>2.8364999999999996</v>
      </c>
      <c r="AT441">
        <v>46.800000000000004</v>
      </c>
      <c r="AU441" s="7">
        <v>0.13849999999999998</v>
      </c>
      <c r="AV441" s="7">
        <v>2.77</v>
      </c>
      <c r="AW441" s="78" t="s">
        <v>97</v>
      </c>
      <c r="AX441" s="78" t="s">
        <v>98</v>
      </c>
      <c r="AY441" s="78">
        <v>2973.7</v>
      </c>
      <c r="AZ441" s="78">
        <v>5118.24</v>
      </c>
      <c r="BA441" s="78">
        <v>0</v>
      </c>
      <c r="BB441" s="78">
        <v>63.444841317951642</v>
      </c>
      <c r="BC441" s="78" t="str">
        <f t="shared" si="155"/>
        <v>R52S4C2</v>
      </c>
      <c r="BD441" s="78">
        <f t="shared" si="156"/>
        <v>86.726552232934949</v>
      </c>
      <c r="BE441" s="78">
        <v>136.06</v>
      </c>
      <c r="BF441" s="78"/>
      <c r="BG441" s="99">
        <v>31</v>
      </c>
      <c r="BH441" s="142">
        <v>2.8488111260655002</v>
      </c>
      <c r="BI441" s="99">
        <v>4</v>
      </c>
      <c r="BJ441" s="99">
        <f t="shared" si="157"/>
        <v>13.374000000000001</v>
      </c>
      <c r="BK441" s="99">
        <v>50.750897263346786</v>
      </c>
      <c r="BL441" s="142">
        <v>2.565947242206235</v>
      </c>
      <c r="BM441" s="76" t="str">
        <f t="shared" si="158"/>
        <v>R52S4</v>
      </c>
      <c r="BN441" s="76">
        <f t="shared" si="159"/>
        <v>30.57519909498853</v>
      </c>
      <c r="BO441" s="76"/>
      <c r="BP441" s="110">
        <f t="shared" si="160"/>
        <v>6.2155196700828999</v>
      </c>
      <c r="BQ441" s="144">
        <f t="shared" si="161"/>
        <v>0.27024999999999999</v>
      </c>
      <c r="BR441" s="110">
        <f t="shared" si="162"/>
        <v>9.5455907274746306</v>
      </c>
      <c r="BS441" s="99">
        <v>4</v>
      </c>
      <c r="BT441" s="99" t="e">
        <f t="shared" si="163"/>
        <v>#N/A</v>
      </c>
      <c r="BU441" s="122">
        <v>3</v>
      </c>
      <c r="BV441" s="122" t="e">
        <f t="shared" si="164"/>
        <v>#N/A</v>
      </c>
      <c r="BW441" s="122">
        <f t="shared" si="165"/>
        <v>7.1702637889688239E-3</v>
      </c>
      <c r="BX441" s="122" t="s">
        <v>1376</v>
      </c>
      <c r="BY441" s="122">
        <f t="shared" si="166"/>
        <v>7.7127612774509122E-2</v>
      </c>
      <c r="BZ441" s="78">
        <v>-5.8198929643806956</v>
      </c>
      <c r="CA441" s="122">
        <f t="shared" si="167"/>
        <v>-5.6394966854105757</v>
      </c>
      <c r="CB441" s="122">
        <f t="shared" si="168"/>
        <v>-15.996432348167096</v>
      </c>
    </row>
    <row r="442" spans="1:80" x14ac:dyDescent="0.35">
      <c r="A442" s="34" t="s">
        <v>71</v>
      </c>
      <c r="B442" s="14">
        <f t="shared" si="191"/>
        <v>4</v>
      </c>
      <c r="C442" s="8" t="s">
        <v>45</v>
      </c>
      <c r="D442" s="14">
        <v>1</v>
      </c>
      <c r="E442" s="58">
        <v>43869</v>
      </c>
      <c r="F442" s="14">
        <v>3130</v>
      </c>
      <c r="G442" s="14">
        <v>3130.6</v>
      </c>
      <c r="H442" s="14">
        <v>2975</v>
      </c>
      <c r="I442" s="14" t="e">
        <f>H442+#REF!</f>
        <v>#REF!</v>
      </c>
      <c r="J442" s="8">
        <v>5</v>
      </c>
      <c r="K442" s="54">
        <v>261.36680000000001</v>
      </c>
      <c r="L442" s="59">
        <v>109.6</v>
      </c>
      <c r="M442" s="8">
        <v>107</v>
      </c>
      <c r="N442" s="8">
        <v>256.89999999999998</v>
      </c>
      <c r="O442" s="8">
        <v>41.7</v>
      </c>
      <c r="P442" s="8">
        <v>0.72599999999999998</v>
      </c>
      <c r="Q442" s="8">
        <v>0.23400000000000001</v>
      </c>
      <c r="R442" s="8">
        <v>0.29899999999999999</v>
      </c>
      <c r="S442" s="8">
        <v>1717</v>
      </c>
      <c r="T442" s="8"/>
      <c r="U442" s="8"/>
      <c r="V442" s="8"/>
      <c r="W442" s="8">
        <v>0.30099999999999999</v>
      </c>
      <c r="X442" s="8"/>
      <c r="Y442" s="8"/>
      <c r="Z442" s="8">
        <v>3164</v>
      </c>
      <c r="AA442" s="8">
        <v>9.1</v>
      </c>
      <c r="AB442" s="8">
        <v>16.2</v>
      </c>
      <c r="AC442" s="8">
        <v>2714.97</v>
      </c>
      <c r="AD442" s="8">
        <v>298.363</v>
      </c>
      <c r="AE442" s="8"/>
      <c r="AF442" s="8"/>
      <c r="AG442" s="7" t="e">
        <v>#N/A</v>
      </c>
      <c r="AH442" s="111">
        <v>0.11899999999999999</v>
      </c>
      <c r="AI442" s="124">
        <v>6.5813333333333335E-2</v>
      </c>
      <c r="AJ442" s="7">
        <v>53.496000000000002</v>
      </c>
      <c r="AK442" s="124">
        <v>1875.847396186442</v>
      </c>
      <c r="AM442" s="124">
        <v>7084.0010093220344</v>
      </c>
      <c r="AN442" s="124">
        <v>10338.456628813559</v>
      </c>
      <c r="AO442" s="124">
        <v>3.9339533898305108</v>
      </c>
      <c r="AQ442" s="78"/>
      <c r="AR442" s="7">
        <v>0.17674218633168834</v>
      </c>
      <c r="AS442" s="7">
        <f t="shared" si="190"/>
        <v>2.8364999999999996</v>
      </c>
      <c r="AT442">
        <v>46.800000000000004</v>
      </c>
      <c r="AU442" s="7">
        <v>0.42050000000000004</v>
      </c>
      <c r="AV442" s="7">
        <v>8.41</v>
      </c>
      <c r="AW442" s="78" t="s">
        <v>97</v>
      </c>
      <c r="AX442" s="78" t="s">
        <v>98</v>
      </c>
      <c r="AY442" s="78">
        <v>2969.4</v>
      </c>
      <c r="AZ442" s="78">
        <v>5114.24</v>
      </c>
      <c r="BA442" s="78">
        <v>0</v>
      </c>
      <c r="BB442" s="78">
        <v>193.17058615094834</v>
      </c>
      <c r="BC442" s="78" t="str">
        <f t="shared" si="155"/>
        <v>R52S4C1</v>
      </c>
      <c r="BD442" s="78">
        <f t="shared" si="156"/>
        <v>86.726552232934949</v>
      </c>
      <c r="BE442" s="78">
        <v>414.32</v>
      </c>
      <c r="BF442" s="78"/>
      <c r="BG442" s="99">
        <v>31</v>
      </c>
      <c r="BH442" s="142">
        <v>2.8488111260655002</v>
      </c>
      <c r="BI442" s="99">
        <v>4</v>
      </c>
      <c r="BJ442" s="99">
        <f t="shared" si="157"/>
        <v>13.374000000000001</v>
      </c>
      <c r="BK442" s="99">
        <v>50.750897263346786</v>
      </c>
      <c r="BL442" s="142">
        <v>2.565947242206235</v>
      </c>
      <c r="BM442" s="76" t="str">
        <f t="shared" si="158"/>
        <v>R52S4</v>
      </c>
      <c r="BN442" s="76">
        <f t="shared" si="159"/>
        <v>30.57519909498853</v>
      </c>
      <c r="BO442" s="76"/>
      <c r="BP442" s="110">
        <f t="shared" si="160"/>
        <v>6.2155196700828999</v>
      </c>
      <c r="BQ442" s="144">
        <f t="shared" si="161"/>
        <v>0.27024999999999999</v>
      </c>
      <c r="BR442" s="110">
        <f t="shared" si="162"/>
        <v>9.5455907274746306</v>
      </c>
      <c r="BS442" s="99">
        <v>4</v>
      </c>
      <c r="BT442" s="99" t="e">
        <f t="shared" si="163"/>
        <v>#N/A</v>
      </c>
      <c r="BU442" s="122">
        <v>3</v>
      </c>
      <c r="BV442" s="122" t="e">
        <f t="shared" si="164"/>
        <v>#N/A</v>
      </c>
      <c r="BW442" s="122">
        <f t="shared" si="165"/>
        <v>7.1702637889688239E-3</v>
      </c>
      <c r="BX442" s="122" t="s">
        <v>1376</v>
      </c>
      <c r="BY442" s="122">
        <f t="shared" si="166"/>
        <v>7.7127612774509122E-2</v>
      </c>
      <c r="BZ442" s="78">
        <v>-5.8198929643806956</v>
      </c>
      <c r="CA442" s="122">
        <f t="shared" si="167"/>
        <v>-5.6394966854105757</v>
      </c>
      <c r="CB442" s="122">
        <f t="shared" si="168"/>
        <v>-15.996432348167096</v>
      </c>
    </row>
    <row r="443" spans="1:80" x14ac:dyDescent="0.35">
      <c r="A443" s="34" t="s">
        <v>71</v>
      </c>
      <c r="B443" s="14">
        <v>3</v>
      </c>
      <c r="C443" s="8" t="s">
        <v>45</v>
      </c>
      <c r="D443" s="14">
        <v>3</v>
      </c>
      <c r="E443" s="58">
        <v>43867</v>
      </c>
      <c r="F443" s="14">
        <v>3247.5</v>
      </c>
      <c r="G443" s="14">
        <v>3248.5</v>
      </c>
      <c r="H443" s="14">
        <v>3087</v>
      </c>
      <c r="I443" s="14" t="e">
        <f>H443+#REF!</f>
        <v>#REF!</v>
      </c>
      <c r="J443" s="8">
        <v>9</v>
      </c>
      <c r="K443" s="54">
        <v>267.43640000000005</v>
      </c>
      <c r="L443" s="60">
        <v>104.8</v>
      </c>
      <c r="M443" s="8">
        <v>98</v>
      </c>
      <c r="N443" s="8">
        <v>294.60000000000002</v>
      </c>
      <c r="O443" s="8">
        <v>25.6</v>
      </c>
      <c r="P443" s="8">
        <v>0.69599999999999995</v>
      </c>
      <c r="Q443" s="8">
        <v>0.253</v>
      </c>
      <c r="R443" s="8">
        <v>0.24</v>
      </c>
      <c r="S443" s="8">
        <v>1633</v>
      </c>
      <c r="T443" s="8"/>
      <c r="U443" s="8"/>
      <c r="V443" s="8"/>
      <c r="W443" s="8">
        <v>0.4</v>
      </c>
      <c r="X443" s="8"/>
      <c r="Y443" s="8"/>
      <c r="Z443" s="8">
        <v>2202</v>
      </c>
      <c r="AA443" s="8">
        <v>6.8</v>
      </c>
      <c r="AB443" s="8">
        <v>23.4</v>
      </c>
      <c r="AC443" s="8">
        <v>2761</v>
      </c>
      <c r="AD443" s="8">
        <v>301.39999999999998</v>
      </c>
      <c r="AE443" s="8"/>
      <c r="AF443" s="8"/>
      <c r="AG443" s="7" t="e">
        <v>#N/A</v>
      </c>
      <c r="AH443" s="111">
        <v>0.13100000000000001</v>
      </c>
      <c r="AI443" s="124">
        <v>0.10292941176470589</v>
      </c>
      <c r="AJ443" s="7">
        <v>35.805</v>
      </c>
      <c r="AK443" s="124">
        <v>1780.7435248618781</v>
      </c>
      <c r="AM443" s="124">
        <v>7100.9698193370177</v>
      </c>
      <c r="AN443" s="124">
        <v>10617.34214972376</v>
      </c>
      <c r="AO443" s="124">
        <v>3.9802596685082872</v>
      </c>
      <c r="AQ443" s="78"/>
      <c r="AR443" s="7">
        <v>0.20874179583857003</v>
      </c>
      <c r="AS443" s="7">
        <f t="shared" si="190"/>
        <v>2.2422</v>
      </c>
      <c r="AT443">
        <v>42.9</v>
      </c>
      <c r="AU443" s="7">
        <v>0</v>
      </c>
      <c r="AV443" s="7">
        <v>0</v>
      </c>
      <c r="AW443" s="78" t="s">
        <v>97</v>
      </c>
      <c r="AX443" s="78" t="s">
        <v>98</v>
      </c>
      <c r="AY443" s="78">
        <v>3021.6</v>
      </c>
      <c r="AZ443" s="78">
        <v>5159.04</v>
      </c>
      <c r="BA443" s="78">
        <v>0</v>
      </c>
      <c r="BB443" s="78">
        <v>-0.22924620106295382</v>
      </c>
      <c r="BC443" s="78" t="str">
        <f t="shared" si="155"/>
        <v>R52S3C3</v>
      </c>
      <c r="BD443" s="78">
        <f t="shared" si="156"/>
        <v>148.07623902498182</v>
      </c>
      <c r="BE443" s="78">
        <v>-0.49</v>
      </c>
      <c r="BF443" s="78"/>
      <c r="BG443" s="99">
        <v>24.4</v>
      </c>
      <c r="BH443" s="142">
        <v>3.0107526881720434</v>
      </c>
      <c r="BI443" s="99">
        <v>3</v>
      </c>
      <c r="BJ443" s="99">
        <f t="shared" si="157"/>
        <v>11.935</v>
      </c>
      <c r="BK443" s="99">
        <v>77.112135176651307</v>
      </c>
      <c r="BL443" s="142">
        <v>3.828125</v>
      </c>
      <c r="BM443" s="76" t="str">
        <f t="shared" si="158"/>
        <v>R52S3</v>
      </c>
      <c r="BN443" s="76">
        <f t="shared" si="159"/>
        <v>66.040602544367957</v>
      </c>
      <c r="BO443" s="76"/>
      <c r="BP443" s="110">
        <f t="shared" si="160"/>
        <v>11.166820098429021</v>
      </c>
      <c r="BQ443" s="144">
        <f t="shared" si="161"/>
        <v>0.23399999999999999</v>
      </c>
      <c r="BR443" s="110">
        <f t="shared" si="162"/>
        <v>8.1298900097906976</v>
      </c>
      <c r="BS443" s="99">
        <v>4</v>
      </c>
      <c r="BT443" s="99" t="e">
        <f t="shared" si="163"/>
        <v>#N/A</v>
      </c>
      <c r="BU443" s="122">
        <v>3</v>
      </c>
      <c r="BV443" s="122" t="e">
        <f t="shared" si="164"/>
        <v>#N/A</v>
      </c>
      <c r="BW443" s="122">
        <f t="shared" si="165"/>
        <v>9.3749999999999997E-3</v>
      </c>
      <c r="BX443" s="122" t="s">
        <v>1377</v>
      </c>
      <c r="BY443" s="122">
        <f t="shared" si="166"/>
        <v>0.12290415170491363</v>
      </c>
      <c r="BZ443" s="78">
        <v>-5.667499993091857</v>
      </c>
      <c r="CA443" s="122">
        <f t="shared" si="167"/>
        <v>-5.7013212679934187</v>
      </c>
      <c r="CB443" s="122">
        <f t="shared" si="168"/>
        <v>-12.783502547094843</v>
      </c>
    </row>
    <row r="444" spans="1:80" x14ac:dyDescent="0.35">
      <c r="A444" s="34" t="s">
        <v>71</v>
      </c>
      <c r="B444" s="14">
        <f t="shared" ref="B444:B445" si="192">B443</f>
        <v>3</v>
      </c>
      <c r="C444" s="8" t="s">
        <v>45</v>
      </c>
      <c r="D444" s="14">
        <v>2</v>
      </c>
      <c r="E444" s="58">
        <v>43867</v>
      </c>
      <c r="F444" s="14">
        <v>3213.5</v>
      </c>
      <c r="G444" s="14">
        <v>3214.5</v>
      </c>
      <c r="H444" s="14">
        <v>3055</v>
      </c>
      <c r="I444" s="14" t="e">
        <f>H444+#REF!</f>
        <v>#REF!</v>
      </c>
      <c r="J444" s="8">
        <v>9</v>
      </c>
      <c r="K444" s="54">
        <v>265.70839999999998</v>
      </c>
      <c r="L444" s="59">
        <v>108.1</v>
      </c>
      <c r="M444" s="8">
        <v>103.1</v>
      </c>
      <c r="N444" s="8">
        <v>304</v>
      </c>
      <c r="O444" s="8">
        <v>41.1</v>
      </c>
      <c r="P444" s="8">
        <v>0.622</v>
      </c>
      <c r="Q444" s="8">
        <v>0.255</v>
      </c>
      <c r="R444" s="8">
        <v>0.23100000000000001</v>
      </c>
      <c r="S444" s="8">
        <v>1399</v>
      </c>
      <c r="T444" s="8"/>
      <c r="U444" s="8"/>
      <c r="V444" s="8"/>
      <c r="W444" s="8">
        <v>0.36599999999999999</v>
      </c>
      <c r="X444" s="8"/>
      <c r="Y444" s="8"/>
      <c r="Z444" s="8">
        <v>2268</v>
      </c>
      <c r="AA444" s="8">
        <v>6.7</v>
      </c>
      <c r="AB444" s="8">
        <v>23.4</v>
      </c>
      <c r="AC444" s="8">
        <v>2761</v>
      </c>
      <c r="AD444" s="8">
        <v>301.39999999999998</v>
      </c>
      <c r="AE444" s="8"/>
      <c r="AF444" s="8"/>
      <c r="AG444" s="7" t="e">
        <v>#N/A</v>
      </c>
      <c r="AH444" s="111">
        <v>0.13100000000000001</v>
      </c>
      <c r="AI444" s="124">
        <v>0.10292941176470589</v>
      </c>
      <c r="AJ444" s="7">
        <v>35.805</v>
      </c>
      <c r="AK444" s="124">
        <v>1780.7435248618781</v>
      </c>
      <c r="AM444" s="124">
        <v>7100.9698193370177</v>
      </c>
      <c r="AN444" s="124">
        <v>10617.34214972376</v>
      </c>
      <c r="AO444" s="124">
        <v>3.9802596685082872</v>
      </c>
      <c r="AQ444" s="78"/>
      <c r="AR444" s="7">
        <v>0.20874179583857003</v>
      </c>
      <c r="AS444" s="7">
        <f t="shared" si="190"/>
        <v>2.2422</v>
      </c>
      <c r="AT444">
        <v>42.9</v>
      </c>
      <c r="AU444" s="7">
        <v>0.70099999999999996</v>
      </c>
      <c r="AV444" s="7">
        <v>14.02</v>
      </c>
      <c r="AW444" s="78" t="s">
        <v>97</v>
      </c>
      <c r="AX444" s="78" t="s">
        <v>98</v>
      </c>
      <c r="AY444" s="78">
        <v>3006.3</v>
      </c>
      <c r="AZ444" s="78">
        <v>5146.24</v>
      </c>
      <c r="BA444" s="78">
        <v>0</v>
      </c>
      <c r="BB444" s="78">
        <v>323.97637316934123</v>
      </c>
      <c r="BC444" s="78" t="str">
        <f t="shared" si="155"/>
        <v>R52S3C2</v>
      </c>
      <c r="BD444" s="78">
        <f t="shared" si="156"/>
        <v>148.07623902498182</v>
      </c>
      <c r="BE444" s="78">
        <v>693.28999999999985</v>
      </c>
      <c r="BF444" s="78"/>
      <c r="BG444" s="99">
        <v>24.4</v>
      </c>
      <c r="BH444" s="142">
        <v>3.0107526881720434</v>
      </c>
      <c r="BI444" s="99">
        <v>3</v>
      </c>
      <c r="BJ444" s="99">
        <f t="shared" si="157"/>
        <v>11.935</v>
      </c>
      <c r="BK444" s="99">
        <v>77.112135176651307</v>
      </c>
      <c r="BL444" s="142">
        <v>2.5085158150851581</v>
      </c>
      <c r="BM444" s="76" t="str">
        <f t="shared" si="158"/>
        <v>R52S3</v>
      </c>
      <c r="BN444" s="76">
        <f t="shared" si="159"/>
        <v>66.040602544367957</v>
      </c>
      <c r="BO444" s="76"/>
      <c r="BP444" s="110">
        <f t="shared" si="160"/>
        <v>6.6114249654715342</v>
      </c>
      <c r="BQ444" s="144">
        <f t="shared" si="161"/>
        <v>0.23399999999999999</v>
      </c>
      <c r="BR444" s="110">
        <f t="shared" si="162"/>
        <v>8.1298900097906976</v>
      </c>
      <c r="BS444" s="99">
        <v>4</v>
      </c>
      <c r="BT444" s="99" t="e">
        <f t="shared" si="163"/>
        <v>#N/A</v>
      </c>
      <c r="BU444" s="122">
        <v>3</v>
      </c>
      <c r="BV444" s="122" t="e">
        <f t="shared" si="164"/>
        <v>#N/A</v>
      </c>
      <c r="BW444" s="122">
        <f t="shared" si="165"/>
        <v>5.6204379562043794E-3</v>
      </c>
      <c r="BX444" s="122" t="s">
        <v>1377</v>
      </c>
      <c r="BY444" s="122">
        <f t="shared" si="166"/>
        <v>7.753054635620793E-2</v>
      </c>
      <c r="BZ444" s="78">
        <v>-5.7182319054441999</v>
      </c>
      <c r="CA444" s="122">
        <f t="shared" si="167"/>
        <v>-5.7013212679934187</v>
      </c>
      <c r="CB444" s="122">
        <f t="shared" si="168"/>
        <v>-12.783502547094843</v>
      </c>
    </row>
    <row r="445" spans="1:80" x14ac:dyDescent="0.35">
      <c r="A445" s="34" t="s">
        <v>71</v>
      </c>
      <c r="B445" s="14">
        <f t="shared" si="192"/>
        <v>3</v>
      </c>
      <c r="C445" s="8" t="s">
        <v>45</v>
      </c>
      <c r="D445" s="14">
        <v>1</v>
      </c>
      <c r="E445" s="58">
        <v>43867</v>
      </c>
      <c r="F445" s="14">
        <v>3204</v>
      </c>
      <c r="G445" s="14">
        <v>3204.8</v>
      </c>
      <c r="H445" s="14">
        <v>3046</v>
      </c>
      <c r="I445" s="14" t="e">
        <f>H445+#REF!</f>
        <v>#REF!</v>
      </c>
      <c r="J445" s="8">
        <v>7</v>
      </c>
      <c r="K445" s="54">
        <v>265.21160000000003</v>
      </c>
      <c r="L445" s="59">
        <v>108.1</v>
      </c>
      <c r="M445" s="8">
        <v>103.1</v>
      </c>
      <c r="N445" s="8">
        <v>304</v>
      </c>
      <c r="O445" s="8">
        <v>41.1</v>
      </c>
      <c r="P445" s="8">
        <v>0.622</v>
      </c>
      <c r="Q445" s="8">
        <v>0.255</v>
      </c>
      <c r="R445" s="8">
        <v>0.23100000000000001</v>
      </c>
      <c r="S445" s="8">
        <v>1399</v>
      </c>
      <c r="T445" s="8"/>
      <c r="U445" s="8"/>
      <c r="V445" s="8"/>
      <c r="W445" s="8">
        <v>0.36599999999999999</v>
      </c>
      <c r="X445" s="8"/>
      <c r="Y445" s="8"/>
      <c r="Z445" s="8">
        <v>2268</v>
      </c>
      <c r="AA445" s="8">
        <v>6.7</v>
      </c>
      <c r="AB445" s="8">
        <v>23.4</v>
      </c>
      <c r="AC445" s="8">
        <v>2761</v>
      </c>
      <c r="AD445" s="8">
        <v>301.39999999999998</v>
      </c>
      <c r="AE445" s="8"/>
      <c r="AF445" s="8"/>
      <c r="AG445" s="7" t="e">
        <v>#N/A</v>
      </c>
      <c r="AH445" s="111">
        <v>0.13100000000000001</v>
      </c>
      <c r="AI445" s="124">
        <v>0.10292941176470589</v>
      </c>
      <c r="AJ445" s="7">
        <v>35.805</v>
      </c>
      <c r="AK445" s="124">
        <v>1780.7435248618781</v>
      </c>
      <c r="AM445" s="124">
        <v>7100.9698193370177</v>
      </c>
      <c r="AN445" s="124">
        <v>10617.34214972376</v>
      </c>
      <c r="AO445" s="124">
        <v>3.9802596685082872</v>
      </c>
      <c r="AQ445" s="78"/>
      <c r="AR445" s="7">
        <v>0.20874179583857003</v>
      </c>
      <c r="AS445" s="7">
        <f t="shared" si="190"/>
        <v>2.2422</v>
      </c>
      <c r="AT445">
        <v>42.9</v>
      </c>
      <c r="AU445" s="7">
        <v>0.26100000000000001</v>
      </c>
      <c r="AV445" s="7">
        <v>5.22</v>
      </c>
      <c r="AW445" s="78" t="s">
        <v>97</v>
      </c>
      <c r="AX445" s="78" t="s">
        <v>98</v>
      </c>
      <c r="AY445" s="78">
        <v>3001.4</v>
      </c>
      <c r="AZ445" s="78">
        <v>5142.6400000000003</v>
      </c>
      <c r="BA445" s="78">
        <v>0</v>
      </c>
      <c r="BB445" s="78">
        <v>120.48159010666716</v>
      </c>
      <c r="BC445" s="78" t="str">
        <f t="shared" si="155"/>
        <v>R52S3C1</v>
      </c>
      <c r="BD445" s="78">
        <f t="shared" si="156"/>
        <v>148.07623902498182</v>
      </c>
      <c r="BE445" s="78">
        <v>257.98</v>
      </c>
      <c r="BF445" s="78"/>
      <c r="BG445" s="99">
        <v>24.4</v>
      </c>
      <c r="BH445" s="142">
        <v>3.0107526881720434</v>
      </c>
      <c r="BI445" s="99">
        <v>3</v>
      </c>
      <c r="BJ445" s="99">
        <f t="shared" si="157"/>
        <v>11.935</v>
      </c>
      <c r="BK445" s="99">
        <v>77.112135176651307</v>
      </c>
      <c r="BL445" s="142">
        <v>2.5085158150851581</v>
      </c>
      <c r="BM445" s="76" t="str">
        <f t="shared" si="158"/>
        <v>R52S3</v>
      </c>
      <c r="BN445" s="76">
        <f t="shared" si="159"/>
        <v>66.040602544367957</v>
      </c>
      <c r="BO445" s="76"/>
      <c r="BP445" s="110">
        <f t="shared" si="160"/>
        <v>6.6114249654715342</v>
      </c>
      <c r="BQ445" s="144">
        <f t="shared" si="161"/>
        <v>0.23399999999999999</v>
      </c>
      <c r="BR445" s="110">
        <f t="shared" si="162"/>
        <v>8.1298900097906976</v>
      </c>
      <c r="BS445" s="99">
        <v>4</v>
      </c>
      <c r="BT445" s="99" t="e">
        <f t="shared" si="163"/>
        <v>#N/A</v>
      </c>
      <c r="BU445" s="122">
        <v>3</v>
      </c>
      <c r="BV445" s="122" t="e">
        <f t="shared" si="164"/>
        <v>#N/A</v>
      </c>
      <c r="BW445" s="122">
        <f t="shared" si="165"/>
        <v>5.6204379562043794E-3</v>
      </c>
      <c r="BX445" s="122" t="s">
        <v>1377</v>
      </c>
      <c r="BY445" s="122">
        <f t="shared" si="166"/>
        <v>7.753054635620793E-2</v>
      </c>
      <c r="BZ445" s="78">
        <v>-5.7182319054441999</v>
      </c>
      <c r="CA445" s="122">
        <f t="shared" si="167"/>
        <v>-5.7013212679934187</v>
      </c>
      <c r="CB445" s="122">
        <f t="shared" si="168"/>
        <v>-12.783502547094843</v>
      </c>
    </row>
    <row r="446" spans="1:80" x14ac:dyDescent="0.35">
      <c r="A446" s="34" t="s">
        <v>71</v>
      </c>
      <c r="B446" s="14">
        <v>2</v>
      </c>
      <c r="C446" s="8" t="s">
        <v>45</v>
      </c>
      <c r="D446" s="14">
        <v>3</v>
      </c>
      <c r="E446" s="58">
        <v>43864</v>
      </c>
      <c r="F446" s="14">
        <v>3335.5</v>
      </c>
      <c r="G446" s="14">
        <v>3336.5</v>
      </c>
      <c r="H446" s="14">
        <v>3171</v>
      </c>
      <c r="I446" s="14" t="e">
        <f>H446+#REF!</f>
        <v>#REF!</v>
      </c>
      <c r="J446" s="8">
        <v>9</v>
      </c>
      <c r="K446" s="54">
        <v>271.97239999999999</v>
      </c>
      <c r="L446" s="59">
        <v>69.900000000000006</v>
      </c>
      <c r="M446" s="8">
        <v>69.7</v>
      </c>
      <c r="N446" s="8">
        <v>131.1</v>
      </c>
      <c r="O446" s="8">
        <v>48.6</v>
      </c>
      <c r="P446" s="8">
        <v>0.78400000000000003</v>
      </c>
      <c r="Q446" s="8">
        <v>0.23400000000000001</v>
      </c>
      <c r="R446" s="8">
        <v>0.26700000000000002</v>
      </c>
      <c r="S446" s="8">
        <v>1646</v>
      </c>
      <c r="T446" s="8"/>
      <c r="U446" s="8"/>
      <c r="V446" s="8"/>
      <c r="W446" s="8">
        <v>0.247</v>
      </c>
      <c r="X446" s="8"/>
      <c r="Y446" s="8"/>
      <c r="Z446" s="8">
        <v>2153</v>
      </c>
      <c r="AA446" s="8">
        <v>9.4</v>
      </c>
      <c r="AB446" s="8">
        <v>4.2</v>
      </c>
      <c r="AC446" s="8">
        <v>2259.42</v>
      </c>
      <c r="AD446" s="8">
        <v>206.631</v>
      </c>
      <c r="AE446" s="8"/>
      <c r="AF446" s="8"/>
      <c r="AG446" s="7" t="e">
        <v>#N/A</v>
      </c>
      <c r="AH446" s="111">
        <v>0.125</v>
      </c>
      <c r="AI446" s="124">
        <v>0.16292857142857151</v>
      </c>
      <c r="AJ446" s="7">
        <v>28.556999999999999</v>
      </c>
      <c r="AK446" s="124">
        <v>1972.0808101604291</v>
      </c>
      <c r="AM446" s="124">
        <v>7236.5335818181766</v>
      </c>
      <c r="AN446" s="124">
        <v>10940.50934224599</v>
      </c>
      <c r="AO446" s="124">
        <v>4.3633042780748648</v>
      </c>
      <c r="AQ446" s="78"/>
      <c r="AR446" s="7">
        <v>0.19525860559582589</v>
      </c>
      <c r="AS446" s="7">
        <f t="shared" si="190"/>
        <v>1.6727999999999998</v>
      </c>
      <c r="AT446">
        <v>44.6</v>
      </c>
      <c r="AU446" s="7">
        <v>0</v>
      </c>
      <c r="AV446" s="7">
        <v>0</v>
      </c>
      <c r="AW446" s="78" t="s">
        <v>97</v>
      </c>
      <c r="AX446" s="78" t="s">
        <v>98</v>
      </c>
      <c r="AY446" s="78">
        <v>3074.1</v>
      </c>
      <c r="AZ446" s="78">
        <v>5192.6400000000003</v>
      </c>
      <c r="BA446" s="78">
        <v>0</v>
      </c>
      <c r="BB446" s="78">
        <v>15.864699274028338</v>
      </c>
      <c r="BC446" s="78" t="str">
        <f t="shared" si="155"/>
        <v>R52S2C3</v>
      </c>
      <c r="BD446" s="78">
        <f t="shared" si="156"/>
        <v>180.58649906065281</v>
      </c>
      <c r="BE446" s="78">
        <v>33.61</v>
      </c>
      <c r="BF446" s="78"/>
      <c r="BG446" s="99">
        <v>30.4</v>
      </c>
      <c r="BH446" s="142">
        <v>4.1811114612879505</v>
      </c>
      <c r="BI446" s="99">
        <v>3</v>
      </c>
      <c r="BJ446" s="99">
        <f t="shared" si="157"/>
        <v>9.5190000000000001</v>
      </c>
      <c r="BK446" s="99">
        <v>79.119655425990132</v>
      </c>
      <c r="BL446" s="142">
        <v>1.4341563786008231</v>
      </c>
      <c r="BM446" s="76" t="str">
        <f t="shared" si="158"/>
        <v>R52S2</v>
      </c>
      <c r="BN446" s="76">
        <f t="shared" si="159"/>
        <v>107.95462641119849</v>
      </c>
      <c r="BO446" s="76"/>
      <c r="BP446" s="110">
        <f t="shared" si="160"/>
        <v>5.6699436496062141</v>
      </c>
      <c r="BQ446" s="144">
        <f t="shared" si="161"/>
        <v>0.26733333333333337</v>
      </c>
      <c r="BR446" s="110">
        <f t="shared" si="162"/>
        <v>9.2730213541487689</v>
      </c>
      <c r="BS446" s="99">
        <v>4</v>
      </c>
      <c r="BT446" s="99" t="e">
        <f t="shared" si="163"/>
        <v>#N/A</v>
      </c>
      <c r="BU446" s="122">
        <v>3</v>
      </c>
      <c r="BV446" s="122" t="e">
        <f t="shared" si="164"/>
        <v>#N/A</v>
      </c>
      <c r="BW446" s="122">
        <f t="shared" si="165"/>
        <v>5.4938271604938272E-3</v>
      </c>
      <c r="BX446" s="122" t="s">
        <v>1377</v>
      </c>
      <c r="BY446" s="122">
        <f t="shared" si="166"/>
        <v>5.9452746913881013E-2</v>
      </c>
      <c r="BZ446" s="78">
        <v>-5.3912644476852671</v>
      </c>
      <c r="CA446" s="122">
        <f t="shared" si="167"/>
        <v>-5.2968020649623</v>
      </c>
      <c r="CB446" s="122">
        <f t="shared" si="168"/>
        <v>-8.8604904942689338</v>
      </c>
    </row>
    <row r="447" spans="1:80" x14ac:dyDescent="0.35">
      <c r="A447" s="34" t="s">
        <v>71</v>
      </c>
      <c r="B447" s="14">
        <f t="shared" ref="B447:B448" si="193">B446</f>
        <v>2</v>
      </c>
      <c r="C447" s="8" t="s">
        <v>45</v>
      </c>
      <c r="D447" s="14">
        <v>2</v>
      </c>
      <c r="E447" s="58">
        <v>43864</v>
      </c>
      <c r="F447" s="14">
        <v>3314</v>
      </c>
      <c r="G447" s="14">
        <v>3315</v>
      </c>
      <c r="H447" s="14">
        <v>3151</v>
      </c>
      <c r="I447" s="14" t="e">
        <f>H447+#REF!</f>
        <v>#REF!</v>
      </c>
      <c r="J447" s="8">
        <v>9</v>
      </c>
      <c r="K447" s="54">
        <v>270.89239999999995</v>
      </c>
      <c r="L447" s="59">
        <v>69.900000000000006</v>
      </c>
      <c r="M447" s="8">
        <v>69.7</v>
      </c>
      <c r="N447" s="8">
        <v>131.1</v>
      </c>
      <c r="O447" s="8">
        <v>48.6</v>
      </c>
      <c r="P447" s="8">
        <v>0.78400000000000003</v>
      </c>
      <c r="Q447" s="8">
        <v>0.23400000000000001</v>
      </c>
      <c r="R447" s="8">
        <v>0.26700000000000002</v>
      </c>
      <c r="S447" s="8">
        <v>1646</v>
      </c>
      <c r="T447" s="8"/>
      <c r="U447" s="8"/>
      <c r="V447" s="8"/>
      <c r="W447" s="8">
        <v>0.247</v>
      </c>
      <c r="X447" s="8"/>
      <c r="Y447" s="8"/>
      <c r="Z447" s="8">
        <v>2153</v>
      </c>
      <c r="AA447" s="8">
        <v>9.4</v>
      </c>
      <c r="AB447" s="8">
        <v>4.2</v>
      </c>
      <c r="AC447" s="8">
        <v>2259.42</v>
      </c>
      <c r="AD447" s="8">
        <v>206.631</v>
      </c>
      <c r="AE447" s="8"/>
      <c r="AF447" s="8"/>
      <c r="AG447" s="7" t="e">
        <v>#N/A</v>
      </c>
      <c r="AH447" s="111">
        <v>0.125</v>
      </c>
      <c r="AI447" s="124">
        <v>0.16292857142857151</v>
      </c>
      <c r="AJ447" s="7">
        <v>28.556999999999999</v>
      </c>
      <c r="AK447" s="124">
        <v>1972.0808101604291</v>
      </c>
      <c r="AM447" s="124">
        <v>7236.5335818181766</v>
      </c>
      <c r="AN447" s="124">
        <v>10940.50934224599</v>
      </c>
      <c r="AO447" s="124">
        <v>4.3633042780748648</v>
      </c>
      <c r="AQ447" s="78"/>
      <c r="AR447" s="7">
        <v>0.19525860559582589</v>
      </c>
      <c r="AS447" s="7">
        <f t="shared" si="190"/>
        <v>1.6727999999999998</v>
      </c>
      <c r="AT447">
        <v>44.6</v>
      </c>
      <c r="AU447" s="7">
        <v>0.93450000000000011</v>
      </c>
      <c r="AV447" s="7">
        <v>18.690000000000001</v>
      </c>
      <c r="AW447" s="78" t="s">
        <v>97</v>
      </c>
      <c r="AX447" s="78" t="s">
        <v>98</v>
      </c>
      <c r="AY447" s="78">
        <v>3055.7</v>
      </c>
      <c r="AZ447" s="78">
        <v>5184.6400000000003</v>
      </c>
      <c r="BA447" s="78">
        <v>47.22</v>
      </c>
      <c r="BB447" s="78">
        <v>476.70202072392823</v>
      </c>
      <c r="BC447" s="78" t="str">
        <f t="shared" si="155"/>
        <v>R52S2C2</v>
      </c>
      <c r="BD447" s="78">
        <f t="shared" si="156"/>
        <v>180.58649906065281</v>
      </c>
      <c r="BE447" s="78">
        <v>1014.87</v>
      </c>
      <c r="BF447" s="78"/>
      <c r="BG447" s="99">
        <v>30.4</v>
      </c>
      <c r="BH447" s="142">
        <v>4.1811114612879505</v>
      </c>
      <c r="BI447" s="99">
        <v>3</v>
      </c>
      <c r="BJ447" s="99">
        <f t="shared" si="157"/>
        <v>9.5190000000000001</v>
      </c>
      <c r="BK447" s="99">
        <v>79.119655425990132</v>
      </c>
      <c r="BL447" s="142">
        <v>1.4341563786008231</v>
      </c>
      <c r="BM447" s="76" t="str">
        <f t="shared" si="158"/>
        <v>R52S2</v>
      </c>
      <c r="BN447" s="76">
        <f t="shared" si="159"/>
        <v>107.95462641119849</v>
      </c>
      <c r="BO447" s="76"/>
      <c r="BP447" s="110">
        <f t="shared" si="160"/>
        <v>5.6699436496062141</v>
      </c>
      <c r="BQ447" s="144">
        <f t="shared" si="161"/>
        <v>0.26733333333333337</v>
      </c>
      <c r="BR447" s="110">
        <f t="shared" si="162"/>
        <v>9.2730213541487689</v>
      </c>
      <c r="BS447" s="99">
        <v>4</v>
      </c>
      <c r="BT447" s="99" t="e">
        <f t="shared" si="163"/>
        <v>#N/A</v>
      </c>
      <c r="BU447" s="122">
        <v>3</v>
      </c>
      <c r="BV447" s="122" t="e">
        <f t="shared" si="164"/>
        <v>#N/A</v>
      </c>
      <c r="BW447" s="122">
        <f t="shared" si="165"/>
        <v>5.4938271604938272E-3</v>
      </c>
      <c r="BX447" s="122" t="s">
        <v>1377</v>
      </c>
      <c r="BY447" s="122">
        <f t="shared" si="166"/>
        <v>5.9452746913881013E-2</v>
      </c>
      <c r="BZ447" s="78">
        <v>-5.3912644476852671</v>
      </c>
      <c r="CA447" s="122">
        <f t="shared" si="167"/>
        <v>-5.2968020649623</v>
      </c>
      <c r="CB447" s="122">
        <f t="shared" si="168"/>
        <v>-8.8604904942689338</v>
      </c>
    </row>
    <row r="448" spans="1:80" x14ac:dyDescent="0.35">
      <c r="A448" s="34" t="s">
        <v>71</v>
      </c>
      <c r="B448" s="14">
        <f t="shared" si="193"/>
        <v>2</v>
      </c>
      <c r="C448" s="8" t="s">
        <v>45</v>
      </c>
      <c r="D448" s="14">
        <v>1</v>
      </c>
      <c r="E448" s="58">
        <v>43864</v>
      </c>
      <c r="F448" s="14">
        <v>3285</v>
      </c>
      <c r="G448" s="14">
        <v>3286</v>
      </c>
      <c r="H448" s="14">
        <v>3124</v>
      </c>
      <c r="I448" s="14" t="e">
        <f>H448+#REF!</f>
        <v>#REF!</v>
      </c>
      <c r="J448" s="8">
        <v>9</v>
      </c>
      <c r="K448" s="54">
        <v>269.43439999999998</v>
      </c>
      <c r="L448" s="8">
        <v>55.5</v>
      </c>
      <c r="M448" s="8">
        <v>52.5</v>
      </c>
      <c r="N448" s="8">
        <v>130.1</v>
      </c>
      <c r="O448" s="8">
        <v>22.2</v>
      </c>
      <c r="P448" s="8">
        <v>0.67600000000000005</v>
      </c>
      <c r="Q448" s="8">
        <v>0.252</v>
      </c>
      <c r="R448" s="8">
        <v>0.26800000000000002</v>
      </c>
      <c r="S448" s="8">
        <v>1831</v>
      </c>
      <c r="T448" s="8"/>
      <c r="U448" s="8"/>
      <c r="V448" s="8"/>
      <c r="W448" s="8">
        <v>0.26300000000000001</v>
      </c>
      <c r="X448" s="8"/>
      <c r="Y448" s="8"/>
      <c r="Z448" s="8">
        <v>1483</v>
      </c>
      <c r="AA448" s="8">
        <v>8.6</v>
      </c>
      <c r="AB448" s="8">
        <v>4.2</v>
      </c>
      <c r="AC448" s="8">
        <v>2259.42</v>
      </c>
      <c r="AD448" s="8">
        <v>206.631</v>
      </c>
      <c r="AE448" s="8"/>
      <c r="AF448" s="8"/>
      <c r="AG448" s="7" t="e">
        <v>#N/A</v>
      </c>
      <c r="AH448" s="111">
        <v>0.125</v>
      </c>
      <c r="AI448" s="124">
        <v>0.16292857142857151</v>
      </c>
      <c r="AJ448" s="7">
        <v>28.556999999999999</v>
      </c>
      <c r="AK448" s="124">
        <v>1972.0808101604291</v>
      </c>
      <c r="AM448" s="124">
        <v>7236.5335818181766</v>
      </c>
      <c r="AN448" s="124">
        <v>10940.50934224599</v>
      </c>
      <c r="AO448" s="124">
        <v>4.3633042780748648</v>
      </c>
      <c r="AQ448" s="78"/>
      <c r="AR448" s="7">
        <v>0.19525860559582589</v>
      </c>
      <c r="AS448" s="7">
        <f t="shared" si="190"/>
        <v>1.6727999999999998</v>
      </c>
      <c r="AT448">
        <v>44.6</v>
      </c>
      <c r="AU448" s="7">
        <v>0.106</v>
      </c>
      <c r="AV448" s="7">
        <v>2.12</v>
      </c>
      <c r="AW448" s="78" t="s">
        <v>97</v>
      </c>
      <c r="AX448" s="78" t="s">
        <v>98</v>
      </c>
      <c r="AY448" s="78">
        <v>3040.6</v>
      </c>
      <c r="AZ448" s="78">
        <v>5173.84</v>
      </c>
      <c r="BA448" s="78">
        <v>49.25</v>
      </c>
      <c r="BB448" s="78">
        <v>49.192777184001791</v>
      </c>
      <c r="BC448" s="78" t="str">
        <f t="shared" si="155"/>
        <v>R52S2C1</v>
      </c>
      <c r="BD448" s="78">
        <f t="shared" si="156"/>
        <v>180.58649906065281</v>
      </c>
      <c r="BE448" s="78">
        <v>104.93999999999998</v>
      </c>
      <c r="BF448" s="78"/>
      <c r="BG448" s="99">
        <v>30.4</v>
      </c>
      <c r="BH448" s="142">
        <v>4.1811114612879505</v>
      </c>
      <c r="BI448" s="99">
        <v>3</v>
      </c>
      <c r="BJ448" s="99">
        <f t="shared" si="157"/>
        <v>9.5190000000000001</v>
      </c>
      <c r="BK448" s="99">
        <v>79.119655425990132</v>
      </c>
      <c r="BL448" s="142">
        <v>2.3648648648648649</v>
      </c>
      <c r="BM448" s="76" t="str">
        <f t="shared" si="158"/>
        <v>R52S2</v>
      </c>
      <c r="BN448" s="76">
        <f t="shared" si="159"/>
        <v>107.95462641119849</v>
      </c>
      <c r="BO448" s="76"/>
      <c r="BP448" s="110">
        <f t="shared" si="160"/>
        <v>16.479176763233877</v>
      </c>
      <c r="BQ448" s="144">
        <f t="shared" si="161"/>
        <v>0.26733333333333337</v>
      </c>
      <c r="BR448" s="110">
        <f t="shared" si="162"/>
        <v>9.2730213541487689</v>
      </c>
      <c r="BS448" s="99">
        <v>4</v>
      </c>
      <c r="BT448" s="99" t="e">
        <f t="shared" si="163"/>
        <v>#N/A</v>
      </c>
      <c r="BU448" s="122">
        <v>3</v>
      </c>
      <c r="BV448" s="122" t="e">
        <f t="shared" si="164"/>
        <v>#N/A</v>
      </c>
      <c r="BW448" s="122">
        <f t="shared" si="165"/>
        <v>1.2072072072072074E-2</v>
      </c>
      <c r="BX448" s="122" t="s">
        <v>1377</v>
      </c>
      <c r="BY448" s="122">
        <f t="shared" si="166"/>
        <v>0.12125142502151566</v>
      </c>
      <c r="BZ448" s="78">
        <v>-5.1078772995163666</v>
      </c>
      <c r="CA448" s="122">
        <f t="shared" si="167"/>
        <v>-5.2968020649623</v>
      </c>
      <c r="CB448" s="122">
        <f t="shared" si="168"/>
        <v>-8.8604904942689338</v>
      </c>
    </row>
    <row r="449" spans="1:80" x14ac:dyDescent="0.35">
      <c r="A449" s="34" t="s">
        <v>71</v>
      </c>
      <c r="B449" s="14">
        <v>1</v>
      </c>
      <c r="C449" s="8" t="s">
        <v>44</v>
      </c>
      <c r="D449" s="14">
        <v>4</v>
      </c>
      <c r="E449" s="58">
        <v>43863</v>
      </c>
      <c r="F449" s="14">
        <v>3447</v>
      </c>
      <c r="G449" s="14">
        <v>3447.8</v>
      </c>
      <c r="H449" s="14">
        <v>3278</v>
      </c>
      <c r="I449" s="14" t="e">
        <f>H449+#REF!</f>
        <v>#REF!</v>
      </c>
      <c r="J449" s="8">
        <v>7</v>
      </c>
      <c r="K449" s="54">
        <v>277.7396</v>
      </c>
      <c r="L449" s="59">
        <v>143.1</v>
      </c>
      <c r="M449" s="8">
        <v>119.3</v>
      </c>
      <c r="N449" s="8">
        <v>410.2</v>
      </c>
      <c r="O449" s="8">
        <v>53.7</v>
      </c>
      <c r="P449" s="8">
        <v>1.1659999999999999</v>
      </c>
      <c r="Q449" s="8">
        <v>0.33100000000000002</v>
      </c>
      <c r="R449" s="8">
        <v>0.23799999999999999</v>
      </c>
      <c r="S449" s="8">
        <v>1516</v>
      </c>
      <c r="T449" s="8"/>
      <c r="U449" s="8"/>
      <c r="V449" s="8"/>
      <c r="W449" s="8">
        <v>0.44</v>
      </c>
      <c r="X449" s="8"/>
      <c r="Y449" s="8"/>
      <c r="Z449" s="8">
        <v>1674</v>
      </c>
      <c r="AA449" s="8">
        <v>569.29999999999995</v>
      </c>
      <c r="AB449" s="8">
        <v>3.5</v>
      </c>
      <c r="AC449" s="8">
        <v>2696.02</v>
      </c>
      <c r="AD449" s="8">
        <v>253.553</v>
      </c>
      <c r="AE449" s="8"/>
      <c r="AF449" s="8"/>
      <c r="AG449" s="7" t="e">
        <v>#N/A</v>
      </c>
      <c r="AH449" s="111">
        <v>5.7000000000000002E-2</v>
      </c>
      <c r="AI449" s="124">
        <v>7.1800000000000003E-2</v>
      </c>
      <c r="AJ449" s="7">
        <v>31.123999999999999</v>
      </c>
      <c r="AK449" s="124">
        <v>2331.0810211822659</v>
      </c>
      <c r="AM449" s="124">
        <v>7184.4391600985246</v>
      </c>
      <c r="AN449" s="124">
        <v>11366.83562315271</v>
      </c>
      <c r="AO449" s="124">
        <v>4.4047236453201961</v>
      </c>
      <c r="AQ449" s="78"/>
      <c r="AR449" s="7">
        <v>2.5221693869682562E-2</v>
      </c>
      <c r="AS449" s="7">
        <f t="shared" si="190"/>
        <v>0.23549999999999999</v>
      </c>
      <c r="AT449">
        <v>79.400000000000006</v>
      </c>
      <c r="AU449" s="7">
        <v>9.1499999999999998E-2</v>
      </c>
      <c r="AV449" s="7">
        <v>1.83</v>
      </c>
      <c r="AW449" s="78" t="s">
        <v>97</v>
      </c>
      <c r="AX449" s="78" t="s">
        <v>98</v>
      </c>
      <c r="AY449" s="78">
        <v>3197.7</v>
      </c>
      <c r="AZ449" s="78">
        <v>5235.4399999999996</v>
      </c>
      <c r="BA449" s="78">
        <v>1.84</v>
      </c>
      <c r="BB449" s="78">
        <v>46.517220057514706</v>
      </c>
      <c r="BC449" s="78" t="str">
        <f t="shared" si="155"/>
        <v>R52S1C4</v>
      </c>
      <c r="BD449" s="78">
        <f t="shared" si="156"/>
        <v>26.272593677075037</v>
      </c>
      <c r="BE449" s="78">
        <v>94.79</v>
      </c>
      <c r="BF449" s="78"/>
      <c r="BG449" s="99">
        <v>30.8</v>
      </c>
      <c r="BH449" s="142">
        <v>5.8732810692713029</v>
      </c>
      <c r="BI449" s="99">
        <v>4</v>
      </c>
      <c r="BJ449" s="99">
        <f t="shared" si="157"/>
        <v>7.7809999999999997</v>
      </c>
      <c r="BK449" s="99">
        <v>86.621899498779086</v>
      </c>
      <c r="BL449" s="142">
        <v>2.2216014897579144</v>
      </c>
      <c r="BM449" s="76" t="str">
        <f t="shared" si="158"/>
        <v>R52S1</v>
      </c>
      <c r="BN449" s="76">
        <f t="shared" si="159"/>
        <v>111.56090733365197</v>
      </c>
      <c r="BO449" s="76"/>
      <c r="BP449" s="110">
        <f t="shared" si="160"/>
        <v>3.6788013452703408</v>
      </c>
      <c r="BQ449" s="144">
        <f t="shared" si="161"/>
        <v>0.20674999999999999</v>
      </c>
      <c r="BR449" s="110">
        <f t="shared" si="162"/>
        <v>14.215628321535815</v>
      </c>
      <c r="BS449" s="99">
        <v>4</v>
      </c>
      <c r="BT449" s="99" t="e">
        <f t="shared" si="163"/>
        <v>#N/A</v>
      </c>
      <c r="BU449" s="122">
        <v>3</v>
      </c>
      <c r="BV449" s="122" t="e">
        <f t="shared" si="164"/>
        <v>#N/A</v>
      </c>
      <c r="BW449" s="122">
        <f t="shared" si="165"/>
        <v>4.4320297951582861E-3</v>
      </c>
      <c r="BX449" s="122" t="s">
        <v>1377</v>
      </c>
      <c r="BY449" s="122">
        <f t="shared" si="166"/>
        <v>6.1544014991298732E-2</v>
      </c>
      <c r="BZ449" s="78">
        <v>-5.9688327409654987</v>
      </c>
      <c r="CA449" s="122">
        <f t="shared" si="167"/>
        <v>-5.5547593502390926</v>
      </c>
      <c r="CB449" s="122">
        <f t="shared" si="168"/>
        <v>-1.3081458269813062</v>
      </c>
    </row>
    <row r="450" spans="1:80" x14ac:dyDescent="0.35">
      <c r="A450" s="34" t="s">
        <v>71</v>
      </c>
      <c r="B450" s="14">
        <f t="shared" ref="B450:B452" si="194">B449</f>
        <v>1</v>
      </c>
      <c r="C450" s="8" t="s">
        <v>44</v>
      </c>
      <c r="D450" s="14">
        <v>3</v>
      </c>
      <c r="E450" s="58">
        <v>43863</v>
      </c>
      <c r="F450" s="14">
        <v>3428.4</v>
      </c>
      <c r="G450" s="14">
        <v>3429.2</v>
      </c>
      <c r="H450" s="14">
        <v>3259</v>
      </c>
      <c r="I450" s="14" t="e">
        <f>H450+#REF!</f>
        <v>#REF!</v>
      </c>
      <c r="J450" s="8">
        <v>7</v>
      </c>
      <c r="K450" s="54">
        <v>276.71360000000004</v>
      </c>
      <c r="L450" s="59">
        <v>143.1</v>
      </c>
      <c r="M450" s="8">
        <v>119.3</v>
      </c>
      <c r="N450" s="8">
        <v>410.2</v>
      </c>
      <c r="O450" s="8">
        <v>53.7</v>
      </c>
      <c r="P450" s="8">
        <v>1.1659999999999999</v>
      </c>
      <c r="Q450" s="8">
        <v>0.33100000000000002</v>
      </c>
      <c r="R450" s="8">
        <v>0.23799999999999999</v>
      </c>
      <c r="S450" s="8">
        <v>1516</v>
      </c>
      <c r="T450" s="8"/>
      <c r="U450" s="8"/>
      <c r="V450" s="8"/>
      <c r="W450" s="8">
        <v>0.44</v>
      </c>
      <c r="X450" s="8"/>
      <c r="Y450" s="8"/>
      <c r="Z450" s="8">
        <v>1674</v>
      </c>
      <c r="AA450" s="8">
        <v>569.29999999999995</v>
      </c>
      <c r="AB450" s="8">
        <v>3.5</v>
      </c>
      <c r="AC450" s="8">
        <v>2696.02</v>
      </c>
      <c r="AD450" s="8">
        <v>253.553</v>
      </c>
      <c r="AE450" s="8"/>
      <c r="AF450" s="8"/>
      <c r="AG450" s="7" t="e">
        <v>#N/A</v>
      </c>
      <c r="AH450" s="111">
        <v>5.7000000000000002E-2</v>
      </c>
      <c r="AI450" s="124">
        <v>7.1800000000000003E-2</v>
      </c>
      <c r="AJ450" s="7">
        <v>31.123999999999999</v>
      </c>
      <c r="AK450" s="124">
        <v>2331.0810211822659</v>
      </c>
      <c r="AM450" s="124">
        <v>7184.4391600985246</v>
      </c>
      <c r="AN450" s="124">
        <v>11366.83562315271</v>
      </c>
      <c r="AO450" s="124">
        <v>4.4047236453201961</v>
      </c>
      <c r="AQ450" s="78"/>
      <c r="AR450" s="7">
        <v>2.5221693869682562E-2</v>
      </c>
      <c r="AS450" s="7">
        <f t="shared" si="190"/>
        <v>0.23549999999999999</v>
      </c>
      <c r="AT450">
        <v>79.400000000000006</v>
      </c>
      <c r="AU450" s="7">
        <v>0</v>
      </c>
      <c r="AV450" s="7">
        <v>0</v>
      </c>
      <c r="AW450" s="78" t="s">
        <v>97</v>
      </c>
      <c r="AX450" s="78" t="s">
        <v>98</v>
      </c>
      <c r="AY450" s="78">
        <v>3176.2</v>
      </c>
      <c r="AZ450" s="78">
        <v>5227.84</v>
      </c>
      <c r="BA450" s="78">
        <v>47.17</v>
      </c>
      <c r="BB450" s="78">
        <v>-0.37530950849076833</v>
      </c>
      <c r="BC450" s="78" t="str">
        <f t="shared" ref="BC450:BC513" si="195">CONCATENATE("R",RIGHT(A450,2),"S",B450,"C",D450)</f>
        <v>R52S1C3</v>
      </c>
      <c r="BD450" s="78">
        <f t="shared" si="156"/>
        <v>26.272593677075037</v>
      </c>
      <c r="BE450" s="78">
        <v>-0.77000000000000013</v>
      </c>
      <c r="BF450" s="78"/>
      <c r="BG450" s="99">
        <v>30.8</v>
      </c>
      <c r="BH450" s="142">
        <v>5.8732810692713029</v>
      </c>
      <c r="BI450" s="99">
        <v>4</v>
      </c>
      <c r="BJ450" s="99">
        <f t="shared" si="157"/>
        <v>7.7809999999999997</v>
      </c>
      <c r="BK450" s="99">
        <v>86.621899498779086</v>
      </c>
      <c r="BL450" s="142">
        <v>2.2216014897579144</v>
      </c>
      <c r="BM450" s="76" t="str">
        <f t="shared" si="158"/>
        <v>R52S1</v>
      </c>
      <c r="BN450" s="76">
        <f t="shared" si="159"/>
        <v>111.56090733365197</v>
      </c>
      <c r="BO450" s="76"/>
      <c r="BP450" s="110">
        <f t="shared" si="160"/>
        <v>3.6788013452703408</v>
      </c>
      <c r="BQ450" s="144">
        <f t="shared" si="161"/>
        <v>0.20674999999999999</v>
      </c>
      <c r="BR450" s="110">
        <f t="shared" si="162"/>
        <v>14.215628321535815</v>
      </c>
      <c r="BS450" s="99">
        <v>4</v>
      </c>
      <c r="BT450" s="99" t="e">
        <f t="shared" si="163"/>
        <v>#N/A</v>
      </c>
      <c r="BU450" s="122">
        <v>3</v>
      </c>
      <c r="BV450" s="122" t="e">
        <f t="shared" si="164"/>
        <v>#N/A</v>
      </c>
      <c r="BW450" s="122">
        <f t="shared" si="165"/>
        <v>4.4320297951582861E-3</v>
      </c>
      <c r="BX450" s="122" t="s">
        <v>1377</v>
      </c>
      <c r="BY450" s="122">
        <f t="shared" si="166"/>
        <v>6.1544014991298732E-2</v>
      </c>
      <c r="BZ450" s="78">
        <v>-5.9688327409654987</v>
      </c>
      <c r="CA450" s="122">
        <f t="shared" si="167"/>
        <v>-5.5547593502390926</v>
      </c>
      <c r="CB450" s="122">
        <f t="shared" si="168"/>
        <v>-1.3081458269813062</v>
      </c>
    </row>
    <row r="451" spans="1:80" x14ac:dyDescent="0.35">
      <c r="A451" s="34" t="s">
        <v>71</v>
      </c>
      <c r="B451" s="14">
        <f t="shared" si="194"/>
        <v>1</v>
      </c>
      <c r="C451" s="8" t="s">
        <v>44</v>
      </c>
      <c r="D451" s="14">
        <v>2</v>
      </c>
      <c r="E451" s="58">
        <v>43863</v>
      </c>
      <c r="F451" s="14">
        <v>3419</v>
      </c>
      <c r="G451" s="14">
        <v>3419.8</v>
      </c>
      <c r="H451" s="14">
        <v>3251</v>
      </c>
      <c r="I451" s="14" t="e">
        <f>H451+#REF!</f>
        <v>#REF!</v>
      </c>
      <c r="J451" s="8">
        <v>7</v>
      </c>
      <c r="K451" s="54">
        <v>276.28160000000003</v>
      </c>
      <c r="L451" s="59">
        <v>143.1</v>
      </c>
      <c r="M451" s="8">
        <v>119.3</v>
      </c>
      <c r="N451" s="8">
        <v>410.2</v>
      </c>
      <c r="O451" s="8">
        <v>53.7</v>
      </c>
      <c r="P451" s="8">
        <v>1.1659999999999999</v>
      </c>
      <c r="Q451" s="8">
        <v>0.33100000000000002</v>
      </c>
      <c r="R451" s="8">
        <v>0.23799999999999999</v>
      </c>
      <c r="S451" s="8">
        <v>1516</v>
      </c>
      <c r="T451" s="8"/>
      <c r="U451" s="8"/>
      <c r="V451" s="8"/>
      <c r="W451" s="8">
        <v>0.44</v>
      </c>
      <c r="X451" s="8"/>
      <c r="Y451" s="8"/>
      <c r="Z451" s="8">
        <v>1674</v>
      </c>
      <c r="AA451" s="8">
        <v>569.29999999999995</v>
      </c>
      <c r="AB451" s="8">
        <v>3.5</v>
      </c>
      <c r="AC451" s="8">
        <v>2696.02</v>
      </c>
      <c r="AD451" s="8">
        <v>253.553</v>
      </c>
      <c r="AE451" s="8"/>
      <c r="AF451" s="8"/>
      <c r="AG451" s="7" t="e">
        <v>#N/A</v>
      </c>
      <c r="AH451" s="111">
        <v>5.7000000000000002E-2</v>
      </c>
      <c r="AI451" s="124">
        <v>7.1800000000000003E-2</v>
      </c>
      <c r="AJ451" s="7">
        <v>31.123999999999999</v>
      </c>
      <c r="AK451" s="124">
        <v>2331.0810211822659</v>
      </c>
      <c r="AM451" s="124">
        <v>7184.4391600985246</v>
      </c>
      <c r="AN451" s="124">
        <v>11366.83562315271</v>
      </c>
      <c r="AO451" s="124">
        <v>4.4047236453201961</v>
      </c>
      <c r="AQ451" s="78"/>
      <c r="AR451" s="7">
        <v>2.5221693869682562E-2</v>
      </c>
      <c r="AS451" s="7">
        <f t="shared" si="190"/>
        <v>0.23549999999999999</v>
      </c>
      <c r="AT451">
        <v>79.400000000000006</v>
      </c>
      <c r="AU451" s="7">
        <v>0</v>
      </c>
      <c r="AV451" s="7">
        <v>0</v>
      </c>
      <c r="AW451" s="78" t="s">
        <v>97</v>
      </c>
      <c r="AX451" s="78" t="s">
        <v>98</v>
      </c>
      <c r="AY451" s="78">
        <v>3163</v>
      </c>
      <c r="AZ451" s="78">
        <v>5224.6400000000003</v>
      </c>
      <c r="BA451" s="78">
        <v>49.48</v>
      </c>
      <c r="BB451" s="78">
        <v>29.767563687161672</v>
      </c>
      <c r="BC451" s="78" t="str">
        <f t="shared" si="195"/>
        <v>R52S1C2</v>
      </c>
      <c r="BD451" s="78">
        <f t="shared" ref="BD451:BD514" si="196">AVERAGEIF($BM$2:$BM$944, BM451, $BB$2:$BB$944)</f>
        <v>26.272593677075037</v>
      </c>
      <c r="BE451" s="78">
        <v>61.37</v>
      </c>
      <c r="BF451" s="78"/>
      <c r="BG451" s="99">
        <v>30.8</v>
      </c>
      <c r="BH451" s="142">
        <v>5.8732810692713029</v>
      </c>
      <c r="BI451" s="99">
        <v>4</v>
      </c>
      <c r="BJ451" s="99">
        <f t="shared" ref="BJ451:BJ514" si="197">AJ451/BI451</f>
        <v>7.7809999999999997</v>
      </c>
      <c r="BK451" s="99">
        <v>86.621899498779086</v>
      </c>
      <c r="BL451" s="142">
        <v>2.2216014897579144</v>
      </c>
      <c r="BM451" s="76" t="str">
        <f t="shared" ref="BM451:BM514" si="198">LEFT(BC451,5)</f>
        <v>R52S1</v>
      </c>
      <c r="BN451" s="76">
        <f t="shared" ref="BN451:BN514" si="199">BD451/AS451</f>
        <v>111.56090733365197</v>
      </c>
      <c r="BO451" s="76"/>
      <c r="BP451" s="110">
        <f t="shared" ref="BP451:BP514" si="200">AD451*1000/(O451*3.28*3.28*M451)</f>
        <v>3.6788013452703408</v>
      </c>
      <c r="BQ451" s="144">
        <f t="shared" ref="BQ451:BQ514" si="201">AVERAGEIF($BM$2:$BM$942,BM451,$R$2:$R$942)</f>
        <v>0.20674999999999999</v>
      </c>
      <c r="BR451" s="110">
        <f t="shared" ref="BR451:BR514" si="202">AVERAGEIF($BM$2:$BM$942,BM451,$BP$2:$BP$942)</f>
        <v>14.215628321535815</v>
      </c>
      <c r="BS451" s="99">
        <v>4</v>
      </c>
      <c r="BT451" s="99" t="e">
        <f t="shared" ref="BT451:BT514" si="203">AG451*H451*3.28</f>
        <v>#N/A</v>
      </c>
      <c r="BU451" s="122">
        <v>3</v>
      </c>
      <c r="BV451" s="122" t="e">
        <f t="shared" ref="BV451:BV514" si="204">BT451-S451</f>
        <v>#N/A</v>
      </c>
      <c r="BW451" s="122">
        <f t="shared" ref="BW451:BW514" si="205">R451/O451</f>
        <v>4.4320297951582861E-3</v>
      </c>
      <c r="BX451" s="122" t="s">
        <v>1377</v>
      </c>
      <c r="BY451" s="122">
        <f t="shared" ref="BY451:BY514" si="206">(M451)^0.25/O451</f>
        <v>6.1544014991298732E-2</v>
      </c>
      <c r="BZ451" s="78">
        <v>-5.9688327409654987</v>
      </c>
      <c r="CA451" s="122">
        <f t="shared" ref="CA451:CA514" si="207">AVERAGEIF($BM$2:$BM$943,BM451,$BZ$2:$BZ$943)</f>
        <v>-5.5547593502390926</v>
      </c>
      <c r="CB451" s="122">
        <f t="shared" ref="CB451:CB514" si="208">CA451*AS451</f>
        <v>-1.3081458269813062</v>
      </c>
    </row>
    <row r="452" spans="1:80" x14ac:dyDescent="0.35">
      <c r="A452" s="34" t="s">
        <v>71</v>
      </c>
      <c r="B452" s="14">
        <f t="shared" si="194"/>
        <v>1</v>
      </c>
      <c r="C452" s="8" t="s">
        <v>44</v>
      </c>
      <c r="D452" s="14">
        <v>1</v>
      </c>
      <c r="E452" s="58">
        <v>43863</v>
      </c>
      <c r="F452" s="14">
        <v>3389.6</v>
      </c>
      <c r="G452" s="14">
        <v>3390.2</v>
      </c>
      <c r="H452" s="14">
        <v>3223</v>
      </c>
      <c r="I452" s="14" t="e">
        <f>H452+#REF!</f>
        <v>#REF!</v>
      </c>
      <c r="J452" s="8">
        <v>5</v>
      </c>
      <c r="K452" s="54">
        <v>274.75879999999995</v>
      </c>
      <c r="L452" s="8">
        <v>52.3</v>
      </c>
      <c r="M452" s="8">
        <v>23.7</v>
      </c>
      <c r="N452" s="8">
        <v>49.9</v>
      </c>
      <c r="O452" s="8">
        <v>21.7</v>
      </c>
      <c r="P452" s="8">
        <v>0.38500000000000001</v>
      </c>
      <c r="Q452" s="8">
        <v>9.7000000000000003E-2</v>
      </c>
      <c r="R452" s="8">
        <v>0.113</v>
      </c>
      <c r="S452" s="8">
        <v>1227</v>
      </c>
      <c r="T452" s="8"/>
      <c r="U452" s="8"/>
      <c r="V452" s="8"/>
      <c r="W452" s="8">
        <v>0.151</v>
      </c>
      <c r="X452" s="8"/>
      <c r="Y452" s="8"/>
      <c r="Z452" s="8">
        <v>711</v>
      </c>
      <c r="AA452" s="8">
        <v>9.1</v>
      </c>
      <c r="AB452" s="8">
        <v>3.5</v>
      </c>
      <c r="AC452" s="8">
        <v>2696.02</v>
      </c>
      <c r="AD452" s="8">
        <v>253.553</v>
      </c>
      <c r="AE452" s="8"/>
      <c r="AF452" s="8"/>
      <c r="AG452" s="7" t="e">
        <v>#N/A</v>
      </c>
      <c r="AH452" s="111">
        <v>5.7000000000000002E-2</v>
      </c>
      <c r="AI452" s="124">
        <v>7.1800000000000003E-2</v>
      </c>
      <c r="AJ452" s="7">
        <v>31.123999999999999</v>
      </c>
      <c r="AK452" s="124">
        <v>2331.0810211822659</v>
      </c>
      <c r="AM452" s="124">
        <v>7184.4391600985246</v>
      </c>
      <c r="AN452" s="124">
        <v>11366.83562315271</v>
      </c>
      <c r="AO452" s="124">
        <v>4.4047236453201961</v>
      </c>
      <c r="AQ452" s="78"/>
      <c r="AR452" s="7">
        <v>2.5221693869682562E-2</v>
      </c>
      <c r="AS452" s="7">
        <f t="shared" si="190"/>
        <v>0.23549999999999999</v>
      </c>
      <c r="AT452">
        <v>79.400000000000006</v>
      </c>
      <c r="AU452" s="7">
        <v>0</v>
      </c>
      <c r="AV452" s="7">
        <v>0</v>
      </c>
      <c r="AW452" s="78" t="s">
        <v>97</v>
      </c>
      <c r="AX452" s="78" t="s">
        <v>98</v>
      </c>
      <c r="AY452" s="78">
        <v>3129.2</v>
      </c>
      <c r="AZ452" s="78">
        <v>5213.4399999999996</v>
      </c>
      <c r="BA452" s="78">
        <v>67.33</v>
      </c>
      <c r="BB452" s="78">
        <v>29.180900472114537</v>
      </c>
      <c r="BC452" s="78" t="str">
        <f t="shared" si="195"/>
        <v>R52S1C1</v>
      </c>
      <c r="BD452" s="78">
        <f t="shared" si="196"/>
        <v>26.272593677075037</v>
      </c>
      <c r="BE452" s="78">
        <v>60.82</v>
      </c>
      <c r="BF452" s="78"/>
      <c r="BG452" s="99">
        <v>30.8</v>
      </c>
      <c r="BH452" s="142">
        <v>5.8732810692713029</v>
      </c>
      <c r="BI452" s="99">
        <v>4</v>
      </c>
      <c r="BJ452" s="99">
        <f t="shared" si="197"/>
        <v>7.7809999999999997</v>
      </c>
      <c r="BK452" s="99">
        <v>86.621899498779086</v>
      </c>
      <c r="BL452" s="142">
        <v>1.0921658986175116</v>
      </c>
      <c r="BM452" s="76" t="str">
        <f t="shared" si="198"/>
        <v>R52S1</v>
      </c>
      <c r="BN452" s="76">
        <f t="shared" si="199"/>
        <v>111.56090733365197</v>
      </c>
      <c r="BO452" s="76"/>
      <c r="BP452" s="110">
        <f t="shared" si="200"/>
        <v>45.826109250332237</v>
      </c>
      <c r="BQ452" s="144">
        <f t="shared" si="201"/>
        <v>0.20674999999999999</v>
      </c>
      <c r="BR452" s="110">
        <f t="shared" si="202"/>
        <v>14.215628321535815</v>
      </c>
      <c r="BS452" s="99">
        <v>4</v>
      </c>
      <c r="BT452" s="99" t="e">
        <f t="shared" si="203"/>
        <v>#N/A</v>
      </c>
      <c r="BU452" s="122">
        <v>3</v>
      </c>
      <c r="BV452" s="122" t="e">
        <f t="shared" si="204"/>
        <v>#N/A</v>
      </c>
      <c r="BW452" s="122">
        <f t="shared" si="205"/>
        <v>5.2073732718894011E-3</v>
      </c>
      <c r="BX452" s="122" t="s">
        <v>1377</v>
      </c>
      <c r="BY452" s="122">
        <f t="shared" si="206"/>
        <v>0.10167808371506806</v>
      </c>
      <c r="BZ452" s="78">
        <v>-4.3125391780598745</v>
      </c>
      <c r="CA452" s="122">
        <f t="shared" si="207"/>
        <v>-5.5547593502390926</v>
      </c>
      <c r="CB452" s="122">
        <f t="shared" si="208"/>
        <v>-1.3081458269813062</v>
      </c>
    </row>
    <row r="453" spans="1:80" x14ac:dyDescent="0.35">
      <c r="A453" s="34" t="s">
        <v>73</v>
      </c>
      <c r="B453" s="14">
        <v>9</v>
      </c>
      <c r="C453" s="8" t="s">
        <v>45</v>
      </c>
      <c r="D453" s="14">
        <v>1</v>
      </c>
      <c r="E453" s="58">
        <v>43875</v>
      </c>
      <c r="F453" s="14">
        <v>2984</v>
      </c>
      <c r="G453" s="14">
        <v>2985</v>
      </c>
      <c r="H453" s="14">
        <v>2764</v>
      </c>
      <c r="I453" s="14">
        <v>2765</v>
      </c>
      <c r="J453" s="8">
        <v>9</v>
      </c>
      <c r="K453" s="54">
        <v>249.99440000000001</v>
      </c>
      <c r="L453" s="8">
        <v>194.8</v>
      </c>
      <c r="M453" s="8">
        <v>93.7</v>
      </c>
      <c r="N453" s="8">
        <v>365</v>
      </c>
      <c r="O453" s="8">
        <v>12.8</v>
      </c>
      <c r="P453" s="8">
        <v>0.26</v>
      </c>
      <c r="Q453" s="8">
        <v>6.4000000000000001E-2</v>
      </c>
      <c r="R453" s="8">
        <v>5.8000000000000003E-2</v>
      </c>
      <c r="S453" s="8">
        <v>2081</v>
      </c>
      <c r="T453" s="8"/>
      <c r="U453" s="8"/>
      <c r="V453" s="8"/>
      <c r="W453" s="8">
        <v>0.16300000000000001</v>
      </c>
      <c r="X453" s="8"/>
      <c r="Y453" s="8"/>
      <c r="Z453" s="8">
        <v>1347</v>
      </c>
      <c r="AA453" s="8">
        <v>72.5</v>
      </c>
      <c r="AB453" s="8">
        <v>223</v>
      </c>
      <c r="AC453" s="8">
        <v>1914.4285714285713</v>
      </c>
      <c r="AD453" s="8">
        <v>152.14400000000001</v>
      </c>
      <c r="AE453" s="8"/>
      <c r="AF453" s="8"/>
      <c r="AG453" s="7">
        <v>1.0045757628178644</v>
      </c>
      <c r="AH453" s="111">
        <v>0.11</v>
      </c>
      <c r="AI453" s="124">
        <v>6.6966789999999984E-2</v>
      </c>
      <c r="AJ453" s="7">
        <v>25.034240000000121</v>
      </c>
      <c r="AK453" s="124">
        <v>2241.5228364806871</v>
      </c>
      <c r="AM453" s="124">
        <v>6418.1318115879812</v>
      </c>
      <c r="AN453" s="124">
        <v>9322.5836995708123</v>
      </c>
      <c r="AO453" s="124">
        <v>5.6668884120171654</v>
      </c>
      <c r="AQ453" s="78"/>
      <c r="AR453" s="7">
        <v>0.16800989364965663</v>
      </c>
      <c r="AS453" s="7">
        <f t="shared" si="190"/>
        <v>1.2618</v>
      </c>
      <c r="AT453">
        <v>49.5</v>
      </c>
      <c r="AU453" s="7">
        <v>0.32159999999999994</v>
      </c>
      <c r="AV453" s="7">
        <v>8.0399999999999991</v>
      </c>
      <c r="AW453" s="78" t="s">
        <v>97</v>
      </c>
      <c r="AX453" s="78" t="s">
        <v>98</v>
      </c>
      <c r="AY453" s="78">
        <v>3224.1</v>
      </c>
      <c r="AZ453" s="78">
        <v>5029.84</v>
      </c>
      <c r="BA453" s="78">
        <v>0</v>
      </c>
      <c r="BB453" s="78">
        <v>291.54806339783136</v>
      </c>
      <c r="BC453" s="78" t="str">
        <f t="shared" si="195"/>
        <v>R53S9C1</v>
      </c>
      <c r="BD453" s="78">
        <f t="shared" si="196"/>
        <v>188.29922875724998</v>
      </c>
      <c r="BE453" s="78">
        <v>526.46000000000015</v>
      </c>
      <c r="BF453" s="78"/>
      <c r="BG453" s="99">
        <v>13.3</v>
      </c>
      <c r="BH453" s="142">
        <v>1.5458827589733029</v>
      </c>
      <c r="BI453" s="99">
        <v>4</v>
      </c>
      <c r="BJ453" s="99">
        <f t="shared" si="197"/>
        <v>6.2585600000000303</v>
      </c>
      <c r="BK453" s="99">
        <v>76.472406249543113</v>
      </c>
      <c r="BL453" s="142">
        <v>7.3203125</v>
      </c>
      <c r="BM453" s="76" t="str">
        <f t="shared" si="198"/>
        <v>R53S9</v>
      </c>
      <c r="BN453" s="76">
        <f t="shared" si="199"/>
        <v>149.23064571029479</v>
      </c>
      <c r="BO453" s="76"/>
      <c r="BP453" s="110">
        <f t="shared" si="200"/>
        <v>11.791188495057765</v>
      </c>
      <c r="BQ453" s="144">
        <f t="shared" si="201"/>
        <v>9.2749999999999999E-2</v>
      </c>
      <c r="BR453" s="110" t="e">
        <f t="shared" si="202"/>
        <v>#DIV/0!</v>
      </c>
      <c r="BS453" s="99">
        <v>4</v>
      </c>
      <c r="BT453" s="99">
        <f t="shared" si="203"/>
        <v>9107.403499645734</v>
      </c>
      <c r="BU453" s="122">
        <v>3</v>
      </c>
      <c r="BV453" s="122">
        <f t="shared" si="204"/>
        <v>7026.403499645734</v>
      </c>
      <c r="BW453" s="122">
        <f t="shared" si="205"/>
        <v>4.5312499999999997E-3</v>
      </c>
      <c r="BX453" s="122" t="s">
        <v>1376</v>
      </c>
      <c r="BY453" s="122">
        <f t="shared" si="206"/>
        <v>0.24306639959275864</v>
      </c>
      <c r="BZ453" s="78">
        <v>-5.7272896011060048</v>
      </c>
      <c r="CA453" s="122" t="e">
        <f t="shared" si="207"/>
        <v>#NUM!</v>
      </c>
      <c r="CB453" s="122" t="e">
        <f t="shared" si="208"/>
        <v>#NUM!</v>
      </c>
    </row>
    <row r="454" spans="1:80" x14ac:dyDescent="0.35">
      <c r="A454" s="34" t="s">
        <v>73</v>
      </c>
      <c r="B454" s="14">
        <f t="shared" ref="B454:B456" si="209">B453</f>
        <v>9</v>
      </c>
      <c r="C454" s="8" t="s">
        <v>45</v>
      </c>
      <c r="D454" s="14">
        <v>2</v>
      </c>
      <c r="E454" s="58">
        <v>43875</v>
      </c>
      <c r="F454" s="14">
        <v>2969.4</v>
      </c>
      <c r="G454" s="14">
        <v>2970</v>
      </c>
      <c r="H454" s="14">
        <v>2749.4</v>
      </c>
      <c r="I454" s="14">
        <v>2750</v>
      </c>
      <c r="J454" s="8">
        <v>5</v>
      </c>
      <c r="K454" s="54">
        <v>249.18440000000001</v>
      </c>
      <c r="L454" s="8">
        <v>155.4</v>
      </c>
      <c r="M454" s="8">
        <v>0</v>
      </c>
      <c r="N454" s="8">
        <v>437</v>
      </c>
      <c r="O454" s="8">
        <v>5.2</v>
      </c>
      <c r="P454" s="8">
        <v>7.1999999999999995E-2</v>
      </c>
      <c r="Q454" s="8">
        <v>0</v>
      </c>
      <c r="R454" s="8">
        <v>0</v>
      </c>
      <c r="S454" s="8">
        <v>2601</v>
      </c>
      <c r="T454" s="8"/>
      <c r="U454" s="8"/>
      <c r="V454" s="8"/>
      <c r="W454" s="8">
        <v>6.0999999999999999E-2</v>
      </c>
      <c r="X454" s="8"/>
      <c r="Y454" s="8"/>
      <c r="Z454" s="8">
        <v>0</v>
      </c>
      <c r="AA454" s="8">
        <v>0</v>
      </c>
      <c r="AB454" s="8">
        <v>251.6</v>
      </c>
      <c r="AC454" s="8">
        <v>1914.4285714285713</v>
      </c>
      <c r="AD454" s="8">
        <v>152.14400000000001</v>
      </c>
      <c r="AE454" s="8"/>
      <c r="AF454" s="8"/>
      <c r="AG454" s="7">
        <v>1.0045757628178644</v>
      </c>
      <c r="AH454" s="111">
        <v>0.11</v>
      </c>
      <c r="AI454" s="124">
        <v>6.6966789999999984E-2</v>
      </c>
      <c r="AJ454" s="7">
        <v>25.034240000000121</v>
      </c>
      <c r="AK454" s="124">
        <v>2241.5228364806871</v>
      </c>
      <c r="AM454" s="124">
        <v>6418.1318115879812</v>
      </c>
      <c r="AN454" s="124">
        <v>9322.5836995708123</v>
      </c>
      <c r="AO454" s="124">
        <v>5.6668884120171654</v>
      </c>
      <c r="AQ454" s="78"/>
      <c r="AR454" s="7">
        <v>0.16800989364965663</v>
      </c>
      <c r="AS454" s="7">
        <f t="shared" si="190"/>
        <v>1.2618</v>
      </c>
      <c r="AT454">
        <v>49.5</v>
      </c>
      <c r="AU454" s="7">
        <v>0</v>
      </c>
      <c r="AV454" s="7">
        <v>0</v>
      </c>
      <c r="AW454" s="78" t="s">
        <v>97</v>
      </c>
      <c r="AX454" s="78" t="s">
        <v>98</v>
      </c>
      <c r="AY454" s="78">
        <v>3219.6</v>
      </c>
      <c r="AZ454" s="78">
        <v>5024</v>
      </c>
      <c r="BA454" s="78">
        <v>0</v>
      </c>
      <c r="BB454" s="78">
        <v>17.518288627798711</v>
      </c>
      <c r="BC454" s="78" t="str">
        <f t="shared" si="195"/>
        <v>R53S9C2</v>
      </c>
      <c r="BD454" s="78">
        <f t="shared" si="196"/>
        <v>188.29922875724998</v>
      </c>
      <c r="BE454" s="78">
        <v>31.609999999999996</v>
      </c>
      <c r="BF454" s="78"/>
      <c r="BG454" s="99">
        <v>13.3</v>
      </c>
      <c r="BH454" s="142">
        <v>1.5458827589733029</v>
      </c>
      <c r="BI454" s="99">
        <v>4</v>
      </c>
      <c r="BJ454" s="99">
        <f t="shared" si="197"/>
        <v>6.2585600000000303</v>
      </c>
      <c r="BK454" s="99">
        <v>76.472406249543113</v>
      </c>
      <c r="BL454" s="142">
        <v>0</v>
      </c>
      <c r="BM454" s="76" t="str">
        <f t="shared" si="198"/>
        <v>R53S9</v>
      </c>
      <c r="BN454" s="76">
        <f t="shared" si="199"/>
        <v>149.23064571029479</v>
      </c>
      <c r="BO454" s="76"/>
      <c r="BP454" s="110" t="e">
        <f t="shared" si="200"/>
        <v>#DIV/0!</v>
      </c>
      <c r="BQ454" s="144">
        <f t="shared" si="201"/>
        <v>9.2749999999999999E-2</v>
      </c>
      <c r="BR454" s="110" t="e">
        <f t="shared" si="202"/>
        <v>#DIV/0!</v>
      </c>
      <c r="BS454" s="99">
        <v>4</v>
      </c>
      <c r="BT454" s="99">
        <f t="shared" si="203"/>
        <v>9059.2963755159126</v>
      </c>
      <c r="BU454" s="122">
        <v>3</v>
      </c>
      <c r="BV454" s="122">
        <f t="shared" si="204"/>
        <v>6458.2963755159126</v>
      </c>
      <c r="BW454" s="122">
        <f t="shared" si="205"/>
        <v>0</v>
      </c>
      <c r="BX454" s="122" t="s">
        <v>1376</v>
      </c>
      <c r="BY454" s="122">
        <f t="shared" si="206"/>
        <v>0</v>
      </c>
      <c r="BZ454" s="78" t="e">
        <v>#NUM!</v>
      </c>
      <c r="CA454" s="122" t="e">
        <f t="shared" si="207"/>
        <v>#NUM!</v>
      </c>
      <c r="CB454" s="122" t="e">
        <f t="shared" si="208"/>
        <v>#NUM!</v>
      </c>
    </row>
    <row r="455" spans="1:80" x14ac:dyDescent="0.35">
      <c r="A455" s="34" t="s">
        <v>73</v>
      </c>
      <c r="B455" s="14">
        <f t="shared" si="209"/>
        <v>9</v>
      </c>
      <c r="C455" s="8" t="s">
        <v>45</v>
      </c>
      <c r="D455" s="14">
        <v>3</v>
      </c>
      <c r="E455" s="58">
        <v>43875</v>
      </c>
      <c r="F455" s="14">
        <v>2946</v>
      </c>
      <c r="G455" s="14">
        <v>2946.6</v>
      </c>
      <c r="H455" s="14">
        <v>2726</v>
      </c>
      <c r="I455" s="14">
        <v>2726.6</v>
      </c>
      <c r="J455" s="8">
        <v>5</v>
      </c>
      <c r="K455" s="54">
        <v>247.92079999999999</v>
      </c>
      <c r="L455" s="8">
        <v>261.5</v>
      </c>
      <c r="M455" s="8">
        <v>194</v>
      </c>
      <c r="N455" s="8">
        <v>612.70000000000005</v>
      </c>
      <c r="O455" s="8">
        <v>7.3</v>
      </c>
      <c r="P455" s="8">
        <v>0.40200000000000002</v>
      </c>
      <c r="Q455" s="8">
        <v>4.9000000000000002E-2</v>
      </c>
      <c r="R455" s="8">
        <v>0.14199999999999999</v>
      </c>
      <c r="S455" s="8">
        <v>3006</v>
      </c>
      <c r="T455" s="8"/>
      <c r="U455" s="8"/>
      <c r="V455" s="8"/>
      <c r="W455" s="8">
        <v>0.28999999999999998</v>
      </c>
      <c r="X455" s="8"/>
      <c r="Y455" s="8"/>
      <c r="Z455" s="8">
        <v>1882</v>
      </c>
      <c r="AA455" s="8">
        <v>5.7</v>
      </c>
      <c r="AB455" s="8">
        <v>36</v>
      </c>
      <c r="AC455" s="8">
        <v>1914.4285714285713</v>
      </c>
      <c r="AD455" s="8">
        <v>152.14400000000001</v>
      </c>
      <c r="AE455" s="8"/>
      <c r="AF455" s="8"/>
      <c r="AG455" s="7">
        <v>1.0045757628178644</v>
      </c>
      <c r="AH455" s="111">
        <v>0.11</v>
      </c>
      <c r="AI455" s="124">
        <v>6.6966789999999984E-2</v>
      </c>
      <c r="AJ455" s="7">
        <v>25.034240000000121</v>
      </c>
      <c r="AK455" s="124">
        <v>2241.5228364806871</v>
      </c>
      <c r="AM455" s="124">
        <v>6418.1318115879812</v>
      </c>
      <c r="AN455" s="124">
        <v>9322.5836995708123</v>
      </c>
      <c r="AO455" s="124">
        <v>5.6668884120171654</v>
      </c>
      <c r="AQ455" s="78"/>
      <c r="AR455" s="7">
        <v>0.16800989364965663</v>
      </c>
      <c r="AS455" s="7">
        <f t="shared" si="190"/>
        <v>1.2618</v>
      </c>
      <c r="AT455">
        <v>49.5</v>
      </c>
      <c r="AU455" s="7">
        <v>9.7599999999999992E-2</v>
      </c>
      <c r="AV455" s="7">
        <v>2.44</v>
      </c>
      <c r="AW455" s="78" t="s">
        <v>97</v>
      </c>
      <c r="AX455" s="78" t="s">
        <v>98</v>
      </c>
      <c r="AY455" s="78">
        <v>3211.7</v>
      </c>
      <c r="AZ455" s="78">
        <v>5014.6400000000003</v>
      </c>
      <c r="BA455" s="78">
        <v>28.54</v>
      </c>
      <c r="BB455" s="78">
        <v>84.611800725481686</v>
      </c>
      <c r="BC455" s="78" t="str">
        <f t="shared" si="195"/>
        <v>R53S9C3</v>
      </c>
      <c r="BD455" s="78">
        <f t="shared" si="196"/>
        <v>188.29922875724998</v>
      </c>
      <c r="BE455" s="78">
        <v>152.55000000000001</v>
      </c>
      <c r="BF455" s="78"/>
      <c r="BG455" s="99">
        <v>13.3</v>
      </c>
      <c r="BH455" s="142">
        <v>1.5458827589733029</v>
      </c>
      <c r="BI455" s="99">
        <v>4</v>
      </c>
      <c r="BJ455" s="99">
        <f t="shared" si="197"/>
        <v>6.2585600000000303</v>
      </c>
      <c r="BK455" s="99">
        <v>76.472406249543113</v>
      </c>
      <c r="BL455" s="142">
        <v>26.575342465753426</v>
      </c>
      <c r="BM455" s="76" t="str">
        <f t="shared" si="198"/>
        <v>R53S9</v>
      </c>
      <c r="BN455" s="76">
        <f t="shared" si="199"/>
        <v>149.23064571029479</v>
      </c>
      <c r="BO455" s="76"/>
      <c r="BP455" s="110">
        <f t="shared" si="200"/>
        <v>9.9857928494792283</v>
      </c>
      <c r="BQ455" s="144">
        <f t="shared" si="201"/>
        <v>9.2749999999999999E-2</v>
      </c>
      <c r="BR455" s="110" t="e">
        <f t="shared" si="202"/>
        <v>#DIV/0!</v>
      </c>
      <c r="BS455" s="99">
        <v>4</v>
      </c>
      <c r="BT455" s="99">
        <f t="shared" si="203"/>
        <v>8982.1931765681147</v>
      </c>
      <c r="BU455" s="122">
        <v>3</v>
      </c>
      <c r="BV455" s="122">
        <f t="shared" si="204"/>
        <v>5976.1931765681147</v>
      </c>
      <c r="BW455" s="122">
        <f t="shared" si="205"/>
        <v>1.9452054794520546E-2</v>
      </c>
      <c r="BX455" s="122" t="s">
        <v>1376</v>
      </c>
      <c r="BY455" s="122">
        <f t="shared" si="206"/>
        <v>0.51124323274950634</v>
      </c>
      <c r="BZ455" s="78">
        <v>-6.3050405576067847</v>
      </c>
      <c r="CA455" s="122" t="e">
        <f t="shared" si="207"/>
        <v>#NUM!</v>
      </c>
      <c r="CB455" s="122" t="e">
        <f t="shared" si="208"/>
        <v>#NUM!</v>
      </c>
    </row>
    <row r="456" spans="1:80" x14ac:dyDescent="0.35">
      <c r="A456" s="34" t="s">
        <v>73</v>
      </c>
      <c r="B456" s="14">
        <f t="shared" si="209"/>
        <v>9</v>
      </c>
      <c r="C456" s="8" t="s">
        <v>45</v>
      </c>
      <c r="D456" s="14">
        <v>4</v>
      </c>
      <c r="E456" s="58">
        <v>43875</v>
      </c>
      <c r="F456" s="14">
        <v>2923.2</v>
      </c>
      <c r="G456" s="14">
        <v>2924</v>
      </c>
      <c r="H456" s="14">
        <v>2703.2</v>
      </c>
      <c r="I456" s="14">
        <v>2704</v>
      </c>
      <c r="J456" s="8">
        <v>7</v>
      </c>
      <c r="K456" s="54">
        <v>246.7004</v>
      </c>
      <c r="L456" s="8">
        <v>217.2</v>
      </c>
      <c r="M456" s="8">
        <v>216.8</v>
      </c>
      <c r="N456" s="8">
        <v>610.70000000000005</v>
      </c>
      <c r="O456" s="8">
        <v>13.4</v>
      </c>
      <c r="P456" s="8">
        <v>0.66900000000000004</v>
      </c>
      <c r="Q456" s="8">
        <v>0.08</v>
      </c>
      <c r="R456" s="8">
        <v>0.17100000000000001</v>
      </c>
      <c r="S456" s="8">
        <v>2787</v>
      </c>
      <c r="T456" s="8"/>
      <c r="U456" s="8"/>
      <c r="V456" s="8"/>
      <c r="W456" s="8">
        <v>0.4</v>
      </c>
      <c r="X456" s="8"/>
      <c r="Y456" s="8"/>
      <c r="Z456" s="8">
        <v>2601</v>
      </c>
      <c r="AA456" s="8">
        <v>63.5</v>
      </c>
      <c r="AB456" s="8">
        <v>52.1</v>
      </c>
      <c r="AC456" s="8">
        <v>1914.4285714285713</v>
      </c>
      <c r="AD456" s="8">
        <v>152.14400000000001</v>
      </c>
      <c r="AE456" s="8"/>
      <c r="AF456" s="8"/>
      <c r="AG456" s="7">
        <v>1.0045757628178644</v>
      </c>
      <c r="AH456" s="111">
        <v>0.11</v>
      </c>
      <c r="AI456" s="124">
        <v>6.6966789999999984E-2</v>
      </c>
      <c r="AJ456" s="7">
        <v>25.034240000000121</v>
      </c>
      <c r="AK456" s="124">
        <v>2241.5228364806871</v>
      </c>
      <c r="AM456" s="124">
        <v>6418.1318115879812</v>
      </c>
      <c r="AN456" s="124">
        <v>9322.5836995708123</v>
      </c>
      <c r="AO456" s="124">
        <v>5.6668884120171654</v>
      </c>
      <c r="AQ456" s="78"/>
      <c r="AR456" s="7">
        <v>0.16800989364965663</v>
      </c>
      <c r="AS456" s="7">
        <f t="shared" si="190"/>
        <v>1.2618</v>
      </c>
      <c r="AT456">
        <v>49.5</v>
      </c>
      <c r="AU456" s="7">
        <v>0.39679999999999999</v>
      </c>
      <c r="AV456" s="7">
        <v>9.92</v>
      </c>
      <c r="AW456" s="78" t="s">
        <v>97</v>
      </c>
      <c r="AX456" s="78" t="s">
        <v>98</v>
      </c>
      <c r="AY456" s="78">
        <v>3203.5</v>
      </c>
      <c r="AZ456" s="78">
        <v>5005.5199999999995</v>
      </c>
      <c r="BA456" s="78">
        <v>0</v>
      </c>
      <c r="BB456" s="78">
        <v>359.51876227788824</v>
      </c>
      <c r="BC456" s="78" t="str">
        <f t="shared" si="195"/>
        <v>R53S9C4</v>
      </c>
      <c r="BD456" s="78">
        <f t="shared" si="196"/>
        <v>188.29922875724998</v>
      </c>
      <c r="BE456" s="78">
        <v>647.86</v>
      </c>
      <c r="BF456" s="78"/>
      <c r="BG456" s="99">
        <v>13.3</v>
      </c>
      <c r="BH456" s="142">
        <v>1.5458827589733029</v>
      </c>
      <c r="BI456" s="99">
        <v>4</v>
      </c>
      <c r="BJ456" s="99">
        <f t="shared" si="197"/>
        <v>6.2585600000000303</v>
      </c>
      <c r="BK456" s="99">
        <v>76.472406249543113</v>
      </c>
      <c r="BL456" s="142">
        <v>16.17910447761194</v>
      </c>
      <c r="BM456" s="76" t="str">
        <f t="shared" si="198"/>
        <v>R53S9</v>
      </c>
      <c r="BN456" s="76">
        <f t="shared" si="199"/>
        <v>149.23064571029479</v>
      </c>
      <c r="BO456" s="76"/>
      <c r="BP456" s="110">
        <f t="shared" si="200"/>
        <v>4.8679158979431074</v>
      </c>
      <c r="BQ456" s="144">
        <f t="shared" si="201"/>
        <v>9.2749999999999999E-2</v>
      </c>
      <c r="BR456" s="110" t="e">
        <f t="shared" si="202"/>
        <v>#DIV/0!</v>
      </c>
      <c r="BS456" s="99">
        <v>4</v>
      </c>
      <c r="BT456" s="99">
        <f t="shared" si="203"/>
        <v>8907.0669827215424</v>
      </c>
      <c r="BU456" s="122">
        <v>3</v>
      </c>
      <c r="BV456" s="122">
        <f t="shared" si="204"/>
        <v>6120.0669827215424</v>
      </c>
      <c r="BW456" s="122">
        <f t="shared" si="205"/>
        <v>1.2761194029850747E-2</v>
      </c>
      <c r="BX456" s="122" t="s">
        <v>1376</v>
      </c>
      <c r="BY456" s="122">
        <f t="shared" si="206"/>
        <v>0.28635846193268721</v>
      </c>
      <c r="BZ456" s="78">
        <v>-6.56616668142712</v>
      </c>
      <c r="CA456" s="122" t="e">
        <f t="shared" si="207"/>
        <v>#NUM!</v>
      </c>
      <c r="CB456" s="122" t="e">
        <f t="shared" si="208"/>
        <v>#NUM!</v>
      </c>
    </row>
    <row r="457" spans="1:80" x14ac:dyDescent="0.35">
      <c r="A457" s="34" t="s">
        <v>73</v>
      </c>
      <c r="B457" s="14">
        <v>8</v>
      </c>
      <c r="C457" s="8" t="s">
        <v>45</v>
      </c>
      <c r="D457" s="14">
        <v>1</v>
      </c>
      <c r="E457" s="58">
        <v>43874</v>
      </c>
      <c r="F457" s="14">
        <v>3026</v>
      </c>
      <c r="G457" s="14">
        <v>3026.8</v>
      </c>
      <c r="H457" s="14">
        <v>2806</v>
      </c>
      <c r="I457" s="14">
        <v>2806.8</v>
      </c>
      <c r="J457" s="8">
        <v>7</v>
      </c>
      <c r="K457" s="54">
        <v>252.25160000000002</v>
      </c>
      <c r="L457" s="8">
        <v>142.19999999999999</v>
      </c>
      <c r="M457" s="8">
        <v>139.9</v>
      </c>
      <c r="N457" s="8">
        <v>399.8</v>
      </c>
      <c r="O457" s="8">
        <v>13.9</v>
      </c>
      <c r="P457" s="8">
        <v>0.30199999999999999</v>
      </c>
      <c r="Q457" s="8">
        <v>4.2999999999999997E-2</v>
      </c>
      <c r="R457" s="8">
        <v>0.11</v>
      </c>
      <c r="S457" s="8">
        <v>1854</v>
      </c>
      <c r="T457" s="8"/>
      <c r="U457" s="8"/>
      <c r="V457" s="8"/>
      <c r="W457" s="8">
        <v>0.22900000000000001</v>
      </c>
      <c r="X457" s="8"/>
      <c r="Y457" s="8"/>
      <c r="Z457" s="8">
        <v>1294</v>
      </c>
      <c r="AA457" s="8">
        <v>22</v>
      </c>
      <c r="AB457" s="8">
        <v>27</v>
      </c>
      <c r="AC457" s="8">
        <v>2183.9047619047619</v>
      </c>
      <c r="AD457" s="8">
        <v>201.476</v>
      </c>
      <c r="AE457" s="8"/>
      <c r="AF457" s="8"/>
      <c r="AG457" s="7">
        <v>0.9164225976572129</v>
      </c>
      <c r="AH457" s="111">
        <v>0.121</v>
      </c>
      <c r="AI457" s="124">
        <v>8.6536533333333318E-2</v>
      </c>
      <c r="AJ457" s="7">
        <v>19.967150000000114</v>
      </c>
      <c r="AK457" s="124">
        <v>1786.1417333333329</v>
      </c>
      <c r="AM457" s="124">
        <v>6602.9348104761893</v>
      </c>
      <c r="AN457" s="124">
        <v>9557.8318266666665</v>
      </c>
      <c r="AO457" s="124">
        <v>3.8434314285714271</v>
      </c>
      <c r="AQ457" s="78"/>
      <c r="AR457" s="7">
        <v>0.19612213059950856</v>
      </c>
      <c r="AS457" s="7">
        <f t="shared" si="190"/>
        <v>1.1747999999999998</v>
      </c>
      <c r="AT457">
        <v>45.7</v>
      </c>
      <c r="AU457" s="7">
        <v>2.7039999999999998E-3</v>
      </c>
      <c r="AV457" s="7">
        <v>6.7599999999999993E-2</v>
      </c>
      <c r="AW457" s="78" t="s">
        <v>97</v>
      </c>
      <c r="AX457" s="78" t="s">
        <v>98</v>
      </c>
      <c r="AY457" s="78">
        <v>3241.5</v>
      </c>
      <c r="AZ457" s="78">
        <v>5046.6400000000003</v>
      </c>
      <c r="BA457" s="78">
        <v>0</v>
      </c>
      <c r="BB457" s="78">
        <v>16.480716177138611</v>
      </c>
      <c r="BC457" s="78" t="str">
        <f t="shared" si="195"/>
        <v>R53S8C1</v>
      </c>
      <c r="BD457" s="78">
        <f t="shared" si="196"/>
        <v>168.65260145244687</v>
      </c>
      <c r="BE457" s="78">
        <v>29.749999999999996</v>
      </c>
      <c r="BF457" s="78"/>
      <c r="BG457" s="99">
        <v>13.3</v>
      </c>
      <c r="BH457" s="142">
        <v>1.8981176582536712</v>
      </c>
      <c r="BI457" s="99">
        <v>3</v>
      </c>
      <c r="BJ457" s="99">
        <f t="shared" si="197"/>
        <v>6.6557166666667049</v>
      </c>
      <c r="BK457" s="99">
        <v>109.37488634606088</v>
      </c>
      <c r="BL457" s="142">
        <v>10.064748201438849</v>
      </c>
      <c r="BM457" s="76" t="str">
        <f t="shared" si="198"/>
        <v>R53S8</v>
      </c>
      <c r="BN457" s="76">
        <f t="shared" si="199"/>
        <v>143.55856439602221</v>
      </c>
      <c r="BO457" s="76"/>
      <c r="BP457" s="110">
        <f t="shared" si="200"/>
        <v>9.6303732098419328</v>
      </c>
      <c r="BQ457" s="144">
        <f t="shared" si="201"/>
        <v>0.13766666666666669</v>
      </c>
      <c r="BR457" s="110">
        <f t="shared" si="202"/>
        <v>8.6344270616740815</v>
      </c>
      <c r="BS457" s="99">
        <v>4</v>
      </c>
      <c r="BT457" s="99">
        <f t="shared" si="203"/>
        <v>8434.4603336057353</v>
      </c>
      <c r="BU457" s="122">
        <v>3</v>
      </c>
      <c r="BV457" s="122">
        <f t="shared" si="204"/>
        <v>6580.4603336057353</v>
      </c>
      <c r="BW457" s="122">
        <f t="shared" si="205"/>
        <v>7.9136690647482015E-3</v>
      </c>
      <c r="BX457" s="122" t="s">
        <v>1376</v>
      </c>
      <c r="BY457" s="122">
        <f t="shared" si="206"/>
        <v>0.24742274930392302</v>
      </c>
      <c r="BZ457" s="78">
        <v>-6.1281192935330635</v>
      </c>
      <c r="CA457" s="122">
        <f t="shared" si="207"/>
        <v>-6.3297408772454249</v>
      </c>
      <c r="CB457" s="122">
        <f t="shared" si="208"/>
        <v>-7.4361795825879238</v>
      </c>
    </row>
    <row r="458" spans="1:80" x14ac:dyDescent="0.35">
      <c r="A458" s="34" t="s">
        <v>73</v>
      </c>
      <c r="B458" s="14">
        <f t="shared" ref="B458:B459" si="210">B457</f>
        <v>8</v>
      </c>
      <c r="C458" s="8" t="s">
        <v>45</v>
      </c>
      <c r="D458" s="14">
        <v>2</v>
      </c>
      <c r="E458" s="58">
        <v>43874</v>
      </c>
      <c r="F458" s="14">
        <v>3019</v>
      </c>
      <c r="G458" s="14">
        <v>3020</v>
      </c>
      <c r="H458" s="14">
        <v>2799</v>
      </c>
      <c r="I458" s="14">
        <v>2800</v>
      </c>
      <c r="J458" s="8">
        <v>9</v>
      </c>
      <c r="K458" s="54">
        <v>251.8844</v>
      </c>
      <c r="L458" s="8">
        <v>226.1</v>
      </c>
      <c r="M458" s="8">
        <v>225.4</v>
      </c>
      <c r="N458" s="8">
        <v>625.79999999999995</v>
      </c>
      <c r="O458" s="8">
        <v>10.7</v>
      </c>
      <c r="P458" s="8">
        <v>0.64400000000000002</v>
      </c>
      <c r="Q458" s="8">
        <v>6.7000000000000004E-2</v>
      </c>
      <c r="R458" s="8">
        <v>0.17100000000000001</v>
      </c>
      <c r="S458" s="8">
        <v>2482</v>
      </c>
      <c r="T458" s="8"/>
      <c r="U458" s="8"/>
      <c r="V458" s="8"/>
      <c r="W458" s="8">
        <v>0.38700000000000001</v>
      </c>
      <c r="X458" s="8"/>
      <c r="Y458" s="8"/>
      <c r="Z458" s="8">
        <v>2534</v>
      </c>
      <c r="AA458" s="8">
        <v>8.4</v>
      </c>
      <c r="AB458" s="8">
        <v>67.099999999999994</v>
      </c>
      <c r="AC458" s="8">
        <v>2183.9047619047619</v>
      </c>
      <c r="AD458" s="8">
        <v>201.476</v>
      </c>
      <c r="AE458" s="8"/>
      <c r="AF458" s="8"/>
      <c r="AG458" s="7">
        <v>0.9164225976572129</v>
      </c>
      <c r="AH458" s="111">
        <v>0.121</v>
      </c>
      <c r="AI458" s="124">
        <v>8.6536533333333318E-2</v>
      </c>
      <c r="AJ458" s="7">
        <v>19.967150000000114</v>
      </c>
      <c r="AK458" s="124">
        <v>1786.1417333333329</v>
      </c>
      <c r="AM458" s="124">
        <v>6602.9348104761893</v>
      </c>
      <c r="AN458" s="124">
        <v>9557.8318266666665</v>
      </c>
      <c r="AO458" s="124">
        <v>3.8434314285714271</v>
      </c>
      <c r="AQ458" s="78"/>
      <c r="AR458" s="7">
        <v>0.19612213059950856</v>
      </c>
      <c r="AS458" s="7">
        <f t="shared" si="190"/>
        <v>1.1747999999999998</v>
      </c>
      <c r="AT458">
        <v>45.7</v>
      </c>
      <c r="AU458" s="7">
        <v>0.32159999999999994</v>
      </c>
      <c r="AV458" s="7">
        <v>8.0399999999999991</v>
      </c>
      <c r="AW458" s="78" t="s">
        <v>97</v>
      </c>
      <c r="AX458" s="78" t="s">
        <v>98</v>
      </c>
      <c r="AY458" s="78">
        <v>3239.1</v>
      </c>
      <c r="AZ458" s="78">
        <v>5043.84</v>
      </c>
      <c r="BA458" s="78">
        <v>47.54</v>
      </c>
      <c r="BB458" s="78">
        <v>278.27831155734339</v>
      </c>
      <c r="BC458" s="78" t="str">
        <f t="shared" si="195"/>
        <v>R53S8C2</v>
      </c>
      <c r="BD458" s="78">
        <f t="shared" si="196"/>
        <v>168.65260145244687</v>
      </c>
      <c r="BE458" s="78">
        <v>502.21999999999991</v>
      </c>
      <c r="BF458" s="78"/>
      <c r="BG458" s="99">
        <v>13.3</v>
      </c>
      <c r="BH458" s="142">
        <v>1.8981176582536712</v>
      </c>
      <c r="BI458" s="99">
        <v>3</v>
      </c>
      <c r="BJ458" s="99">
        <f t="shared" si="197"/>
        <v>6.6557166666667049</v>
      </c>
      <c r="BK458" s="99">
        <v>109.37488634606088</v>
      </c>
      <c r="BL458" s="142">
        <v>21.065420560747665</v>
      </c>
      <c r="BM458" s="76" t="str">
        <f t="shared" si="198"/>
        <v>R53S8</v>
      </c>
      <c r="BN458" s="76">
        <f t="shared" si="199"/>
        <v>143.55856439602221</v>
      </c>
      <c r="BO458" s="76"/>
      <c r="BP458" s="110">
        <f t="shared" si="200"/>
        <v>7.7649371201314885</v>
      </c>
      <c r="BQ458" s="144">
        <f t="shared" si="201"/>
        <v>0.13766666666666669</v>
      </c>
      <c r="BR458" s="110">
        <f t="shared" si="202"/>
        <v>8.6344270616740815</v>
      </c>
      <c r="BS458" s="99">
        <v>4</v>
      </c>
      <c r="BT458" s="99">
        <f t="shared" si="203"/>
        <v>8413.4192707635266</v>
      </c>
      <c r="BU458" s="122">
        <v>3</v>
      </c>
      <c r="BV458" s="122">
        <f t="shared" si="204"/>
        <v>5931.4192707635266</v>
      </c>
      <c r="BW458" s="122">
        <f t="shared" si="205"/>
        <v>1.5981308411214954E-2</v>
      </c>
      <c r="BX458" s="122" t="s">
        <v>1376</v>
      </c>
      <c r="BY458" s="122">
        <f t="shared" si="206"/>
        <v>0.36212182483897604</v>
      </c>
      <c r="BZ458" s="78">
        <v>-6.564940731524465</v>
      </c>
      <c r="CA458" s="122">
        <f t="shared" si="207"/>
        <v>-6.3297408772454249</v>
      </c>
      <c r="CB458" s="122">
        <f t="shared" si="208"/>
        <v>-7.4361795825879238</v>
      </c>
    </row>
    <row r="459" spans="1:80" x14ac:dyDescent="0.35">
      <c r="A459" s="34" t="s">
        <v>73</v>
      </c>
      <c r="B459" s="14">
        <f t="shared" si="210"/>
        <v>8</v>
      </c>
      <c r="C459" s="8" t="s">
        <v>45</v>
      </c>
      <c r="D459" s="14">
        <v>3</v>
      </c>
      <c r="E459" s="58">
        <v>43874</v>
      </c>
      <c r="F459" s="14">
        <v>3008</v>
      </c>
      <c r="G459" s="14">
        <v>3009</v>
      </c>
      <c r="H459" s="14">
        <v>2788</v>
      </c>
      <c r="I459" s="14">
        <v>2789</v>
      </c>
      <c r="J459" s="8">
        <v>9</v>
      </c>
      <c r="K459" s="54">
        <v>251.29040000000001</v>
      </c>
      <c r="L459" s="8">
        <v>191.7</v>
      </c>
      <c r="M459" s="8">
        <v>165.5</v>
      </c>
      <c r="N459" s="8">
        <v>449.1</v>
      </c>
      <c r="O459" s="8">
        <v>13.3</v>
      </c>
      <c r="P459" s="8">
        <v>0.41399999999999998</v>
      </c>
      <c r="Q459" s="8">
        <v>0.04</v>
      </c>
      <c r="R459" s="8">
        <v>0.13200000000000001</v>
      </c>
      <c r="S459" s="8">
        <v>2295</v>
      </c>
      <c r="T459" s="8"/>
      <c r="U459" s="8"/>
      <c r="V459" s="8"/>
      <c r="W459" s="8">
        <v>0.31</v>
      </c>
      <c r="X459" s="8"/>
      <c r="Y459" s="8"/>
      <c r="Z459" s="8">
        <v>1733</v>
      </c>
      <c r="AA459" s="8">
        <v>28.7</v>
      </c>
      <c r="AB459" s="8">
        <v>43</v>
      </c>
      <c r="AC459" s="8">
        <v>2183.9047619047619</v>
      </c>
      <c r="AD459" s="8">
        <v>201.476</v>
      </c>
      <c r="AE459" s="8"/>
      <c r="AF459" s="8"/>
      <c r="AG459" s="7">
        <v>0.9164225976572129</v>
      </c>
      <c r="AH459" s="111">
        <v>0.121</v>
      </c>
      <c r="AI459" s="124">
        <v>8.6536533333333318E-2</v>
      </c>
      <c r="AJ459" s="7">
        <v>19.967150000000114</v>
      </c>
      <c r="AK459" s="124">
        <v>1786.1417333333329</v>
      </c>
      <c r="AM459" s="124">
        <v>6602.9348104761893</v>
      </c>
      <c r="AN459" s="124">
        <v>9557.8318266666665</v>
      </c>
      <c r="AO459" s="124">
        <v>3.8434314285714271</v>
      </c>
      <c r="AQ459" s="78"/>
      <c r="AR459" s="7">
        <v>0.19612213059950856</v>
      </c>
      <c r="AS459" s="7">
        <f t="shared" si="190"/>
        <v>1.1747999999999998</v>
      </c>
      <c r="AT459">
        <v>45.7</v>
      </c>
      <c r="AU459" s="7">
        <v>0.24399999999999999</v>
      </c>
      <c r="AV459" s="7">
        <v>6.1</v>
      </c>
      <c r="AW459" s="78" t="s">
        <v>97</v>
      </c>
      <c r="AX459" s="78" t="s">
        <v>98</v>
      </c>
      <c r="AY459" s="78">
        <v>3234.6</v>
      </c>
      <c r="AZ459" s="78">
        <v>5039.4399999999996</v>
      </c>
      <c r="BA459" s="78">
        <v>28.53</v>
      </c>
      <c r="BB459" s="78">
        <v>211.19877662285859</v>
      </c>
      <c r="BC459" s="78" t="str">
        <f t="shared" si="195"/>
        <v>R53S8C3</v>
      </c>
      <c r="BD459" s="78">
        <f t="shared" si="196"/>
        <v>168.65260145244687</v>
      </c>
      <c r="BE459" s="78">
        <v>381.18000000000006</v>
      </c>
      <c r="BF459" s="78"/>
      <c r="BG459" s="99">
        <v>13.3</v>
      </c>
      <c r="BH459" s="142">
        <v>1.8981176582536712</v>
      </c>
      <c r="BI459" s="99">
        <v>3</v>
      </c>
      <c r="BJ459" s="99">
        <f t="shared" si="197"/>
        <v>6.6557166666667049</v>
      </c>
      <c r="BK459" s="99">
        <v>109.37488634606088</v>
      </c>
      <c r="BL459" s="142">
        <v>12.443609022556391</v>
      </c>
      <c r="BM459" s="76" t="str">
        <f t="shared" si="198"/>
        <v>R53S8</v>
      </c>
      <c r="BN459" s="76">
        <f t="shared" si="199"/>
        <v>143.55856439602221</v>
      </c>
      <c r="BO459" s="76"/>
      <c r="BP459" s="110">
        <f t="shared" si="200"/>
        <v>8.5079708550488249</v>
      </c>
      <c r="BQ459" s="144">
        <f t="shared" si="201"/>
        <v>0.13766666666666669</v>
      </c>
      <c r="BR459" s="110">
        <f t="shared" si="202"/>
        <v>8.6344270616740815</v>
      </c>
      <c r="BS459" s="99">
        <v>4</v>
      </c>
      <c r="BT459" s="99">
        <f t="shared" si="203"/>
        <v>8380.3547434400552</v>
      </c>
      <c r="BU459" s="122">
        <v>3</v>
      </c>
      <c r="BV459" s="122">
        <f t="shared" si="204"/>
        <v>6085.3547434400552</v>
      </c>
      <c r="BW459" s="122">
        <f t="shared" si="205"/>
        <v>9.9248120300751887E-3</v>
      </c>
      <c r="BX459" s="122" t="s">
        <v>1376</v>
      </c>
      <c r="BY459" s="122">
        <f t="shared" si="206"/>
        <v>0.26967945296354806</v>
      </c>
      <c r="BZ459" s="78">
        <v>-6.2961626066787462</v>
      </c>
      <c r="CA459" s="122">
        <f t="shared" si="207"/>
        <v>-6.3297408772454249</v>
      </c>
      <c r="CB459" s="122">
        <f t="shared" si="208"/>
        <v>-7.4361795825879238</v>
      </c>
    </row>
    <row r="460" spans="1:80" x14ac:dyDescent="0.35">
      <c r="A460" s="34" t="s">
        <v>73</v>
      </c>
      <c r="B460" s="14">
        <v>7</v>
      </c>
      <c r="C460" s="8" t="s">
        <v>45</v>
      </c>
      <c r="D460" s="14">
        <v>1</v>
      </c>
      <c r="E460" s="58">
        <v>43872</v>
      </c>
      <c r="F460" s="14">
        <v>3091</v>
      </c>
      <c r="G460" s="14">
        <v>3091.8</v>
      </c>
      <c r="H460" s="14">
        <v>2871</v>
      </c>
      <c r="I460" s="14">
        <v>2871.8</v>
      </c>
      <c r="J460" s="8">
        <v>7</v>
      </c>
      <c r="K460" s="54">
        <v>255.76159999999999</v>
      </c>
      <c r="L460" s="59">
        <v>149.19999999999999</v>
      </c>
      <c r="M460" s="8">
        <v>120.3</v>
      </c>
      <c r="N460" s="8">
        <v>422.5</v>
      </c>
      <c r="O460" s="8">
        <v>42.8</v>
      </c>
      <c r="P460" s="8">
        <v>0.41899999999999998</v>
      </c>
      <c r="Q460" s="8">
        <v>0.113</v>
      </c>
      <c r="R460" s="8">
        <v>0.114</v>
      </c>
      <c r="S460" s="8">
        <v>1733</v>
      </c>
      <c r="T460" s="8"/>
      <c r="U460" s="8"/>
      <c r="V460" s="8"/>
      <c r="W460" s="8">
        <v>0.219</v>
      </c>
      <c r="X460" s="8"/>
      <c r="Y460" s="8"/>
      <c r="Z460" s="8">
        <v>500</v>
      </c>
      <c r="AA460" s="8">
        <v>1.6</v>
      </c>
      <c r="AB460" s="8">
        <v>10.7</v>
      </c>
      <c r="AC460" s="8">
        <v>2676.6904761904761</v>
      </c>
      <c r="AD460" s="8">
        <v>294.77600000000001</v>
      </c>
      <c r="AE460" s="8"/>
      <c r="AF460" s="8"/>
      <c r="AG460" s="7">
        <v>0.96542075132780281</v>
      </c>
      <c r="AH460" s="111">
        <v>0.14799999999999999</v>
      </c>
      <c r="AI460" s="124">
        <v>0.100426185</v>
      </c>
      <c r="AJ460" s="7">
        <v>27.247600000000112</v>
      </c>
      <c r="AK460" s="124">
        <v>1657.16986060606</v>
      </c>
      <c r="AM460" s="124">
        <v>6701.4918462121232</v>
      </c>
      <c r="AN460" s="124">
        <v>9788.2785151515163</v>
      </c>
      <c r="AO460" s="124">
        <v>2.8168484848484838</v>
      </c>
      <c r="AQ460" s="78"/>
      <c r="AR460" s="7">
        <v>0.27088624319205984</v>
      </c>
      <c r="AS460" s="7">
        <f t="shared" si="190"/>
        <v>2.2142999999999997</v>
      </c>
      <c r="AT460">
        <v>39.1</v>
      </c>
      <c r="AU460" s="7">
        <v>0.1084</v>
      </c>
      <c r="AV460" s="7">
        <v>2.71</v>
      </c>
      <c r="AW460" s="78" t="s">
        <v>97</v>
      </c>
      <c r="AX460" s="78" t="s">
        <v>98</v>
      </c>
      <c r="AY460" s="78">
        <v>3265.9</v>
      </c>
      <c r="AZ460" s="78">
        <v>5072.6400000000003</v>
      </c>
      <c r="BA460" s="78">
        <v>28.48</v>
      </c>
      <c r="BB460" s="78">
        <v>102.14530037526151</v>
      </c>
      <c r="BC460" s="78" t="str">
        <f t="shared" si="195"/>
        <v>R53S7C1</v>
      </c>
      <c r="BD460" s="78">
        <f t="shared" si="196"/>
        <v>68.03930243892377</v>
      </c>
      <c r="BE460" s="78">
        <v>184.55</v>
      </c>
      <c r="BF460" s="78"/>
      <c r="BG460" s="99">
        <v>27.1</v>
      </c>
      <c r="BH460" s="142">
        <v>3.8975909804900084</v>
      </c>
      <c r="BI460" s="99">
        <v>3</v>
      </c>
      <c r="BJ460" s="99">
        <f t="shared" si="197"/>
        <v>9.0825333333333713</v>
      </c>
      <c r="BK460" s="99">
        <v>98.235825400786311</v>
      </c>
      <c r="BL460" s="142">
        <v>2.8107476635514019</v>
      </c>
      <c r="BM460" s="76" t="str">
        <f t="shared" si="198"/>
        <v>R53S7</v>
      </c>
      <c r="BN460" s="76">
        <f t="shared" si="199"/>
        <v>30.727228667716108</v>
      </c>
      <c r="BO460" s="76"/>
      <c r="BP460" s="110">
        <f t="shared" si="200"/>
        <v>5.3215118988746104</v>
      </c>
      <c r="BQ460" s="144">
        <f t="shared" si="201"/>
        <v>0.16333333333333333</v>
      </c>
      <c r="BR460" s="110">
        <f t="shared" si="202"/>
        <v>10.453584862837827</v>
      </c>
      <c r="BS460" s="99">
        <v>4</v>
      </c>
      <c r="BT460" s="99">
        <f t="shared" si="203"/>
        <v>9091.2513647637588</v>
      </c>
      <c r="BU460" s="122">
        <v>3</v>
      </c>
      <c r="BV460" s="122">
        <f t="shared" si="204"/>
        <v>7358.2513647637588</v>
      </c>
      <c r="BW460" s="122">
        <f t="shared" si="205"/>
        <v>2.6635514018691592E-3</v>
      </c>
      <c r="BX460" s="122" t="s">
        <v>1376</v>
      </c>
      <c r="BY460" s="122">
        <f t="shared" si="206"/>
        <v>7.7378915361863962E-2</v>
      </c>
      <c r="BZ460" s="78">
        <v>-5.4673220836858611</v>
      </c>
      <c r="CA460" s="122">
        <f t="shared" si="207"/>
        <v>-5.3779432588703644</v>
      </c>
      <c r="CB460" s="122">
        <f t="shared" si="208"/>
        <v>-11.908379758116647</v>
      </c>
    </row>
    <row r="461" spans="1:80" x14ac:dyDescent="0.35">
      <c r="A461" s="34" t="s">
        <v>73</v>
      </c>
      <c r="B461" s="14">
        <f t="shared" ref="B461:B462" si="211">B460</f>
        <v>7</v>
      </c>
      <c r="C461" s="8" t="s">
        <v>45</v>
      </c>
      <c r="D461" s="14">
        <v>2</v>
      </c>
      <c r="E461" s="58">
        <v>43872</v>
      </c>
      <c r="F461" s="14">
        <v>3067</v>
      </c>
      <c r="G461" s="14">
        <v>3068</v>
      </c>
      <c r="H461" s="14">
        <v>2847</v>
      </c>
      <c r="I461" s="14">
        <v>2848</v>
      </c>
      <c r="J461" s="8">
        <v>9</v>
      </c>
      <c r="K461" s="54">
        <v>254.47640000000001</v>
      </c>
      <c r="L461" s="59">
        <v>149.19999999999999</v>
      </c>
      <c r="M461" s="8">
        <v>120.3</v>
      </c>
      <c r="N461" s="8">
        <v>422.5</v>
      </c>
      <c r="O461" s="8">
        <v>42.8</v>
      </c>
      <c r="P461" s="8">
        <v>0.41899999999999998</v>
      </c>
      <c r="Q461" s="8">
        <v>0.113</v>
      </c>
      <c r="R461" s="8">
        <v>0.114</v>
      </c>
      <c r="S461" s="8">
        <v>1733</v>
      </c>
      <c r="T461" s="8"/>
      <c r="U461" s="8"/>
      <c r="V461" s="8"/>
      <c r="W461" s="8">
        <v>0.219</v>
      </c>
      <c r="X461" s="8"/>
      <c r="Y461" s="8"/>
      <c r="Z461" s="8">
        <v>500</v>
      </c>
      <c r="AA461" s="8">
        <v>1.6</v>
      </c>
      <c r="AB461" s="8">
        <v>10.7</v>
      </c>
      <c r="AC461" s="8">
        <v>2676.6904761904761</v>
      </c>
      <c r="AD461" s="8">
        <v>294.77600000000001</v>
      </c>
      <c r="AE461" s="8"/>
      <c r="AF461" s="8"/>
      <c r="AG461" s="7">
        <v>0.96542075132780281</v>
      </c>
      <c r="AH461" s="111">
        <v>0.14799999999999999</v>
      </c>
      <c r="AI461" s="124">
        <v>0.100426185</v>
      </c>
      <c r="AJ461" s="7">
        <v>27.247600000000112</v>
      </c>
      <c r="AK461" s="124">
        <v>1657.16986060606</v>
      </c>
      <c r="AM461" s="124">
        <v>6701.4918462121232</v>
      </c>
      <c r="AN461" s="124">
        <v>9788.2785151515163</v>
      </c>
      <c r="AO461" s="124">
        <v>2.8168484848484838</v>
      </c>
      <c r="AQ461" s="78"/>
      <c r="AR461" s="7">
        <v>0.27088624319205984</v>
      </c>
      <c r="AS461" s="7">
        <f t="shared" si="190"/>
        <v>2.2142999999999997</v>
      </c>
      <c r="AT461">
        <v>39.1</v>
      </c>
      <c r="AU461" s="7">
        <v>0</v>
      </c>
      <c r="AV461" s="7">
        <v>0</v>
      </c>
      <c r="AW461" s="78" t="s">
        <v>97</v>
      </c>
      <c r="AX461" s="78" t="s">
        <v>98</v>
      </c>
      <c r="AY461" s="78">
        <v>3256.8</v>
      </c>
      <c r="AZ461" s="78">
        <v>5063.04</v>
      </c>
      <c r="BA461" s="78">
        <v>0</v>
      </c>
      <c r="BB461" s="78">
        <v>16.415315794135886</v>
      </c>
      <c r="BC461" s="78" t="str">
        <f t="shared" si="195"/>
        <v>R53S7C2</v>
      </c>
      <c r="BD461" s="78">
        <f t="shared" si="196"/>
        <v>68.03930243892377</v>
      </c>
      <c r="BE461" s="78">
        <v>29.65</v>
      </c>
      <c r="BF461" s="78"/>
      <c r="BG461" s="99">
        <v>27.1</v>
      </c>
      <c r="BH461" s="142">
        <v>3.8975909804900084</v>
      </c>
      <c r="BI461" s="99">
        <v>3</v>
      </c>
      <c r="BJ461" s="99">
        <f t="shared" si="197"/>
        <v>9.0825333333333713</v>
      </c>
      <c r="BK461" s="99">
        <v>98.235825400786311</v>
      </c>
      <c r="BL461" s="142">
        <v>2.8107476635514019</v>
      </c>
      <c r="BM461" s="76" t="str">
        <f t="shared" si="198"/>
        <v>R53S7</v>
      </c>
      <c r="BN461" s="76">
        <f t="shared" si="199"/>
        <v>30.727228667716108</v>
      </c>
      <c r="BO461" s="76"/>
      <c r="BP461" s="110">
        <f t="shared" si="200"/>
        <v>5.3215118988746104</v>
      </c>
      <c r="BQ461" s="144">
        <f t="shared" si="201"/>
        <v>0.16333333333333333</v>
      </c>
      <c r="BR461" s="110">
        <f t="shared" si="202"/>
        <v>10.453584862837827</v>
      </c>
      <c r="BS461" s="99">
        <v>4</v>
      </c>
      <c r="BT461" s="99">
        <f t="shared" si="203"/>
        <v>9015.2534432192351</v>
      </c>
      <c r="BU461" s="122">
        <v>3</v>
      </c>
      <c r="BV461" s="122">
        <f t="shared" si="204"/>
        <v>7282.2534432192351</v>
      </c>
      <c r="BW461" s="122">
        <f t="shared" si="205"/>
        <v>2.6635514018691592E-3</v>
      </c>
      <c r="BX461" s="122" t="s">
        <v>1376</v>
      </c>
      <c r="BY461" s="122">
        <f t="shared" si="206"/>
        <v>7.7378915361863962E-2</v>
      </c>
      <c r="BZ461" s="78">
        <v>-5.4673220836858611</v>
      </c>
      <c r="CA461" s="122">
        <f t="shared" si="207"/>
        <v>-5.3779432588703644</v>
      </c>
      <c r="CB461" s="122">
        <f t="shared" si="208"/>
        <v>-11.908379758116647</v>
      </c>
    </row>
    <row r="462" spans="1:80" x14ac:dyDescent="0.35">
      <c r="A462" s="34" t="s">
        <v>73</v>
      </c>
      <c r="B462" s="14">
        <f t="shared" si="211"/>
        <v>7</v>
      </c>
      <c r="C462" s="8" t="s">
        <v>45</v>
      </c>
      <c r="D462" s="14">
        <v>3</v>
      </c>
      <c r="E462" s="58">
        <v>43872</v>
      </c>
      <c r="F462" s="14">
        <v>3057</v>
      </c>
      <c r="G462" s="14">
        <v>3058</v>
      </c>
      <c r="H462" s="14">
        <v>2837</v>
      </c>
      <c r="I462" s="14">
        <v>2838</v>
      </c>
      <c r="J462" s="8">
        <v>9</v>
      </c>
      <c r="K462" s="54">
        <v>253.93640000000002</v>
      </c>
      <c r="L462" s="8">
        <v>69.400000000000006</v>
      </c>
      <c r="M462" s="8">
        <v>64.2</v>
      </c>
      <c r="N462" s="8">
        <v>162.69999999999999</v>
      </c>
      <c r="O462" s="8">
        <v>20.6</v>
      </c>
      <c r="P462" s="8">
        <v>0.82599999999999996</v>
      </c>
      <c r="Q462" s="8">
        <v>0.24399999999999999</v>
      </c>
      <c r="R462" s="8">
        <v>0.26200000000000001</v>
      </c>
      <c r="S462" s="8">
        <v>3069</v>
      </c>
      <c r="T462" s="8"/>
      <c r="U462" s="8"/>
      <c r="V462" s="8"/>
      <c r="W462" s="8">
        <v>0.31900000000000001</v>
      </c>
      <c r="X462" s="8"/>
      <c r="Y462" s="8"/>
      <c r="Z462" s="8">
        <v>1307</v>
      </c>
      <c r="AA462" s="8">
        <v>6.2</v>
      </c>
      <c r="AB462" s="8">
        <v>4.7</v>
      </c>
      <c r="AC462" s="8">
        <v>2676.6904761904761</v>
      </c>
      <c r="AD462" s="8">
        <v>294.77600000000001</v>
      </c>
      <c r="AE462" s="8"/>
      <c r="AF462" s="8"/>
      <c r="AG462" s="7">
        <v>0.96542075132780281</v>
      </c>
      <c r="AH462" s="111">
        <v>0.14799999999999999</v>
      </c>
      <c r="AI462" s="124">
        <v>0.100426185</v>
      </c>
      <c r="AJ462" s="7">
        <v>27.247600000000112</v>
      </c>
      <c r="AK462" s="124">
        <v>1657.16986060606</v>
      </c>
      <c r="AM462" s="124">
        <v>6701.4918462121232</v>
      </c>
      <c r="AN462" s="124">
        <v>9788.2785151515163</v>
      </c>
      <c r="AO462" s="124">
        <v>2.8168484848484838</v>
      </c>
      <c r="AQ462" s="78"/>
      <c r="AR462" s="7">
        <v>0.27088624319205984</v>
      </c>
      <c r="AS462" s="7">
        <f t="shared" si="190"/>
        <v>2.2142999999999997</v>
      </c>
      <c r="AT462">
        <v>39.1</v>
      </c>
      <c r="AU462" s="7">
        <v>7.8799999999999995E-2</v>
      </c>
      <c r="AV462" s="7">
        <v>1.97</v>
      </c>
      <c r="AW462" s="78" t="s">
        <v>97</v>
      </c>
      <c r="AX462" s="78" t="s">
        <v>98</v>
      </c>
      <c r="AY462" s="78">
        <v>3253.7</v>
      </c>
      <c r="AZ462" s="78">
        <v>5059.04</v>
      </c>
      <c r="BA462" s="78">
        <v>0</v>
      </c>
      <c r="BB462" s="78">
        <v>85.557291147373903</v>
      </c>
      <c r="BC462" s="78" t="str">
        <f t="shared" si="195"/>
        <v>R53S7C3</v>
      </c>
      <c r="BD462" s="78">
        <f t="shared" si="196"/>
        <v>68.03930243892377</v>
      </c>
      <c r="BE462" s="78">
        <v>154.46</v>
      </c>
      <c r="BF462" s="78"/>
      <c r="BG462" s="99">
        <v>27.1</v>
      </c>
      <c r="BH462" s="142">
        <v>3.8975909804900084</v>
      </c>
      <c r="BI462" s="99">
        <v>3</v>
      </c>
      <c r="BJ462" s="99">
        <f t="shared" si="197"/>
        <v>9.0825333333333713</v>
      </c>
      <c r="BK462" s="99">
        <v>98.235825400786311</v>
      </c>
      <c r="BL462" s="142">
        <v>3.116504854368932</v>
      </c>
      <c r="BM462" s="76" t="str">
        <f t="shared" si="198"/>
        <v>R53S7</v>
      </c>
      <c r="BN462" s="76">
        <f t="shared" si="199"/>
        <v>30.727228667716108</v>
      </c>
      <c r="BO462" s="76"/>
      <c r="BP462" s="110">
        <f t="shared" si="200"/>
        <v>20.717730790764261</v>
      </c>
      <c r="BQ462" s="144">
        <f t="shared" si="201"/>
        <v>0.16333333333333333</v>
      </c>
      <c r="BR462" s="110">
        <f t="shared" si="202"/>
        <v>10.453584862837827</v>
      </c>
      <c r="BS462" s="99">
        <v>4</v>
      </c>
      <c r="BT462" s="99">
        <f t="shared" si="203"/>
        <v>8983.5876425756833</v>
      </c>
      <c r="BU462" s="122">
        <v>3</v>
      </c>
      <c r="BV462" s="122">
        <f t="shared" si="204"/>
        <v>5914.5876425756833</v>
      </c>
      <c r="BW462" s="122">
        <f t="shared" si="205"/>
        <v>1.2718446601941748E-2</v>
      </c>
      <c r="BX462" s="122" t="s">
        <v>1376</v>
      </c>
      <c r="BY462" s="122">
        <f t="shared" si="206"/>
        <v>0.13740942954589097</v>
      </c>
      <c r="BZ462" s="78">
        <v>-5.1991856092393718</v>
      </c>
      <c r="CA462" s="122">
        <f t="shared" si="207"/>
        <v>-5.3779432588703644</v>
      </c>
      <c r="CB462" s="122">
        <f t="shared" si="208"/>
        <v>-11.908379758116647</v>
      </c>
    </row>
    <row r="463" spans="1:80" x14ac:dyDescent="0.35">
      <c r="A463" s="34" t="s">
        <v>73</v>
      </c>
      <c r="B463" s="14">
        <v>6</v>
      </c>
      <c r="C463" s="8" t="s">
        <v>45</v>
      </c>
      <c r="D463" s="14">
        <v>1</v>
      </c>
      <c r="E463" s="8"/>
      <c r="F463" s="14">
        <v>3150</v>
      </c>
      <c r="G463" s="14">
        <v>3151</v>
      </c>
      <c r="H463" s="14">
        <v>2930</v>
      </c>
      <c r="I463" s="14">
        <v>2931</v>
      </c>
      <c r="J463" s="8">
        <v>19</v>
      </c>
      <c r="K463" s="54">
        <v>258.95839999999998</v>
      </c>
      <c r="L463" s="8">
        <v>71</v>
      </c>
      <c r="M463" s="8">
        <v>31.5</v>
      </c>
      <c r="N463" s="8">
        <v>199.6</v>
      </c>
      <c r="O463" s="8">
        <v>13.8</v>
      </c>
      <c r="P463" s="8">
        <v>0.505</v>
      </c>
      <c r="Q463" s="8">
        <v>6.7000000000000004E-2</v>
      </c>
      <c r="R463" s="8">
        <v>0.17199999999999999</v>
      </c>
      <c r="S463" s="8">
        <v>1563</v>
      </c>
      <c r="T463" s="8"/>
      <c r="U463" s="8"/>
      <c r="V463" s="8"/>
      <c r="W463" s="8">
        <v>0.21299999999999999</v>
      </c>
      <c r="X463" s="8"/>
      <c r="Y463" s="8"/>
      <c r="Z463" s="8">
        <v>907</v>
      </c>
      <c r="AA463" s="8">
        <v>111</v>
      </c>
      <c r="AB463" s="8">
        <v>36.5</v>
      </c>
      <c r="AC463" s="8">
        <v>2177.69</v>
      </c>
      <c r="AD463" s="8">
        <v>198.50399999999999</v>
      </c>
      <c r="AE463" s="8"/>
      <c r="AF463" s="8"/>
      <c r="AG463" s="7">
        <v>1.1508583830639234</v>
      </c>
      <c r="AH463" s="111">
        <v>0.153</v>
      </c>
      <c r="AI463" s="124">
        <v>0.1076281166666667</v>
      </c>
      <c r="AJ463" s="7">
        <v>19.352</v>
      </c>
      <c r="AK463" s="124">
        <v>1809.183930597015</v>
      </c>
      <c r="AM463" s="124">
        <v>6892.2878932835793</v>
      </c>
      <c r="AN463" s="124">
        <v>10025.43873432836</v>
      </c>
      <c r="AO463" s="124">
        <v>4.5848947761194037</v>
      </c>
      <c r="AQ463" s="78"/>
      <c r="AR463" s="7">
        <v>0.26767259198015708</v>
      </c>
      <c r="AS463" s="7">
        <f t="shared" si="190"/>
        <v>1.5539999999999998</v>
      </c>
      <c r="AT463">
        <v>38.4</v>
      </c>
      <c r="AU463" s="7">
        <v>0.51439999999999997</v>
      </c>
      <c r="AV463" s="7">
        <v>12.86</v>
      </c>
      <c r="AW463" s="78" t="s">
        <v>97</v>
      </c>
      <c r="AX463" s="78" t="s">
        <v>98</v>
      </c>
      <c r="AY463" s="78">
        <v>3291.4</v>
      </c>
      <c r="AZ463" s="78">
        <v>5096.24</v>
      </c>
      <c r="BA463" s="78">
        <v>0</v>
      </c>
      <c r="BB463" s="78">
        <v>454.99878105538448</v>
      </c>
      <c r="BC463" s="78" t="str">
        <f t="shared" si="195"/>
        <v>R53S6C1</v>
      </c>
      <c r="BD463" s="78">
        <f t="shared" si="196"/>
        <v>290.34668193146899</v>
      </c>
      <c r="BE463" s="78">
        <v>821.2</v>
      </c>
      <c r="BF463" s="78"/>
      <c r="BG463" s="99">
        <v>27.1</v>
      </c>
      <c r="BH463" s="142">
        <v>1.787928896238115</v>
      </c>
      <c r="BI463" s="99">
        <v>2</v>
      </c>
      <c r="BJ463" s="99">
        <f t="shared" si="197"/>
        <v>9.6760000000000002</v>
      </c>
      <c r="BK463" s="99">
        <v>112.53048780487805</v>
      </c>
      <c r="BL463" s="142">
        <v>2.2826086956521738</v>
      </c>
      <c r="BM463" s="76" t="str">
        <f t="shared" si="198"/>
        <v>R53S6</v>
      </c>
      <c r="BN463" s="76">
        <f t="shared" si="199"/>
        <v>186.83827666117699</v>
      </c>
      <c r="BO463" s="76"/>
      <c r="BP463" s="110">
        <f t="shared" si="200"/>
        <v>42.445527469969441</v>
      </c>
      <c r="BQ463" s="144">
        <f t="shared" si="201"/>
        <v>0.2215</v>
      </c>
      <c r="BR463" s="110">
        <f t="shared" si="202"/>
        <v>24.685178688595879</v>
      </c>
      <c r="BS463" s="99">
        <v>4</v>
      </c>
      <c r="BT463" s="99">
        <f t="shared" si="203"/>
        <v>11060.209404597528</v>
      </c>
      <c r="BU463" s="122">
        <v>3</v>
      </c>
      <c r="BV463" s="122">
        <f t="shared" si="204"/>
        <v>9497.2094045975282</v>
      </c>
      <c r="BW463" s="122">
        <f t="shared" si="205"/>
        <v>1.2463768115942027E-2</v>
      </c>
      <c r="BX463" s="122" t="s">
        <v>1376</v>
      </c>
      <c r="BY463" s="122">
        <f t="shared" si="206"/>
        <v>0.17167163842527486</v>
      </c>
      <c r="BZ463" s="78">
        <v>-4.637178957693215</v>
      </c>
      <c r="CA463" s="122">
        <f t="shared" si="207"/>
        <v>-5.3385907892287658</v>
      </c>
      <c r="CB463" s="122">
        <f t="shared" si="208"/>
        <v>-8.2961700864615011</v>
      </c>
    </row>
    <row r="464" spans="1:80" x14ac:dyDescent="0.35">
      <c r="A464" s="34" t="s">
        <v>73</v>
      </c>
      <c r="B464" s="14">
        <f>B463</f>
        <v>6</v>
      </c>
      <c r="C464" s="8" t="s">
        <v>45</v>
      </c>
      <c r="D464" s="14">
        <v>2</v>
      </c>
      <c r="E464" s="8"/>
      <c r="F464" s="14">
        <v>3118</v>
      </c>
      <c r="G464" s="14">
        <v>3119</v>
      </c>
      <c r="H464" s="14">
        <v>2898</v>
      </c>
      <c r="I464" s="14">
        <v>2899</v>
      </c>
      <c r="J464" s="8">
        <v>9</v>
      </c>
      <c r="K464" s="54">
        <v>257.23040000000003</v>
      </c>
      <c r="L464" s="8">
        <v>297.7</v>
      </c>
      <c r="M464" s="8">
        <v>128.1</v>
      </c>
      <c r="N464" s="8">
        <v>713.3</v>
      </c>
      <c r="O464" s="8">
        <v>20.8</v>
      </c>
      <c r="P464" s="8">
        <v>0.89700000000000002</v>
      </c>
      <c r="Q464" s="8">
        <v>8.8999999999999996E-2</v>
      </c>
      <c r="R464" s="8">
        <v>0.27100000000000002</v>
      </c>
      <c r="S464" s="8">
        <v>2332</v>
      </c>
      <c r="T464" s="8"/>
      <c r="U464" s="8"/>
      <c r="V464" s="8"/>
      <c r="W464" s="8">
        <v>0.35599999999999998</v>
      </c>
      <c r="X464" s="8"/>
      <c r="Y464" s="8"/>
      <c r="Z464" s="8">
        <v>2883</v>
      </c>
      <c r="AA464" s="8">
        <v>38.299999999999997</v>
      </c>
      <c r="AB464" s="8">
        <v>68.5</v>
      </c>
      <c r="AC464" s="8">
        <v>2177.69</v>
      </c>
      <c r="AD464" s="8">
        <v>198.50399999999999</v>
      </c>
      <c r="AE464" s="8"/>
      <c r="AF464" s="8"/>
      <c r="AG464" s="7">
        <v>1.1508583830639234</v>
      </c>
      <c r="AH464" s="111">
        <v>0.153</v>
      </c>
      <c r="AI464" s="124">
        <v>0.1076281166666667</v>
      </c>
      <c r="AJ464" s="7">
        <v>19.352</v>
      </c>
      <c r="AK464" s="124">
        <v>1809.183930597015</v>
      </c>
      <c r="AM464" s="124">
        <v>6892.2878932835793</v>
      </c>
      <c r="AN464" s="124">
        <v>10025.43873432836</v>
      </c>
      <c r="AO464" s="124">
        <v>4.5848947761194037</v>
      </c>
      <c r="AQ464" s="78"/>
      <c r="AR464" s="7">
        <v>0.26767259198015708</v>
      </c>
      <c r="AS464" s="7">
        <f t="shared" si="190"/>
        <v>1.5539999999999998</v>
      </c>
      <c r="AT464">
        <v>38.4</v>
      </c>
      <c r="AU464" s="7">
        <v>0.1444</v>
      </c>
      <c r="AV464" s="7">
        <v>3.61</v>
      </c>
      <c r="AW464" s="78" t="s">
        <v>97</v>
      </c>
      <c r="AX464" s="78" t="s">
        <v>98</v>
      </c>
      <c r="AY464" s="78">
        <v>3276.6</v>
      </c>
      <c r="AZ464" s="78">
        <v>5083.4399999999996</v>
      </c>
      <c r="BA464" s="78">
        <v>28.47</v>
      </c>
      <c r="BB464" s="78">
        <v>125.69458280755354</v>
      </c>
      <c r="BC464" s="78" t="str">
        <f t="shared" si="195"/>
        <v>R53S6C2</v>
      </c>
      <c r="BD464" s="78">
        <f t="shared" si="196"/>
        <v>290.34668193146899</v>
      </c>
      <c r="BE464" s="78">
        <v>227.11</v>
      </c>
      <c r="BF464" s="78"/>
      <c r="BG464" s="99">
        <v>27.1</v>
      </c>
      <c r="BH464" s="142">
        <v>1.787928896238115</v>
      </c>
      <c r="BI464" s="99">
        <v>2</v>
      </c>
      <c r="BJ464" s="99">
        <f t="shared" si="197"/>
        <v>9.6760000000000002</v>
      </c>
      <c r="BK464" s="99">
        <v>112.53048780487805</v>
      </c>
      <c r="BL464" s="142">
        <v>6.1586538461538458</v>
      </c>
      <c r="BM464" s="76" t="str">
        <f t="shared" si="198"/>
        <v>R53S6</v>
      </c>
      <c r="BN464" s="76">
        <f t="shared" si="199"/>
        <v>186.83827666117699</v>
      </c>
      <c r="BO464" s="76"/>
      <c r="BP464" s="110">
        <f t="shared" si="200"/>
        <v>6.9248299072223158</v>
      </c>
      <c r="BQ464" s="144">
        <f t="shared" si="201"/>
        <v>0.2215</v>
      </c>
      <c r="BR464" s="110">
        <f t="shared" si="202"/>
        <v>24.685178688595879</v>
      </c>
      <c r="BS464" s="99">
        <v>4</v>
      </c>
      <c r="BT464" s="99">
        <f t="shared" si="203"/>
        <v>10939.415308711141</v>
      </c>
      <c r="BU464" s="122">
        <v>3</v>
      </c>
      <c r="BV464" s="122">
        <f t="shared" si="204"/>
        <v>8607.4153087111408</v>
      </c>
      <c r="BW464" s="122">
        <f t="shared" si="205"/>
        <v>1.3028846153846155E-2</v>
      </c>
      <c r="BX464" s="122" t="s">
        <v>1376</v>
      </c>
      <c r="BY464" s="122">
        <f t="shared" si="206"/>
        <v>0.16174242398851083</v>
      </c>
      <c r="BZ464" s="78">
        <v>-6.0400026207643167</v>
      </c>
      <c r="CA464" s="122">
        <f t="shared" si="207"/>
        <v>-5.3385907892287658</v>
      </c>
      <c r="CB464" s="122">
        <f t="shared" si="208"/>
        <v>-8.2961700864615011</v>
      </c>
    </row>
    <row r="465" spans="1:80" x14ac:dyDescent="0.35">
      <c r="A465" s="34" t="s">
        <v>73</v>
      </c>
      <c r="B465" s="14">
        <v>5</v>
      </c>
      <c r="C465" s="8" t="s">
        <v>45</v>
      </c>
      <c r="D465" s="14">
        <v>1</v>
      </c>
      <c r="E465" s="58">
        <v>43866</v>
      </c>
      <c r="F465" s="14">
        <v>3230.4</v>
      </c>
      <c r="G465" s="14">
        <v>3231.2</v>
      </c>
      <c r="H465" s="14">
        <v>3010.4</v>
      </c>
      <c r="I465" s="14">
        <v>3011.2</v>
      </c>
      <c r="J465" s="8">
        <v>7</v>
      </c>
      <c r="K465" s="54">
        <v>263.28919999999999</v>
      </c>
      <c r="L465" s="8">
        <v>267.39999999999998</v>
      </c>
      <c r="M465" s="8">
        <v>266.39999999999998</v>
      </c>
      <c r="N465" s="8">
        <v>752</v>
      </c>
      <c r="O465" s="8">
        <v>32</v>
      </c>
      <c r="P465" s="8">
        <v>0.497</v>
      </c>
      <c r="Q465" s="8">
        <v>7.6999999999999999E-2</v>
      </c>
      <c r="R465" s="8">
        <v>0.13700000000000001</v>
      </c>
      <c r="S465" s="8">
        <v>1523</v>
      </c>
      <c r="T465" s="8"/>
      <c r="U465" s="8"/>
      <c r="V465" s="8"/>
      <c r="W465" s="8">
        <v>0.39800000000000002</v>
      </c>
      <c r="X465" s="8"/>
      <c r="Y465" s="8"/>
      <c r="Z465" s="8">
        <v>1781</v>
      </c>
      <c r="AA465" s="8">
        <v>56</v>
      </c>
      <c r="AB465" s="8">
        <v>67.2</v>
      </c>
      <c r="AC465" s="8">
        <v>2605.19</v>
      </c>
      <c r="AD465" s="8">
        <v>302.62299999999999</v>
      </c>
      <c r="AE465" s="8"/>
      <c r="AF465" s="8"/>
      <c r="AG465" s="7">
        <v>0.85249277300703385</v>
      </c>
      <c r="AH465" s="111">
        <v>0.13400000000000001</v>
      </c>
      <c r="AI465" s="124">
        <v>8.7161783333333326E-2</v>
      </c>
      <c r="AJ465" s="7">
        <v>27.620279999999976</v>
      </c>
      <c r="AK465" s="124">
        <v>1718.3162224637681</v>
      </c>
      <c r="AM465" s="124">
        <v>6928.179939130433</v>
      </c>
      <c r="AN465" s="124">
        <v>10331.605736956521</v>
      </c>
      <c r="AO465" s="124">
        <v>4.8676985507246391</v>
      </c>
      <c r="AQ465" s="78"/>
      <c r="AR465" s="7">
        <v>0.22121426719787074</v>
      </c>
      <c r="AS465" s="7">
        <f t="shared" si="190"/>
        <v>1.8329999999999997</v>
      </c>
      <c r="AT465">
        <v>42.5</v>
      </c>
      <c r="AU465" s="7">
        <v>0.25719999999999998</v>
      </c>
      <c r="AV465" s="7">
        <v>6.43</v>
      </c>
      <c r="AW465" s="78" t="s">
        <v>97</v>
      </c>
      <c r="AX465" s="78" t="s">
        <v>98</v>
      </c>
      <c r="AY465" s="78">
        <v>3323</v>
      </c>
      <c r="AZ465" s="78">
        <v>5128.3999999999996</v>
      </c>
      <c r="BA465" s="78">
        <v>0</v>
      </c>
      <c r="BB465" s="78">
        <v>248.85897861969653</v>
      </c>
      <c r="BC465" s="78" t="str">
        <f t="shared" si="195"/>
        <v>R53S5C1</v>
      </c>
      <c r="BD465" s="78">
        <f t="shared" si="196"/>
        <v>124.96395545294119</v>
      </c>
      <c r="BE465" s="78">
        <v>449.29</v>
      </c>
      <c r="BF465" s="78"/>
      <c r="BG465" s="99">
        <v>30.3</v>
      </c>
      <c r="BH465" s="142">
        <v>1.7414740183662165</v>
      </c>
      <c r="BI465" s="99">
        <v>2</v>
      </c>
      <c r="BJ465" s="99">
        <f t="shared" si="197"/>
        <v>13.810139999999988</v>
      </c>
      <c r="BK465" s="99">
        <v>94.32163613113272</v>
      </c>
      <c r="BL465" s="142">
        <v>8.3249999999999993</v>
      </c>
      <c r="BM465" s="76" t="str">
        <f t="shared" si="198"/>
        <v>R53S5</v>
      </c>
      <c r="BN465" s="76">
        <f t="shared" si="199"/>
        <v>68.17455289303939</v>
      </c>
      <c r="BO465" s="76"/>
      <c r="BP465" s="110">
        <f t="shared" si="200"/>
        <v>3.2996664879949114</v>
      </c>
      <c r="BQ465" s="144">
        <f t="shared" si="201"/>
        <v>0.13100000000000001</v>
      </c>
      <c r="BR465" s="110">
        <f t="shared" si="202"/>
        <v>6.8373114600275766</v>
      </c>
      <c r="BS465" s="99">
        <v>4</v>
      </c>
      <c r="BT465" s="99">
        <f t="shared" si="203"/>
        <v>8417.6091198620288</v>
      </c>
      <c r="BU465" s="122">
        <v>3</v>
      </c>
      <c r="BV465" s="122">
        <f t="shared" si="204"/>
        <v>6894.6091198620288</v>
      </c>
      <c r="BW465" s="122">
        <f t="shared" si="205"/>
        <v>4.2812500000000003E-3</v>
      </c>
      <c r="BX465" s="122" t="s">
        <v>1377</v>
      </c>
      <c r="BY465" s="122">
        <f t="shared" si="206"/>
        <v>0.12625063664165956</v>
      </c>
      <c r="BZ465" s="78">
        <v>-6.772190350527862</v>
      </c>
      <c r="CA465" s="122">
        <f t="shared" si="207"/>
        <v>-6.5428619320988588</v>
      </c>
      <c r="CB465" s="122">
        <f t="shared" si="208"/>
        <v>-11.993065921537207</v>
      </c>
    </row>
    <row r="466" spans="1:80" x14ac:dyDescent="0.35">
      <c r="A466" s="34" t="s">
        <v>73</v>
      </c>
      <c r="B466" s="14">
        <f>B465</f>
        <v>5</v>
      </c>
      <c r="C466" s="8" t="s">
        <v>45</v>
      </c>
      <c r="D466" s="14">
        <v>2</v>
      </c>
      <c r="E466" s="58">
        <v>43866</v>
      </c>
      <c r="F466" s="14">
        <v>3206.5</v>
      </c>
      <c r="G466" s="14">
        <v>3207.5</v>
      </c>
      <c r="H466" s="14">
        <v>2986.5</v>
      </c>
      <c r="I466" s="14">
        <v>2987.5</v>
      </c>
      <c r="J466" s="8">
        <v>19</v>
      </c>
      <c r="K466" s="54">
        <v>262.00940000000003</v>
      </c>
      <c r="L466" s="8">
        <v>195.8</v>
      </c>
      <c r="M466" s="8">
        <v>168.4</v>
      </c>
      <c r="N466" s="8">
        <v>550.70000000000005</v>
      </c>
      <c r="O466" s="8">
        <v>16.100000000000001</v>
      </c>
      <c r="P466" s="8">
        <v>0.32</v>
      </c>
      <c r="Q466" s="8">
        <v>4.9000000000000002E-2</v>
      </c>
      <c r="R466" s="8">
        <v>0.125</v>
      </c>
      <c r="S466" s="8">
        <v>1518</v>
      </c>
      <c r="T466" s="8"/>
      <c r="U466" s="8"/>
      <c r="V466" s="8"/>
      <c r="W466" s="8">
        <v>0.29599999999999999</v>
      </c>
      <c r="X466" s="8"/>
      <c r="Y466" s="8"/>
      <c r="Z466" s="8">
        <v>1869</v>
      </c>
      <c r="AA466" s="8">
        <v>23.9</v>
      </c>
      <c r="AB466" s="8">
        <v>43.2</v>
      </c>
      <c r="AC466" s="8">
        <v>2605.19</v>
      </c>
      <c r="AD466" s="8">
        <v>302.62299999999999</v>
      </c>
      <c r="AE466" s="8"/>
      <c r="AF466" s="8"/>
      <c r="AG466" s="7">
        <v>0.85249277300703385</v>
      </c>
      <c r="AH466" s="111">
        <v>0.13400000000000001</v>
      </c>
      <c r="AI466" s="124">
        <v>8.7161783333333326E-2</v>
      </c>
      <c r="AJ466" s="7">
        <v>27.620279999999976</v>
      </c>
      <c r="AK466" s="124">
        <v>1718.3162224637681</v>
      </c>
      <c r="AM466" s="124">
        <v>6928.179939130433</v>
      </c>
      <c r="AN466" s="124">
        <v>10331.605736956521</v>
      </c>
      <c r="AO466" s="124">
        <v>4.8676985507246391</v>
      </c>
      <c r="AQ466" s="78"/>
      <c r="AR466" s="7">
        <v>0.22121426719787074</v>
      </c>
      <c r="AS466" s="7">
        <f t="shared" si="190"/>
        <v>1.8329999999999997</v>
      </c>
      <c r="AT466">
        <v>42.5</v>
      </c>
      <c r="AU466" s="7">
        <v>0</v>
      </c>
      <c r="AV466" s="7">
        <v>0</v>
      </c>
      <c r="AW466" s="78" t="s">
        <v>97</v>
      </c>
      <c r="AX466" s="78" t="s">
        <v>98</v>
      </c>
      <c r="AY466" s="78">
        <v>3313.3</v>
      </c>
      <c r="AZ466" s="78">
        <v>5118.84</v>
      </c>
      <c r="BA466" s="78">
        <v>68.61</v>
      </c>
      <c r="BB466" s="78">
        <v>1.0689322861858503</v>
      </c>
      <c r="BC466" s="78" t="str">
        <f t="shared" si="195"/>
        <v>R53S5C2</v>
      </c>
      <c r="BD466" s="78">
        <f t="shared" si="196"/>
        <v>124.96395545294119</v>
      </c>
      <c r="BE466" s="78">
        <v>1.9300000000000002</v>
      </c>
      <c r="BF466" s="78"/>
      <c r="BG466" s="99">
        <v>30.3</v>
      </c>
      <c r="BH466" s="142">
        <v>1.7414740183662165</v>
      </c>
      <c r="BI466" s="99">
        <v>2</v>
      </c>
      <c r="BJ466" s="99">
        <f t="shared" si="197"/>
        <v>13.810139999999988</v>
      </c>
      <c r="BK466" s="99">
        <v>94.32163613113272</v>
      </c>
      <c r="BL466" s="142">
        <v>10.459627329192546</v>
      </c>
      <c r="BM466" s="76" t="str">
        <f t="shared" si="198"/>
        <v>R53S5</v>
      </c>
      <c r="BN466" s="76">
        <f t="shared" si="199"/>
        <v>68.17455289303939</v>
      </c>
      <c r="BO466" s="76"/>
      <c r="BP466" s="110">
        <f t="shared" si="200"/>
        <v>10.374956432060243</v>
      </c>
      <c r="BQ466" s="144">
        <f t="shared" si="201"/>
        <v>0.13100000000000001</v>
      </c>
      <c r="BR466" s="110">
        <f t="shared" si="202"/>
        <v>6.8373114600275766</v>
      </c>
      <c r="BS466" s="99">
        <v>4</v>
      </c>
      <c r="BT466" s="99">
        <f t="shared" si="203"/>
        <v>8350.7805064004624</v>
      </c>
      <c r="BU466" s="122">
        <v>3</v>
      </c>
      <c r="BV466" s="122">
        <f t="shared" si="204"/>
        <v>6832.7805064004624</v>
      </c>
      <c r="BW466" s="122">
        <f t="shared" si="205"/>
        <v>7.7639751552795021E-3</v>
      </c>
      <c r="BX466" s="122" t="s">
        <v>1376</v>
      </c>
      <c r="BY466" s="122">
        <f t="shared" si="206"/>
        <v>0.22374824922772121</v>
      </c>
      <c r="BZ466" s="78">
        <v>-6.3135335136698547</v>
      </c>
      <c r="CA466" s="122">
        <f t="shared" si="207"/>
        <v>-6.5428619320988588</v>
      </c>
      <c r="CB466" s="122">
        <f t="shared" si="208"/>
        <v>-11.993065921537207</v>
      </c>
    </row>
    <row r="467" spans="1:80" x14ac:dyDescent="0.35">
      <c r="A467" s="34" t="s">
        <v>73</v>
      </c>
      <c r="B467" s="14">
        <v>4</v>
      </c>
      <c r="C467" s="8" t="s">
        <v>45</v>
      </c>
      <c r="D467" s="14">
        <v>1</v>
      </c>
      <c r="E467" s="58">
        <v>43865</v>
      </c>
      <c r="F467" s="14">
        <v>3314.7</v>
      </c>
      <c r="G467" s="14">
        <v>3315.3</v>
      </c>
      <c r="H467" s="14">
        <v>3094.7</v>
      </c>
      <c r="I467" s="14">
        <v>3095.3</v>
      </c>
      <c r="J467" s="8">
        <v>5</v>
      </c>
      <c r="K467" s="54">
        <v>267.8306</v>
      </c>
      <c r="L467" s="8">
        <v>205.5</v>
      </c>
      <c r="M467" s="8">
        <v>205.1</v>
      </c>
      <c r="N467" s="8">
        <v>577.9</v>
      </c>
      <c r="O467" s="8">
        <v>21.2</v>
      </c>
      <c r="P467" s="8">
        <v>0.33100000000000002</v>
      </c>
      <c r="Q467" s="8">
        <v>3.7999999999999999E-2</v>
      </c>
      <c r="R467" s="8">
        <v>8.6999999999999994E-2</v>
      </c>
      <c r="S467" s="8">
        <v>1194</v>
      </c>
      <c r="T467" s="8"/>
      <c r="U467" s="8"/>
      <c r="V467" s="8"/>
      <c r="W467" s="8">
        <v>0.41099999999999998</v>
      </c>
      <c r="X467" s="8"/>
      <c r="Y467" s="8"/>
      <c r="Z467" s="8">
        <v>1326</v>
      </c>
      <c r="AA467" s="8">
        <v>30.5</v>
      </c>
      <c r="AB467" s="8">
        <v>11.8</v>
      </c>
      <c r="AC467" s="8">
        <v>2677.6190476190477</v>
      </c>
      <c r="AD467" s="8">
        <v>306.21699999999998</v>
      </c>
      <c r="AE467" s="8"/>
      <c r="AF467" s="8"/>
      <c r="AG467" s="7">
        <v>0.80479180914451143</v>
      </c>
      <c r="AH467" s="111">
        <v>0.112</v>
      </c>
      <c r="AI467" s="124">
        <v>6.6834958823529425E-2</v>
      </c>
      <c r="AJ467" s="7">
        <v>55.197780000000144</v>
      </c>
      <c r="AK467" s="124">
        <v>1805.3694168000011</v>
      </c>
      <c r="AM467" s="124">
        <v>7071.5843259999983</v>
      </c>
      <c r="AN467" s="124">
        <v>10599.403646000001</v>
      </c>
      <c r="AO467" s="124">
        <v>3.8740844000000001</v>
      </c>
      <c r="AQ467" s="78"/>
      <c r="AR467" s="7">
        <v>0.1707315040568656</v>
      </c>
      <c r="AS467" s="7">
        <f t="shared" si="190"/>
        <v>2.8271999999999999</v>
      </c>
      <c r="AT467">
        <v>49</v>
      </c>
      <c r="AU467" s="7">
        <v>9.64E-2</v>
      </c>
      <c r="AV467" s="7">
        <v>2.41</v>
      </c>
      <c r="AW467" s="78" t="s">
        <v>97</v>
      </c>
      <c r="AX467" s="78" t="s">
        <v>98</v>
      </c>
      <c r="AY467" s="78">
        <v>3361.3</v>
      </c>
      <c r="AZ467" s="78">
        <v>5162.12</v>
      </c>
      <c r="BA467" s="78">
        <v>28.37</v>
      </c>
      <c r="BB467" s="78">
        <v>95.184415988272022</v>
      </c>
      <c r="BC467" s="78" t="str">
        <f t="shared" si="195"/>
        <v>R53S4C1</v>
      </c>
      <c r="BD467" s="78">
        <f t="shared" si="196"/>
        <v>189.26981912905637</v>
      </c>
      <c r="BE467" s="78">
        <v>171.41</v>
      </c>
      <c r="BF467" s="78"/>
      <c r="BG467" s="99">
        <v>32.799999999999997</v>
      </c>
      <c r="BH467" s="142">
        <v>1.6920970372359132</v>
      </c>
      <c r="BI467" s="99">
        <v>4</v>
      </c>
      <c r="BJ467" s="99">
        <f t="shared" si="197"/>
        <v>13.799445000000036</v>
      </c>
      <c r="BK467" s="99">
        <v>48.5095423696214</v>
      </c>
      <c r="BL467" s="142">
        <v>9.6745283018867934</v>
      </c>
      <c r="BM467" s="76" t="str">
        <f t="shared" si="198"/>
        <v>R53S4</v>
      </c>
      <c r="BN467" s="76">
        <f t="shared" si="199"/>
        <v>66.946031101109355</v>
      </c>
      <c r="BO467" s="76"/>
      <c r="BP467" s="110">
        <f t="shared" si="200"/>
        <v>6.5460616132426797</v>
      </c>
      <c r="BQ467" s="144">
        <f t="shared" si="201"/>
        <v>9.4500000000000001E-2</v>
      </c>
      <c r="BR467" s="110">
        <f t="shared" si="202"/>
        <v>6.9318173169780835</v>
      </c>
      <c r="BS467" s="99">
        <v>4</v>
      </c>
      <c r="BT467" s="99">
        <f t="shared" si="203"/>
        <v>8169.1326145712237</v>
      </c>
      <c r="BU467" s="122">
        <v>3</v>
      </c>
      <c r="BV467" s="122">
        <f t="shared" si="204"/>
        <v>6975.1326145712237</v>
      </c>
      <c r="BW467" s="122">
        <f t="shared" si="205"/>
        <v>4.1037735849056602E-3</v>
      </c>
      <c r="BX467" s="122" t="s">
        <v>1377</v>
      </c>
      <c r="BY467" s="122">
        <f t="shared" si="206"/>
        <v>0.17850712449737655</v>
      </c>
      <c r="BZ467" s="78">
        <v>-6.510689076939963</v>
      </c>
      <c r="CA467" s="122">
        <f t="shared" si="207"/>
        <v>-6.5338604685582355</v>
      </c>
      <c r="CB467" s="122">
        <f t="shared" si="208"/>
        <v>-18.472530316707843</v>
      </c>
    </row>
    <row r="468" spans="1:80" x14ac:dyDescent="0.35">
      <c r="A468" s="34" t="s">
        <v>73</v>
      </c>
      <c r="B468" s="14">
        <f t="shared" ref="B468:B470" si="212">B467</f>
        <v>4</v>
      </c>
      <c r="C468" s="8" t="s">
        <v>45</v>
      </c>
      <c r="D468" s="14">
        <v>2</v>
      </c>
      <c r="E468" s="58">
        <v>43865</v>
      </c>
      <c r="F468" s="14">
        <v>3300.7</v>
      </c>
      <c r="G468" s="14">
        <v>3301.5</v>
      </c>
      <c r="H468" s="14">
        <v>3080.7</v>
      </c>
      <c r="I468" s="14">
        <v>3081.5</v>
      </c>
      <c r="J468" s="8">
        <v>7</v>
      </c>
      <c r="K468" s="54">
        <v>267.08540000000005</v>
      </c>
      <c r="L468" s="59">
        <v>289.89999999999998</v>
      </c>
      <c r="M468" s="8">
        <v>255.5</v>
      </c>
      <c r="N468" s="8">
        <v>815.4</v>
      </c>
      <c r="O468" s="8">
        <v>28.8</v>
      </c>
      <c r="P468" s="8">
        <v>0.44</v>
      </c>
      <c r="Q468" s="8">
        <v>1.2E-2</v>
      </c>
      <c r="R468" s="8">
        <v>0.111</v>
      </c>
      <c r="S468" s="8">
        <v>1165</v>
      </c>
      <c r="T468" s="8"/>
      <c r="U468" s="8"/>
      <c r="V468" s="8"/>
      <c r="W468" s="8">
        <v>0.44500000000000001</v>
      </c>
      <c r="X468" s="8"/>
      <c r="Y468" s="8"/>
      <c r="Z468" s="8">
        <v>1435</v>
      </c>
      <c r="AA468" s="8">
        <v>78.3</v>
      </c>
      <c r="AB468" s="8">
        <v>11.8</v>
      </c>
      <c r="AC468" s="8">
        <v>2677.6190476190477</v>
      </c>
      <c r="AD468" s="8">
        <v>306.21699999999998</v>
      </c>
      <c r="AE468" s="8"/>
      <c r="AF468" s="8"/>
      <c r="AG468" s="7">
        <v>0.80479180914451143</v>
      </c>
      <c r="AH468" s="111">
        <v>0.112</v>
      </c>
      <c r="AI468" s="124">
        <v>6.6834958823529425E-2</v>
      </c>
      <c r="AJ468" s="7">
        <v>55.197780000000144</v>
      </c>
      <c r="AK468" s="124">
        <v>1805.3694168000011</v>
      </c>
      <c r="AM468" s="124">
        <v>7071.5843259999983</v>
      </c>
      <c r="AN468" s="124">
        <v>10599.403646000001</v>
      </c>
      <c r="AO468" s="124">
        <v>3.8740844000000001</v>
      </c>
      <c r="AQ468" s="78"/>
      <c r="AR468" s="7">
        <v>0.1707315040568656</v>
      </c>
      <c r="AS468" s="7">
        <f t="shared" si="190"/>
        <v>2.8271999999999999</v>
      </c>
      <c r="AT468">
        <v>49</v>
      </c>
      <c r="AU468" s="7">
        <v>0.25719999999999998</v>
      </c>
      <c r="AV468" s="7">
        <v>6.43</v>
      </c>
      <c r="AW468" s="78" t="s">
        <v>97</v>
      </c>
      <c r="AX468" s="78" t="s">
        <v>98</v>
      </c>
      <c r="AY468" s="78">
        <v>3352.5</v>
      </c>
      <c r="AZ468" s="78">
        <v>5156.5199999999995</v>
      </c>
      <c r="BA468" s="78">
        <v>0</v>
      </c>
      <c r="BB468" s="78">
        <v>223.88332723584</v>
      </c>
      <c r="BC468" s="78" t="str">
        <f t="shared" si="195"/>
        <v>R53S4C2</v>
      </c>
      <c r="BD468" s="78">
        <f t="shared" si="196"/>
        <v>189.26981912905637</v>
      </c>
      <c r="BE468" s="78">
        <v>403.88999999999993</v>
      </c>
      <c r="BF468" s="78"/>
      <c r="BG468" s="99">
        <v>32.799999999999997</v>
      </c>
      <c r="BH468" s="142">
        <v>1.6920970372359132</v>
      </c>
      <c r="BI468" s="99">
        <v>4</v>
      </c>
      <c r="BJ468" s="99">
        <f t="shared" si="197"/>
        <v>13.799445000000036</v>
      </c>
      <c r="BK468" s="99">
        <v>48.5095423696214</v>
      </c>
      <c r="BL468" s="142">
        <v>8.8715277777777768</v>
      </c>
      <c r="BM468" s="76" t="str">
        <f t="shared" si="198"/>
        <v>R53S4</v>
      </c>
      <c r="BN468" s="76">
        <f t="shared" si="199"/>
        <v>66.946031101109355</v>
      </c>
      <c r="BO468" s="76"/>
      <c r="BP468" s="110">
        <f t="shared" si="200"/>
        <v>3.8681046724522665</v>
      </c>
      <c r="BQ468" s="144">
        <f t="shared" si="201"/>
        <v>9.4500000000000001E-2</v>
      </c>
      <c r="BR468" s="110">
        <f t="shared" si="202"/>
        <v>6.9318173169780835</v>
      </c>
      <c r="BS468" s="99">
        <v>4</v>
      </c>
      <c r="BT468" s="99">
        <f t="shared" si="203"/>
        <v>8132.176574695307</v>
      </c>
      <c r="BU468" s="122">
        <v>3</v>
      </c>
      <c r="BV468" s="122">
        <f t="shared" si="204"/>
        <v>6967.176574695307</v>
      </c>
      <c r="BW468" s="122">
        <f t="shared" si="205"/>
        <v>3.8541666666666668E-3</v>
      </c>
      <c r="BX468" s="122" t="s">
        <v>1377</v>
      </c>
      <c r="BY468" s="122">
        <f t="shared" si="206"/>
        <v>0.13882102232140692</v>
      </c>
      <c r="BZ468" s="78">
        <v>-6.7304138215053877</v>
      </c>
      <c r="CA468" s="122">
        <f t="shared" si="207"/>
        <v>-6.5338604685582355</v>
      </c>
      <c r="CB468" s="122">
        <f t="shared" si="208"/>
        <v>-18.472530316707843</v>
      </c>
    </row>
    <row r="469" spans="1:80" x14ac:dyDescent="0.35">
      <c r="A469" s="34" t="s">
        <v>73</v>
      </c>
      <c r="B469" s="14">
        <f t="shared" si="212"/>
        <v>4</v>
      </c>
      <c r="C469" s="8" t="s">
        <v>45</v>
      </c>
      <c r="D469" s="14">
        <v>3</v>
      </c>
      <c r="E469" s="58">
        <v>43865</v>
      </c>
      <c r="F469" s="14">
        <v>3292</v>
      </c>
      <c r="G469" s="14">
        <v>3292.8</v>
      </c>
      <c r="H469" s="14">
        <v>3072</v>
      </c>
      <c r="I469" s="14">
        <v>3072.8</v>
      </c>
      <c r="J469" s="8">
        <v>7</v>
      </c>
      <c r="K469" s="54">
        <v>266.61560000000003</v>
      </c>
      <c r="L469" s="59">
        <v>289.89999999999998</v>
      </c>
      <c r="M469" s="8">
        <v>255.5</v>
      </c>
      <c r="N469" s="8">
        <v>815.4</v>
      </c>
      <c r="O469" s="8">
        <v>28.8</v>
      </c>
      <c r="P469" s="8">
        <v>0.44</v>
      </c>
      <c r="Q469" s="8">
        <v>1.2E-2</v>
      </c>
      <c r="R469" s="8">
        <v>0.111</v>
      </c>
      <c r="S469" s="8">
        <v>1165</v>
      </c>
      <c r="T469" s="8"/>
      <c r="U469" s="8"/>
      <c r="V469" s="8"/>
      <c r="W469" s="8">
        <v>0.44500000000000001</v>
      </c>
      <c r="X469" s="8"/>
      <c r="Y469" s="8"/>
      <c r="Z469" s="8">
        <v>1435</v>
      </c>
      <c r="AA469" s="8">
        <v>78.3</v>
      </c>
      <c r="AB469" s="8">
        <v>11.8</v>
      </c>
      <c r="AC469" s="8">
        <v>2677.6190476190477</v>
      </c>
      <c r="AD469" s="8">
        <v>306.21699999999998</v>
      </c>
      <c r="AE469" s="8"/>
      <c r="AF469" s="8"/>
      <c r="AG469" s="7">
        <v>0.80479180914451143</v>
      </c>
      <c r="AH469" s="111">
        <v>0.112</v>
      </c>
      <c r="AI469" s="124">
        <v>6.6834958823529425E-2</v>
      </c>
      <c r="AJ469" s="7">
        <v>55.197780000000144</v>
      </c>
      <c r="AK469" s="124">
        <v>1805.3694168000011</v>
      </c>
      <c r="AM469" s="124">
        <v>7071.5843259999983</v>
      </c>
      <c r="AN469" s="124">
        <v>10599.403646000001</v>
      </c>
      <c r="AO469" s="124">
        <v>3.8740844000000001</v>
      </c>
      <c r="AQ469" s="78"/>
      <c r="AR469" s="7">
        <v>0.1707315040568656</v>
      </c>
      <c r="AS469" s="7">
        <f t="shared" si="190"/>
        <v>2.8271999999999999</v>
      </c>
      <c r="AT469">
        <v>49</v>
      </c>
      <c r="AU469" s="7">
        <v>0.1928</v>
      </c>
      <c r="AV469" s="7">
        <v>4.82</v>
      </c>
      <c r="AW469" s="78" t="s">
        <v>97</v>
      </c>
      <c r="AX469" s="78" t="s">
        <v>98</v>
      </c>
      <c r="AY469" s="78">
        <v>3347.3</v>
      </c>
      <c r="AZ469" s="78">
        <v>5153.04</v>
      </c>
      <c r="BA469" s="78">
        <v>28.39</v>
      </c>
      <c r="BB469" s="78">
        <v>168.04744869139523</v>
      </c>
      <c r="BC469" s="78" t="str">
        <f t="shared" si="195"/>
        <v>R53S4C3</v>
      </c>
      <c r="BD469" s="78">
        <f t="shared" si="196"/>
        <v>189.26981912905637</v>
      </c>
      <c r="BE469" s="78">
        <v>303.45</v>
      </c>
      <c r="BF469" s="78"/>
      <c r="BG469" s="99">
        <v>32.799999999999997</v>
      </c>
      <c r="BH469" s="142">
        <v>1.6920970372359132</v>
      </c>
      <c r="BI469" s="99">
        <v>4</v>
      </c>
      <c r="BJ469" s="99">
        <f t="shared" si="197"/>
        <v>13.799445000000036</v>
      </c>
      <c r="BK469" s="99">
        <v>48.5095423696214</v>
      </c>
      <c r="BL469" s="142">
        <v>8.8715277777777768</v>
      </c>
      <c r="BM469" s="76" t="str">
        <f t="shared" si="198"/>
        <v>R53S4</v>
      </c>
      <c r="BN469" s="76">
        <f t="shared" si="199"/>
        <v>66.946031101109355</v>
      </c>
      <c r="BO469" s="76"/>
      <c r="BP469" s="110">
        <f t="shared" si="200"/>
        <v>3.8681046724522665</v>
      </c>
      <c r="BQ469" s="144">
        <f t="shared" si="201"/>
        <v>9.4500000000000001E-2</v>
      </c>
      <c r="BR469" s="110">
        <f t="shared" si="202"/>
        <v>6.9318173169780835</v>
      </c>
      <c r="BS469" s="99">
        <v>4</v>
      </c>
      <c r="BT469" s="99">
        <f t="shared" si="203"/>
        <v>8109.2110356295607</v>
      </c>
      <c r="BU469" s="122">
        <v>3</v>
      </c>
      <c r="BV469" s="122">
        <f t="shared" si="204"/>
        <v>6944.2110356295607</v>
      </c>
      <c r="BW469" s="122">
        <f t="shared" si="205"/>
        <v>3.8541666666666668E-3</v>
      </c>
      <c r="BX469" s="122" t="s">
        <v>1377</v>
      </c>
      <c r="BY469" s="122">
        <f t="shared" si="206"/>
        <v>0.13882102232140692</v>
      </c>
      <c r="BZ469" s="78">
        <v>-6.7304138215053877</v>
      </c>
      <c r="CA469" s="122">
        <f t="shared" si="207"/>
        <v>-6.5338604685582355</v>
      </c>
      <c r="CB469" s="122">
        <f t="shared" si="208"/>
        <v>-18.472530316707843</v>
      </c>
    </row>
    <row r="470" spans="1:80" x14ac:dyDescent="0.35">
      <c r="A470" s="34" t="s">
        <v>73</v>
      </c>
      <c r="B470" s="14">
        <f t="shared" si="212"/>
        <v>4</v>
      </c>
      <c r="C470" s="8" t="s">
        <v>45</v>
      </c>
      <c r="D470" s="14">
        <v>4</v>
      </c>
      <c r="E470" s="58">
        <v>43865</v>
      </c>
      <c r="F470" s="14">
        <v>3266</v>
      </c>
      <c r="G470" s="14">
        <v>3266.8</v>
      </c>
      <c r="H470" s="14">
        <v>3046</v>
      </c>
      <c r="I470" s="14">
        <v>3046.8</v>
      </c>
      <c r="J470" s="8">
        <v>7</v>
      </c>
      <c r="K470" s="54">
        <v>265.21160000000003</v>
      </c>
      <c r="L470" s="8">
        <v>165</v>
      </c>
      <c r="M470" s="8">
        <v>145</v>
      </c>
      <c r="N470" s="8">
        <v>386.6</v>
      </c>
      <c r="O470" s="8">
        <v>14.6</v>
      </c>
      <c r="P470" s="8">
        <v>0.19700000000000001</v>
      </c>
      <c r="Q470" s="8">
        <v>5.5E-2</v>
      </c>
      <c r="R470" s="8">
        <v>6.9000000000000006E-2</v>
      </c>
      <c r="S470" s="8">
        <v>998</v>
      </c>
      <c r="T470" s="8"/>
      <c r="U470" s="8"/>
      <c r="V470" s="8"/>
      <c r="W470" s="8">
        <v>0.27900000000000003</v>
      </c>
      <c r="X470" s="8"/>
      <c r="Y470" s="8"/>
      <c r="Z470" s="8">
        <v>991</v>
      </c>
      <c r="AA470" s="8">
        <v>1228.8</v>
      </c>
      <c r="AB470" s="8">
        <v>11.8</v>
      </c>
      <c r="AC470" s="8">
        <v>2677.6190476190477</v>
      </c>
      <c r="AD470" s="8">
        <v>306.21699999999998</v>
      </c>
      <c r="AE470" s="8"/>
      <c r="AF470" s="8"/>
      <c r="AG470" s="7">
        <v>0.80479180914451143</v>
      </c>
      <c r="AH470" s="111">
        <v>0.112</v>
      </c>
      <c r="AI470" s="124">
        <v>6.6834958823529425E-2</v>
      </c>
      <c r="AJ470" s="7">
        <v>55.197780000000144</v>
      </c>
      <c r="AK470" s="124">
        <v>1805.3694168000011</v>
      </c>
      <c r="AM470" s="124">
        <v>7071.5843259999983</v>
      </c>
      <c r="AN470" s="124">
        <v>10599.403646000001</v>
      </c>
      <c r="AO470" s="124">
        <v>3.8740844000000001</v>
      </c>
      <c r="AQ470" s="78"/>
      <c r="AR470" s="7">
        <v>0.1707315040568656</v>
      </c>
      <c r="AS470" s="7">
        <f t="shared" si="190"/>
        <v>2.8271999999999999</v>
      </c>
      <c r="AT470">
        <v>49</v>
      </c>
      <c r="AU470" s="7">
        <v>0.30879999999999996</v>
      </c>
      <c r="AV470" s="7">
        <v>7.72</v>
      </c>
      <c r="AW470" s="78" t="s">
        <v>97</v>
      </c>
      <c r="AX470" s="78" t="s">
        <v>98</v>
      </c>
      <c r="AY470" s="78">
        <v>3338.4</v>
      </c>
      <c r="AZ470" s="78">
        <v>5142.6400000000003</v>
      </c>
      <c r="BA470" s="78">
        <v>94.68</v>
      </c>
      <c r="BB470" s="78">
        <v>269.96408460071825</v>
      </c>
      <c r="BC470" s="78" t="str">
        <f t="shared" si="195"/>
        <v>R53S4C4</v>
      </c>
      <c r="BD470" s="78">
        <f t="shared" si="196"/>
        <v>189.26981912905637</v>
      </c>
      <c r="BE470" s="78">
        <v>487.07999999999993</v>
      </c>
      <c r="BF470" s="78"/>
      <c r="BG470" s="99">
        <v>32.799999999999997</v>
      </c>
      <c r="BH470" s="142">
        <v>1.6920970372359132</v>
      </c>
      <c r="BI470" s="99">
        <v>4</v>
      </c>
      <c r="BJ470" s="99">
        <f t="shared" si="197"/>
        <v>13.799445000000036</v>
      </c>
      <c r="BK470" s="99">
        <v>48.5095423696214</v>
      </c>
      <c r="BL470" s="142">
        <v>9.9315068493150687</v>
      </c>
      <c r="BM470" s="76" t="str">
        <f t="shared" si="198"/>
        <v>R53S4</v>
      </c>
      <c r="BN470" s="76">
        <f t="shared" si="199"/>
        <v>66.946031101109355</v>
      </c>
      <c r="BO470" s="76"/>
      <c r="BP470" s="110">
        <f t="shared" si="200"/>
        <v>13.44499830976512</v>
      </c>
      <c r="BQ470" s="144">
        <f t="shared" si="201"/>
        <v>9.4500000000000001E-2</v>
      </c>
      <c r="BR470" s="110">
        <f t="shared" si="202"/>
        <v>6.9318173169780835</v>
      </c>
      <c r="BS470" s="99">
        <v>4</v>
      </c>
      <c r="BT470" s="99">
        <f t="shared" si="203"/>
        <v>8040.5783901457153</v>
      </c>
      <c r="BU470" s="122">
        <v>3</v>
      </c>
      <c r="BV470" s="122">
        <f t="shared" si="204"/>
        <v>7042.5783901457153</v>
      </c>
      <c r="BW470" s="122">
        <f t="shared" si="205"/>
        <v>4.7260273972602749E-3</v>
      </c>
      <c r="BX470" s="122" t="s">
        <v>1377</v>
      </c>
      <c r="BY470" s="122">
        <f t="shared" si="206"/>
        <v>0.23767808780521787</v>
      </c>
      <c r="BZ470" s="78">
        <v>-6.1639251542822029</v>
      </c>
      <c r="CA470" s="122">
        <f t="shared" si="207"/>
        <v>-6.5338604685582355</v>
      </c>
      <c r="CB470" s="122">
        <f t="shared" si="208"/>
        <v>-18.472530316707843</v>
      </c>
    </row>
    <row r="471" spans="1:80" x14ac:dyDescent="0.35">
      <c r="A471" s="34" t="s">
        <v>74</v>
      </c>
      <c r="B471" s="14">
        <v>1</v>
      </c>
      <c r="C471" s="8" t="s">
        <v>45</v>
      </c>
      <c r="D471" s="14">
        <v>1</v>
      </c>
      <c r="E471" s="58">
        <v>44179</v>
      </c>
      <c r="F471" s="14">
        <v>3333</v>
      </c>
      <c r="G471" s="14">
        <v>3334.2</v>
      </c>
      <c r="H471" s="14">
        <v>3263.7</v>
      </c>
      <c r="I471" s="14" t="e">
        <f>H471+#REF!</f>
        <v>#REF!</v>
      </c>
      <c r="J471" s="8">
        <v>11</v>
      </c>
      <c r="K471" s="54" t="e">
        <f>CONVERT(#REF!,"C", "F")</f>
        <v>#REF!</v>
      </c>
      <c r="L471" s="59">
        <v>213.8</v>
      </c>
      <c r="M471" s="8">
        <v>179.2</v>
      </c>
      <c r="N471" s="8">
        <v>152.69999999999999</v>
      </c>
      <c r="O471" s="8">
        <v>38.6</v>
      </c>
      <c r="P471" s="8">
        <v>0.73</v>
      </c>
      <c r="Q471" s="8">
        <v>0.23599999999999999</v>
      </c>
      <c r="R471" s="8">
        <v>0.27300000000000002</v>
      </c>
      <c r="S471" s="8">
        <v>1139</v>
      </c>
      <c r="T471" s="8">
        <v>8867</v>
      </c>
      <c r="U471" s="8"/>
      <c r="V471" s="8"/>
      <c r="W471" s="8">
        <v>0.35899999999999999</v>
      </c>
      <c r="X471" s="8"/>
      <c r="Y471" s="8"/>
      <c r="Z471" s="8">
        <v>4285</v>
      </c>
      <c r="AA471" s="8">
        <v>234.9</v>
      </c>
      <c r="AB471" s="8">
        <v>19.399999999999999</v>
      </c>
      <c r="AC471" s="8">
        <v>2655.2</v>
      </c>
      <c r="AD471" s="8">
        <v>316.02999999999997</v>
      </c>
      <c r="AE471" s="8"/>
      <c r="AF471" s="8"/>
      <c r="AG471" s="7">
        <v>0.91</v>
      </c>
      <c r="AH471" s="111">
        <v>0.115</v>
      </c>
      <c r="AI471" s="124">
        <v>7.6165789473684214E-2</v>
      </c>
      <c r="AJ471" s="7">
        <v>4.88</v>
      </c>
      <c r="AK471" s="124">
        <v>1944.3255578124999</v>
      </c>
      <c r="AM471" s="124">
        <v>7204.5025765624987</v>
      </c>
      <c r="AN471" s="124">
        <v>11468.444320312499</v>
      </c>
      <c r="AO471" s="124">
        <v>3.4268820312499981</v>
      </c>
      <c r="AQ471" s="78"/>
      <c r="AR471" s="7">
        <v>0.17197948717948719</v>
      </c>
      <c r="AS471" s="7">
        <f t="shared" si="190"/>
        <v>0.25177796923076923</v>
      </c>
      <c r="AT471">
        <v>48.3</v>
      </c>
      <c r="AU471" s="7" t="e">
        <v>#N/A</v>
      </c>
      <c r="AV471" s="7" t="e">
        <v>#N/A</v>
      </c>
      <c r="AW471" s="78" t="s">
        <v>97</v>
      </c>
      <c r="AX471" s="78" t="s">
        <v>100</v>
      </c>
      <c r="AY471" s="78" t="e">
        <v>#N/A</v>
      </c>
      <c r="AZ471" s="78" t="e">
        <v>#N/A</v>
      </c>
      <c r="BA471" s="78" t="e">
        <v>#N/A</v>
      </c>
      <c r="BB471" s="78" t="e">
        <v>#N/A</v>
      </c>
      <c r="BC471" s="78" t="str">
        <f t="shared" si="195"/>
        <v>R55S1C1</v>
      </c>
      <c r="BD471" s="78" t="e">
        <f t="shared" si="196"/>
        <v>#N/A</v>
      </c>
      <c r="BE471" s="78" t="e">
        <v>#N/A</v>
      </c>
      <c r="BF471" s="78"/>
      <c r="BG471" s="99">
        <v>25.2</v>
      </c>
      <c r="BH471" s="142">
        <v>15.819672131147541</v>
      </c>
      <c r="BI471" s="99">
        <v>2</v>
      </c>
      <c r="BJ471" s="99">
        <f t="shared" si="197"/>
        <v>2.44</v>
      </c>
      <c r="BK471" s="99">
        <v>544.09836065573768</v>
      </c>
      <c r="BL471" s="142">
        <v>4.642487046632124</v>
      </c>
      <c r="BM471" s="76" t="str">
        <f t="shared" si="198"/>
        <v>R55S1</v>
      </c>
      <c r="BN471" s="76" t="e">
        <f t="shared" si="199"/>
        <v>#N/A</v>
      </c>
      <c r="BO471" s="76"/>
      <c r="BP471" s="110">
        <f t="shared" si="200"/>
        <v>4.2467364887770138</v>
      </c>
      <c r="BQ471" s="144">
        <f t="shared" si="201"/>
        <v>0.27300000000000002</v>
      </c>
      <c r="BR471" s="110">
        <f t="shared" si="202"/>
        <v>4.2467364887770138</v>
      </c>
      <c r="BS471" s="99">
        <v>8</v>
      </c>
      <c r="BT471" s="99">
        <f t="shared" si="203"/>
        <v>9741.491759999999</v>
      </c>
      <c r="BU471">
        <v>7</v>
      </c>
      <c r="BV471" s="122">
        <f t="shared" si="204"/>
        <v>8602.491759999999</v>
      </c>
      <c r="BW471" s="122">
        <f t="shared" si="205"/>
        <v>7.072538860103627E-3</v>
      </c>
      <c r="BX471" s="122" t="s">
        <v>1377</v>
      </c>
      <c r="BY471" s="122">
        <f t="shared" si="206"/>
        <v>9.4786654842351742E-2</v>
      </c>
      <c r="BZ471" s="78">
        <v>-6.3756939124024585</v>
      </c>
      <c r="CA471" s="122">
        <f t="shared" si="207"/>
        <v>-6.3756939124024585</v>
      </c>
      <c r="CB471" s="122">
        <f t="shared" si="208"/>
        <v>-1.6052592657016689</v>
      </c>
    </row>
    <row r="472" spans="1:80" x14ac:dyDescent="0.35">
      <c r="A472" s="34" t="s">
        <v>74</v>
      </c>
      <c r="B472" s="14">
        <f>B471</f>
        <v>1</v>
      </c>
      <c r="C472" s="8" t="s">
        <v>45</v>
      </c>
      <c r="D472" s="14">
        <v>2</v>
      </c>
      <c r="E472" s="58">
        <v>44179</v>
      </c>
      <c r="F472" s="34">
        <v>3346</v>
      </c>
      <c r="G472" s="34">
        <v>3347.2</v>
      </c>
      <c r="H472" s="14">
        <v>3276.6</v>
      </c>
      <c r="I472" s="14" t="e">
        <f>H472+#REF!</f>
        <v>#REF!</v>
      </c>
      <c r="J472" s="8">
        <v>11</v>
      </c>
      <c r="K472" s="54">
        <v>278</v>
      </c>
      <c r="L472" s="59">
        <v>213.8</v>
      </c>
      <c r="M472" s="8">
        <v>179.2</v>
      </c>
      <c r="N472" s="8">
        <v>152.69999999999999</v>
      </c>
      <c r="O472" s="8">
        <v>38.6</v>
      </c>
      <c r="P472" s="8">
        <v>0.73</v>
      </c>
      <c r="Q472" s="8">
        <v>0.23599999999999999</v>
      </c>
      <c r="R472" s="8">
        <v>0.27300000000000002</v>
      </c>
      <c r="S472" s="8">
        <v>1139</v>
      </c>
      <c r="T472" s="8">
        <v>8867</v>
      </c>
      <c r="U472" s="8"/>
      <c r="V472" s="8"/>
      <c r="W472" s="8">
        <v>0.35899999999999999</v>
      </c>
      <c r="X472" s="8"/>
      <c r="Y472" s="8"/>
      <c r="Z472" s="8">
        <v>4285</v>
      </c>
      <c r="AA472" s="8">
        <v>234.9</v>
      </c>
      <c r="AB472" s="8">
        <v>19.399999999999999</v>
      </c>
      <c r="AC472" s="8">
        <v>2655.2</v>
      </c>
      <c r="AD472" s="8">
        <v>316.02999999999997</v>
      </c>
      <c r="AE472" s="8"/>
      <c r="AF472" s="8"/>
      <c r="AG472" s="7">
        <v>0.91</v>
      </c>
      <c r="AH472" s="111">
        <v>0.115</v>
      </c>
      <c r="AI472" s="124">
        <v>7.6165789473684214E-2</v>
      </c>
      <c r="AJ472" s="7">
        <v>4.88</v>
      </c>
      <c r="AK472" s="124">
        <v>1944.3255578124999</v>
      </c>
      <c r="AM472" s="124">
        <v>7204.5025765624987</v>
      </c>
      <c r="AN472" s="124">
        <v>11468.444320312499</v>
      </c>
      <c r="AO472" s="124">
        <v>3.4268820312499981</v>
      </c>
      <c r="AQ472" s="78"/>
      <c r="AR472" s="7">
        <v>0.17197948717948719</v>
      </c>
      <c r="AS472" s="7">
        <f t="shared" si="190"/>
        <v>0.25177796923076923</v>
      </c>
      <c r="AT472">
        <v>48.3</v>
      </c>
      <c r="AU472" s="7" t="e">
        <v>#N/A</v>
      </c>
      <c r="AV472" s="7" t="e">
        <v>#N/A</v>
      </c>
      <c r="AW472" s="78" t="s">
        <v>97</v>
      </c>
      <c r="AX472" s="78" t="s">
        <v>100</v>
      </c>
      <c r="AY472" s="78" t="e">
        <v>#N/A</v>
      </c>
      <c r="AZ472" s="78" t="e">
        <v>#N/A</v>
      </c>
      <c r="BA472" s="78" t="e">
        <v>#N/A</v>
      </c>
      <c r="BB472" s="78" t="e">
        <v>#N/A</v>
      </c>
      <c r="BC472" s="78" t="str">
        <f t="shared" si="195"/>
        <v>R55S1C2</v>
      </c>
      <c r="BD472" s="78" t="e">
        <f t="shared" si="196"/>
        <v>#N/A</v>
      </c>
      <c r="BE472" s="78" t="e">
        <v>#N/A</v>
      </c>
      <c r="BF472" s="78"/>
      <c r="BG472" s="99">
        <v>25.2</v>
      </c>
      <c r="BH472" s="142">
        <v>15.819672131147541</v>
      </c>
      <c r="BI472" s="99">
        <v>2</v>
      </c>
      <c r="BJ472" s="99">
        <f t="shared" si="197"/>
        <v>2.44</v>
      </c>
      <c r="BK472" s="99">
        <v>544.09836065573768</v>
      </c>
      <c r="BL472" s="142">
        <v>4.642487046632124</v>
      </c>
      <c r="BM472" s="76" t="str">
        <f t="shared" si="198"/>
        <v>R55S1</v>
      </c>
      <c r="BN472" s="76" t="e">
        <f t="shared" si="199"/>
        <v>#N/A</v>
      </c>
      <c r="BO472" s="76"/>
      <c r="BP472" s="110">
        <f t="shared" si="200"/>
        <v>4.2467364887770138</v>
      </c>
      <c r="BQ472" s="144">
        <f t="shared" si="201"/>
        <v>0.27300000000000002</v>
      </c>
      <c r="BR472" s="110">
        <f t="shared" si="202"/>
        <v>4.2467364887770138</v>
      </c>
      <c r="BS472" s="99">
        <v>8</v>
      </c>
      <c r="BT472" s="99">
        <f t="shared" si="203"/>
        <v>9779.99568</v>
      </c>
      <c r="BU472" s="122">
        <v>7</v>
      </c>
      <c r="BV472" s="122">
        <f t="shared" si="204"/>
        <v>8640.99568</v>
      </c>
      <c r="BW472" s="122">
        <f t="shared" si="205"/>
        <v>7.072538860103627E-3</v>
      </c>
      <c r="BX472" s="122" t="s">
        <v>1377</v>
      </c>
      <c r="BY472" s="122">
        <f t="shared" si="206"/>
        <v>9.4786654842351742E-2</v>
      </c>
      <c r="BZ472" s="78">
        <v>-6.3756939124024585</v>
      </c>
      <c r="CA472" s="122">
        <f t="shared" si="207"/>
        <v>-6.3756939124024585</v>
      </c>
      <c r="CB472" s="122">
        <f t="shared" si="208"/>
        <v>-1.6052592657016689</v>
      </c>
    </row>
    <row r="473" spans="1:80" x14ac:dyDescent="0.35">
      <c r="A473" s="34" t="s">
        <v>74</v>
      </c>
      <c r="B473" s="14">
        <v>2</v>
      </c>
      <c r="C473" s="8" t="s">
        <v>45</v>
      </c>
      <c r="D473" s="14">
        <v>1</v>
      </c>
      <c r="E473" s="58">
        <v>44183</v>
      </c>
      <c r="F473" s="14">
        <v>3268.5</v>
      </c>
      <c r="G473" s="14">
        <v>3269.3</v>
      </c>
      <c r="H473" s="14">
        <v>3199</v>
      </c>
      <c r="I473" s="14" t="e">
        <f>H473+#REF!</f>
        <v>#REF!</v>
      </c>
      <c r="J473" s="8">
        <v>7</v>
      </c>
      <c r="K473" s="54" t="e">
        <f>CONVERT(#REF!,"C", "F")</f>
        <v>#REF!</v>
      </c>
      <c r="L473" s="8">
        <v>158.19999999999999</v>
      </c>
      <c r="M473" s="8">
        <v>152.30000000000001</v>
      </c>
      <c r="N473" s="8">
        <v>135.6</v>
      </c>
      <c r="O473" s="8">
        <v>37.200000000000003</v>
      </c>
      <c r="P473" s="8">
        <v>0.47299999999999998</v>
      </c>
      <c r="Q473" s="8">
        <v>0.19400000000000001</v>
      </c>
      <c r="R473" s="8">
        <v>0.186</v>
      </c>
      <c r="S473" s="8">
        <v>1438</v>
      </c>
      <c r="T473" s="8"/>
      <c r="U473" s="8"/>
      <c r="V473" s="8"/>
      <c r="W473" s="8">
        <v>0.34100000000000003</v>
      </c>
      <c r="X473" s="8"/>
      <c r="Y473" s="8"/>
      <c r="Z473" s="8">
        <v>5293</v>
      </c>
      <c r="AA473" s="8">
        <v>55.3</v>
      </c>
      <c r="AB473" s="8">
        <v>8.1999999999999993</v>
      </c>
      <c r="AC473" s="8">
        <v>2734.7</v>
      </c>
      <c r="AD473" s="8">
        <v>311.93099999999998</v>
      </c>
      <c r="AE473" s="8"/>
      <c r="AF473" s="8"/>
      <c r="AG473" s="7">
        <v>0.83</v>
      </c>
      <c r="AH473" s="111">
        <v>0.11700000000000001</v>
      </c>
      <c r="AI473" s="124">
        <v>6.4188235294117643E-2</v>
      </c>
      <c r="AJ473" s="7">
        <v>25.15</v>
      </c>
      <c r="AK473" s="124">
        <v>2240.8926263959402</v>
      </c>
      <c r="AM473" s="124">
        <v>7323.1259898477174</v>
      </c>
      <c r="AN473" s="124">
        <v>11255.48360101523</v>
      </c>
      <c r="AO473" s="124">
        <v>3.0952538071066011</v>
      </c>
      <c r="AQ473" s="78"/>
      <c r="AR473" s="7">
        <v>0.17267699115044247</v>
      </c>
      <c r="AS473" s="7">
        <f t="shared" si="190"/>
        <v>1.3028478982300884</v>
      </c>
      <c r="AT473">
        <v>47.5</v>
      </c>
      <c r="AU473" s="7" t="e">
        <v>#N/A</v>
      </c>
      <c r="AV473" s="7" t="e">
        <v>#N/A</v>
      </c>
      <c r="AW473" s="78" t="s">
        <v>97</v>
      </c>
      <c r="AX473" s="78" t="s">
        <v>100</v>
      </c>
      <c r="AY473" s="78" t="e">
        <v>#N/A</v>
      </c>
      <c r="AZ473" s="78" t="e">
        <v>#N/A</v>
      </c>
      <c r="BA473" s="78" t="e">
        <v>#N/A</v>
      </c>
      <c r="BB473" s="78" t="e">
        <v>#N/A</v>
      </c>
      <c r="BC473" s="78" t="str">
        <f t="shared" si="195"/>
        <v>R55S2C1</v>
      </c>
      <c r="BD473" s="78" t="e">
        <f t="shared" si="196"/>
        <v>#N/A</v>
      </c>
      <c r="BE473" s="78" t="e">
        <v>#N/A</v>
      </c>
      <c r="BF473" s="78"/>
      <c r="BG473" s="99">
        <v>25.2</v>
      </c>
      <c r="BH473" s="142">
        <v>5.5347912524850891</v>
      </c>
      <c r="BI473" s="99">
        <v>3</v>
      </c>
      <c r="BJ473" s="99">
        <f t="shared" si="197"/>
        <v>8.3833333333333329</v>
      </c>
      <c r="BK473" s="99">
        <v>108.73558648111332</v>
      </c>
      <c r="BL473" s="142">
        <v>4.094086021505376</v>
      </c>
      <c r="BM473" s="76" t="str">
        <f t="shared" si="198"/>
        <v>R55S2</v>
      </c>
      <c r="BN473" s="76" t="e">
        <f t="shared" si="199"/>
        <v>#N/A</v>
      </c>
      <c r="BO473" s="76"/>
      <c r="BP473" s="110">
        <f t="shared" si="200"/>
        <v>5.117619668823254</v>
      </c>
      <c r="BQ473" s="144">
        <f t="shared" si="201"/>
        <v>0.18133333333333335</v>
      </c>
      <c r="BR473" s="110">
        <f t="shared" si="202"/>
        <v>4.7091133636968383</v>
      </c>
      <c r="BS473" s="99">
        <v>8</v>
      </c>
      <c r="BT473" s="99">
        <f t="shared" si="203"/>
        <v>8708.9575999999997</v>
      </c>
      <c r="BU473" s="122">
        <v>7</v>
      </c>
      <c r="BV473" s="122">
        <f t="shared" si="204"/>
        <v>7270.9575999999997</v>
      </c>
      <c r="BW473" s="122">
        <f t="shared" si="205"/>
        <v>4.9999999999999992E-3</v>
      </c>
      <c r="BX473" s="122" t="s">
        <v>1377</v>
      </c>
      <c r="BY473" s="122">
        <f t="shared" si="206"/>
        <v>9.4434793709848627E-2</v>
      </c>
      <c r="BZ473" s="78">
        <v>-6.2130436717627449</v>
      </c>
      <c r="CA473" s="122">
        <f t="shared" si="207"/>
        <v>-6.0877207985667425</v>
      </c>
      <c r="CB473" s="122">
        <f t="shared" si="208"/>
        <v>-7.9313742474242757</v>
      </c>
    </row>
    <row r="474" spans="1:80" x14ac:dyDescent="0.35">
      <c r="A474" s="34" t="s">
        <v>74</v>
      </c>
      <c r="B474" s="14">
        <f t="shared" ref="B474:B475" si="213">B473</f>
        <v>2</v>
      </c>
      <c r="C474" s="8" t="s">
        <v>45</v>
      </c>
      <c r="D474" s="14">
        <v>2</v>
      </c>
      <c r="E474" s="58">
        <v>44183</v>
      </c>
      <c r="F474" s="14">
        <v>3295.5</v>
      </c>
      <c r="G474" s="14">
        <v>3296.3</v>
      </c>
      <c r="H474" s="14">
        <v>3225.5</v>
      </c>
      <c r="I474" s="14" t="e">
        <f>H474+#REF!</f>
        <v>#REF!</v>
      </c>
      <c r="J474" s="8">
        <v>7</v>
      </c>
      <c r="K474" s="54" t="e">
        <f>CONVERT(#REF!,"C", "F")</f>
        <v>#REF!</v>
      </c>
      <c r="L474" s="59">
        <v>132.30000000000001</v>
      </c>
      <c r="M474" s="8">
        <v>126.2</v>
      </c>
      <c r="N474" s="8">
        <v>94.2</v>
      </c>
      <c r="O474" s="8">
        <v>51</v>
      </c>
      <c r="P474" s="8">
        <v>0.45400000000000001</v>
      </c>
      <c r="Q474" s="8">
        <v>0.216</v>
      </c>
      <c r="R474" s="8">
        <v>0.17899999999999999</v>
      </c>
      <c r="S474" s="8">
        <v>940</v>
      </c>
      <c r="T474" s="8"/>
      <c r="U474" s="8"/>
      <c r="V474" s="8"/>
      <c r="W474" s="8">
        <v>0.311</v>
      </c>
      <c r="X474" s="8"/>
      <c r="Y474" s="8"/>
      <c r="Z474" s="8">
        <v>4817</v>
      </c>
      <c r="AA474" s="8">
        <v>311.3</v>
      </c>
      <c r="AB474" s="8">
        <v>8.1999999999999993</v>
      </c>
      <c r="AC474" s="8">
        <v>2734.7</v>
      </c>
      <c r="AD474" s="8">
        <v>311.93099999999998</v>
      </c>
      <c r="AE474" s="8"/>
      <c r="AF474" s="8"/>
      <c r="AG474" s="7">
        <v>0.83</v>
      </c>
      <c r="AH474" s="111">
        <v>0.11700000000000001</v>
      </c>
      <c r="AI474" s="124">
        <v>6.4188235294117643E-2</v>
      </c>
      <c r="AJ474" s="7">
        <v>25.15</v>
      </c>
      <c r="AK474" s="124">
        <v>2240.8926263959402</v>
      </c>
      <c r="AM474" s="124">
        <v>7323.1259898477174</v>
      </c>
      <c r="AN474" s="124">
        <v>11255.48360101523</v>
      </c>
      <c r="AO474" s="124">
        <v>3.0952538071066011</v>
      </c>
      <c r="AQ474" s="78"/>
      <c r="AR474" s="7">
        <v>0.17267699115044247</v>
      </c>
      <c r="AS474" s="7">
        <f t="shared" si="190"/>
        <v>1.3028478982300884</v>
      </c>
      <c r="AT474">
        <v>47.5</v>
      </c>
      <c r="AU474" s="7" t="e">
        <v>#N/A</v>
      </c>
      <c r="AV474" s="7" t="e">
        <v>#N/A</v>
      </c>
      <c r="AW474" s="78" t="s">
        <v>97</v>
      </c>
      <c r="AX474" s="78" t="s">
        <v>100</v>
      </c>
      <c r="AY474" s="78" t="e">
        <v>#N/A</v>
      </c>
      <c r="AZ474" s="78" t="e">
        <v>#N/A</v>
      </c>
      <c r="BA474" s="78" t="e">
        <v>#N/A</v>
      </c>
      <c r="BB474" s="78" t="e">
        <v>#N/A</v>
      </c>
      <c r="BC474" s="78" t="str">
        <f t="shared" si="195"/>
        <v>R55S2C2</v>
      </c>
      <c r="BD474" s="78" t="e">
        <f t="shared" si="196"/>
        <v>#N/A</v>
      </c>
      <c r="BE474" s="78" t="e">
        <v>#N/A</v>
      </c>
      <c r="BF474" s="78"/>
      <c r="BG474" s="99">
        <v>25.2</v>
      </c>
      <c r="BH474" s="142">
        <v>5.5347912524850891</v>
      </c>
      <c r="BI474" s="99">
        <v>3</v>
      </c>
      <c r="BJ474" s="99">
        <f t="shared" si="197"/>
        <v>8.3833333333333329</v>
      </c>
      <c r="BK474" s="99">
        <v>108.73558648111332</v>
      </c>
      <c r="BL474" s="142">
        <v>2.4745098039215687</v>
      </c>
      <c r="BM474" s="76" t="str">
        <f t="shared" si="198"/>
        <v>R55S2</v>
      </c>
      <c r="BN474" s="76" t="e">
        <f t="shared" si="199"/>
        <v>#N/A</v>
      </c>
      <c r="BO474" s="76"/>
      <c r="BP474" s="110">
        <f t="shared" si="200"/>
        <v>4.5048602111336304</v>
      </c>
      <c r="BQ474" s="144">
        <f t="shared" si="201"/>
        <v>0.18133333333333335</v>
      </c>
      <c r="BR474" s="110">
        <f t="shared" si="202"/>
        <v>4.7091133636968383</v>
      </c>
      <c r="BS474" s="99">
        <v>8</v>
      </c>
      <c r="BT474" s="99">
        <f t="shared" si="203"/>
        <v>8781.1011999999992</v>
      </c>
      <c r="BU474" s="122">
        <v>7</v>
      </c>
      <c r="BV474" s="122">
        <f t="shared" si="204"/>
        <v>7841.1011999999992</v>
      </c>
      <c r="BW474" s="122">
        <f t="shared" si="205"/>
        <v>3.5098039215686271E-3</v>
      </c>
      <c r="BX474" s="122" t="s">
        <v>1377</v>
      </c>
      <c r="BY474" s="122">
        <f t="shared" si="206"/>
        <v>6.5719562346709379E-2</v>
      </c>
      <c r="BZ474" s="78">
        <v>-6.0250593619687409</v>
      </c>
      <c r="CA474" s="122">
        <f t="shared" si="207"/>
        <v>-6.0877207985667425</v>
      </c>
      <c r="CB474" s="122">
        <f t="shared" si="208"/>
        <v>-7.9313742474242757</v>
      </c>
    </row>
    <row r="475" spans="1:80" x14ac:dyDescent="0.35">
      <c r="A475" s="34" t="s">
        <v>74</v>
      </c>
      <c r="B475" s="14">
        <f t="shared" si="213"/>
        <v>2</v>
      </c>
      <c r="C475" s="8" t="s">
        <v>45</v>
      </c>
      <c r="D475" s="14">
        <v>3</v>
      </c>
      <c r="E475" s="58">
        <v>44183</v>
      </c>
      <c r="F475" s="14">
        <v>3312</v>
      </c>
      <c r="G475" s="14">
        <v>3312.8</v>
      </c>
      <c r="H475" s="14">
        <v>3242.6</v>
      </c>
      <c r="I475" s="14" t="e">
        <f>H475+#REF!</f>
        <v>#REF!</v>
      </c>
      <c r="J475" s="8">
        <v>7</v>
      </c>
      <c r="K475" s="54">
        <v>276</v>
      </c>
      <c r="L475" s="59">
        <v>132.30000000000001</v>
      </c>
      <c r="M475" s="8">
        <v>126.2</v>
      </c>
      <c r="N475" s="8">
        <v>94.2</v>
      </c>
      <c r="O475" s="8">
        <v>51</v>
      </c>
      <c r="P475" s="8">
        <v>0.45400000000000001</v>
      </c>
      <c r="Q475" s="8">
        <v>0.216</v>
      </c>
      <c r="R475" s="8">
        <v>0.17899999999999999</v>
      </c>
      <c r="S475" s="8">
        <v>940</v>
      </c>
      <c r="T475" s="8"/>
      <c r="U475" s="8"/>
      <c r="V475" s="8"/>
      <c r="W475" s="8">
        <v>0.311</v>
      </c>
      <c r="X475" s="8"/>
      <c r="Y475" s="8"/>
      <c r="Z475" s="8">
        <v>4817</v>
      </c>
      <c r="AA475" s="8">
        <v>311.3</v>
      </c>
      <c r="AB475" s="8">
        <v>8.1999999999999993</v>
      </c>
      <c r="AC475" s="8">
        <v>2734.7</v>
      </c>
      <c r="AD475" s="8">
        <v>311.93099999999998</v>
      </c>
      <c r="AE475" s="8"/>
      <c r="AF475" s="8"/>
      <c r="AG475" s="7">
        <v>0.83</v>
      </c>
      <c r="AH475" s="111">
        <v>0.11700000000000001</v>
      </c>
      <c r="AI475" s="124">
        <v>6.4188235294117643E-2</v>
      </c>
      <c r="AJ475" s="7">
        <v>25.15</v>
      </c>
      <c r="AK475" s="124">
        <v>2240.8926263959402</v>
      </c>
      <c r="AM475" s="124">
        <v>7323.1259898477174</v>
      </c>
      <c r="AN475" s="124">
        <v>11255.48360101523</v>
      </c>
      <c r="AO475" s="124">
        <v>3.0952538071066011</v>
      </c>
      <c r="AQ475" s="78"/>
      <c r="AR475" s="7">
        <v>0.17267699115044247</v>
      </c>
      <c r="AS475" s="7">
        <f t="shared" si="190"/>
        <v>1.3028478982300884</v>
      </c>
      <c r="AT475">
        <v>47.5</v>
      </c>
      <c r="AU475" s="7" t="e">
        <v>#N/A</v>
      </c>
      <c r="AV475" s="7" t="e">
        <v>#N/A</v>
      </c>
      <c r="AW475" s="78" t="s">
        <v>97</v>
      </c>
      <c r="AX475" s="78" t="s">
        <v>100</v>
      </c>
      <c r="AY475" s="78" t="e">
        <v>#N/A</v>
      </c>
      <c r="AZ475" s="78" t="e">
        <v>#N/A</v>
      </c>
      <c r="BA475" s="78" t="e">
        <v>#N/A</v>
      </c>
      <c r="BB475" s="78" t="e">
        <v>#N/A</v>
      </c>
      <c r="BC475" s="78" t="str">
        <f t="shared" si="195"/>
        <v>R55S2C3</v>
      </c>
      <c r="BD475" s="78" t="e">
        <f t="shared" si="196"/>
        <v>#N/A</v>
      </c>
      <c r="BE475" s="78" t="e">
        <v>#N/A</v>
      </c>
      <c r="BF475" s="78"/>
      <c r="BG475" s="99">
        <v>25.2</v>
      </c>
      <c r="BH475" s="142">
        <v>5.5347912524850891</v>
      </c>
      <c r="BI475" s="99">
        <v>3</v>
      </c>
      <c r="BJ475" s="99">
        <f t="shared" si="197"/>
        <v>8.3833333333333329</v>
      </c>
      <c r="BK475" s="99">
        <v>108.73558648111332</v>
      </c>
      <c r="BL475" s="142">
        <v>2.4745098039215687</v>
      </c>
      <c r="BM475" s="76" t="str">
        <f t="shared" si="198"/>
        <v>R55S2</v>
      </c>
      <c r="BN475" s="76" t="e">
        <f t="shared" si="199"/>
        <v>#N/A</v>
      </c>
      <c r="BO475" s="76"/>
      <c r="BP475" s="110">
        <f t="shared" si="200"/>
        <v>4.5048602111336304</v>
      </c>
      <c r="BQ475" s="144">
        <f t="shared" si="201"/>
        <v>0.18133333333333335</v>
      </c>
      <c r="BR475" s="110">
        <f t="shared" si="202"/>
        <v>4.7091133636968383</v>
      </c>
      <c r="BS475" s="99">
        <v>8</v>
      </c>
      <c r="BT475" s="99">
        <f t="shared" si="203"/>
        <v>8827.654239999998</v>
      </c>
      <c r="BU475" s="122">
        <v>7</v>
      </c>
      <c r="BV475" s="122">
        <f t="shared" si="204"/>
        <v>7887.654239999998</v>
      </c>
      <c r="BW475" s="122">
        <f t="shared" si="205"/>
        <v>3.5098039215686271E-3</v>
      </c>
      <c r="BX475" s="122" t="s">
        <v>1377</v>
      </c>
      <c r="BY475" s="122">
        <f t="shared" si="206"/>
        <v>6.5719562346709379E-2</v>
      </c>
      <c r="BZ475" s="78">
        <v>-6.0250593619687409</v>
      </c>
      <c r="CA475" s="122">
        <f t="shared" si="207"/>
        <v>-6.0877207985667425</v>
      </c>
      <c r="CB475" s="122">
        <f t="shared" si="208"/>
        <v>-7.9313742474242757</v>
      </c>
    </row>
    <row r="476" spans="1:80" x14ac:dyDescent="0.35">
      <c r="A476" s="34" t="s">
        <v>74</v>
      </c>
      <c r="B476" s="14">
        <v>3</v>
      </c>
      <c r="C476" s="8" t="s">
        <v>45</v>
      </c>
      <c r="D476" s="14">
        <v>1</v>
      </c>
      <c r="E476" s="58">
        <v>44184</v>
      </c>
      <c r="F476" s="14">
        <v>3176.7</v>
      </c>
      <c r="G476" s="14">
        <v>3177.5</v>
      </c>
      <c r="H476" s="14">
        <v>3107.2</v>
      </c>
      <c r="I476" s="14" t="e">
        <f>H476+#REF!</f>
        <v>#REF!</v>
      </c>
      <c r="J476" s="8">
        <v>7</v>
      </c>
      <c r="K476" s="54" t="e">
        <f>CONVERT(#REF!,"C", "F")</f>
        <v>#REF!</v>
      </c>
      <c r="L476" s="8">
        <v>79.400000000000006</v>
      </c>
      <c r="M476" s="8">
        <v>33.4</v>
      </c>
      <c r="N476" s="8">
        <v>79.400000000000006</v>
      </c>
      <c r="O476" s="8">
        <v>133</v>
      </c>
      <c r="P476" s="8">
        <v>1.845</v>
      </c>
      <c r="Q476" s="8">
        <v>9.6000000000000002E-2</v>
      </c>
      <c r="R476" s="8">
        <v>0.249</v>
      </c>
      <c r="S476" s="8">
        <v>31</v>
      </c>
      <c r="T476" s="8"/>
      <c r="U476" s="8"/>
      <c r="V476" s="8"/>
      <c r="W476" s="8">
        <v>0.48499999999999999</v>
      </c>
      <c r="X476" s="8"/>
      <c r="Y476" s="8"/>
      <c r="Z476" s="8">
        <v>4519</v>
      </c>
      <c r="AA476" s="8">
        <v>3129</v>
      </c>
      <c r="AB476" s="8">
        <v>7.4</v>
      </c>
      <c r="AC476" s="8">
        <v>2567.4</v>
      </c>
      <c r="AD476" s="8">
        <v>301.154</v>
      </c>
      <c r="AE476" s="8"/>
      <c r="AF476" s="8"/>
      <c r="AG476" s="7">
        <v>0.94</v>
      </c>
      <c r="AH476" s="111">
        <v>0.108</v>
      </c>
      <c r="AI476" s="124">
        <v>6.4066666666666661E-2</v>
      </c>
      <c r="AJ476" s="7">
        <v>28.19</v>
      </c>
      <c r="AK476" s="124">
        <v>2191.4112687943252</v>
      </c>
      <c r="AM476" s="124">
        <v>7190.9752432624136</v>
      </c>
      <c r="AN476" s="124">
        <v>10847.5299858156</v>
      </c>
      <c r="AO476" s="124">
        <v>2.4760106382978728</v>
      </c>
      <c r="AQ476" s="78"/>
      <c r="AR476" s="7">
        <v>0.14782369578881208</v>
      </c>
      <c r="AS476" s="7">
        <f t="shared" si="190"/>
        <v>1.2501449952859838</v>
      </c>
      <c r="AT476">
        <v>50.4</v>
      </c>
      <c r="AU476" s="7" t="e">
        <v>#N/A</v>
      </c>
      <c r="AV476" s="7" t="e">
        <v>#N/A</v>
      </c>
      <c r="AW476" s="78" t="s">
        <v>97</v>
      </c>
      <c r="AX476" s="78" t="s">
        <v>100</v>
      </c>
      <c r="AY476" s="78" t="e">
        <v>#N/A</v>
      </c>
      <c r="AZ476" s="78" t="e">
        <v>#N/A</v>
      </c>
      <c r="BA476" s="78" t="e">
        <v>#N/A</v>
      </c>
      <c r="BB476" s="78" t="e">
        <v>#N/A</v>
      </c>
      <c r="BC476" s="78" t="str">
        <f t="shared" si="195"/>
        <v>R55S3C1</v>
      </c>
      <c r="BD476" s="78" t="e">
        <f t="shared" si="196"/>
        <v>#N/A</v>
      </c>
      <c r="BE476" s="78" t="e">
        <v>#N/A</v>
      </c>
      <c r="BF476" s="78"/>
      <c r="BG476" s="99">
        <v>25.3</v>
      </c>
      <c r="BH476" s="142">
        <v>7.5700603050727198</v>
      </c>
      <c r="BI476" s="99">
        <v>3</v>
      </c>
      <c r="BJ476" s="99">
        <f t="shared" si="197"/>
        <v>9.3966666666666665</v>
      </c>
      <c r="BK476" s="99">
        <v>91.07484923731819</v>
      </c>
      <c r="BL476" s="142">
        <v>0.25112781954887214</v>
      </c>
      <c r="BM476" s="76" t="str">
        <f t="shared" si="198"/>
        <v>R55S3</v>
      </c>
      <c r="BN476" s="76" t="e">
        <f t="shared" si="199"/>
        <v>#N/A</v>
      </c>
      <c r="BO476" s="76"/>
      <c r="BP476" s="110">
        <f t="shared" si="200"/>
        <v>6.301484041529017</v>
      </c>
      <c r="BQ476" s="144">
        <f t="shared" si="201"/>
        <v>0.22099999999999997</v>
      </c>
      <c r="BR476" s="110">
        <f t="shared" si="202"/>
        <v>4.8886014349536877</v>
      </c>
      <c r="BS476" s="99">
        <v>8</v>
      </c>
      <c r="BT476" s="99">
        <f t="shared" si="203"/>
        <v>9580.1190399999978</v>
      </c>
      <c r="BU476" s="122">
        <v>7</v>
      </c>
      <c r="BV476" s="122">
        <f t="shared" si="204"/>
        <v>9549.1190399999978</v>
      </c>
      <c r="BW476" s="122">
        <f t="shared" si="205"/>
        <v>1.8721804511278195E-3</v>
      </c>
      <c r="BX476" s="122" t="s">
        <v>1377</v>
      </c>
      <c r="BY476" s="122">
        <f t="shared" si="206"/>
        <v>1.8075277592761861E-2</v>
      </c>
      <c r="BZ476" s="78">
        <v>-4.6957473118442827</v>
      </c>
      <c r="CA476" s="122">
        <f t="shared" si="207"/>
        <v>-5.7667069181361787</v>
      </c>
      <c r="CB476" s="122">
        <f t="shared" si="208"/>
        <v>-7.2092197929890034</v>
      </c>
    </row>
    <row r="477" spans="1:80" x14ac:dyDescent="0.35">
      <c r="A477" s="34" t="s">
        <v>74</v>
      </c>
      <c r="B477" s="14">
        <f t="shared" ref="B477:B478" si="214">B476</f>
        <v>3</v>
      </c>
      <c r="C477" s="8" t="s">
        <v>45</v>
      </c>
      <c r="D477" s="14">
        <v>2</v>
      </c>
      <c r="E477" s="58">
        <v>44184</v>
      </c>
      <c r="F477" s="34">
        <v>3182</v>
      </c>
      <c r="G477" s="34">
        <v>3182.8</v>
      </c>
      <c r="H477" s="14">
        <v>3112.7</v>
      </c>
      <c r="I477" s="14" t="e">
        <f>H477+#REF!</f>
        <v>#REF!</v>
      </c>
      <c r="J477" s="8">
        <v>7</v>
      </c>
      <c r="K477" s="54" t="e">
        <f>CONVERT(#REF!,"C", "F")</f>
        <v>#REF!</v>
      </c>
      <c r="L477" s="59">
        <v>166.7</v>
      </c>
      <c r="M477" s="8">
        <v>166.5</v>
      </c>
      <c r="N477" s="8">
        <v>119.1</v>
      </c>
      <c r="O477" s="8">
        <v>40.200000000000003</v>
      </c>
      <c r="P477" s="8">
        <v>0.58199999999999996</v>
      </c>
      <c r="Q477" s="8">
        <v>0.20899999999999999</v>
      </c>
      <c r="R477" s="8">
        <v>0.20699999999999999</v>
      </c>
      <c r="S477" s="8">
        <v>1356</v>
      </c>
      <c r="T477" s="8"/>
      <c r="U477" s="8"/>
      <c r="V477" s="8"/>
      <c r="W477" s="8">
        <v>0.35799999999999998</v>
      </c>
      <c r="X477" s="8"/>
      <c r="Y477" s="8"/>
      <c r="Z477" s="8">
        <v>4596</v>
      </c>
      <c r="AA477" s="8">
        <v>249.6</v>
      </c>
      <c r="AB477" s="8">
        <v>7.4</v>
      </c>
      <c r="AC477" s="8">
        <v>2567.4</v>
      </c>
      <c r="AD477" s="8">
        <v>301.154</v>
      </c>
      <c r="AE477" s="8"/>
      <c r="AF477" s="8"/>
      <c r="AG477" s="7">
        <v>0.94</v>
      </c>
      <c r="AH477" s="111">
        <v>0.108</v>
      </c>
      <c r="AI477" s="124">
        <v>6.4066666666666661E-2</v>
      </c>
      <c r="AJ477" s="7">
        <v>28.19</v>
      </c>
      <c r="AK477" s="124">
        <v>2191.4112687943252</v>
      </c>
      <c r="AM477" s="124">
        <v>7190.9752432624136</v>
      </c>
      <c r="AN477" s="124">
        <v>10847.5299858156</v>
      </c>
      <c r="AO477" s="124">
        <v>2.4760106382978728</v>
      </c>
      <c r="AQ477" s="78"/>
      <c r="AR477" s="7">
        <v>0.14782369578881208</v>
      </c>
      <c r="AS477" s="7">
        <f t="shared" si="190"/>
        <v>1.2501449952859838</v>
      </c>
      <c r="AT477">
        <v>50.4</v>
      </c>
      <c r="AU477" s="7" t="e">
        <v>#N/A</v>
      </c>
      <c r="AV477" s="7" t="e">
        <v>#N/A</v>
      </c>
      <c r="AW477" s="78" t="s">
        <v>97</v>
      </c>
      <c r="AX477" s="78" t="s">
        <v>100</v>
      </c>
      <c r="AY477" s="78" t="e">
        <v>#N/A</v>
      </c>
      <c r="AZ477" s="78" t="e">
        <v>#N/A</v>
      </c>
      <c r="BA477" s="78" t="e">
        <v>#N/A</v>
      </c>
      <c r="BB477" s="78" t="e">
        <v>#N/A</v>
      </c>
      <c r="BC477" s="78" t="str">
        <f t="shared" si="195"/>
        <v>R55S3C2</v>
      </c>
      <c r="BD477" s="78" t="e">
        <f t="shared" si="196"/>
        <v>#N/A</v>
      </c>
      <c r="BE477" s="78" t="e">
        <v>#N/A</v>
      </c>
      <c r="BF477" s="78"/>
      <c r="BG477" s="99">
        <v>25.3</v>
      </c>
      <c r="BH477" s="142">
        <v>7.5700603050727198</v>
      </c>
      <c r="BI477" s="99">
        <v>3</v>
      </c>
      <c r="BJ477" s="99">
        <f t="shared" si="197"/>
        <v>9.3966666666666665</v>
      </c>
      <c r="BK477" s="99">
        <v>91.07484923731819</v>
      </c>
      <c r="BL477" s="142">
        <v>4.1417910447761193</v>
      </c>
      <c r="BM477" s="76" t="str">
        <f t="shared" si="198"/>
        <v>R55S3</v>
      </c>
      <c r="BN477" s="76" t="e">
        <f t="shared" si="199"/>
        <v>#N/A</v>
      </c>
      <c r="BO477" s="76"/>
      <c r="BP477" s="110">
        <f t="shared" si="200"/>
        <v>4.1821601316660235</v>
      </c>
      <c r="BQ477" s="144">
        <f t="shared" si="201"/>
        <v>0.22099999999999997</v>
      </c>
      <c r="BR477" s="110">
        <f t="shared" si="202"/>
        <v>4.8886014349536877</v>
      </c>
      <c r="BS477" s="99">
        <v>8</v>
      </c>
      <c r="BT477" s="99">
        <f t="shared" si="203"/>
        <v>9597.0766399999975</v>
      </c>
      <c r="BU477" s="122">
        <v>7</v>
      </c>
      <c r="BV477" s="122">
        <f t="shared" si="204"/>
        <v>8241.0766399999975</v>
      </c>
      <c r="BW477" s="122">
        <f t="shared" si="205"/>
        <v>5.1492537313432831E-3</v>
      </c>
      <c r="BX477" s="122" t="s">
        <v>1377</v>
      </c>
      <c r="BY477" s="122">
        <f t="shared" si="206"/>
        <v>8.9356779161858205E-2</v>
      </c>
      <c r="BZ477" s="78">
        <v>-6.3021867212821263</v>
      </c>
      <c r="CA477" s="122">
        <f t="shared" si="207"/>
        <v>-5.7667069181361787</v>
      </c>
      <c r="CB477" s="122">
        <f t="shared" si="208"/>
        <v>-7.2092197929890034</v>
      </c>
    </row>
    <row r="478" spans="1:80" x14ac:dyDescent="0.35">
      <c r="A478" s="34" t="s">
        <v>74</v>
      </c>
      <c r="B478" s="14">
        <f t="shared" si="214"/>
        <v>3</v>
      </c>
      <c r="C478" s="8" t="s">
        <v>45</v>
      </c>
      <c r="D478" s="14">
        <v>3</v>
      </c>
      <c r="E478" s="58">
        <v>44184</v>
      </c>
      <c r="F478" s="14">
        <v>3200.5</v>
      </c>
      <c r="G478" s="14">
        <v>3201.3</v>
      </c>
      <c r="H478" s="14">
        <v>3130.8</v>
      </c>
      <c r="I478" s="14" t="e">
        <f>H478+#REF!</f>
        <v>#REF!</v>
      </c>
      <c r="J478" s="8">
        <v>7</v>
      </c>
      <c r="K478" s="54" t="e">
        <f>CONVERT(#REF!,"C", "F")</f>
        <v>#REF!</v>
      </c>
      <c r="L478" s="59">
        <v>166.7</v>
      </c>
      <c r="M478" s="8">
        <v>166.5</v>
      </c>
      <c r="N478" s="8">
        <v>119.1</v>
      </c>
      <c r="O478" s="8">
        <v>40.200000000000003</v>
      </c>
      <c r="P478" s="8">
        <v>0.58199999999999996</v>
      </c>
      <c r="Q478" s="8">
        <v>0.20899999999999999</v>
      </c>
      <c r="R478" s="8">
        <v>0.20699999999999999</v>
      </c>
      <c r="S478" s="8">
        <v>1356</v>
      </c>
      <c r="T478" s="8"/>
      <c r="U478" s="8"/>
      <c r="V478" s="8"/>
      <c r="W478" s="8">
        <v>0.35799999999999998</v>
      </c>
      <c r="X478" s="8"/>
      <c r="Y478" s="8"/>
      <c r="Z478" s="8">
        <v>4596</v>
      </c>
      <c r="AA478" s="8">
        <v>249.6</v>
      </c>
      <c r="AB478" s="8">
        <v>7.4</v>
      </c>
      <c r="AC478" s="8">
        <v>2567.4</v>
      </c>
      <c r="AD478" s="8">
        <v>301.154</v>
      </c>
      <c r="AE478" s="8"/>
      <c r="AF478" s="8"/>
      <c r="AG478" s="7">
        <v>0.94</v>
      </c>
      <c r="AH478" s="111">
        <v>0.108</v>
      </c>
      <c r="AI478" s="124">
        <v>6.4066666666666661E-2</v>
      </c>
      <c r="AJ478" s="7">
        <v>28.19</v>
      </c>
      <c r="AK478" s="124">
        <v>2191.4112687943252</v>
      </c>
      <c r="AM478" s="124">
        <v>7190.9752432624136</v>
      </c>
      <c r="AN478" s="124">
        <v>10847.5299858156</v>
      </c>
      <c r="AO478" s="124">
        <v>2.4760106382978728</v>
      </c>
      <c r="AQ478" s="78"/>
      <c r="AR478" s="7">
        <v>0.14782369578881208</v>
      </c>
      <c r="AS478" s="7">
        <f t="shared" si="190"/>
        <v>1.2501449952859838</v>
      </c>
      <c r="AT478">
        <v>50.4</v>
      </c>
      <c r="AU478" s="7" t="e">
        <v>#N/A</v>
      </c>
      <c r="AV478" s="7" t="e">
        <v>#N/A</v>
      </c>
      <c r="AW478" s="78" t="s">
        <v>97</v>
      </c>
      <c r="AX478" s="78" t="s">
        <v>100</v>
      </c>
      <c r="AY478" s="78" t="e">
        <v>#N/A</v>
      </c>
      <c r="AZ478" s="78" t="e">
        <v>#N/A</v>
      </c>
      <c r="BA478" s="78" t="e">
        <v>#N/A</v>
      </c>
      <c r="BB478" s="78" t="e">
        <v>#N/A</v>
      </c>
      <c r="BC478" s="78" t="str">
        <f t="shared" si="195"/>
        <v>R55S3C3</v>
      </c>
      <c r="BD478" s="78" t="e">
        <f t="shared" si="196"/>
        <v>#N/A</v>
      </c>
      <c r="BE478" s="78" t="e">
        <v>#N/A</v>
      </c>
      <c r="BF478" s="78"/>
      <c r="BG478" s="99">
        <v>25.3</v>
      </c>
      <c r="BH478" s="142">
        <v>7.5700603050727198</v>
      </c>
      <c r="BI478" s="99">
        <v>3</v>
      </c>
      <c r="BJ478" s="99">
        <f t="shared" si="197"/>
        <v>9.3966666666666665</v>
      </c>
      <c r="BK478" s="99">
        <v>91.07484923731819</v>
      </c>
      <c r="BL478" s="142">
        <v>4.1417910447761193</v>
      </c>
      <c r="BM478" s="76" t="str">
        <f t="shared" si="198"/>
        <v>R55S3</v>
      </c>
      <c r="BN478" s="76" t="e">
        <f t="shared" si="199"/>
        <v>#N/A</v>
      </c>
      <c r="BO478" s="76"/>
      <c r="BP478" s="110">
        <f t="shared" si="200"/>
        <v>4.1821601316660235</v>
      </c>
      <c r="BQ478" s="144">
        <f t="shared" si="201"/>
        <v>0.22099999999999997</v>
      </c>
      <c r="BR478" s="110">
        <f t="shared" si="202"/>
        <v>4.8886014349536877</v>
      </c>
      <c r="BS478" s="99">
        <v>8</v>
      </c>
      <c r="BT478" s="99">
        <f t="shared" si="203"/>
        <v>9652.88256</v>
      </c>
      <c r="BU478" s="122">
        <v>7</v>
      </c>
      <c r="BV478" s="122">
        <f t="shared" si="204"/>
        <v>8296.88256</v>
      </c>
      <c r="BW478" s="122">
        <f t="shared" si="205"/>
        <v>5.1492537313432831E-3</v>
      </c>
      <c r="BX478" s="122" t="s">
        <v>1377</v>
      </c>
      <c r="BY478" s="122">
        <f t="shared" si="206"/>
        <v>8.9356779161858205E-2</v>
      </c>
      <c r="BZ478" s="78">
        <v>-6.3021867212821263</v>
      </c>
      <c r="CA478" s="122">
        <f t="shared" si="207"/>
        <v>-5.7667069181361787</v>
      </c>
      <c r="CB478" s="122">
        <f t="shared" si="208"/>
        <v>-7.2092197929890034</v>
      </c>
    </row>
    <row r="479" spans="1:80" x14ac:dyDescent="0.35">
      <c r="A479" s="34" t="s">
        <v>75</v>
      </c>
      <c r="B479" s="14">
        <v>5</v>
      </c>
      <c r="C479" s="8" t="s">
        <v>46</v>
      </c>
      <c r="D479" s="12">
        <v>1</v>
      </c>
      <c r="E479" s="58">
        <v>44195</v>
      </c>
      <c r="F479" s="13">
        <v>3250.2</v>
      </c>
      <c r="G479" s="13">
        <v>3251</v>
      </c>
      <c r="H479" s="14">
        <v>3051.5</v>
      </c>
      <c r="I479" s="14" t="e">
        <f>#REF!+H479</f>
        <v>#REF!</v>
      </c>
      <c r="J479" s="8">
        <v>7</v>
      </c>
      <c r="K479" s="54">
        <v>266</v>
      </c>
      <c r="L479" s="61">
        <v>605.29999999999995</v>
      </c>
      <c r="M479" s="8">
        <v>247.1</v>
      </c>
      <c r="N479" s="8">
        <v>605.20000000000005</v>
      </c>
      <c r="O479" s="8">
        <v>72.7</v>
      </c>
      <c r="P479" s="8">
        <v>0.42199999999999999</v>
      </c>
      <c r="Q479" s="8">
        <v>0.161</v>
      </c>
      <c r="R479" s="8">
        <v>0.104</v>
      </c>
      <c r="S479" s="8">
        <v>530</v>
      </c>
      <c r="T479" s="8"/>
      <c r="U479" s="8"/>
      <c r="V479" s="8"/>
      <c r="W479" s="8">
        <v>0.38600000000000001</v>
      </c>
      <c r="X479" s="8"/>
      <c r="Y479" s="8"/>
      <c r="Z479" s="8">
        <v>4199</v>
      </c>
      <c r="AA479" s="8">
        <v>7092</v>
      </c>
      <c r="AB479" s="8">
        <v>8.1</v>
      </c>
      <c r="AC479" s="8">
        <v>2819.5952380952381</v>
      </c>
      <c r="AD479" s="8">
        <v>316.32100000000003</v>
      </c>
      <c r="AE479" s="8"/>
      <c r="AF479" s="8"/>
      <c r="AG479" s="7">
        <v>0.82599999999999996</v>
      </c>
      <c r="AH479" s="111">
        <v>7.2999999999999995E-2</v>
      </c>
      <c r="AI479" s="124"/>
      <c r="AJ479" s="7" t="e">
        <v>#N/A</v>
      </c>
      <c r="AK479" s="124"/>
      <c r="AM479" s="124">
        <v>6975.073848128347</v>
      </c>
      <c r="AN479" s="124">
        <v>10674.86818128342</v>
      </c>
      <c r="AO479" s="124">
        <v>2.588464171122995</v>
      </c>
      <c r="AQ479" s="78"/>
      <c r="AR479" s="7">
        <v>8.0045513482045985E-2</v>
      </c>
      <c r="AS479" s="7" t="e">
        <f t="shared" si="190"/>
        <v>#N/A</v>
      </c>
      <c r="AT479">
        <v>62.4</v>
      </c>
      <c r="AU479" s="7" t="e">
        <v>#N/A</v>
      </c>
      <c r="AV479" s="7" t="e">
        <v>#N/A</v>
      </c>
      <c r="AW479" s="78" t="s">
        <v>97</v>
      </c>
      <c r="AX479" s="78" t="s">
        <v>100</v>
      </c>
      <c r="AY479" s="78" t="e">
        <v>#N/A</v>
      </c>
      <c r="AZ479" s="78" t="e">
        <v>#N/A</v>
      </c>
      <c r="BA479" s="78" t="e">
        <v>#N/A</v>
      </c>
      <c r="BB479" s="78" t="e">
        <v>#N/A</v>
      </c>
      <c r="BC479" s="78" t="str">
        <f t="shared" si="195"/>
        <v>R56S5C1</v>
      </c>
      <c r="BD479" s="78" t="e">
        <f t="shared" si="196"/>
        <v>#N/A</v>
      </c>
      <c r="BE479" s="78" t="e">
        <v>#N/A</v>
      </c>
      <c r="BF479" s="78"/>
      <c r="BG479" s="99">
        <v>30.1</v>
      </c>
      <c r="BH479" s="142" t="e">
        <v>#N/A</v>
      </c>
      <c r="BI479" s="99">
        <v>4</v>
      </c>
      <c r="BJ479" s="99" t="e">
        <f t="shared" si="197"/>
        <v>#N/A</v>
      </c>
      <c r="BK479" s="99" t="e">
        <v>#N/A</v>
      </c>
      <c r="BL479" s="142">
        <v>3.3988995873452543</v>
      </c>
      <c r="BM479" s="76" t="str">
        <f t="shared" si="198"/>
        <v>R56S5</v>
      </c>
      <c r="BN479" s="76" t="e">
        <f t="shared" si="199"/>
        <v>#N/A</v>
      </c>
      <c r="BO479" s="76"/>
      <c r="BP479" s="110">
        <f t="shared" si="200"/>
        <v>1.6367154470825018</v>
      </c>
      <c r="BQ479" s="144">
        <f t="shared" si="201"/>
        <v>0.104</v>
      </c>
      <c r="BR479" s="110">
        <f t="shared" si="202"/>
        <v>1.6367154470825018</v>
      </c>
      <c r="BS479" s="99">
        <v>8</v>
      </c>
      <c r="BT479" s="99">
        <f t="shared" si="203"/>
        <v>8267.3679199999988</v>
      </c>
      <c r="BU479" s="122">
        <v>7</v>
      </c>
      <c r="BV479" s="122">
        <f t="shared" si="204"/>
        <v>7737.3679199999988</v>
      </c>
      <c r="BW479" s="122">
        <f t="shared" si="205"/>
        <v>1.4305364511691884E-3</v>
      </c>
      <c r="BX479" s="122" t="s">
        <v>1377</v>
      </c>
      <c r="BY479" s="122">
        <f t="shared" si="206"/>
        <v>5.4536062096405762E-2</v>
      </c>
      <c r="BZ479" s="78">
        <v>-6.6969845248561928</v>
      </c>
      <c r="CA479" s="122">
        <f t="shared" si="207"/>
        <v>-6.6969845248561928</v>
      </c>
      <c r="CB479" s="122" t="e">
        <f t="shared" si="208"/>
        <v>#N/A</v>
      </c>
    </row>
    <row r="480" spans="1:80" x14ac:dyDescent="0.35">
      <c r="A480" s="34" t="s">
        <v>75</v>
      </c>
      <c r="B480" s="14">
        <f t="shared" ref="B480:B482" si="215">B479</f>
        <v>5</v>
      </c>
      <c r="C480" s="8" t="s">
        <v>46</v>
      </c>
      <c r="D480" s="12">
        <v>2</v>
      </c>
      <c r="E480" s="58">
        <v>44195</v>
      </c>
      <c r="F480" s="13">
        <v>3274.6</v>
      </c>
      <c r="G480" s="13">
        <v>3275.4</v>
      </c>
      <c r="H480" s="14">
        <v>3073.2</v>
      </c>
      <c r="I480" s="14" t="e">
        <f>#REF!+H480</f>
        <v>#REF!</v>
      </c>
      <c r="J480" s="8">
        <v>7</v>
      </c>
      <c r="K480" s="54" t="e">
        <f>CONVERT(#REF!,"C", "F")</f>
        <v>#REF!</v>
      </c>
      <c r="L480" s="61">
        <v>605.29999999999995</v>
      </c>
      <c r="M480" s="8">
        <v>247.1</v>
      </c>
      <c r="N480" s="8">
        <v>605.20000000000005</v>
      </c>
      <c r="O480" s="8">
        <v>72.7</v>
      </c>
      <c r="P480" s="8">
        <v>0.42199999999999999</v>
      </c>
      <c r="Q480" s="8">
        <v>0.161</v>
      </c>
      <c r="R480" s="8">
        <v>0.104</v>
      </c>
      <c r="S480" s="8">
        <v>530</v>
      </c>
      <c r="T480" s="8"/>
      <c r="U480" s="8"/>
      <c r="V480" s="8"/>
      <c r="W480" s="8">
        <v>0.38600000000000001</v>
      </c>
      <c r="X480" s="8"/>
      <c r="Y480" s="8"/>
      <c r="Z480" s="8">
        <v>4199</v>
      </c>
      <c r="AA480" s="8">
        <v>7092</v>
      </c>
      <c r="AB480" s="8">
        <v>8.1</v>
      </c>
      <c r="AC480" s="8">
        <v>2819.5952380952381</v>
      </c>
      <c r="AD480" s="8">
        <v>316.32100000000003</v>
      </c>
      <c r="AE480" s="8"/>
      <c r="AF480" s="8"/>
      <c r="AG480" s="7">
        <v>0.82599999999999996</v>
      </c>
      <c r="AH480" s="111">
        <v>7.2999999999999995E-2</v>
      </c>
      <c r="AI480" s="124"/>
      <c r="AJ480" s="7" t="e">
        <v>#N/A</v>
      </c>
      <c r="AK480" s="124"/>
      <c r="AM480" s="124">
        <v>6975.073848128347</v>
      </c>
      <c r="AN480" s="124">
        <v>10674.86818128342</v>
      </c>
      <c r="AO480" s="124">
        <v>2.588464171122995</v>
      </c>
      <c r="AQ480" s="78"/>
      <c r="AR480" s="7">
        <v>8.0045513482045985E-2</v>
      </c>
      <c r="AS480" s="7" t="e">
        <f t="shared" si="190"/>
        <v>#N/A</v>
      </c>
      <c r="AT480">
        <v>62.4</v>
      </c>
      <c r="AU480" s="7" t="e">
        <v>#N/A</v>
      </c>
      <c r="AV480" s="7" t="e">
        <v>#N/A</v>
      </c>
      <c r="AW480" s="78" t="s">
        <v>97</v>
      </c>
      <c r="AX480" s="78" t="s">
        <v>100</v>
      </c>
      <c r="AY480" s="78" t="e">
        <v>#N/A</v>
      </c>
      <c r="AZ480" s="78" t="e">
        <v>#N/A</v>
      </c>
      <c r="BA480" s="78" t="e">
        <v>#N/A</v>
      </c>
      <c r="BB480" s="78" t="e">
        <v>#N/A</v>
      </c>
      <c r="BC480" s="78" t="str">
        <f t="shared" si="195"/>
        <v>R56S5C2</v>
      </c>
      <c r="BD480" s="78" t="e">
        <f t="shared" si="196"/>
        <v>#N/A</v>
      </c>
      <c r="BE480" s="78" t="e">
        <v>#N/A</v>
      </c>
      <c r="BF480" s="78"/>
      <c r="BG480" s="99">
        <v>30.1</v>
      </c>
      <c r="BH480" s="142" t="e">
        <v>#N/A</v>
      </c>
      <c r="BI480" s="99">
        <v>4</v>
      </c>
      <c r="BJ480" s="99" t="e">
        <f t="shared" si="197"/>
        <v>#N/A</v>
      </c>
      <c r="BK480" s="99" t="e">
        <v>#N/A</v>
      </c>
      <c r="BL480" s="142">
        <v>3.3988995873452543</v>
      </c>
      <c r="BM480" s="76" t="str">
        <f t="shared" si="198"/>
        <v>R56S5</v>
      </c>
      <c r="BN480" s="76" t="e">
        <f t="shared" si="199"/>
        <v>#N/A</v>
      </c>
      <c r="BO480" s="76"/>
      <c r="BP480" s="110">
        <f t="shared" si="200"/>
        <v>1.6367154470825018</v>
      </c>
      <c r="BQ480" s="144">
        <f t="shared" si="201"/>
        <v>0.104</v>
      </c>
      <c r="BR480" s="110">
        <f t="shared" si="202"/>
        <v>1.6367154470825018</v>
      </c>
      <c r="BS480" s="99">
        <v>8</v>
      </c>
      <c r="BT480" s="99">
        <f t="shared" si="203"/>
        <v>8326.159295999998</v>
      </c>
      <c r="BU480" s="122">
        <v>7</v>
      </c>
      <c r="BV480" s="122">
        <f t="shared" si="204"/>
        <v>7796.159295999998</v>
      </c>
      <c r="BW480" s="122">
        <f t="shared" si="205"/>
        <v>1.4305364511691884E-3</v>
      </c>
      <c r="BX480" s="122" t="s">
        <v>1377</v>
      </c>
      <c r="BY480" s="122">
        <f t="shared" si="206"/>
        <v>5.4536062096405762E-2</v>
      </c>
      <c r="BZ480" s="78">
        <v>-6.6969845248561928</v>
      </c>
      <c r="CA480" s="122">
        <f t="shared" si="207"/>
        <v>-6.6969845248561928</v>
      </c>
      <c r="CB480" s="122" t="e">
        <f t="shared" si="208"/>
        <v>#N/A</v>
      </c>
    </row>
    <row r="481" spans="1:80" x14ac:dyDescent="0.35">
      <c r="A481" s="34" t="s">
        <v>75</v>
      </c>
      <c r="B481" s="14">
        <f t="shared" si="215"/>
        <v>5</v>
      </c>
      <c r="C481" s="8" t="s">
        <v>46</v>
      </c>
      <c r="D481" s="12">
        <v>3</v>
      </c>
      <c r="E481" s="58">
        <v>44195</v>
      </c>
      <c r="F481" s="13">
        <v>3291.2</v>
      </c>
      <c r="G481" s="13">
        <v>3292</v>
      </c>
      <c r="H481" s="14">
        <v>3088</v>
      </c>
      <c r="I481" s="14" t="e">
        <f>#REF!+H481</f>
        <v>#REF!</v>
      </c>
      <c r="J481" s="8">
        <v>7</v>
      </c>
      <c r="K481" s="54">
        <v>268</v>
      </c>
      <c r="L481" s="61">
        <v>605.29999999999995</v>
      </c>
      <c r="M481" s="8">
        <v>247.1</v>
      </c>
      <c r="N481" s="8">
        <v>605.20000000000005</v>
      </c>
      <c r="O481" s="8">
        <v>72.7</v>
      </c>
      <c r="P481" s="8">
        <v>0.42199999999999999</v>
      </c>
      <c r="Q481" s="8">
        <v>0.161</v>
      </c>
      <c r="R481" s="8">
        <v>0.104</v>
      </c>
      <c r="S481" s="8">
        <v>530</v>
      </c>
      <c r="T481" s="8"/>
      <c r="U481" s="8"/>
      <c r="V481" s="8"/>
      <c r="W481" s="8">
        <v>0.38600000000000001</v>
      </c>
      <c r="X481" s="8"/>
      <c r="Y481" s="8"/>
      <c r="Z481" s="8">
        <v>4199</v>
      </c>
      <c r="AA481" s="8">
        <v>7092</v>
      </c>
      <c r="AB481" s="8">
        <v>8.1</v>
      </c>
      <c r="AC481" s="8">
        <v>2819.5952380952381</v>
      </c>
      <c r="AD481" s="8">
        <v>316.32100000000003</v>
      </c>
      <c r="AE481" s="8"/>
      <c r="AF481" s="8"/>
      <c r="AG481" s="7">
        <v>0.82599999999999996</v>
      </c>
      <c r="AH481" s="111">
        <v>7.2999999999999995E-2</v>
      </c>
      <c r="AI481" s="124"/>
      <c r="AJ481" s="7" t="e">
        <v>#N/A</v>
      </c>
      <c r="AK481" s="124"/>
      <c r="AM481" s="124">
        <v>6975.073848128347</v>
      </c>
      <c r="AN481" s="124">
        <v>10674.86818128342</v>
      </c>
      <c r="AO481" s="124">
        <v>2.588464171122995</v>
      </c>
      <c r="AQ481" s="78"/>
      <c r="AR481" s="7">
        <v>8.0045513482045985E-2</v>
      </c>
      <c r="AS481" s="7" t="e">
        <f t="shared" si="190"/>
        <v>#N/A</v>
      </c>
      <c r="AT481">
        <v>62.4</v>
      </c>
      <c r="AU481" s="7" t="e">
        <v>#N/A</v>
      </c>
      <c r="AV481" s="7" t="e">
        <v>#N/A</v>
      </c>
      <c r="AW481" s="78" t="s">
        <v>97</v>
      </c>
      <c r="AX481" s="78" t="s">
        <v>100</v>
      </c>
      <c r="AY481" s="78" t="e">
        <v>#N/A</v>
      </c>
      <c r="AZ481" s="78" t="e">
        <v>#N/A</v>
      </c>
      <c r="BA481" s="78" t="e">
        <v>#N/A</v>
      </c>
      <c r="BB481" s="78" t="e">
        <v>#N/A</v>
      </c>
      <c r="BC481" s="78" t="str">
        <f t="shared" si="195"/>
        <v>R56S5C3</v>
      </c>
      <c r="BD481" s="78" t="e">
        <f t="shared" si="196"/>
        <v>#N/A</v>
      </c>
      <c r="BE481" s="78" t="e">
        <v>#N/A</v>
      </c>
      <c r="BF481" s="78"/>
      <c r="BG481" s="99">
        <v>30.1</v>
      </c>
      <c r="BH481" s="142" t="e">
        <v>#N/A</v>
      </c>
      <c r="BI481" s="99">
        <v>4</v>
      </c>
      <c r="BJ481" s="99" t="e">
        <f t="shared" si="197"/>
        <v>#N/A</v>
      </c>
      <c r="BK481" s="99" t="e">
        <v>#N/A</v>
      </c>
      <c r="BL481" s="142">
        <v>3.3988995873452543</v>
      </c>
      <c r="BM481" s="76" t="str">
        <f t="shared" si="198"/>
        <v>R56S5</v>
      </c>
      <c r="BN481" s="76" t="e">
        <f t="shared" si="199"/>
        <v>#N/A</v>
      </c>
      <c r="BO481" s="76"/>
      <c r="BP481" s="110">
        <f t="shared" si="200"/>
        <v>1.6367154470825018</v>
      </c>
      <c r="BQ481" s="144">
        <f t="shared" si="201"/>
        <v>0.104</v>
      </c>
      <c r="BR481" s="110">
        <f t="shared" si="202"/>
        <v>1.6367154470825018</v>
      </c>
      <c r="BS481" s="99">
        <v>8</v>
      </c>
      <c r="BT481" s="99">
        <f t="shared" si="203"/>
        <v>8366.2566399999978</v>
      </c>
      <c r="BU481" s="122">
        <v>7</v>
      </c>
      <c r="BV481" s="122">
        <f t="shared" si="204"/>
        <v>7836.2566399999978</v>
      </c>
      <c r="BW481" s="122">
        <f t="shared" si="205"/>
        <v>1.4305364511691884E-3</v>
      </c>
      <c r="BX481" s="122" t="s">
        <v>1377</v>
      </c>
      <c r="BY481" s="122">
        <f t="shared" si="206"/>
        <v>5.4536062096405762E-2</v>
      </c>
      <c r="BZ481" s="78">
        <v>-6.6969845248561928</v>
      </c>
      <c r="CA481" s="122">
        <f t="shared" si="207"/>
        <v>-6.6969845248561928</v>
      </c>
      <c r="CB481" s="122" t="e">
        <f t="shared" si="208"/>
        <v>#N/A</v>
      </c>
    </row>
    <row r="482" spans="1:80" x14ac:dyDescent="0.35">
      <c r="A482" s="34" t="s">
        <v>75</v>
      </c>
      <c r="B482" s="14">
        <f t="shared" si="215"/>
        <v>5</v>
      </c>
      <c r="C482" s="8" t="s">
        <v>46</v>
      </c>
      <c r="D482" s="12">
        <v>4</v>
      </c>
      <c r="E482" s="58">
        <v>44195</v>
      </c>
      <c r="F482" s="13">
        <v>3298.2</v>
      </c>
      <c r="G482" s="13">
        <v>3299</v>
      </c>
      <c r="H482" s="14">
        <f>F482-15</f>
        <v>3283.2</v>
      </c>
      <c r="I482" s="14" t="e">
        <f>#REF!+H482</f>
        <v>#REF!</v>
      </c>
      <c r="J482" s="8">
        <v>7</v>
      </c>
      <c r="K482" s="54">
        <v>278</v>
      </c>
      <c r="L482" s="61">
        <v>605.29999999999995</v>
      </c>
      <c r="M482" s="8">
        <v>247.1</v>
      </c>
      <c r="N482" s="8">
        <v>605.20000000000005</v>
      </c>
      <c r="O482" s="8">
        <v>72.7</v>
      </c>
      <c r="P482" s="8">
        <v>0.42199999999999999</v>
      </c>
      <c r="Q482" s="8">
        <v>0.161</v>
      </c>
      <c r="R482" s="8">
        <v>0.104</v>
      </c>
      <c r="S482" s="8">
        <v>530</v>
      </c>
      <c r="T482" s="8"/>
      <c r="U482" s="8"/>
      <c r="V482" s="8"/>
      <c r="W482" s="8">
        <v>0.38600000000000001</v>
      </c>
      <c r="X482" s="8"/>
      <c r="Y482" s="8"/>
      <c r="Z482" s="8">
        <v>4199</v>
      </c>
      <c r="AA482" s="8">
        <v>7092</v>
      </c>
      <c r="AB482" s="8">
        <v>8.1</v>
      </c>
      <c r="AC482" s="8">
        <v>2819.5952380952381</v>
      </c>
      <c r="AD482" s="8">
        <v>316.32100000000003</v>
      </c>
      <c r="AE482" s="8"/>
      <c r="AF482" s="8"/>
      <c r="AG482" s="7">
        <v>0.82599999999999996</v>
      </c>
      <c r="AH482" s="111">
        <v>7.2999999999999995E-2</v>
      </c>
      <c r="AI482" s="124"/>
      <c r="AJ482" s="7" t="e">
        <v>#N/A</v>
      </c>
      <c r="AK482" s="124"/>
      <c r="AM482" s="124">
        <v>6975.073848128347</v>
      </c>
      <c r="AN482" s="124">
        <v>10674.86818128342</v>
      </c>
      <c r="AO482" s="124">
        <v>2.588464171122995</v>
      </c>
      <c r="AQ482" s="78"/>
      <c r="AR482" s="7">
        <v>8.0045513482045985E-2</v>
      </c>
      <c r="AS482" s="7" t="e">
        <f t="shared" si="190"/>
        <v>#N/A</v>
      </c>
      <c r="AT482">
        <v>62.4</v>
      </c>
      <c r="AU482" s="7" t="e">
        <v>#N/A</v>
      </c>
      <c r="AV482" s="7" t="e">
        <v>#N/A</v>
      </c>
      <c r="AW482" s="78" t="s">
        <v>97</v>
      </c>
      <c r="AX482" s="78" t="s">
        <v>100</v>
      </c>
      <c r="AY482" s="78" t="e">
        <v>#N/A</v>
      </c>
      <c r="AZ482" s="78" t="e">
        <v>#N/A</v>
      </c>
      <c r="BA482" s="78" t="e">
        <v>#N/A</v>
      </c>
      <c r="BB482" s="78" t="e">
        <v>#N/A</v>
      </c>
      <c r="BC482" s="78" t="str">
        <f t="shared" si="195"/>
        <v>R56S5C4</v>
      </c>
      <c r="BD482" s="78" t="e">
        <f t="shared" si="196"/>
        <v>#N/A</v>
      </c>
      <c r="BE482" s="78" t="e">
        <v>#N/A</v>
      </c>
      <c r="BF482" s="78"/>
      <c r="BG482" s="99">
        <v>30.1</v>
      </c>
      <c r="BH482" s="142" t="e">
        <v>#N/A</v>
      </c>
      <c r="BI482" s="99">
        <v>4</v>
      </c>
      <c r="BJ482" s="99" t="e">
        <f t="shared" si="197"/>
        <v>#N/A</v>
      </c>
      <c r="BK482" s="99" t="e">
        <v>#N/A</v>
      </c>
      <c r="BL482" s="142">
        <v>3.3988995873452543</v>
      </c>
      <c r="BM482" s="76" t="str">
        <f t="shared" si="198"/>
        <v>R56S5</v>
      </c>
      <c r="BN482" s="76" t="e">
        <f t="shared" si="199"/>
        <v>#N/A</v>
      </c>
      <c r="BO482" s="76"/>
      <c r="BP482" s="110">
        <f t="shared" si="200"/>
        <v>1.6367154470825018</v>
      </c>
      <c r="BQ482" s="144">
        <f t="shared" si="201"/>
        <v>0.104</v>
      </c>
      <c r="BR482" s="110">
        <f t="shared" si="202"/>
        <v>1.6367154470825018</v>
      </c>
      <c r="BS482" s="99">
        <v>8</v>
      </c>
      <c r="BT482" s="99">
        <f t="shared" si="203"/>
        <v>8895.1080959999981</v>
      </c>
      <c r="BU482" s="122">
        <v>7</v>
      </c>
      <c r="BV482" s="122">
        <f t="shared" si="204"/>
        <v>8365.1080959999981</v>
      </c>
      <c r="BW482" s="122">
        <f t="shared" si="205"/>
        <v>1.4305364511691884E-3</v>
      </c>
      <c r="BX482" s="122" t="s">
        <v>1377</v>
      </c>
      <c r="BY482" s="122">
        <f t="shared" si="206"/>
        <v>5.4536062096405762E-2</v>
      </c>
      <c r="BZ482" s="78">
        <v>-6.6969845248561928</v>
      </c>
      <c r="CA482" s="122">
        <f t="shared" si="207"/>
        <v>-6.6969845248561928</v>
      </c>
      <c r="CB482" s="122" t="e">
        <f t="shared" si="208"/>
        <v>#N/A</v>
      </c>
    </row>
    <row r="483" spans="1:80" x14ac:dyDescent="0.35">
      <c r="A483" s="34" t="s">
        <v>75</v>
      </c>
      <c r="B483" s="14">
        <v>4</v>
      </c>
      <c r="C483" s="8" t="s">
        <v>46</v>
      </c>
      <c r="D483" s="13">
        <v>1</v>
      </c>
      <c r="E483" s="58">
        <v>44194</v>
      </c>
      <c r="F483" s="13">
        <v>3317</v>
      </c>
      <c r="G483" s="13">
        <v>3318.5</v>
      </c>
      <c r="H483" s="14">
        <v>3110</v>
      </c>
      <c r="I483" s="14" t="e">
        <f>#REF!+H483</f>
        <v>#REF!</v>
      </c>
      <c r="J483" s="8">
        <v>14</v>
      </c>
      <c r="K483" s="54">
        <v>269</v>
      </c>
      <c r="L483" s="61">
        <v>129</v>
      </c>
      <c r="M483" s="59">
        <v>128</v>
      </c>
      <c r="N483" s="8">
        <v>129</v>
      </c>
      <c r="O483" s="8">
        <v>90.2</v>
      </c>
      <c r="P483" s="8">
        <v>0.44</v>
      </c>
      <c r="Q483" s="8">
        <v>0.113</v>
      </c>
      <c r="R483" s="8">
        <v>9.7000000000000003E-2</v>
      </c>
      <c r="S483" s="8">
        <v>348</v>
      </c>
      <c r="T483" s="8"/>
      <c r="U483" s="8"/>
      <c r="V483" s="8"/>
      <c r="W483" s="8">
        <v>0.38100000000000001</v>
      </c>
      <c r="X483" s="8"/>
      <c r="Y483" s="8"/>
      <c r="Z483" s="8">
        <v>4152</v>
      </c>
      <c r="AA483" s="8">
        <v>99.4</v>
      </c>
      <c r="AB483" s="8">
        <v>3.3</v>
      </c>
      <c r="AC483" s="8">
        <v>2128.1</v>
      </c>
      <c r="AD483" s="8">
        <v>181.34100000000001</v>
      </c>
      <c r="AE483" s="8"/>
      <c r="AF483" s="8"/>
      <c r="AG483" s="7">
        <v>0.79</v>
      </c>
      <c r="AH483" s="111">
        <v>9.0999999999999998E-2</v>
      </c>
      <c r="AI483" s="124"/>
      <c r="AJ483" s="7">
        <v>40.07</v>
      </c>
      <c r="AK483" s="124"/>
      <c r="AM483" s="124">
        <v>6924.2011598802401</v>
      </c>
      <c r="AN483" s="124">
        <v>10899.25741676647</v>
      </c>
      <c r="AO483" s="124">
        <v>2.9394508982035932</v>
      </c>
      <c r="AQ483" s="78"/>
      <c r="AR483" s="7">
        <v>0.1116557734204793</v>
      </c>
      <c r="AS483" s="7">
        <f t="shared" si="190"/>
        <v>1.3422140522875816</v>
      </c>
      <c r="AT483">
        <v>55.000000000000007</v>
      </c>
      <c r="AU483" s="7" t="e">
        <v>#N/A</v>
      </c>
      <c r="AV483" s="7" t="e">
        <v>#N/A</v>
      </c>
      <c r="AW483" s="78" t="s">
        <v>97</v>
      </c>
      <c r="AX483" s="78" t="s">
        <v>100</v>
      </c>
      <c r="AY483" s="78" t="e">
        <v>#N/A</v>
      </c>
      <c r="AZ483" s="78" t="e">
        <v>#N/A</v>
      </c>
      <c r="BA483" s="78" t="e">
        <v>#N/A</v>
      </c>
      <c r="BB483" s="78" t="e">
        <v>#N/A</v>
      </c>
      <c r="BC483" s="78" t="str">
        <f t="shared" si="195"/>
        <v>R56S4C1</v>
      </c>
      <c r="BD483" s="78" t="e">
        <f t="shared" si="196"/>
        <v>#N/A</v>
      </c>
      <c r="BE483" s="78" t="e">
        <v>#N/A</v>
      </c>
      <c r="BF483" s="78"/>
      <c r="BG483" s="99">
        <v>30.1</v>
      </c>
      <c r="BH483" s="142">
        <v>4.5021212877464443</v>
      </c>
      <c r="BI483" s="99">
        <v>2</v>
      </c>
      <c r="BJ483" s="99">
        <f t="shared" si="197"/>
        <v>20.035</v>
      </c>
      <c r="BK483" s="99">
        <v>53.109558273022209</v>
      </c>
      <c r="BL483" s="142">
        <v>1.4190687361419068</v>
      </c>
      <c r="BM483" s="76" t="str">
        <f t="shared" si="198"/>
        <v>R56S4</v>
      </c>
      <c r="BN483" s="76" t="e">
        <f t="shared" si="199"/>
        <v>#N/A</v>
      </c>
      <c r="BO483" s="76"/>
      <c r="BP483" s="110">
        <f t="shared" si="200"/>
        <v>1.4599292562276507</v>
      </c>
      <c r="BQ483" s="144">
        <f t="shared" si="201"/>
        <v>9.7000000000000003E-2</v>
      </c>
      <c r="BR483" s="110">
        <f t="shared" si="202"/>
        <v>1.4599292562276507</v>
      </c>
      <c r="BS483" s="99">
        <v>8</v>
      </c>
      <c r="BT483" s="99">
        <f t="shared" si="203"/>
        <v>8058.6319999999996</v>
      </c>
      <c r="BU483" s="122">
        <v>7</v>
      </c>
      <c r="BV483" s="122">
        <f t="shared" si="204"/>
        <v>7710.6319999999996</v>
      </c>
      <c r="BW483" s="122">
        <f t="shared" si="205"/>
        <v>1.0753880266075387E-3</v>
      </c>
      <c r="BX483" s="122" t="s">
        <v>1377</v>
      </c>
      <c r="BY483" s="122">
        <f t="shared" si="206"/>
        <v>3.7290306663135896E-2</v>
      </c>
      <c r="BZ483" s="78">
        <v>-6.0392216757812456</v>
      </c>
      <c r="CA483" s="122">
        <f t="shared" si="207"/>
        <v>-6.0392216757812456</v>
      </c>
      <c r="CB483" s="122">
        <f t="shared" si="208"/>
        <v>-8.1059281981133449</v>
      </c>
    </row>
    <row r="484" spans="1:80" x14ac:dyDescent="0.35">
      <c r="A484" s="34" t="s">
        <v>75</v>
      </c>
      <c r="B484" s="14">
        <f>B483</f>
        <v>4</v>
      </c>
      <c r="C484" s="8" t="s">
        <v>46</v>
      </c>
      <c r="D484" s="13">
        <v>2</v>
      </c>
      <c r="E484" s="8" t="s">
        <v>76</v>
      </c>
      <c r="F484" s="13">
        <v>3359.2</v>
      </c>
      <c r="G484" s="13">
        <v>3360.7</v>
      </c>
      <c r="H484" s="14">
        <v>3147</v>
      </c>
      <c r="I484" s="14" t="e">
        <f>#REF!+H484</f>
        <v>#REF!</v>
      </c>
      <c r="J484" s="8">
        <v>14</v>
      </c>
      <c r="K484" s="54">
        <v>271</v>
      </c>
      <c r="L484" s="61">
        <v>129</v>
      </c>
      <c r="M484" s="59">
        <v>128</v>
      </c>
      <c r="N484" s="8">
        <v>129</v>
      </c>
      <c r="O484" s="8">
        <v>90.2</v>
      </c>
      <c r="P484" s="8">
        <v>0.44</v>
      </c>
      <c r="Q484" s="8">
        <v>0.113</v>
      </c>
      <c r="R484" s="8">
        <v>9.7000000000000003E-2</v>
      </c>
      <c r="S484" s="8">
        <v>348</v>
      </c>
      <c r="T484" s="8"/>
      <c r="U484" s="8"/>
      <c r="V484" s="8"/>
      <c r="W484" s="8">
        <v>0.38100000000000001</v>
      </c>
      <c r="X484" s="8"/>
      <c r="Y484" s="8"/>
      <c r="Z484" s="8">
        <v>4152</v>
      </c>
      <c r="AA484" s="8">
        <v>99.4</v>
      </c>
      <c r="AB484" s="8">
        <v>3.3</v>
      </c>
      <c r="AC484" s="8">
        <v>2128.1</v>
      </c>
      <c r="AD484" s="8">
        <v>181.34100000000001</v>
      </c>
      <c r="AE484" s="8"/>
      <c r="AF484" s="8"/>
      <c r="AG484" s="7">
        <v>0.79</v>
      </c>
      <c r="AH484" s="111">
        <v>9.0999999999999998E-2</v>
      </c>
      <c r="AI484" s="124"/>
      <c r="AJ484" s="7">
        <v>40.07</v>
      </c>
      <c r="AK484" s="124"/>
      <c r="AM484" s="124">
        <v>6924.2011598802401</v>
      </c>
      <c r="AN484" s="124">
        <v>10899.25741676647</v>
      </c>
      <c r="AO484" s="124">
        <v>2.9394508982035932</v>
      </c>
      <c r="AQ484" s="78"/>
      <c r="AR484" s="7">
        <v>0.1116557734204793</v>
      </c>
      <c r="AS484" s="7">
        <f t="shared" si="190"/>
        <v>1.3422140522875816</v>
      </c>
      <c r="AT484">
        <v>55.000000000000007</v>
      </c>
      <c r="AU484" s="7" t="e">
        <v>#N/A</v>
      </c>
      <c r="AV484" s="7" t="e">
        <v>#N/A</v>
      </c>
      <c r="AW484" s="78" t="s">
        <v>97</v>
      </c>
      <c r="AX484" s="78" t="s">
        <v>100</v>
      </c>
      <c r="AY484" s="78" t="e">
        <v>#N/A</v>
      </c>
      <c r="AZ484" s="78" t="e">
        <v>#N/A</v>
      </c>
      <c r="BA484" s="78" t="e">
        <v>#N/A</v>
      </c>
      <c r="BB484" s="78" t="e">
        <v>#N/A</v>
      </c>
      <c r="BC484" s="78" t="str">
        <f t="shared" si="195"/>
        <v>R56S4C2</v>
      </c>
      <c r="BD484" s="78" t="e">
        <f t="shared" si="196"/>
        <v>#N/A</v>
      </c>
      <c r="BE484" s="78" t="e">
        <v>#N/A</v>
      </c>
      <c r="BF484" s="78"/>
      <c r="BG484" s="99">
        <v>30.1</v>
      </c>
      <c r="BH484" s="142">
        <v>4.5021212877464443</v>
      </c>
      <c r="BI484" s="99">
        <v>2</v>
      </c>
      <c r="BJ484" s="99">
        <f t="shared" si="197"/>
        <v>20.035</v>
      </c>
      <c r="BK484" s="99">
        <v>53.109558273022209</v>
      </c>
      <c r="BL484" s="142">
        <v>1.4190687361419068</v>
      </c>
      <c r="BM484" s="76" t="str">
        <f t="shared" si="198"/>
        <v>R56S4</v>
      </c>
      <c r="BN484" s="76" t="e">
        <f t="shared" si="199"/>
        <v>#N/A</v>
      </c>
      <c r="BO484" s="76"/>
      <c r="BP484" s="110">
        <f t="shared" si="200"/>
        <v>1.4599292562276507</v>
      </c>
      <c r="BQ484" s="144">
        <f t="shared" si="201"/>
        <v>9.7000000000000003E-2</v>
      </c>
      <c r="BR484" s="110">
        <f t="shared" si="202"/>
        <v>1.4599292562276507</v>
      </c>
      <c r="BS484" s="99">
        <v>8</v>
      </c>
      <c r="BT484" s="99">
        <f t="shared" si="203"/>
        <v>8154.5064000000002</v>
      </c>
      <c r="BU484" s="122">
        <v>7</v>
      </c>
      <c r="BV484" s="122">
        <f t="shared" si="204"/>
        <v>7806.5064000000002</v>
      </c>
      <c r="BW484" s="122">
        <f t="shared" si="205"/>
        <v>1.0753880266075387E-3</v>
      </c>
      <c r="BX484" s="122" t="s">
        <v>1377</v>
      </c>
      <c r="BY484" s="122">
        <f t="shared" si="206"/>
        <v>3.7290306663135896E-2</v>
      </c>
      <c r="BZ484" s="78">
        <v>-6.0392216757812456</v>
      </c>
      <c r="CA484" s="122">
        <f t="shared" si="207"/>
        <v>-6.0392216757812456</v>
      </c>
      <c r="CB484" s="122">
        <f t="shared" si="208"/>
        <v>-8.1059281981133449</v>
      </c>
    </row>
    <row r="485" spans="1:80" x14ac:dyDescent="0.35">
      <c r="A485" s="34" t="s">
        <v>75</v>
      </c>
      <c r="B485" s="14">
        <v>3</v>
      </c>
      <c r="C485" s="8" t="s">
        <v>72</v>
      </c>
      <c r="D485" s="12">
        <v>1</v>
      </c>
      <c r="E485" s="58">
        <v>44193</v>
      </c>
      <c r="F485" s="13">
        <v>3411.5</v>
      </c>
      <c r="G485" s="13">
        <v>3412.5</v>
      </c>
      <c r="H485" s="14">
        <v>3193.9</v>
      </c>
      <c r="I485" s="14" t="e">
        <f>#REF!+H485</f>
        <v>#REF!</v>
      </c>
      <c r="J485" s="8">
        <v>9</v>
      </c>
      <c r="K485" s="54">
        <v>273</v>
      </c>
      <c r="L485" s="61">
        <v>114.2</v>
      </c>
      <c r="M485" s="8">
        <v>82.2</v>
      </c>
      <c r="N485" s="8">
        <v>81.5</v>
      </c>
      <c r="O485" s="8">
        <v>43.4</v>
      </c>
      <c r="P485" s="8">
        <v>2.2280000000000002</v>
      </c>
      <c r="Q485" s="8">
        <v>0.71599999999999997</v>
      </c>
      <c r="R485" s="8">
        <v>0.54600000000000004</v>
      </c>
      <c r="S485" s="8">
        <v>4731</v>
      </c>
      <c r="T485" s="8"/>
      <c r="U485" s="8"/>
      <c r="V485" s="8"/>
      <c r="W485" s="8">
        <v>0.47399999999999998</v>
      </c>
      <c r="X485" s="8"/>
      <c r="Y485" s="8"/>
      <c r="Z485" s="8">
        <v>11856</v>
      </c>
      <c r="AA485" s="8">
        <v>459.8</v>
      </c>
      <c r="AB485" s="8">
        <v>4.3</v>
      </c>
      <c r="AC485" s="8">
        <v>2843.6428571428573</v>
      </c>
      <c r="AD485" s="8">
        <v>316.20100000000002</v>
      </c>
      <c r="AE485" s="8"/>
      <c r="AF485" s="8"/>
      <c r="AG485" s="7">
        <v>1.1609580959869019</v>
      </c>
      <c r="AH485" s="111">
        <v>4.2999999999999997E-2</v>
      </c>
      <c r="AI485" s="124"/>
      <c r="AJ485" s="7">
        <v>35.31</v>
      </c>
      <c r="AK485" s="124"/>
      <c r="AM485" s="124">
        <v>7385.334892513366</v>
      </c>
      <c r="AN485" s="124">
        <v>11224.058013903739</v>
      </c>
      <c r="AO485" s="124">
        <v>4.8093727272727271</v>
      </c>
      <c r="AQ485" s="78"/>
      <c r="AR485" s="7">
        <v>6.7542213883677302E-2</v>
      </c>
      <c r="AS485" s="7">
        <f t="shared" si="190"/>
        <v>0.71547467166979373</v>
      </c>
      <c r="AT485">
        <v>42.9</v>
      </c>
      <c r="AU485" s="7" t="e">
        <v>#N/A</v>
      </c>
      <c r="AV485" s="7" t="e">
        <v>#N/A</v>
      </c>
      <c r="AW485" s="78" t="s">
        <v>97</v>
      </c>
      <c r="AX485" s="78" t="s">
        <v>100</v>
      </c>
      <c r="AY485" s="78" t="e">
        <v>#N/A</v>
      </c>
      <c r="AZ485" s="78" t="e">
        <v>#N/A</v>
      </c>
      <c r="BA485" s="78" t="e">
        <v>#N/A</v>
      </c>
      <c r="BB485" s="78" t="e">
        <v>#N/A</v>
      </c>
      <c r="BC485" s="78" t="str">
        <f t="shared" si="195"/>
        <v>R56S3C1</v>
      </c>
      <c r="BD485" s="78" t="e">
        <f t="shared" si="196"/>
        <v>#N/A</v>
      </c>
      <c r="BE485" s="78" t="e">
        <v>#N/A</v>
      </c>
      <c r="BF485" s="78"/>
      <c r="BG485" s="99">
        <v>27.5</v>
      </c>
      <c r="BH485" s="142">
        <v>3.2002265647125459</v>
      </c>
      <c r="BI485" s="99">
        <v>3</v>
      </c>
      <c r="BJ485" s="99">
        <f t="shared" si="197"/>
        <v>11.770000000000001</v>
      </c>
      <c r="BK485" s="99">
        <v>80.533640814014646</v>
      </c>
      <c r="BL485" s="142">
        <v>1.8940092165898619</v>
      </c>
      <c r="BM485" s="76" t="str">
        <f t="shared" si="198"/>
        <v>R56S3</v>
      </c>
      <c r="BN485" s="76" t="e">
        <f t="shared" si="199"/>
        <v>#N/A</v>
      </c>
      <c r="BO485" s="76"/>
      <c r="BP485" s="110">
        <f t="shared" si="200"/>
        <v>8.2386111367297588</v>
      </c>
      <c r="BQ485" s="144">
        <f t="shared" si="201"/>
        <v>0.38400000000000006</v>
      </c>
      <c r="BR485" s="110">
        <f t="shared" si="202"/>
        <v>13.603737605600877</v>
      </c>
      <c r="BS485" s="99">
        <v>8</v>
      </c>
      <c r="BT485" s="99">
        <f t="shared" si="203"/>
        <v>12162.187725894017</v>
      </c>
      <c r="BU485" s="122">
        <v>7</v>
      </c>
      <c r="BV485" s="122">
        <f t="shared" si="204"/>
        <v>7431.1877258940167</v>
      </c>
      <c r="BW485" s="122">
        <f t="shared" si="205"/>
        <v>1.2580645161290325E-2</v>
      </c>
      <c r="BX485" s="122" t="s">
        <v>1377</v>
      </c>
      <c r="BY485" s="122">
        <f t="shared" si="206"/>
        <v>6.9379030202710745E-2</v>
      </c>
      <c r="BZ485" s="78">
        <v>-5.5963467139237624</v>
      </c>
      <c r="CA485" s="122">
        <f t="shared" si="207"/>
        <v>-5.4035659299039187</v>
      </c>
      <c r="CB485" s="122">
        <f t="shared" si="208"/>
        <v>-3.8661145595440898</v>
      </c>
    </row>
    <row r="486" spans="1:80" x14ac:dyDescent="0.35">
      <c r="A486" s="34" t="s">
        <v>75</v>
      </c>
      <c r="B486" s="14">
        <f t="shared" ref="B486:B487" si="216">B485</f>
        <v>3</v>
      </c>
      <c r="C486" s="8" t="s">
        <v>72</v>
      </c>
      <c r="D486" s="12">
        <v>2</v>
      </c>
      <c r="E486" s="58">
        <v>44193</v>
      </c>
      <c r="F486" s="13">
        <v>3431.1</v>
      </c>
      <c r="G486" s="13">
        <v>3432.1</v>
      </c>
      <c r="H486" s="14">
        <v>3212.3</v>
      </c>
      <c r="I486" s="14" t="e">
        <f>#REF!+H486</f>
        <v>#REF!</v>
      </c>
      <c r="J486" s="8">
        <v>9</v>
      </c>
      <c r="K486" s="54">
        <v>274</v>
      </c>
      <c r="L486" s="61">
        <v>114.2</v>
      </c>
      <c r="M486" s="8">
        <v>82.2</v>
      </c>
      <c r="N486" s="8">
        <v>81.5</v>
      </c>
      <c r="O486" s="8">
        <v>43.4</v>
      </c>
      <c r="P486" s="8">
        <v>2.2280000000000002</v>
      </c>
      <c r="Q486" s="8">
        <v>0.71599999999999997</v>
      </c>
      <c r="R486" s="8">
        <v>0.54600000000000004</v>
      </c>
      <c r="S486" s="8">
        <v>4731</v>
      </c>
      <c r="T486" s="8"/>
      <c r="U486" s="8"/>
      <c r="V486" s="8"/>
      <c r="W486" s="8">
        <v>0.47399999999999998</v>
      </c>
      <c r="X486" s="8"/>
      <c r="Y486" s="8"/>
      <c r="Z486" s="8">
        <v>11856</v>
      </c>
      <c r="AA486" s="8">
        <v>459.8</v>
      </c>
      <c r="AB486" s="8">
        <v>4.3</v>
      </c>
      <c r="AC486" s="8">
        <v>2843.6428571428573</v>
      </c>
      <c r="AD486" s="8">
        <v>316.20100000000002</v>
      </c>
      <c r="AE486" s="8"/>
      <c r="AF486" s="8"/>
      <c r="AG486" s="7">
        <v>1.1609580959869019</v>
      </c>
      <c r="AH486" s="111">
        <v>4.2999999999999997E-2</v>
      </c>
      <c r="AI486" s="124"/>
      <c r="AJ486" s="7">
        <v>35.31</v>
      </c>
      <c r="AK486" s="124"/>
      <c r="AM486" s="124">
        <v>7385.334892513366</v>
      </c>
      <c r="AN486" s="124">
        <v>11224.058013903739</v>
      </c>
      <c r="AO486" s="124">
        <v>4.8093727272727271</v>
      </c>
      <c r="AQ486" s="78"/>
      <c r="AR486" s="7">
        <v>6.7542213883677302E-2</v>
      </c>
      <c r="AS486" s="7">
        <f t="shared" si="190"/>
        <v>0.71547467166979373</v>
      </c>
      <c r="AT486">
        <v>42.9</v>
      </c>
      <c r="AU486" s="7" t="e">
        <v>#N/A</v>
      </c>
      <c r="AV486" s="7" t="e">
        <v>#N/A</v>
      </c>
      <c r="AW486" s="78" t="s">
        <v>97</v>
      </c>
      <c r="AX486" s="78" t="s">
        <v>100</v>
      </c>
      <c r="AY486" s="78" t="e">
        <v>#N/A</v>
      </c>
      <c r="AZ486" s="78" t="e">
        <v>#N/A</v>
      </c>
      <c r="BA486" s="78" t="e">
        <v>#N/A</v>
      </c>
      <c r="BB486" s="78" t="e">
        <v>#N/A</v>
      </c>
      <c r="BC486" s="78" t="str">
        <f t="shared" si="195"/>
        <v>R56S3C2</v>
      </c>
      <c r="BD486" s="78" t="e">
        <f t="shared" si="196"/>
        <v>#N/A</v>
      </c>
      <c r="BE486" s="78" t="e">
        <v>#N/A</v>
      </c>
      <c r="BF486" s="78"/>
      <c r="BG486" s="99">
        <v>27.5</v>
      </c>
      <c r="BH486" s="142">
        <v>3.2002265647125459</v>
      </c>
      <c r="BI486" s="99">
        <v>3</v>
      </c>
      <c r="BJ486" s="99">
        <f t="shared" si="197"/>
        <v>11.770000000000001</v>
      </c>
      <c r="BK486" s="99">
        <v>80.533640814014646</v>
      </c>
      <c r="BL486" s="142">
        <v>1.8940092165898619</v>
      </c>
      <c r="BM486" s="76" t="str">
        <f t="shared" si="198"/>
        <v>R56S3</v>
      </c>
      <c r="BN486" s="76" t="e">
        <f t="shared" si="199"/>
        <v>#N/A</v>
      </c>
      <c r="BO486" s="76"/>
      <c r="BP486" s="110">
        <f t="shared" si="200"/>
        <v>8.2386111367297588</v>
      </c>
      <c r="BQ486" s="144">
        <f t="shared" si="201"/>
        <v>0.38400000000000006</v>
      </c>
      <c r="BR486" s="110">
        <f t="shared" si="202"/>
        <v>13.603737605600877</v>
      </c>
      <c r="BS486" s="99">
        <v>8</v>
      </c>
      <c r="BT486" s="99">
        <f t="shared" si="203"/>
        <v>12232.253868903019</v>
      </c>
      <c r="BU486" s="122">
        <v>7</v>
      </c>
      <c r="BV486" s="122">
        <f t="shared" si="204"/>
        <v>7501.2538689030189</v>
      </c>
      <c r="BW486" s="122">
        <f t="shared" si="205"/>
        <v>1.2580645161290325E-2</v>
      </c>
      <c r="BX486" s="122" t="s">
        <v>1377</v>
      </c>
      <c r="BY486" s="122">
        <f t="shared" si="206"/>
        <v>6.9379030202710745E-2</v>
      </c>
      <c r="BZ486" s="78">
        <v>-5.5963467139237624</v>
      </c>
      <c r="CA486" s="122">
        <f t="shared" si="207"/>
        <v>-5.4035659299039187</v>
      </c>
      <c r="CB486" s="122">
        <f t="shared" si="208"/>
        <v>-3.8661145595440898</v>
      </c>
    </row>
    <row r="487" spans="1:80" x14ac:dyDescent="0.35">
      <c r="A487" s="34" t="s">
        <v>75</v>
      </c>
      <c r="B487" s="14">
        <f t="shared" si="216"/>
        <v>3</v>
      </c>
      <c r="C487" s="8" t="s">
        <v>72</v>
      </c>
      <c r="D487" s="12">
        <v>3</v>
      </c>
      <c r="E487" s="58">
        <v>44193</v>
      </c>
      <c r="F487" s="13">
        <v>3450</v>
      </c>
      <c r="G487" s="13">
        <v>3451</v>
      </c>
      <c r="H487" s="14">
        <v>3229.5</v>
      </c>
      <c r="I487" s="14" t="e">
        <f>#REF!+H487</f>
        <v>#REF!</v>
      </c>
      <c r="J487" s="8">
        <v>9</v>
      </c>
      <c r="K487" s="54">
        <v>275</v>
      </c>
      <c r="L487" s="62">
        <v>71.8</v>
      </c>
      <c r="M487" s="54">
        <v>46.1</v>
      </c>
      <c r="N487" s="54">
        <v>64.7</v>
      </c>
      <c r="O487" s="54">
        <v>26.2</v>
      </c>
      <c r="P487" s="11">
        <v>0.35399999999999998</v>
      </c>
      <c r="Q487" s="11">
        <v>6.3E-2</v>
      </c>
      <c r="R487" s="11">
        <v>0.06</v>
      </c>
      <c r="S487" s="8">
        <v>1802</v>
      </c>
      <c r="T487" s="8"/>
      <c r="U487" s="8"/>
      <c r="V487" s="8"/>
      <c r="W487" s="8">
        <v>0.16900000000000001</v>
      </c>
      <c r="X487" s="8"/>
      <c r="Y487" s="8"/>
      <c r="Z487" s="8">
        <v>871</v>
      </c>
      <c r="AA487" s="8">
        <v>57.6</v>
      </c>
      <c r="AB487" s="8">
        <v>57.5</v>
      </c>
      <c r="AC487" s="8">
        <v>2843.6428571428573</v>
      </c>
      <c r="AD487" s="8">
        <v>316.20100000000002</v>
      </c>
      <c r="AE487" s="8"/>
      <c r="AF487" s="8"/>
      <c r="AG487" s="7">
        <v>1.1609580959869019</v>
      </c>
      <c r="AH487" s="111">
        <v>4.2999999999999997E-2</v>
      </c>
      <c r="AI487" s="124"/>
      <c r="AJ487" s="7">
        <v>35.31</v>
      </c>
      <c r="AK487" s="124"/>
      <c r="AM487" s="124">
        <v>7385.334892513366</v>
      </c>
      <c r="AN487" s="124">
        <v>11224.058013903739</v>
      </c>
      <c r="AO487" s="124">
        <v>4.8093727272727271</v>
      </c>
      <c r="AQ487" s="78"/>
      <c r="AR487" s="7">
        <v>6.7542213883677302E-2</v>
      </c>
      <c r="AS487" s="7">
        <f t="shared" si="190"/>
        <v>0.71547467166979373</v>
      </c>
      <c r="AT487">
        <v>42.9</v>
      </c>
      <c r="AU487" s="7" t="e">
        <v>#N/A</v>
      </c>
      <c r="AV487" s="7" t="e">
        <v>#N/A</v>
      </c>
      <c r="AW487" s="78" t="s">
        <v>97</v>
      </c>
      <c r="AX487" s="78" t="s">
        <v>100</v>
      </c>
      <c r="AY487" s="78" t="e">
        <v>#N/A</v>
      </c>
      <c r="AZ487" s="78" t="e">
        <v>#N/A</v>
      </c>
      <c r="BA487" s="78" t="e">
        <v>#N/A</v>
      </c>
      <c r="BB487" s="78" t="e">
        <v>#N/A</v>
      </c>
      <c r="BC487" s="78" t="str">
        <f t="shared" si="195"/>
        <v>R56S3C3</v>
      </c>
      <c r="BD487" s="78" t="e">
        <f t="shared" si="196"/>
        <v>#N/A</v>
      </c>
      <c r="BE487" s="78" t="e">
        <v>#N/A</v>
      </c>
      <c r="BF487" s="78"/>
      <c r="BG487" s="99">
        <v>27.5</v>
      </c>
      <c r="BH487" s="142">
        <v>3.2002265647125459</v>
      </c>
      <c r="BI487" s="99">
        <v>3</v>
      </c>
      <c r="BJ487" s="99">
        <f t="shared" si="197"/>
        <v>11.770000000000001</v>
      </c>
      <c r="BK487" s="99">
        <v>80.533640814014646</v>
      </c>
      <c r="BL487" s="142">
        <v>1.7595419847328246</v>
      </c>
      <c r="BM487" s="76" t="str">
        <f t="shared" si="198"/>
        <v>R56S3</v>
      </c>
      <c r="BN487" s="76" t="e">
        <f t="shared" si="199"/>
        <v>#N/A</v>
      </c>
      <c r="BO487" s="76"/>
      <c r="BP487" s="110">
        <f t="shared" si="200"/>
        <v>24.333990543343113</v>
      </c>
      <c r="BQ487" s="144">
        <f t="shared" si="201"/>
        <v>0.38400000000000006</v>
      </c>
      <c r="BR487" s="110">
        <f t="shared" si="202"/>
        <v>13.603737605600877</v>
      </c>
      <c r="BS487" s="99">
        <v>8</v>
      </c>
      <c r="BT487" s="99">
        <f t="shared" si="203"/>
        <v>12297.750480846214</v>
      </c>
      <c r="BU487" s="122">
        <v>7</v>
      </c>
      <c r="BV487" s="122">
        <f t="shared" si="204"/>
        <v>10495.750480846214</v>
      </c>
      <c r="BW487" s="122">
        <f t="shared" si="205"/>
        <v>2.2900763358778627E-3</v>
      </c>
      <c r="BX487" s="122" t="s">
        <v>1377</v>
      </c>
      <c r="BY487" s="122">
        <f t="shared" si="206"/>
        <v>9.9454385883055801E-2</v>
      </c>
      <c r="BZ487" s="78">
        <v>-5.0180043618642314</v>
      </c>
      <c r="CA487" s="122">
        <f t="shared" si="207"/>
        <v>-5.4035659299039187</v>
      </c>
      <c r="CB487" s="122">
        <f t="shared" si="208"/>
        <v>-3.8661145595440898</v>
      </c>
    </row>
    <row r="488" spans="1:80" x14ac:dyDescent="0.35">
      <c r="A488" s="34" t="s">
        <v>75</v>
      </c>
      <c r="B488" s="14">
        <v>2</v>
      </c>
      <c r="C488" s="8" t="s">
        <v>45</v>
      </c>
      <c r="D488" s="13">
        <v>1</v>
      </c>
      <c r="E488" s="58">
        <v>44192</v>
      </c>
      <c r="F488" s="13">
        <v>3491.5</v>
      </c>
      <c r="G488" s="13">
        <v>3492.3</v>
      </c>
      <c r="H488" s="14">
        <v>3267.7</v>
      </c>
      <c r="I488" s="14" t="e">
        <f>#REF!+H488</f>
        <v>#REF!</v>
      </c>
      <c r="J488" s="8">
        <v>7</v>
      </c>
      <c r="K488" s="54">
        <v>277</v>
      </c>
      <c r="L488" s="62">
        <v>86</v>
      </c>
      <c r="M488" s="8">
        <v>81</v>
      </c>
      <c r="N488" s="8">
        <v>49.1</v>
      </c>
      <c r="O488" s="8">
        <v>22.7</v>
      </c>
      <c r="P488" s="8">
        <v>0.64300000000000002</v>
      </c>
      <c r="Q488" s="8">
        <v>0.23100000000000001</v>
      </c>
      <c r="R488" s="8">
        <v>0.20799999999999999</v>
      </c>
      <c r="S488" s="8">
        <v>2543</v>
      </c>
      <c r="T488" s="8"/>
      <c r="U488" s="8"/>
      <c r="V488" s="8"/>
      <c r="W488" s="8">
        <v>0.32700000000000001</v>
      </c>
      <c r="X488" s="8"/>
      <c r="Y488" s="8"/>
      <c r="Z488" s="8">
        <v>4581</v>
      </c>
      <c r="AA488" s="8">
        <v>172.3</v>
      </c>
      <c r="AB488" s="8">
        <v>4.3</v>
      </c>
      <c r="AC488" s="8">
        <v>2790</v>
      </c>
      <c r="AD488" s="8">
        <v>316.15600000000001</v>
      </c>
      <c r="AE488" s="8"/>
      <c r="AF488" s="8"/>
      <c r="AG488" s="7">
        <v>0.96</v>
      </c>
      <c r="AH488" s="111">
        <v>0.11</v>
      </c>
      <c r="AI488" s="124"/>
      <c r="AJ488" s="7">
        <v>27.95</v>
      </c>
      <c r="AK488" s="124"/>
      <c r="AM488" s="124">
        <v>7520.0587820000064</v>
      </c>
      <c r="AN488" s="124">
        <v>11574.45755519999</v>
      </c>
      <c r="AO488" s="124">
        <v>5.3485276000000006</v>
      </c>
      <c r="AQ488" s="78"/>
      <c r="AR488" s="7">
        <v>0.15176322418136018</v>
      </c>
      <c r="AS488" s="7">
        <f t="shared" si="190"/>
        <v>1.2725346347607052</v>
      </c>
      <c r="AT488">
        <v>49.6</v>
      </c>
      <c r="AU488" s="7" t="e">
        <v>#N/A</v>
      </c>
      <c r="AV488" s="7" t="e">
        <v>#N/A</v>
      </c>
      <c r="AW488" s="78" t="s">
        <v>97</v>
      </c>
      <c r="AX488" s="78" t="s">
        <v>100</v>
      </c>
      <c r="AY488" s="78" t="e">
        <v>#N/A</v>
      </c>
      <c r="AZ488" s="78" t="e">
        <v>#N/A</v>
      </c>
      <c r="BA488" s="78" t="e">
        <v>#N/A</v>
      </c>
      <c r="BB488" s="78" t="e">
        <v>#N/A</v>
      </c>
      <c r="BC488" s="78" t="str">
        <f t="shared" si="195"/>
        <v>R56S2C1</v>
      </c>
      <c r="BD488" s="78" t="e">
        <f t="shared" si="196"/>
        <v>#N/A</v>
      </c>
      <c r="BE488" s="78" t="e">
        <v>#N/A</v>
      </c>
      <c r="BF488" s="78"/>
      <c r="BG488" s="99">
        <v>31.2</v>
      </c>
      <c r="BH488" s="142">
        <v>4.0429338103756711</v>
      </c>
      <c r="BI488" s="99">
        <v>4</v>
      </c>
      <c r="BJ488" s="99">
        <f t="shared" si="197"/>
        <v>6.9874999999999998</v>
      </c>
      <c r="BK488" s="99">
        <v>99.821109123434709</v>
      </c>
      <c r="BL488" s="142">
        <v>3.5682819383259914</v>
      </c>
      <c r="BM488" s="76" t="str">
        <f t="shared" si="198"/>
        <v>R56S2</v>
      </c>
      <c r="BN488" s="76" t="e">
        <f t="shared" si="199"/>
        <v>#N/A</v>
      </c>
      <c r="BO488" s="76"/>
      <c r="BP488" s="110">
        <f t="shared" si="200"/>
        <v>15.9824319790898</v>
      </c>
      <c r="BQ488" s="144">
        <f t="shared" si="201"/>
        <v>0.2145</v>
      </c>
      <c r="BR488" s="110">
        <f t="shared" si="202"/>
        <v>10.482731247221887</v>
      </c>
      <c r="BS488" s="99">
        <v>8</v>
      </c>
      <c r="BT488" s="99">
        <f t="shared" si="203"/>
        <v>10289.333759999998</v>
      </c>
      <c r="BU488" s="122">
        <v>7</v>
      </c>
      <c r="BV488" s="122">
        <f t="shared" si="204"/>
        <v>7746.3337599999977</v>
      </c>
      <c r="BW488" s="122">
        <f t="shared" si="205"/>
        <v>9.162995594713657E-3</v>
      </c>
      <c r="BX488" s="122" t="s">
        <v>1377</v>
      </c>
      <c r="BY488" s="122">
        <f t="shared" si="206"/>
        <v>0.13215859030837007</v>
      </c>
      <c r="BZ488" s="78">
        <v>-5.5816405665340669</v>
      </c>
      <c r="CA488" s="122">
        <f t="shared" si="207"/>
        <v>-5.8708464598414007</v>
      </c>
      <c r="CB488" s="122">
        <f t="shared" si="208"/>
        <v>-7.4708554555104554</v>
      </c>
    </row>
    <row r="489" spans="1:80" ht="15" thickBot="1" x14ac:dyDescent="0.4">
      <c r="A489" s="34" t="s">
        <v>75</v>
      </c>
      <c r="B489" s="14">
        <f t="shared" ref="B489:B491" si="217">B488</f>
        <v>2</v>
      </c>
      <c r="C489" s="8" t="s">
        <v>45</v>
      </c>
      <c r="D489" s="13">
        <v>2</v>
      </c>
      <c r="E489" s="58">
        <v>44192</v>
      </c>
      <c r="F489" s="13">
        <v>3514.2</v>
      </c>
      <c r="G489" s="13">
        <v>3515</v>
      </c>
      <c r="H489" s="14">
        <v>3288.6</v>
      </c>
      <c r="I489" s="14" t="e">
        <f>#REF!+H489</f>
        <v>#REF!</v>
      </c>
      <c r="J489" s="8">
        <v>7</v>
      </c>
      <c r="K489" s="54">
        <v>279</v>
      </c>
      <c r="L489" s="63">
        <v>163.19999999999999</v>
      </c>
      <c r="M489" s="8">
        <v>141</v>
      </c>
      <c r="N489" s="8">
        <v>93.2</v>
      </c>
      <c r="O489" s="8">
        <v>31.6</v>
      </c>
      <c r="P489" s="8">
        <v>0.754</v>
      </c>
      <c r="Q489" s="8">
        <v>0.223</v>
      </c>
      <c r="R489" s="8">
        <v>0.21099999999999999</v>
      </c>
      <c r="S489" s="8">
        <v>2276</v>
      </c>
      <c r="T489" s="8"/>
      <c r="U489" s="8"/>
      <c r="V489" s="8"/>
      <c r="W489" s="8">
        <v>0.39300000000000002</v>
      </c>
      <c r="X489" s="8"/>
      <c r="Y489" s="8"/>
      <c r="Z489" s="8">
        <v>5014</v>
      </c>
      <c r="AA489" s="8">
        <v>114.9</v>
      </c>
      <c r="AB489" s="8">
        <v>4.3</v>
      </c>
      <c r="AC489" s="8">
        <v>2790</v>
      </c>
      <c r="AD489" s="8">
        <v>316.15600000000001</v>
      </c>
      <c r="AE489" s="8"/>
      <c r="AF489" s="8"/>
      <c r="AG489" s="7">
        <v>0.96</v>
      </c>
      <c r="AH489" s="111">
        <v>0.11</v>
      </c>
      <c r="AI489" s="124"/>
      <c r="AJ489" s="7">
        <v>27.95</v>
      </c>
      <c r="AK489" s="124"/>
      <c r="AM489" s="124">
        <v>7520.0587820000064</v>
      </c>
      <c r="AN489" s="124">
        <v>11574.45755519999</v>
      </c>
      <c r="AO489" s="124">
        <v>5.3485276000000006</v>
      </c>
      <c r="AQ489" s="78"/>
      <c r="AR489" s="7">
        <v>0.15176322418136018</v>
      </c>
      <c r="AS489" s="7">
        <f t="shared" si="190"/>
        <v>1.2725346347607052</v>
      </c>
      <c r="AT489">
        <v>49.6</v>
      </c>
      <c r="AU489" s="7" t="e">
        <v>#N/A</v>
      </c>
      <c r="AV489" s="7" t="e">
        <v>#N/A</v>
      </c>
      <c r="AW489" s="78" t="s">
        <v>97</v>
      </c>
      <c r="AX489" s="78" t="s">
        <v>100</v>
      </c>
      <c r="AY489" s="78" t="e">
        <v>#N/A</v>
      </c>
      <c r="AZ489" s="78" t="e">
        <v>#N/A</v>
      </c>
      <c r="BA489" s="78" t="e">
        <v>#N/A</v>
      </c>
      <c r="BB489" s="78" t="e">
        <v>#N/A</v>
      </c>
      <c r="BC489" s="78" t="str">
        <f t="shared" si="195"/>
        <v>R56S2C2</v>
      </c>
      <c r="BD489" s="78" t="e">
        <f t="shared" si="196"/>
        <v>#N/A</v>
      </c>
      <c r="BE489" s="78" t="e">
        <v>#N/A</v>
      </c>
      <c r="BF489" s="78"/>
      <c r="BG489" s="99">
        <v>31.2</v>
      </c>
      <c r="BH489" s="142">
        <v>4.0429338103756711</v>
      </c>
      <c r="BI489" s="99">
        <v>4</v>
      </c>
      <c r="BJ489" s="99">
        <f t="shared" si="197"/>
        <v>6.9874999999999998</v>
      </c>
      <c r="BK489" s="99">
        <v>99.821109123434709</v>
      </c>
      <c r="BL489" s="142">
        <v>4.462025316455696</v>
      </c>
      <c r="BM489" s="76" t="str">
        <f t="shared" si="198"/>
        <v>R56S2</v>
      </c>
      <c r="BN489" s="76" t="e">
        <f t="shared" si="199"/>
        <v>#N/A</v>
      </c>
      <c r="BO489" s="76"/>
      <c r="BP489" s="110">
        <f t="shared" si="200"/>
        <v>6.5954972798169527</v>
      </c>
      <c r="BQ489" s="144">
        <f t="shared" si="201"/>
        <v>0.2145</v>
      </c>
      <c r="BR489" s="110">
        <f t="shared" si="202"/>
        <v>10.482731247221887</v>
      </c>
      <c r="BS489" s="99">
        <v>8</v>
      </c>
      <c r="BT489" s="99">
        <f t="shared" si="203"/>
        <v>10355.143679999997</v>
      </c>
      <c r="BU489" s="122">
        <v>7</v>
      </c>
      <c r="BV489" s="122">
        <f t="shared" si="204"/>
        <v>8079.1436799999974</v>
      </c>
      <c r="BW489" s="122">
        <f t="shared" si="205"/>
        <v>6.6772151898734176E-3</v>
      </c>
      <c r="BX489" s="122" t="s">
        <v>1377</v>
      </c>
      <c r="BY489" s="122">
        <f t="shared" si="206"/>
        <v>0.10904799767894287</v>
      </c>
      <c r="BZ489" s="78">
        <v>-6.1359513022397962</v>
      </c>
      <c r="CA489" s="122">
        <f t="shared" si="207"/>
        <v>-5.8708464598414007</v>
      </c>
      <c r="CB489" s="122">
        <f t="shared" si="208"/>
        <v>-7.4708554555104554</v>
      </c>
    </row>
    <row r="490" spans="1:80" ht="15" thickBot="1" x14ac:dyDescent="0.4">
      <c r="A490" s="34" t="s">
        <v>75</v>
      </c>
      <c r="B490" s="14">
        <f t="shared" si="217"/>
        <v>2</v>
      </c>
      <c r="C490" s="8" t="s">
        <v>45</v>
      </c>
      <c r="D490" s="13">
        <v>3</v>
      </c>
      <c r="E490" s="58">
        <v>44192</v>
      </c>
      <c r="F490" s="13">
        <v>3528.2</v>
      </c>
      <c r="G490" s="13">
        <v>3529</v>
      </c>
      <c r="H490" s="14">
        <v>3301</v>
      </c>
      <c r="I490" s="14" t="e">
        <f>#REF!+H490</f>
        <v>#REF!</v>
      </c>
      <c r="J490" s="8">
        <v>7</v>
      </c>
      <c r="K490" s="54">
        <v>279</v>
      </c>
      <c r="L490" s="63">
        <v>163.19999999999999</v>
      </c>
      <c r="M490" s="8">
        <v>141</v>
      </c>
      <c r="N490" s="8">
        <v>93.2</v>
      </c>
      <c r="O490" s="8">
        <v>31.6</v>
      </c>
      <c r="P490" s="8">
        <v>0.754</v>
      </c>
      <c r="Q490" s="8">
        <v>0.223</v>
      </c>
      <c r="R490" s="8">
        <v>0.21099999999999999</v>
      </c>
      <c r="S490" s="8">
        <v>2276</v>
      </c>
      <c r="T490" s="8"/>
      <c r="U490" s="8"/>
      <c r="V490" s="8"/>
      <c r="W490" s="8">
        <v>0.39300000000000002</v>
      </c>
      <c r="X490" s="8"/>
      <c r="Y490" s="8"/>
      <c r="Z490" s="8">
        <v>5014</v>
      </c>
      <c r="AA490" s="8">
        <v>114.9</v>
      </c>
      <c r="AB490" s="8">
        <v>4.3</v>
      </c>
      <c r="AC490" s="8">
        <v>2790</v>
      </c>
      <c r="AD490" s="8">
        <v>316.15600000000001</v>
      </c>
      <c r="AE490" s="8"/>
      <c r="AF490" s="8"/>
      <c r="AG490" s="7">
        <v>0.96</v>
      </c>
      <c r="AH490" s="111">
        <v>0.11</v>
      </c>
      <c r="AI490" s="124"/>
      <c r="AJ490" s="7">
        <v>27.95</v>
      </c>
      <c r="AK490" s="124"/>
      <c r="AM490" s="124">
        <v>7520.0587820000064</v>
      </c>
      <c r="AN490" s="124">
        <v>11574.45755519999</v>
      </c>
      <c r="AO490" s="124">
        <v>5.3485276000000006</v>
      </c>
      <c r="AQ490" s="78"/>
      <c r="AR490" s="7">
        <v>0.15176322418136018</v>
      </c>
      <c r="AS490" s="7">
        <f t="shared" si="190"/>
        <v>1.2725346347607052</v>
      </c>
      <c r="AT490">
        <v>49.6</v>
      </c>
      <c r="AU490" s="7" t="e">
        <v>#N/A</v>
      </c>
      <c r="AV490" s="7" t="e">
        <v>#N/A</v>
      </c>
      <c r="AW490" s="78" t="s">
        <v>97</v>
      </c>
      <c r="AX490" s="78" t="s">
        <v>100</v>
      </c>
      <c r="AY490" s="78" t="e">
        <v>#N/A</v>
      </c>
      <c r="AZ490" s="78" t="e">
        <v>#N/A</v>
      </c>
      <c r="BA490" s="78" t="e">
        <v>#N/A</v>
      </c>
      <c r="BB490" s="78" t="e">
        <v>#N/A</v>
      </c>
      <c r="BC490" s="78" t="str">
        <f t="shared" si="195"/>
        <v>R56S2C3</v>
      </c>
      <c r="BD490" s="78" t="e">
        <f t="shared" si="196"/>
        <v>#N/A</v>
      </c>
      <c r="BE490" s="78" t="e">
        <v>#N/A</v>
      </c>
      <c r="BF490" s="78"/>
      <c r="BG490" s="99">
        <v>31.2</v>
      </c>
      <c r="BH490" s="142">
        <v>4.0429338103756711</v>
      </c>
      <c r="BI490" s="99">
        <v>4</v>
      </c>
      <c r="BJ490" s="99">
        <f t="shared" si="197"/>
        <v>6.9874999999999998</v>
      </c>
      <c r="BK490" s="99">
        <v>99.821109123434709</v>
      </c>
      <c r="BL490" s="142">
        <v>4.462025316455696</v>
      </c>
      <c r="BM490" s="76" t="str">
        <f t="shared" si="198"/>
        <v>R56S2</v>
      </c>
      <c r="BN490" s="76" t="e">
        <f t="shared" si="199"/>
        <v>#N/A</v>
      </c>
      <c r="BO490" s="76"/>
      <c r="BP490" s="110">
        <f t="shared" si="200"/>
        <v>6.5954972798169527</v>
      </c>
      <c r="BQ490" s="144">
        <f t="shared" si="201"/>
        <v>0.2145</v>
      </c>
      <c r="BR490" s="110">
        <f t="shared" si="202"/>
        <v>10.482731247221887</v>
      </c>
      <c r="BS490" s="99">
        <v>8</v>
      </c>
      <c r="BT490" s="99">
        <f t="shared" si="203"/>
        <v>10394.1888</v>
      </c>
      <c r="BU490" s="122">
        <v>7</v>
      </c>
      <c r="BV490" s="122">
        <f t="shared" si="204"/>
        <v>8118.1887999999999</v>
      </c>
      <c r="BW490" s="122">
        <f t="shared" si="205"/>
        <v>6.6772151898734176E-3</v>
      </c>
      <c r="BX490" s="122" t="s">
        <v>1377</v>
      </c>
      <c r="BY490" s="122">
        <f t="shared" si="206"/>
        <v>0.10904799767894287</v>
      </c>
      <c r="BZ490" s="78">
        <v>-6.1359513022397962</v>
      </c>
      <c r="CA490" s="122">
        <f t="shared" si="207"/>
        <v>-5.8708464598414007</v>
      </c>
      <c r="CB490" s="122">
        <f t="shared" si="208"/>
        <v>-7.4708554555104554</v>
      </c>
    </row>
    <row r="491" spans="1:80" x14ac:dyDescent="0.35">
      <c r="A491" s="34" t="s">
        <v>75</v>
      </c>
      <c r="B491" s="14">
        <f t="shared" si="217"/>
        <v>2</v>
      </c>
      <c r="C491" s="8" t="s">
        <v>45</v>
      </c>
      <c r="D491" s="13">
        <v>4</v>
      </c>
      <c r="E491" s="58">
        <v>44192</v>
      </c>
      <c r="F491" s="13">
        <v>3548</v>
      </c>
      <c r="G491" s="13">
        <v>3548.8</v>
      </c>
      <c r="H491" s="14">
        <v>3320.2</v>
      </c>
      <c r="I491" s="14" t="e">
        <f>#REF!+H491</f>
        <v>#REF!</v>
      </c>
      <c r="J491" s="8">
        <v>7</v>
      </c>
      <c r="K491" s="54">
        <v>280</v>
      </c>
      <c r="L491" s="64">
        <v>87.7</v>
      </c>
      <c r="M491" s="8">
        <v>85</v>
      </c>
      <c r="N491" s="8">
        <v>75.099999999999994</v>
      </c>
      <c r="O491" s="8">
        <v>27.1</v>
      </c>
      <c r="P491" s="8">
        <v>0.55800000000000005</v>
      </c>
      <c r="Q491" s="8">
        <v>0.249</v>
      </c>
      <c r="R491" s="8">
        <v>0.22800000000000001</v>
      </c>
      <c r="S491" s="8">
        <v>2055</v>
      </c>
      <c r="T491" s="8"/>
      <c r="U491" s="8"/>
      <c r="V491" s="8"/>
      <c r="W491" s="8">
        <v>0.33500000000000002</v>
      </c>
      <c r="X491" s="8"/>
      <c r="Y491" s="8"/>
      <c r="Z491" s="8">
        <v>5160</v>
      </c>
      <c r="AA491" s="8">
        <v>184.9</v>
      </c>
      <c r="AB491" s="8">
        <v>4.3</v>
      </c>
      <c r="AC491" s="8">
        <v>2790</v>
      </c>
      <c r="AD491" s="8">
        <v>316.15600000000001</v>
      </c>
      <c r="AE491" s="8"/>
      <c r="AF491" s="8"/>
      <c r="AG491" s="7">
        <v>0.96</v>
      </c>
      <c r="AH491" s="111">
        <v>0.11</v>
      </c>
      <c r="AI491" s="124"/>
      <c r="AJ491" s="7">
        <v>27.95</v>
      </c>
      <c r="AK491" s="124"/>
      <c r="AM491" s="124">
        <v>7520.0587820000064</v>
      </c>
      <c r="AN491" s="124">
        <v>11574.45755519999</v>
      </c>
      <c r="AO491" s="124">
        <v>5.3485276000000006</v>
      </c>
      <c r="AQ491" s="78"/>
      <c r="AR491" s="7">
        <v>0.15176322418136018</v>
      </c>
      <c r="AS491" s="7">
        <f t="shared" si="190"/>
        <v>1.2725346347607052</v>
      </c>
      <c r="AT491">
        <v>49.6</v>
      </c>
      <c r="AU491" s="7" t="e">
        <v>#N/A</v>
      </c>
      <c r="AV491" s="7" t="e">
        <v>#N/A</v>
      </c>
      <c r="AW491" s="78" t="s">
        <v>97</v>
      </c>
      <c r="AX491" s="78" t="s">
        <v>100</v>
      </c>
      <c r="AY491" s="78" t="e">
        <v>#N/A</v>
      </c>
      <c r="AZ491" s="78" t="e">
        <v>#N/A</v>
      </c>
      <c r="BA491" s="78" t="e">
        <v>#N/A</v>
      </c>
      <c r="BB491" s="78" t="e">
        <v>#N/A</v>
      </c>
      <c r="BC491" s="78" t="str">
        <f t="shared" si="195"/>
        <v>R56S2C4</v>
      </c>
      <c r="BD491" s="78" t="e">
        <f t="shared" si="196"/>
        <v>#N/A</v>
      </c>
      <c r="BE491" s="78" t="e">
        <v>#N/A</v>
      </c>
      <c r="BF491" s="78"/>
      <c r="BG491" s="99">
        <v>31.2</v>
      </c>
      <c r="BH491" s="142">
        <v>4.0429338103756711</v>
      </c>
      <c r="BI491" s="99">
        <v>4</v>
      </c>
      <c r="BJ491" s="99">
        <f t="shared" si="197"/>
        <v>6.9874999999999998</v>
      </c>
      <c r="BK491" s="99">
        <v>99.821109123434709</v>
      </c>
      <c r="BL491" s="142">
        <v>3.1365313653136528</v>
      </c>
      <c r="BM491" s="76" t="str">
        <f t="shared" si="198"/>
        <v>R56S2</v>
      </c>
      <c r="BN491" s="76" t="e">
        <f t="shared" si="199"/>
        <v>#N/A</v>
      </c>
      <c r="BO491" s="76"/>
      <c r="BP491" s="110">
        <f t="shared" si="200"/>
        <v>12.757498450163842</v>
      </c>
      <c r="BQ491" s="144">
        <f t="shared" si="201"/>
        <v>0.2145</v>
      </c>
      <c r="BR491" s="110">
        <f t="shared" si="202"/>
        <v>10.482731247221887</v>
      </c>
      <c r="BS491" s="99">
        <v>8</v>
      </c>
      <c r="BT491" s="99">
        <f t="shared" si="203"/>
        <v>10454.645759999999</v>
      </c>
      <c r="BU491" s="122">
        <v>7</v>
      </c>
      <c r="BV491" s="122">
        <f t="shared" si="204"/>
        <v>8399.6457599999994</v>
      </c>
      <c r="BW491" s="122">
        <f t="shared" si="205"/>
        <v>8.4132841328413283E-3</v>
      </c>
      <c r="BX491" s="122" t="s">
        <v>1377</v>
      </c>
      <c r="BY491" s="122">
        <f t="shared" si="206"/>
        <v>0.11204318364246536</v>
      </c>
      <c r="BZ491" s="78">
        <v>-5.6298426683519454</v>
      </c>
      <c r="CA491" s="122">
        <f t="shared" si="207"/>
        <v>-5.8708464598414007</v>
      </c>
      <c r="CB491" s="122">
        <f t="shared" si="208"/>
        <v>-7.4708554555104554</v>
      </c>
    </row>
    <row r="492" spans="1:80" x14ac:dyDescent="0.35">
      <c r="A492" s="34" t="s">
        <v>75</v>
      </c>
      <c r="B492" s="14">
        <v>1</v>
      </c>
      <c r="C492" s="8" t="s">
        <v>45</v>
      </c>
      <c r="D492" s="12">
        <v>1</v>
      </c>
      <c r="E492" s="58">
        <v>44190</v>
      </c>
      <c r="F492" s="13">
        <v>3583.5</v>
      </c>
      <c r="G492" s="13">
        <v>3585</v>
      </c>
      <c r="H492" s="14">
        <v>3353</v>
      </c>
      <c r="I492" s="14" t="e">
        <f>#REF!+H492</f>
        <v>#REF!</v>
      </c>
      <c r="J492" s="8">
        <v>14</v>
      </c>
      <c r="K492" s="54">
        <v>282</v>
      </c>
      <c r="L492" s="59">
        <v>455.6</v>
      </c>
      <c r="M492" s="8">
        <v>247</v>
      </c>
      <c r="N492" s="8">
        <v>445.8</v>
      </c>
      <c r="O492" s="8">
        <v>64.5</v>
      </c>
      <c r="P492" s="8">
        <v>0.8</v>
      </c>
      <c r="Q492" s="8">
        <v>8.8999999999999996E-2</v>
      </c>
      <c r="R492" s="8">
        <v>5.0999999999999997E-2</v>
      </c>
      <c r="S492" s="8">
        <v>894</v>
      </c>
      <c r="T492" s="8">
        <v>7166</v>
      </c>
      <c r="U492" s="8"/>
      <c r="V492" s="8"/>
      <c r="W492" s="8">
        <v>0.53900000000000003</v>
      </c>
      <c r="X492" s="8"/>
      <c r="Y492" s="8"/>
      <c r="Z492" s="8">
        <v>1176</v>
      </c>
      <c r="AA492" s="8">
        <v>14516.2</v>
      </c>
      <c r="AB492" s="8">
        <v>6.3</v>
      </c>
      <c r="AC492" s="8">
        <v>1925</v>
      </c>
      <c r="AD492" s="8">
        <v>152.96700000000001</v>
      </c>
      <c r="AE492" s="8"/>
      <c r="AF492" s="8"/>
      <c r="AG492" s="7">
        <v>0.75</v>
      </c>
      <c r="AH492" s="111">
        <v>0.1</v>
      </c>
      <c r="AI492" s="124"/>
      <c r="AJ492" s="7">
        <v>20.85</v>
      </c>
      <c r="AK492" s="124"/>
      <c r="AM492" s="124">
        <v>7591.1782378048802</v>
      </c>
      <c r="AN492" s="124">
        <v>11830.360890243899</v>
      </c>
      <c r="AO492" s="124">
        <v>4.4335560975609747</v>
      </c>
      <c r="AQ492" s="78"/>
      <c r="AR492" s="7">
        <v>0.13431578947368422</v>
      </c>
      <c r="AS492" s="7">
        <f t="shared" si="190"/>
        <v>0.84014526315789484</v>
      </c>
      <c r="AT492">
        <v>53.6</v>
      </c>
      <c r="AU492" s="7" t="e">
        <v>#N/A</v>
      </c>
      <c r="AV492" s="7" t="e">
        <v>#N/A</v>
      </c>
      <c r="AW492" s="78" t="s">
        <v>97</v>
      </c>
      <c r="AX492" s="78" t="s">
        <v>100</v>
      </c>
      <c r="AY492" s="78" t="e">
        <v>#N/A</v>
      </c>
      <c r="AZ492" s="78" t="e">
        <v>#N/A</v>
      </c>
      <c r="BA492" s="78" t="e">
        <v>#N/A</v>
      </c>
      <c r="BB492" s="78" t="e">
        <v>#N/A</v>
      </c>
      <c r="BC492" s="78" t="str">
        <f t="shared" si="195"/>
        <v>R56S1C1</v>
      </c>
      <c r="BD492" s="78" t="e">
        <f t="shared" si="196"/>
        <v>#N/A</v>
      </c>
      <c r="BE492" s="78" t="e">
        <v>#N/A</v>
      </c>
      <c r="BF492" s="78"/>
      <c r="BG492" s="99">
        <v>30.1</v>
      </c>
      <c r="BH492" s="142">
        <v>6.1870503597122299</v>
      </c>
      <c r="BI492" s="99">
        <v>2</v>
      </c>
      <c r="BJ492" s="99">
        <f t="shared" si="197"/>
        <v>10.425000000000001</v>
      </c>
      <c r="BK492" s="99">
        <v>92.326139088729008</v>
      </c>
      <c r="BL492" s="142">
        <v>3.8294573643410854</v>
      </c>
      <c r="BM492" s="76" t="str">
        <f t="shared" si="198"/>
        <v>R56S1</v>
      </c>
      <c r="BN492" s="76" t="e">
        <f t="shared" si="199"/>
        <v>#N/A</v>
      </c>
      <c r="BO492" s="76"/>
      <c r="BP492" s="110">
        <f t="shared" si="200"/>
        <v>0.89246952248699052</v>
      </c>
      <c r="BQ492" s="144">
        <f t="shared" si="201"/>
        <v>5.0999999999999997E-2</v>
      </c>
      <c r="BR492" s="110">
        <f t="shared" si="202"/>
        <v>0.89246952248699052</v>
      </c>
      <c r="BS492" s="99">
        <v>8</v>
      </c>
      <c r="BT492" s="99">
        <f t="shared" si="203"/>
        <v>8248.3799999999992</v>
      </c>
      <c r="BU492" s="122">
        <v>7</v>
      </c>
      <c r="BV492" s="122">
        <f t="shared" si="204"/>
        <v>7354.3799999999992</v>
      </c>
      <c r="BW492" s="122">
        <f t="shared" si="205"/>
        <v>7.9069767441860455E-4</v>
      </c>
      <c r="BX492" s="122" t="s">
        <v>1377</v>
      </c>
      <c r="BY492" s="122">
        <f t="shared" si="206"/>
        <v>6.1463108887378354E-2</v>
      </c>
      <c r="BZ492" s="78">
        <v>-6.6965797484896052</v>
      </c>
      <c r="CA492" s="122">
        <f t="shared" si="207"/>
        <v>-6.6965797484896052</v>
      </c>
      <c r="CB492" s="122">
        <f t="shared" si="208"/>
        <v>-5.6260997550526284</v>
      </c>
    </row>
    <row r="493" spans="1:80" x14ac:dyDescent="0.35">
      <c r="A493" s="34" t="s">
        <v>75</v>
      </c>
      <c r="B493" s="14">
        <f>B492</f>
        <v>1</v>
      </c>
      <c r="C493" s="8" t="s">
        <v>45</v>
      </c>
      <c r="D493" s="12">
        <v>2</v>
      </c>
      <c r="E493" s="58">
        <v>44190</v>
      </c>
      <c r="F493" s="13">
        <v>3601</v>
      </c>
      <c r="G493" s="13">
        <v>3602.5</v>
      </c>
      <c r="H493" s="14">
        <v>3370</v>
      </c>
      <c r="I493" s="14" t="e">
        <f>#REF!+H493</f>
        <v>#REF!</v>
      </c>
      <c r="J493" s="8">
        <v>14</v>
      </c>
      <c r="K493" s="54">
        <v>283</v>
      </c>
      <c r="L493" s="59">
        <v>455.6</v>
      </c>
      <c r="M493" s="8">
        <v>247</v>
      </c>
      <c r="N493" s="8">
        <v>445.8</v>
      </c>
      <c r="O493" s="8">
        <v>64.5</v>
      </c>
      <c r="P493" s="8">
        <v>0.9</v>
      </c>
      <c r="Q493" s="8">
        <v>8.8999999999999996E-2</v>
      </c>
      <c r="R493" s="8">
        <v>5.0999999999999997E-2</v>
      </c>
      <c r="S493" s="8">
        <v>894</v>
      </c>
      <c r="T493" s="8">
        <v>7166</v>
      </c>
      <c r="U493" s="8"/>
      <c r="V493" s="8"/>
      <c r="W493" s="8">
        <v>0.53900000000000003</v>
      </c>
      <c r="X493" s="8"/>
      <c r="Y493" s="8"/>
      <c r="Z493" s="8">
        <v>1176</v>
      </c>
      <c r="AA493" s="8">
        <v>14516.2</v>
      </c>
      <c r="AB493" s="8">
        <v>6.3</v>
      </c>
      <c r="AC493" s="8">
        <v>1925</v>
      </c>
      <c r="AD493" s="8">
        <v>152.96700000000001</v>
      </c>
      <c r="AE493" s="8"/>
      <c r="AF493" s="8"/>
      <c r="AG493" s="7">
        <v>0.75</v>
      </c>
      <c r="AH493" s="111">
        <v>0.1</v>
      </c>
      <c r="AI493" s="124"/>
      <c r="AJ493" s="7">
        <v>20.85</v>
      </c>
      <c r="AK493" s="124"/>
      <c r="AM493" s="124">
        <v>7591.1782378048802</v>
      </c>
      <c r="AN493" s="124">
        <v>11830.360890243899</v>
      </c>
      <c r="AO493" s="124">
        <v>4.4335560975609747</v>
      </c>
      <c r="AQ493" s="78"/>
      <c r="AR493" s="7">
        <v>0.13431578947368422</v>
      </c>
      <c r="AS493" s="7">
        <f t="shared" si="190"/>
        <v>0.84014526315789484</v>
      </c>
      <c r="AT493">
        <v>53.6</v>
      </c>
      <c r="AU493" s="7" t="e">
        <v>#N/A</v>
      </c>
      <c r="AV493" s="7" t="e">
        <v>#N/A</v>
      </c>
      <c r="AW493" s="78" t="s">
        <v>97</v>
      </c>
      <c r="AX493" s="78" t="s">
        <v>100</v>
      </c>
      <c r="AY493" s="78" t="e">
        <v>#N/A</v>
      </c>
      <c r="AZ493" s="78" t="e">
        <v>#N/A</v>
      </c>
      <c r="BA493" s="78" t="e">
        <v>#N/A</v>
      </c>
      <c r="BB493" s="78" t="e">
        <v>#N/A</v>
      </c>
      <c r="BC493" s="78" t="str">
        <f t="shared" si="195"/>
        <v>R56S1C2</v>
      </c>
      <c r="BD493" s="78" t="e">
        <f t="shared" si="196"/>
        <v>#N/A</v>
      </c>
      <c r="BE493" s="78" t="e">
        <v>#N/A</v>
      </c>
      <c r="BF493" s="78"/>
      <c r="BG493" s="99">
        <v>30.1</v>
      </c>
      <c r="BH493" s="142">
        <v>6.1870503597122299</v>
      </c>
      <c r="BI493" s="99">
        <v>2</v>
      </c>
      <c r="BJ493" s="99">
        <f t="shared" si="197"/>
        <v>10.425000000000001</v>
      </c>
      <c r="BK493" s="99">
        <v>92.326139088729008</v>
      </c>
      <c r="BL493" s="142">
        <v>3.8294573643410854</v>
      </c>
      <c r="BM493" s="76" t="str">
        <f t="shared" si="198"/>
        <v>R56S1</v>
      </c>
      <c r="BN493" s="76" t="e">
        <f t="shared" si="199"/>
        <v>#N/A</v>
      </c>
      <c r="BO493" s="76"/>
      <c r="BP493" s="110">
        <f t="shared" si="200"/>
        <v>0.89246952248699052</v>
      </c>
      <c r="BQ493" s="144">
        <f t="shared" si="201"/>
        <v>5.0999999999999997E-2</v>
      </c>
      <c r="BR493" s="110">
        <f t="shared" si="202"/>
        <v>0.89246952248699052</v>
      </c>
      <c r="BS493" s="99">
        <v>8</v>
      </c>
      <c r="BT493" s="99">
        <f t="shared" si="203"/>
        <v>8290.1999999999989</v>
      </c>
      <c r="BU493" s="122">
        <v>7</v>
      </c>
      <c r="BV493" s="122">
        <f t="shared" si="204"/>
        <v>7396.1999999999989</v>
      </c>
      <c r="BW493" s="122">
        <f t="shared" si="205"/>
        <v>7.9069767441860455E-4</v>
      </c>
      <c r="BX493" s="122" t="s">
        <v>1377</v>
      </c>
      <c r="BY493" s="122">
        <f t="shared" si="206"/>
        <v>6.1463108887378354E-2</v>
      </c>
      <c r="BZ493" s="78">
        <v>-6.6965797484896052</v>
      </c>
      <c r="CA493" s="122">
        <f t="shared" si="207"/>
        <v>-6.6965797484896052</v>
      </c>
      <c r="CB493" s="122">
        <f t="shared" si="208"/>
        <v>-5.6260997550526284</v>
      </c>
    </row>
    <row r="494" spans="1:80" x14ac:dyDescent="0.35">
      <c r="A494" s="34" t="s">
        <v>77</v>
      </c>
      <c r="B494" s="14">
        <v>8</v>
      </c>
      <c r="C494" s="8" t="s">
        <v>46</v>
      </c>
      <c r="D494" s="14">
        <v>1</v>
      </c>
      <c r="E494" s="58">
        <v>44058</v>
      </c>
      <c r="F494" s="14">
        <v>2658.2</v>
      </c>
      <c r="G494" s="14">
        <v>2659</v>
      </c>
      <c r="H494" s="14">
        <f>F494-48</f>
        <v>2610.1999999999998</v>
      </c>
      <c r="I494" s="14">
        <f t="shared" ref="I494:I497" si="218">G494-48</f>
        <v>2611</v>
      </c>
      <c r="J494" s="8">
        <v>7</v>
      </c>
      <c r="K494" s="54">
        <v>259.8818</v>
      </c>
      <c r="L494" s="78">
        <v>57.804878048780488</v>
      </c>
      <c r="M494" s="78">
        <v>27.987804878048781</v>
      </c>
      <c r="N494" s="78">
        <v>32.560975609756099</v>
      </c>
      <c r="O494" s="78">
        <v>5.5182926829268304</v>
      </c>
      <c r="P494" s="8">
        <v>0.93200000000000005</v>
      </c>
      <c r="Q494" s="8">
        <v>0.24099999999999999</v>
      </c>
      <c r="R494" s="8">
        <v>0.25600000000000001</v>
      </c>
      <c r="S494" s="8">
        <v>1695</v>
      </c>
      <c r="T494" s="8"/>
      <c r="U494" s="8"/>
      <c r="V494" s="8"/>
      <c r="W494" s="8">
        <v>0.503</v>
      </c>
      <c r="X494" s="8"/>
      <c r="Y494" s="8"/>
      <c r="Z494" s="8">
        <v>3137</v>
      </c>
      <c r="AA494" s="8">
        <v>52.1</v>
      </c>
      <c r="AB494" s="8">
        <v>14.1</v>
      </c>
      <c r="AC494" s="8">
        <v>2692.3571428571427</v>
      </c>
      <c r="AD494" s="8">
        <v>312.80900000000003</v>
      </c>
      <c r="AE494" s="8"/>
      <c r="AF494" s="8"/>
      <c r="AG494" s="7">
        <v>0.84038109292626739</v>
      </c>
      <c r="AH494" s="111">
        <v>9.2999999999999999E-2</v>
      </c>
      <c r="AI494" s="124">
        <v>7.6478888888888902E-2</v>
      </c>
      <c r="AJ494" s="7">
        <v>42.959000000000003</v>
      </c>
      <c r="AK494" s="124"/>
      <c r="AM494" s="124"/>
      <c r="AN494" s="124"/>
      <c r="AO494" s="124"/>
      <c r="AQ494" s="78"/>
      <c r="AR494" s="7">
        <v>0.12833166507600269</v>
      </c>
      <c r="AS494" s="7">
        <f t="shared" si="190"/>
        <v>1.6538999999999997</v>
      </c>
      <c r="AT494">
        <v>56.599999999999994</v>
      </c>
      <c r="AU494" s="7">
        <v>1.9799999999999998E-2</v>
      </c>
      <c r="AV494" s="7">
        <v>0.22</v>
      </c>
      <c r="AW494" s="78" t="s">
        <v>97</v>
      </c>
      <c r="AX494" s="78" t="s">
        <v>98</v>
      </c>
      <c r="AY494" s="78">
        <v>3422.4</v>
      </c>
      <c r="AZ494" s="78">
        <v>4968.32</v>
      </c>
      <c r="BA494" s="78">
        <v>0</v>
      </c>
      <c r="BB494" s="78">
        <v>16.294504243427866</v>
      </c>
      <c r="BC494" s="78" t="str">
        <f t="shared" si="195"/>
        <v>R63S8C1</v>
      </c>
      <c r="BD494" s="78">
        <f t="shared" si="196"/>
        <v>327.53431096529516</v>
      </c>
      <c r="BE494" s="78">
        <v>25.19</v>
      </c>
      <c r="BF494" s="78"/>
      <c r="BG494" s="99">
        <v>30.1</v>
      </c>
      <c r="BH494" s="142">
        <v>0.52375520845457302</v>
      </c>
      <c r="BI494" s="99">
        <v>4</v>
      </c>
      <c r="BJ494" s="99">
        <f t="shared" si="197"/>
        <v>10.739750000000001</v>
      </c>
      <c r="BK494" s="99">
        <v>62.672714515168941</v>
      </c>
      <c r="BL494" s="142">
        <v>5.0718232044198883</v>
      </c>
      <c r="BM494" s="76" t="str">
        <f t="shared" si="198"/>
        <v>R63S8</v>
      </c>
      <c r="BN494" s="76">
        <f t="shared" si="199"/>
        <v>198.03755424469148</v>
      </c>
      <c r="BO494" s="76"/>
      <c r="BP494" s="110">
        <f t="shared" si="200"/>
        <v>188.25996942669025</v>
      </c>
      <c r="BQ494" s="144">
        <f t="shared" si="201"/>
        <v>0.26074999999999998</v>
      </c>
      <c r="BR494" s="110">
        <f t="shared" si="202"/>
        <v>183.16187444022168</v>
      </c>
      <c r="BS494" s="99">
        <v>7</v>
      </c>
      <c r="BT494" s="99">
        <f t="shared" si="203"/>
        <v>7194.885750320148</v>
      </c>
      <c r="BU494">
        <v>1</v>
      </c>
      <c r="BV494" s="122">
        <f t="shared" si="204"/>
        <v>5499.885750320148</v>
      </c>
      <c r="BW494" s="122">
        <f t="shared" si="205"/>
        <v>4.6391160220994467E-2</v>
      </c>
      <c r="BX494" s="122" t="s">
        <v>1376</v>
      </c>
      <c r="BY494" s="122">
        <f t="shared" si="206"/>
        <v>0.41680937455214084</v>
      </c>
      <c r="BZ494" s="78">
        <v>-4.5189602870920202</v>
      </c>
      <c r="CA494" s="122">
        <f t="shared" si="207"/>
        <v>-4.5331685612516859</v>
      </c>
      <c r="CB494" s="122">
        <f t="shared" si="208"/>
        <v>-7.497407483454162</v>
      </c>
    </row>
    <row r="495" spans="1:80" x14ac:dyDescent="0.35">
      <c r="A495" s="34" t="s">
        <v>77</v>
      </c>
      <c r="B495" s="14">
        <f t="shared" ref="B495:B497" si="219">B494</f>
        <v>8</v>
      </c>
      <c r="C495" s="8" t="s">
        <v>46</v>
      </c>
      <c r="D495" s="14">
        <v>2</v>
      </c>
      <c r="E495" s="58">
        <v>44058</v>
      </c>
      <c r="F495" s="14">
        <v>2679.2</v>
      </c>
      <c r="G495" s="14">
        <v>2680</v>
      </c>
      <c r="H495" s="14">
        <f t="shared" ref="H495:I510" si="220">F495-48</f>
        <v>2631.2</v>
      </c>
      <c r="I495" s="14">
        <f t="shared" si="218"/>
        <v>2632</v>
      </c>
      <c r="J495" s="8">
        <v>7</v>
      </c>
      <c r="K495" s="54">
        <v>257.85140000000001</v>
      </c>
      <c r="L495" s="78">
        <v>54.878048780487809</v>
      </c>
      <c r="M495" s="78">
        <v>34.359756097560975</v>
      </c>
      <c r="N495" s="78">
        <v>31.371951219512198</v>
      </c>
      <c r="O495" s="78">
        <v>5.0609756097560981</v>
      </c>
      <c r="P495" s="8">
        <v>0.92</v>
      </c>
      <c r="Q495" s="8">
        <v>0.27300000000000002</v>
      </c>
      <c r="R495" s="8">
        <v>0.30299999999999999</v>
      </c>
      <c r="S495" s="8">
        <v>1789</v>
      </c>
      <c r="T495" s="8"/>
      <c r="U495" s="8"/>
      <c r="V495" s="8"/>
      <c r="W495" s="8">
        <v>0.47399999999999998</v>
      </c>
      <c r="X495" s="8"/>
      <c r="Y495" s="8"/>
      <c r="Z495" s="8">
        <v>3855</v>
      </c>
      <c r="AA495" s="8">
        <v>45.7</v>
      </c>
      <c r="AB495" s="8">
        <v>14.1</v>
      </c>
      <c r="AC495" s="8">
        <v>2692.3571428571427</v>
      </c>
      <c r="AD495" s="8">
        <v>312.80900000000003</v>
      </c>
      <c r="AE495" s="8"/>
      <c r="AF495" s="8"/>
      <c r="AG495" s="7">
        <v>0.84038109292626739</v>
      </c>
      <c r="AH495" s="111">
        <v>9.2999999999999999E-2</v>
      </c>
      <c r="AI495" s="124">
        <v>7.6478888888888902E-2</v>
      </c>
      <c r="AJ495" s="7">
        <v>42.959000000000003</v>
      </c>
      <c r="AK495" s="124"/>
      <c r="AM495" s="124"/>
      <c r="AN495" s="124"/>
      <c r="AO495" s="124"/>
      <c r="AQ495" s="78"/>
      <c r="AR495" s="7">
        <v>0.12833166507600269</v>
      </c>
      <c r="AS495" s="7">
        <f t="shared" si="190"/>
        <v>1.6538999999999997</v>
      </c>
      <c r="AT495">
        <v>56.599999999999994</v>
      </c>
      <c r="AU495" s="7">
        <v>1.7072999999999998</v>
      </c>
      <c r="AV495" s="7">
        <v>18.97</v>
      </c>
      <c r="AW495" s="78" t="s">
        <v>97</v>
      </c>
      <c r="AX495" s="78" t="s">
        <v>98</v>
      </c>
      <c r="AY495" s="78">
        <v>3431.5</v>
      </c>
      <c r="AZ495" s="78">
        <v>4976.72</v>
      </c>
      <c r="BA495" s="78">
        <v>0</v>
      </c>
      <c r="BB495" s="78">
        <v>1303.3419189500521</v>
      </c>
      <c r="BC495" s="78" t="str">
        <f t="shared" si="195"/>
        <v>R63S8C2</v>
      </c>
      <c r="BD495" s="78">
        <f t="shared" si="196"/>
        <v>327.53431096529516</v>
      </c>
      <c r="BE495" s="78">
        <v>2013.9499999999998</v>
      </c>
      <c r="BF495" s="78"/>
      <c r="BG495" s="99">
        <v>30.1</v>
      </c>
      <c r="BH495" s="142">
        <v>0.52375520845457302</v>
      </c>
      <c r="BI495" s="99">
        <v>4</v>
      </c>
      <c r="BJ495" s="99">
        <f t="shared" si="197"/>
        <v>10.739750000000001</v>
      </c>
      <c r="BK495" s="99">
        <v>62.672714515168941</v>
      </c>
      <c r="BL495" s="142">
        <v>6.7891566265060233</v>
      </c>
      <c r="BM495" s="76" t="str">
        <f t="shared" si="198"/>
        <v>R63S8</v>
      </c>
      <c r="BN495" s="76">
        <f t="shared" si="199"/>
        <v>198.03755424469148</v>
      </c>
      <c r="BO495" s="76"/>
      <c r="BP495" s="110">
        <f t="shared" si="200"/>
        <v>167.20422060914467</v>
      </c>
      <c r="BQ495" s="144">
        <f t="shared" si="201"/>
        <v>0.26074999999999998</v>
      </c>
      <c r="BR495" s="110">
        <f t="shared" si="202"/>
        <v>183.16187444022168</v>
      </c>
      <c r="BS495" s="99">
        <v>7</v>
      </c>
      <c r="BT495" s="99">
        <f t="shared" si="203"/>
        <v>7252.7712000009105</v>
      </c>
      <c r="BU495" s="122">
        <v>1</v>
      </c>
      <c r="BV495" s="122">
        <f t="shared" si="204"/>
        <v>5463.7712000009105</v>
      </c>
      <c r="BW495" s="122">
        <f t="shared" si="205"/>
        <v>5.986987951807228E-2</v>
      </c>
      <c r="BX495" s="122" t="s">
        <v>1376</v>
      </c>
      <c r="BY495" s="122">
        <f t="shared" si="206"/>
        <v>0.47838579318609487</v>
      </c>
      <c r="BZ495" s="78">
        <v>-4.7240774105113061</v>
      </c>
      <c r="CA495" s="122">
        <f t="shared" si="207"/>
        <v>-4.5331685612516859</v>
      </c>
      <c r="CB495" s="122">
        <f t="shared" si="208"/>
        <v>-7.497407483454162</v>
      </c>
    </row>
    <row r="496" spans="1:80" x14ac:dyDescent="0.35">
      <c r="A496" s="34" t="s">
        <v>77</v>
      </c>
      <c r="B496" s="14">
        <f t="shared" si="219"/>
        <v>8</v>
      </c>
      <c r="C496" s="8" t="s">
        <v>46</v>
      </c>
      <c r="D496" s="14">
        <v>3</v>
      </c>
      <c r="E496" s="58">
        <v>44058</v>
      </c>
      <c r="F496" s="14">
        <v>2752</v>
      </c>
      <c r="G496" s="14">
        <v>2752.8</v>
      </c>
      <c r="H496" s="14">
        <f t="shared" si="220"/>
        <v>2704</v>
      </c>
      <c r="I496" s="14">
        <f t="shared" si="218"/>
        <v>2704.8</v>
      </c>
      <c r="J496" s="8">
        <v>7</v>
      </c>
      <c r="K496" s="54">
        <v>257.85140000000001</v>
      </c>
      <c r="L496" s="78">
        <v>39.634146341463421</v>
      </c>
      <c r="M496" s="78">
        <v>25.030487804878049</v>
      </c>
      <c r="N496" s="78">
        <v>22.652439024390244</v>
      </c>
      <c r="O496" s="78">
        <v>6.4634146341463419</v>
      </c>
      <c r="P496" s="8">
        <v>0.98899999999999999</v>
      </c>
      <c r="Q496" s="8">
        <v>0.32400000000000001</v>
      </c>
      <c r="R496" s="8">
        <v>0.313</v>
      </c>
      <c r="S496" s="8">
        <v>1627</v>
      </c>
      <c r="T496" s="8"/>
      <c r="U496" s="8"/>
      <c r="V496" s="8"/>
      <c r="W496" s="8">
        <v>0.49299999999999999</v>
      </c>
      <c r="X496" s="8"/>
      <c r="Y496" s="8"/>
      <c r="Z496" s="8">
        <v>3891</v>
      </c>
      <c r="AA496" s="8">
        <v>72.2</v>
      </c>
      <c r="AB496" s="8">
        <v>14.1</v>
      </c>
      <c r="AC496" s="8">
        <v>2692.3571428571427</v>
      </c>
      <c r="AD496" s="8">
        <v>312.80900000000003</v>
      </c>
      <c r="AE496" s="8"/>
      <c r="AF496" s="8"/>
      <c r="AG496" s="7">
        <v>0.84038109292626739</v>
      </c>
      <c r="AH496" s="111">
        <v>9.2999999999999999E-2</v>
      </c>
      <c r="AI496" s="124">
        <v>7.6478888888888902E-2</v>
      </c>
      <c r="AJ496" s="7">
        <v>42.959000000000003</v>
      </c>
      <c r="AK496" s="124"/>
      <c r="AM496" s="124"/>
      <c r="AN496" s="124"/>
      <c r="AO496" s="124"/>
      <c r="AQ496" s="78"/>
      <c r="AR496" s="7">
        <v>0.12833166507600269</v>
      </c>
      <c r="AS496" s="7">
        <f t="shared" si="190"/>
        <v>1.6538999999999997</v>
      </c>
      <c r="AT496">
        <v>56.599999999999994</v>
      </c>
      <c r="AU496" s="7">
        <v>0</v>
      </c>
      <c r="AV496" s="7">
        <v>0</v>
      </c>
      <c r="AW496" s="78" t="s">
        <v>97</v>
      </c>
      <c r="AX496" s="78" t="s">
        <v>98</v>
      </c>
      <c r="AY496" s="78">
        <v>3460.5</v>
      </c>
      <c r="AZ496" s="78">
        <v>5005.84</v>
      </c>
      <c r="BA496" s="78">
        <v>0</v>
      </c>
      <c r="BB496" s="78">
        <v>-11.945591261469968</v>
      </c>
      <c r="BC496" s="78" t="str">
        <f t="shared" si="195"/>
        <v>R63S8C3</v>
      </c>
      <c r="BD496" s="78">
        <f t="shared" si="196"/>
        <v>327.53431096529516</v>
      </c>
      <c r="BE496" s="78">
        <v>-18.46</v>
      </c>
      <c r="BF496" s="78"/>
      <c r="BG496" s="99">
        <v>30.1</v>
      </c>
      <c r="BH496" s="142">
        <v>0.52375520845457302</v>
      </c>
      <c r="BI496" s="99">
        <v>4</v>
      </c>
      <c r="BJ496" s="99">
        <f t="shared" si="197"/>
        <v>10.739750000000001</v>
      </c>
      <c r="BK496" s="99">
        <v>62.672714515168941</v>
      </c>
      <c r="BL496" s="142">
        <v>3.8726415094339619</v>
      </c>
      <c r="BM496" s="76" t="str">
        <f t="shared" si="198"/>
        <v>R63S8</v>
      </c>
      <c r="BN496" s="76">
        <f t="shared" si="199"/>
        <v>198.03755424469148</v>
      </c>
      <c r="BO496" s="76"/>
      <c r="BP496" s="110">
        <f t="shared" si="200"/>
        <v>179.72157745960979</v>
      </c>
      <c r="BQ496" s="144">
        <f t="shared" si="201"/>
        <v>0.26074999999999998</v>
      </c>
      <c r="BR496" s="110">
        <f t="shared" si="202"/>
        <v>183.16187444022168</v>
      </c>
      <c r="BS496" s="99">
        <v>7</v>
      </c>
      <c r="BT496" s="99">
        <f t="shared" si="203"/>
        <v>7453.4407588942167</v>
      </c>
      <c r="BU496" s="122">
        <v>1</v>
      </c>
      <c r="BV496" s="122">
        <f t="shared" si="204"/>
        <v>5826.4407588942167</v>
      </c>
      <c r="BW496" s="122">
        <f t="shared" si="205"/>
        <v>4.842641509433962E-2</v>
      </c>
      <c r="BX496" s="122" t="s">
        <v>1376</v>
      </c>
      <c r="BY496" s="122">
        <f t="shared" si="206"/>
        <v>0.34606311378828253</v>
      </c>
      <c r="BZ496" s="78">
        <v>-4.4072860059239582</v>
      </c>
      <c r="CA496" s="122">
        <f t="shared" si="207"/>
        <v>-4.5331685612516859</v>
      </c>
      <c r="CB496" s="122">
        <f t="shared" si="208"/>
        <v>-7.497407483454162</v>
      </c>
    </row>
    <row r="497" spans="1:80" x14ac:dyDescent="0.35">
      <c r="A497" s="34" t="s">
        <v>77</v>
      </c>
      <c r="B497" s="14">
        <f t="shared" si="219"/>
        <v>8</v>
      </c>
      <c r="C497" s="8" t="s">
        <v>46</v>
      </c>
      <c r="D497" s="14">
        <v>4</v>
      </c>
      <c r="E497" s="58">
        <v>44058</v>
      </c>
      <c r="F497" s="14">
        <v>2773.2</v>
      </c>
      <c r="G497" s="14">
        <v>2774</v>
      </c>
      <c r="H497" s="14">
        <f t="shared" si="220"/>
        <v>2725.2</v>
      </c>
      <c r="I497" s="14">
        <f t="shared" si="218"/>
        <v>2726</v>
      </c>
      <c r="J497" s="8">
        <v>7</v>
      </c>
      <c r="K497" s="54">
        <v>257.85140000000001</v>
      </c>
      <c r="L497" s="78">
        <v>52.987804878048784</v>
      </c>
      <c r="M497" s="78">
        <v>26.981707317073173</v>
      </c>
      <c r="N497" s="78">
        <v>22.713414634146343</v>
      </c>
      <c r="O497" s="78">
        <v>5.4573170731707314</v>
      </c>
      <c r="P497" s="8">
        <v>0.63</v>
      </c>
      <c r="Q497" s="8">
        <v>0.20100000000000001</v>
      </c>
      <c r="R497" s="8">
        <v>0.17100000000000001</v>
      </c>
      <c r="S497" s="8">
        <v>1667</v>
      </c>
      <c r="T497" s="8"/>
      <c r="U497" s="8"/>
      <c r="V497" s="8"/>
      <c r="W497" s="8">
        <v>0.40500000000000003</v>
      </c>
      <c r="X497" s="8"/>
      <c r="Y497" s="8"/>
      <c r="Z497" s="8">
        <v>2370</v>
      </c>
      <c r="AA497" s="8">
        <v>40.799999999999997</v>
      </c>
      <c r="AB497" s="8">
        <v>14.1</v>
      </c>
      <c r="AC497" s="8">
        <v>2692.3571428571427</v>
      </c>
      <c r="AD497" s="8">
        <v>312.80900000000003</v>
      </c>
      <c r="AE497" s="8"/>
      <c r="AF497" s="8"/>
      <c r="AG497" s="7">
        <v>0.84038109292626739</v>
      </c>
      <c r="AH497" s="111">
        <v>9.2999999999999999E-2</v>
      </c>
      <c r="AI497" s="124">
        <v>7.6478888888888902E-2</v>
      </c>
      <c r="AJ497" s="7">
        <v>42.959000000000003</v>
      </c>
      <c r="AK497" s="124"/>
      <c r="AM497" s="124"/>
      <c r="AN497" s="124"/>
      <c r="AO497" s="124"/>
      <c r="AQ497" s="78"/>
      <c r="AR497" s="7">
        <v>0.12833166507600269</v>
      </c>
      <c r="AS497" s="7">
        <f t="shared" si="190"/>
        <v>1.6538999999999997</v>
      </c>
      <c r="AT497">
        <v>56.599999999999994</v>
      </c>
      <c r="AU497" s="7">
        <v>0.09</v>
      </c>
      <c r="AV497" s="7">
        <v>1</v>
      </c>
      <c r="AW497" s="78" t="s">
        <v>97</v>
      </c>
      <c r="AX497" s="78" t="s">
        <v>98</v>
      </c>
      <c r="AY497" s="78">
        <v>3469.2</v>
      </c>
      <c r="AZ497" s="78">
        <v>5014.32</v>
      </c>
      <c r="BA497" s="78">
        <v>0</v>
      </c>
      <c r="BB497" s="78">
        <v>2.4464119291705497</v>
      </c>
      <c r="BC497" s="78" t="str">
        <f t="shared" si="195"/>
        <v>R63S8C4</v>
      </c>
      <c r="BD497" s="78">
        <f t="shared" si="196"/>
        <v>327.53431096529516</v>
      </c>
      <c r="BE497" s="78">
        <v>3.7799999999999994</v>
      </c>
      <c r="BF497" s="78"/>
      <c r="BG497" s="99">
        <v>30.1</v>
      </c>
      <c r="BH497" s="142">
        <v>0.52375520845457302</v>
      </c>
      <c r="BI497" s="99">
        <v>4</v>
      </c>
      <c r="BJ497" s="99">
        <f t="shared" si="197"/>
        <v>10.739750000000001</v>
      </c>
      <c r="BK497" s="99">
        <v>62.672714515168941</v>
      </c>
      <c r="BL497" s="142">
        <v>4.9441340782122909</v>
      </c>
      <c r="BM497" s="76" t="str">
        <f t="shared" si="198"/>
        <v>R63S8</v>
      </c>
      <c r="BN497" s="76">
        <f t="shared" si="199"/>
        <v>198.03755424469148</v>
      </c>
      <c r="BO497" s="76"/>
      <c r="BP497" s="110">
        <f t="shared" si="200"/>
        <v>197.46173026544204</v>
      </c>
      <c r="BQ497" s="144">
        <f t="shared" si="201"/>
        <v>0.26074999999999998</v>
      </c>
      <c r="BR497" s="110">
        <f t="shared" si="202"/>
        <v>183.16187444022168</v>
      </c>
      <c r="BS497" s="99">
        <v>7</v>
      </c>
      <c r="BT497" s="99">
        <f t="shared" si="203"/>
        <v>7511.8774985719365</v>
      </c>
      <c r="BU497" s="122">
        <v>1</v>
      </c>
      <c r="BV497" s="122">
        <f t="shared" si="204"/>
        <v>5844.8774985719365</v>
      </c>
      <c r="BW497" s="122">
        <f t="shared" si="205"/>
        <v>3.1334078212290506E-2</v>
      </c>
      <c r="BX497" s="122" t="s">
        <v>1376</v>
      </c>
      <c r="BY497" s="122">
        <f t="shared" si="206"/>
        <v>0.41762661632004994</v>
      </c>
      <c r="BZ497" s="78">
        <v>-4.4823505414794598</v>
      </c>
      <c r="CA497" s="122">
        <f t="shared" si="207"/>
        <v>-4.5331685612516859</v>
      </c>
      <c r="CB497" s="122">
        <f t="shared" si="208"/>
        <v>-7.497407483454162</v>
      </c>
    </row>
    <row r="498" spans="1:80" x14ac:dyDescent="0.35">
      <c r="A498" s="34" t="s">
        <v>77</v>
      </c>
      <c r="B498" s="14">
        <v>7</v>
      </c>
      <c r="C498" s="8" t="s">
        <v>45</v>
      </c>
      <c r="D498" s="14">
        <v>1</v>
      </c>
      <c r="E498" s="58">
        <v>44057</v>
      </c>
      <c r="F498" s="14">
        <v>2796.8</v>
      </c>
      <c r="G498" s="14">
        <v>2797.6</v>
      </c>
      <c r="H498" s="14">
        <f t="shared" si="220"/>
        <v>2748.8</v>
      </c>
      <c r="I498" s="14">
        <f t="shared" si="220"/>
        <v>2749.6</v>
      </c>
      <c r="J498" s="8">
        <v>7</v>
      </c>
      <c r="K498" s="54">
        <v>275.60120000000001</v>
      </c>
      <c r="L498" s="78">
        <v>89.756097560975604</v>
      </c>
      <c r="M498" s="78">
        <v>38.475609756097562</v>
      </c>
      <c r="N498" s="78">
        <v>52.65243902439024</v>
      </c>
      <c r="O498" s="78">
        <v>12.621951219512196</v>
      </c>
      <c r="P498" s="8">
        <v>0.91300000000000003</v>
      </c>
      <c r="Q498" s="8">
        <v>2E-3</v>
      </c>
      <c r="R498" s="8">
        <v>0.27500000000000002</v>
      </c>
      <c r="S498" s="8">
        <v>1923</v>
      </c>
      <c r="T498" s="8"/>
      <c r="U498" s="8"/>
      <c r="V498" s="8"/>
      <c r="W498" s="8">
        <v>0.58499999999999996</v>
      </c>
      <c r="X498" s="8"/>
      <c r="Y498" s="8"/>
      <c r="Z498" s="8">
        <v>3080</v>
      </c>
      <c r="AA498" s="8">
        <v>34.9</v>
      </c>
      <c r="AB498" s="8">
        <v>25</v>
      </c>
      <c r="AC498" s="8">
        <v>2772.6666666666665</v>
      </c>
      <c r="AD498" s="8">
        <v>318.21899999999999</v>
      </c>
      <c r="AE498" s="8"/>
      <c r="AF498" s="8"/>
      <c r="AG498" s="7">
        <v>0.9185954306685995</v>
      </c>
      <c r="AH498" s="111">
        <v>9.1999999999999998E-2</v>
      </c>
      <c r="AI498" s="124">
        <v>7.5476500000000002E-2</v>
      </c>
      <c r="AJ498" s="7">
        <v>24.959999999999997</v>
      </c>
      <c r="AK498" s="124">
        <v>2081.9001959390871</v>
      </c>
      <c r="AM498" s="124">
        <v>6590.0353426395886</v>
      </c>
      <c r="AN498" s="124">
        <v>9447.2308725888324</v>
      </c>
      <c r="AO498" s="124">
        <v>4.083561928934011</v>
      </c>
      <c r="AQ498" s="78"/>
      <c r="AR498" s="7">
        <v>0.13092948717948719</v>
      </c>
      <c r="AS498" s="7">
        <f t="shared" si="190"/>
        <v>0.98039999999999994</v>
      </c>
      <c r="AT498">
        <v>56.8</v>
      </c>
      <c r="AU498" s="7">
        <v>0.26550000000000001</v>
      </c>
      <c r="AV498" s="7">
        <v>2.95</v>
      </c>
      <c r="AW498" s="78" t="s">
        <v>97</v>
      </c>
      <c r="AX498" s="78" t="s">
        <v>98</v>
      </c>
      <c r="AY498" s="78">
        <v>3478.3</v>
      </c>
      <c r="AZ498" s="78">
        <v>5023.76</v>
      </c>
      <c r="BA498" s="78">
        <v>0</v>
      </c>
      <c r="BB498" s="78">
        <v>202.90398975062439</v>
      </c>
      <c r="BC498" s="78" t="str">
        <f t="shared" si="195"/>
        <v>R63S7C1</v>
      </c>
      <c r="BD498" s="78">
        <f t="shared" si="196"/>
        <v>203.20703883887032</v>
      </c>
      <c r="BE498" s="78">
        <v>313.58</v>
      </c>
      <c r="BF498" s="78"/>
      <c r="BG498" s="99">
        <v>30.2</v>
      </c>
      <c r="BH498" s="142">
        <v>3.8500625390869296</v>
      </c>
      <c r="BI498" s="99">
        <v>4</v>
      </c>
      <c r="BJ498" s="99">
        <f t="shared" si="197"/>
        <v>6.2399999999999993</v>
      </c>
      <c r="BK498" s="99">
        <v>111.08440170940172</v>
      </c>
      <c r="BL498" s="142">
        <v>3.0483091787439611</v>
      </c>
      <c r="BM498" s="76" t="str">
        <f t="shared" si="198"/>
        <v>R63S7</v>
      </c>
      <c r="BN498" s="76">
        <f t="shared" si="199"/>
        <v>207.26952145947607</v>
      </c>
      <c r="BO498" s="76"/>
      <c r="BP498" s="110">
        <f t="shared" si="200"/>
        <v>60.906888077355944</v>
      </c>
      <c r="BQ498" s="144">
        <f t="shared" si="201"/>
        <v>0.23575000000000002</v>
      </c>
      <c r="BR498" s="110">
        <f t="shared" si="202"/>
        <v>49.122455444023622</v>
      </c>
      <c r="BS498" s="99">
        <v>7</v>
      </c>
      <c r="BT498" s="99">
        <f t="shared" si="203"/>
        <v>8282.1151930156557</v>
      </c>
      <c r="BU498" s="122">
        <v>1</v>
      </c>
      <c r="BV498" s="122">
        <f t="shared" si="204"/>
        <v>6359.1151930156557</v>
      </c>
      <c r="BW498" s="122">
        <f t="shared" si="205"/>
        <v>2.1787439613526569E-2</v>
      </c>
      <c r="BX498" s="122" t="s">
        <v>1376</v>
      </c>
      <c r="BY498" s="122">
        <f t="shared" si="206"/>
        <v>0.1973194427906439</v>
      </c>
      <c r="BZ498" s="78">
        <v>-4.8372159395726886</v>
      </c>
      <c r="CA498" s="122">
        <f t="shared" si="207"/>
        <v>-4.8166647679593861</v>
      </c>
      <c r="CB498" s="122">
        <f t="shared" si="208"/>
        <v>-4.7222581385073816</v>
      </c>
    </row>
    <row r="499" spans="1:80" x14ac:dyDescent="0.35">
      <c r="A499" s="34" t="s">
        <v>77</v>
      </c>
      <c r="B499" s="14">
        <f t="shared" ref="B499:B501" si="221">B498</f>
        <v>7</v>
      </c>
      <c r="C499" s="8" t="s">
        <v>45</v>
      </c>
      <c r="D499" s="14">
        <v>2</v>
      </c>
      <c r="E499" s="58">
        <v>44057</v>
      </c>
      <c r="F499" s="14">
        <v>2809</v>
      </c>
      <c r="G499" s="14">
        <v>2809.6</v>
      </c>
      <c r="H499" s="14">
        <f t="shared" si="220"/>
        <v>2761</v>
      </c>
      <c r="I499" s="14">
        <f t="shared" si="220"/>
        <v>2761.6</v>
      </c>
      <c r="J499" s="8">
        <v>5</v>
      </c>
      <c r="K499" s="54">
        <v>274.67779999999999</v>
      </c>
      <c r="L499" s="78">
        <v>89.756097560975604</v>
      </c>
      <c r="M499" s="78">
        <v>38.475609756097562</v>
      </c>
      <c r="N499" s="78">
        <v>52.65243902439024</v>
      </c>
      <c r="O499" s="78">
        <v>12.621951219512196</v>
      </c>
      <c r="P499" s="8">
        <v>0.91300000000000003</v>
      </c>
      <c r="Q499" s="8">
        <v>2E-3</v>
      </c>
      <c r="R499" s="8">
        <v>0.27500000000000002</v>
      </c>
      <c r="S499" s="8">
        <v>1923</v>
      </c>
      <c r="T499" s="8"/>
      <c r="U499" s="8"/>
      <c r="V499" s="8"/>
      <c r="W499" s="8">
        <v>0.58499999999999996</v>
      </c>
      <c r="X499" s="8"/>
      <c r="Y499" s="8"/>
      <c r="Z499" s="8">
        <v>3080</v>
      </c>
      <c r="AA499" s="8">
        <v>34.9</v>
      </c>
      <c r="AB499" s="8">
        <v>25</v>
      </c>
      <c r="AC499" s="8">
        <v>2772.6666666666665</v>
      </c>
      <c r="AD499" s="8">
        <v>318.21899999999999</v>
      </c>
      <c r="AE499" s="8"/>
      <c r="AF499" s="8"/>
      <c r="AG499" s="7">
        <v>0.9185954306685995</v>
      </c>
      <c r="AH499" s="111">
        <v>9.1999999999999998E-2</v>
      </c>
      <c r="AI499" s="124">
        <v>7.5476500000000002E-2</v>
      </c>
      <c r="AJ499" s="7">
        <v>24.959999999999997</v>
      </c>
      <c r="AK499" s="124">
        <v>2081.9001959390871</v>
      </c>
      <c r="AM499" s="124">
        <v>6590.0353426395886</v>
      </c>
      <c r="AN499" s="124">
        <v>9447.2308725888324</v>
      </c>
      <c r="AO499" s="124">
        <v>4.083561928934011</v>
      </c>
      <c r="AQ499" s="78"/>
      <c r="AR499" s="7">
        <v>0.13092948717948719</v>
      </c>
      <c r="AS499" s="7">
        <f t="shared" si="190"/>
        <v>0.98039999999999994</v>
      </c>
      <c r="AT499">
        <v>56.8</v>
      </c>
      <c r="AU499" s="7">
        <v>0.34199999999999997</v>
      </c>
      <c r="AV499" s="7">
        <v>3.8</v>
      </c>
      <c r="AW499" s="78" t="s">
        <v>97</v>
      </c>
      <c r="AX499" s="78" t="s">
        <v>98</v>
      </c>
      <c r="AY499" s="78">
        <v>3483.3</v>
      </c>
      <c r="AZ499" s="78">
        <v>5028.6400000000003</v>
      </c>
      <c r="BA499" s="78">
        <v>0</v>
      </c>
      <c r="BB499" s="78">
        <v>261.1205301098787</v>
      </c>
      <c r="BC499" s="78" t="str">
        <f t="shared" si="195"/>
        <v>R63S7C2</v>
      </c>
      <c r="BD499" s="78">
        <f t="shared" si="196"/>
        <v>203.20703883887032</v>
      </c>
      <c r="BE499" s="78">
        <v>403.52</v>
      </c>
      <c r="BF499" s="78"/>
      <c r="BG499" s="99">
        <v>30.2</v>
      </c>
      <c r="BH499" s="142">
        <v>3.8500625390869296</v>
      </c>
      <c r="BI499" s="99">
        <v>4</v>
      </c>
      <c r="BJ499" s="99">
        <f t="shared" si="197"/>
        <v>6.2399999999999993</v>
      </c>
      <c r="BK499" s="99">
        <v>111.08440170940172</v>
      </c>
      <c r="BL499" s="142">
        <v>3.0483091787439611</v>
      </c>
      <c r="BM499" s="76" t="str">
        <f t="shared" si="198"/>
        <v>R63S7</v>
      </c>
      <c r="BN499" s="76">
        <f t="shared" si="199"/>
        <v>207.26952145947607</v>
      </c>
      <c r="BO499" s="76"/>
      <c r="BP499" s="110">
        <f t="shared" si="200"/>
        <v>60.906888077355944</v>
      </c>
      <c r="BQ499" s="144">
        <f t="shared" si="201"/>
        <v>0.23575000000000002</v>
      </c>
      <c r="BR499" s="110">
        <f t="shared" si="202"/>
        <v>49.122455444023622</v>
      </c>
      <c r="BS499" s="99">
        <v>7</v>
      </c>
      <c r="BT499" s="99">
        <f t="shared" si="203"/>
        <v>8318.8737077692895</v>
      </c>
      <c r="BU499" s="122">
        <v>1</v>
      </c>
      <c r="BV499" s="122">
        <f t="shared" si="204"/>
        <v>6395.8737077692895</v>
      </c>
      <c r="BW499" s="122">
        <f t="shared" si="205"/>
        <v>2.1787439613526569E-2</v>
      </c>
      <c r="BX499" s="122" t="s">
        <v>1376</v>
      </c>
      <c r="BY499" s="122">
        <f t="shared" si="206"/>
        <v>0.1973194427906439</v>
      </c>
      <c r="BZ499" s="78">
        <v>-4.8372159395726886</v>
      </c>
      <c r="CA499" s="122">
        <f t="shared" si="207"/>
        <v>-4.8166647679593861</v>
      </c>
      <c r="CB499" s="122">
        <f t="shared" si="208"/>
        <v>-4.7222581385073816</v>
      </c>
    </row>
    <row r="500" spans="1:80" x14ac:dyDescent="0.35">
      <c r="A500" s="34" t="s">
        <v>77</v>
      </c>
      <c r="B500" s="14">
        <f t="shared" si="221"/>
        <v>7</v>
      </c>
      <c r="C500" s="8" t="s">
        <v>45</v>
      </c>
      <c r="D500" s="14">
        <v>3</v>
      </c>
      <c r="E500" s="58">
        <v>44057</v>
      </c>
      <c r="F500" s="14">
        <v>2822.4</v>
      </c>
      <c r="G500" s="14">
        <v>2823</v>
      </c>
      <c r="H500" s="14">
        <f t="shared" si="220"/>
        <v>2774.4</v>
      </c>
      <c r="I500" s="14">
        <f t="shared" si="220"/>
        <v>2775</v>
      </c>
      <c r="J500" s="8">
        <v>5</v>
      </c>
      <c r="K500" s="54">
        <v>273.8732</v>
      </c>
      <c r="L500" s="78">
        <v>89.756097560975604</v>
      </c>
      <c r="M500" s="78">
        <v>38.475609756097562</v>
      </c>
      <c r="N500" s="78">
        <v>52.65243902439024</v>
      </c>
      <c r="O500" s="78">
        <v>12.621951219512196</v>
      </c>
      <c r="P500" s="8">
        <v>0.91300000000000003</v>
      </c>
      <c r="Q500" s="8">
        <v>2E-3</v>
      </c>
      <c r="R500" s="8">
        <v>0.27500000000000002</v>
      </c>
      <c r="S500" s="8">
        <v>1923</v>
      </c>
      <c r="T500" s="8"/>
      <c r="U500" s="8"/>
      <c r="V500" s="8"/>
      <c r="W500" s="8">
        <v>0.58499999999999996</v>
      </c>
      <c r="X500" s="8"/>
      <c r="Y500" s="8"/>
      <c r="Z500" s="8">
        <v>3080</v>
      </c>
      <c r="AA500" s="8">
        <v>34.9</v>
      </c>
      <c r="AB500" s="8">
        <v>25</v>
      </c>
      <c r="AC500" s="8">
        <v>2772.6666666666665</v>
      </c>
      <c r="AD500" s="8">
        <v>318.21899999999999</v>
      </c>
      <c r="AE500" s="8"/>
      <c r="AF500" s="8"/>
      <c r="AG500" s="7">
        <v>0.9185954306685995</v>
      </c>
      <c r="AH500" s="111">
        <v>9.1999999999999998E-2</v>
      </c>
      <c r="AI500" s="124">
        <v>7.5476500000000002E-2</v>
      </c>
      <c r="AJ500" s="7">
        <v>24.959999999999997</v>
      </c>
      <c r="AK500" s="124">
        <v>2081.9001959390871</v>
      </c>
      <c r="AM500" s="124">
        <v>6590.0353426395886</v>
      </c>
      <c r="AN500" s="124">
        <v>9447.2308725888324</v>
      </c>
      <c r="AO500" s="124">
        <v>4.083561928934011</v>
      </c>
      <c r="AQ500" s="78"/>
      <c r="AR500" s="7">
        <v>0.13092948717948719</v>
      </c>
      <c r="AS500" s="7">
        <f t="shared" si="190"/>
        <v>0.98039999999999994</v>
      </c>
      <c r="AT500">
        <v>56.8</v>
      </c>
      <c r="AU500" s="7">
        <v>0.4365</v>
      </c>
      <c r="AV500" s="7">
        <v>4.8499999999999996</v>
      </c>
      <c r="AW500" s="78" t="s">
        <v>97</v>
      </c>
      <c r="AX500" s="78" t="s">
        <v>98</v>
      </c>
      <c r="AY500" s="78">
        <v>3488.5</v>
      </c>
      <c r="AZ500" s="78">
        <v>5034</v>
      </c>
      <c r="BA500" s="78">
        <v>0</v>
      </c>
      <c r="BB500" s="78">
        <v>333.49077968295046</v>
      </c>
      <c r="BC500" s="78" t="str">
        <f t="shared" si="195"/>
        <v>R63S7C3</v>
      </c>
      <c r="BD500" s="78">
        <f t="shared" si="196"/>
        <v>203.20703883887032</v>
      </c>
      <c r="BE500" s="78">
        <v>515.41</v>
      </c>
      <c r="BF500" s="78"/>
      <c r="BG500" s="99">
        <v>30.2</v>
      </c>
      <c r="BH500" s="142">
        <v>3.8500625390869296</v>
      </c>
      <c r="BI500" s="99">
        <v>4</v>
      </c>
      <c r="BJ500" s="99">
        <f t="shared" si="197"/>
        <v>6.2399999999999993</v>
      </c>
      <c r="BK500" s="99">
        <v>111.08440170940172</v>
      </c>
      <c r="BL500" s="142">
        <v>3.0483091787439611</v>
      </c>
      <c r="BM500" s="76" t="str">
        <f t="shared" si="198"/>
        <v>R63S7</v>
      </c>
      <c r="BN500" s="76">
        <f t="shared" si="199"/>
        <v>207.26952145947607</v>
      </c>
      <c r="BO500" s="76"/>
      <c r="BP500" s="110">
        <f t="shared" si="200"/>
        <v>60.906888077355944</v>
      </c>
      <c r="BQ500" s="144">
        <f t="shared" si="201"/>
        <v>0.23575000000000002</v>
      </c>
      <c r="BR500" s="110">
        <f t="shared" si="202"/>
        <v>49.122455444023622</v>
      </c>
      <c r="BS500" s="99">
        <v>7</v>
      </c>
      <c r="BT500" s="99">
        <f t="shared" si="203"/>
        <v>8359.2478141380361</v>
      </c>
      <c r="BU500" s="122">
        <v>1</v>
      </c>
      <c r="BV500" s="122">
        <f t="shared" si="204"/>
        <v>6436.2478141380361</v>
      </c>
      <c r="BW500" s="122">
        <f t="shared" si="205"/>
        <v>2.1787439613526569E-2</v>
      </c>
      <c r="BX500" s="122" t="s">
        <v>1376</v>
      </c>
      <c r="BY500" s="122">
        <f t="shared" si="206"/>
        <v>0.1973194427906439</v>
      </c>
      <c r="BZ500" s="78">
        <v>-4.8372159395726886</v>
      </c>
      <c r="CA500" s="122">
        <f t="shared" si="207"/>
        <v>-4.8166647679593861</v>
      </c>
      <c r="CB500" s="122">
        <f t="shared" si="208"/>
        <v>-4.7222581385073816</v>
      </c>
    </row>
    <row r="501" spans="1:80" x14ac:dyDescent="0.35">
      <c r="A501" s="34" t="s">
        <v>77</v>
      </c>
      <c r="B501" s="14">
        <f t="shared" si="221"/>
        <v>7</v>
      </c>
      <c r="C501" s="8" t="s">
        <v>45</v>
      </c>
      <c r="D501" s="14">
        <v>4</v>
      </c>
      <c r="E501" s="58">
        <v>44057</v>
      </c>
      <c r="F501" s="14">
        <v>2839.8</v>
      </c>
      <c r="G501" s="14">
        <v>2840.8</v>
      </c>
      <c r="H501" s="14">
        <f t="shared" si="220"/>
        <v>2791.8</v>
      </c>
      <c r="I501" s="14">
        <f t="shared" si="220"/>
        <v>2792.8</v>
      </c>
      <c r="J501" s="8">
        <v>9</v>
      </c>
      <c r="K501" s="54">
        <v>272.93899999999996</v>
      </c>
      <c r="L501" s="78">
        <v>72.500000000000014</v>
      </c>
      <c r="M501" s="78">
        <v>36.890243902439025</v>
      </c>
      <c r="N501" s="78">
        <v>30.853658536585368</v>
      </c>
      <c r="O501" s="78">
        <v>58.231707317073173</v>
      </c>
      <c r="P501" s="8">
        <v>0.35199999999999998</v>
      </c>
      <c r="Q501" s="8">
        <v>0.10299999999999999</v>
      </c>
      <c r="R501" s="8">
        <v>0.11799999999999999</v>
      </c>
      <c r="S501" s="8">
        <v>1484</v>
      </c>
      <c r="T501" s="8"/>
      <c r="U501" s="8"/>
      <c r="V501" s="8"/>
      <c r="W501" s="8">
        <v>0.28699999999999998</v>
      </c>
      <c r="X501" s="8"/>
      <c r="Y501" s="8"/>
      <c r="Z501" s="8">
        <v>1119</v>
      </c>
      <c r="AA501" s="8">
        <v>14.1</v>
      </c>
      <c r="AB501" s="8">
        <v>25</v>
      </c>
      <c r="AC501" s="8">
        <v>2772.6666666666665</v>
      </c>
      <c r="AD501" s="8">
        <v>318.21899999999999</v>
      </c>
      <c r="AE501" s="8"/>
      <c r="AF501" s="8"/>
      <c r="AG501" s="7">
        <v>0.9185954306685995</v>
      </c>
      <c r="AH501" s="111">
        <v>9.1999999999999998E-2</v>
      </c>
      <c r="AI501" s="124">
        <v>7.5476500000000002E-2</v>
      </c>
      <c r="AJ501" s="7">
        <v>24.959999999999997</v>
      </c>
      <c r="AK501" s="124">
        <v>2081.9001959390871</v>
      </c>
      <c r="AM501" s="124">
        <v>6590.0353426395886</v>
      </c>
      <c r="AN501" s="124">
        <v>9447.2308725888324</v>
      </c>
      <c r="AO501" s="124">
        <v>4.083561928934011</v>
      </c>
      <c r="AQ501" s="78"/>
      <c r="AR501" s="7">
        <v>0.13092948717948719</v>
      </c>
      <c r="AS501" s="7">
        <f t="shared" si="190"/>
        <v>0.98039999999999994</v>
      </c>
      <c r="AT501">
        <v>56.8</v>
      </c>
      <c r="AU501" s="7">
        <v>0.18</v>
      </c>
      <c r="AV501" s="7">
        <v>2</v>
      </c>
      <c r="AW501" s="78" t="s">
        <v>97</v>
      </c>
      <c r="AX501" s="78" t="s">
        <v>98</v>
      </c>
      <c r="AY501" s="78">
        <v>3495.2</v>
      </c>
      <c r="AZ501" s="78">
        <v>5040.96</v>
      </c>
      <c r="BA501" s="78">
        <v>11.41</v>
      </c>
      <c r="BB501" s="78">
        <v>15.312855812027738</v>
      </c>
      <c r="BC501" s="78" t="str">
        <f t="shared" si="195"/>
        <v>R63S7C4</v>
      </c>
      <c r="BD501" s="78">
        <f t="shared" si="196"/>
        <v>203.20703883887032</v>
      </c>
      <c r="BE501" s="78">
        <v>23.67</v>
      </c>
      <c r="BF501" s="78"/>
      <c r="BG501" s="99">
        <v>30.2</v>
      </c>
      <c r="BH501" s="142">
        <v>3.8500625390869296</v>
      </c>
      <c r="BI501" s="99">
        <v>4</v>
      </c>
      <c r="BJ501" s="99">
        <f t="shared" si="197"/>
        <v>6.2399999999999993</v>
      </c>
      <c r="BK501" s="99">
        <v>111.08440170940172</v>
      </c>
      <c r="BL501" s="142">
        <v>0.63350785340314131</v>
      </c>
      <c r="BM501" s="76" t="str">
        <f t="shared" si="198"/>
        <v>R63S7</v>
      </c>
      <c r="BN501" s="76">
        <f t="shared" si="199"/>
        <v>207.26952145947607</v>
      </c>
      <c r="BO501" s="76"/>
      <c r="BP501" s="110">
        <f t="shared" si="200"/>
        <v>13.769157544026655</v>
      </c>
      <c r="BQ501" s="144">
        <f t="shared" si="201"/>
        <v>0.23575000000000002</v>
      </c>
      <c r="BR501" s="110">
        <f t="shared" si="202"/>
        <v>49.122455444023622</v>
      </c>
      <c r="BS501" s="99">
        <v>7</v>
      </c>
      <c r="BT501" s="99">
        <f t="shared" si="203"/>
        <v>8411.6738925571553</v>
      </c>
      <c r="BU501" s="122">
        <v>1</v>
      </c>
      <c r="BV501" s="122">
        <f t="shared" si="204"/>
        <v>6927.6738925571553</v>
      </c>
      <c r="BW501" s="122">
        <f t="shared" si="205"/>
        <v>2.0263874345549738E-3</v>
      </c>
      <c r="BX501" s="122" t="s">
        <v>1376</v>
      </c>
      <c r="BY501" s="122">
        <f t="shared" si="206"/>
        <v>4.232221197954282E-2</v>
      </c>
      <c r="BZ501" s="78">
        <v>-4.7550112531194779</v>
      </c>
      <c r="CA501" s="122">
        <f t="shared" si="207"/>
        <v>-4.8166647679593861</v>
      </c>
      <c r="CB501" s="122">
        <f t="shared" si="208"/>
        <v>-4.7222581385073816</v>
      </c>
    </row>
    <row r="502" spans="1:80" x14ac:dyDescent="0.35">
      <c r="A502" s="34" t="s">
        <v>77</v>
      </c>
      <c r="B502" s="14">
        <v>6</v>
      </c>
      <c r="C502" s="8" t="s">
        <v>44</v>
      </c>
      <c r="D502" s="14">
        <v>1</v>
      </c>
      <c r="E502" s="58">
        <v>44056</v>
      </c>
      <c r="F502" s="14">
        <v>2978.2</v>
      </c>
      <c r="G502" s="14">
        <v>2979</v>
      </c>
      <c r="H502" s="14">
        <f t="shared" si="220"/>
        <v>2930.2</v>
      </c>
      <c r="I502" s="14">
        <f t="shared" si="220"/>
        <v>2931</v>
      </c>
      <c r="J502" s="8">
        <v>7</v>
      </c>
      <c r="K502" s="54">
        <v>263.01380000000006</v>
      </c>
      <c r="L502" s="78">
        <v>45.426829268292686</v>
      </c>
      <c r="M502" s="78">
        <v>34.146341463414636</v>
      </c>
      <c r="N502" s="78">
        <v>32.31707317073171</v>
      </c>
      <c r="O502" s="78">
        <v>11.951219512195124</v>
      </c>
      <c r="P502" s="8">
        <v>0.82</v>
      </c>
      <c r="Q502" s="8">
        <v>0.182</v>
      </c>
      <c r="R502" s="8">
        <v>0.33</v>
      </c>
      <c r="S502" s="8">
        <v>556</v>
      </c>
      <c r="T502" s="8"/>
      <c r="U502" s="8"/>
      <c r="V502" s="8"/>
      <c r="W502" s="8">
        <v>0.39400000000000002</v>
      </c>
      <c r="X502" s="8"/>
      <c r="Y502" s="8"/>
      <c r="Z502" s="8">
        <v>3127</v>
      </c>
      <c r="AA502" s="8">
        <v>14.2</v>
      </c>
      <c r="AB502" s="8">
        <v>13.9</v>
      </c>
      <c r="AC502" s="8">
        <v>2760.3333333333335</v>
      </c>
      <c r="AD502" s="8">
        <v>316.21699999999998</v>
      </c>
      <c r="AE502" s="8"/>
      <c r="AF502" s="8"/>
      <c r="AG502" s="7">
        <v>0.84877321427746877</v>
      </c>
      <c r="AH502" s="111">
        <v>9.9000000000000005E-2</v>
      </c>
      <c r="AI502" s="124">
        <v>9.5345101851851882E-2</v>
      </c>
      <c r="AJ502" s="7">
        <v>53.480000000000004</v>
      </c>
      <c r="AK502" s="124">
        <v>1646.76040826087</v>
      </c>
      <c r="AM502" s="124">
        <v>6463.0091204347809</v>
      </c>
      <c r="AN502" s="124">
        <v>9832.2431178260831</v>
      </c>
      <c r="AO502" s="124">
        <v>3.8688395652173901</v>
      </c>
      <c r="AQ502" s="78"/>
      <c r="AR502" s="7">
        <v>0.15938668661181749</v>
      </c>
      <c r="AS502" s="7">
        <f t="shared" ref="AS502:AS565" si="222">0.3*AR502*AJ502</f>
        <v>2.5571999999999999</v>
      </c>
      <c r="AT502">
        <v>52</v>
      </c>
      <c r="AU502" s="7">
        <v>6.8400000000000002E-2</v>
      </c>
      <c r="AV502" s="7">
        <v>0.76</v>
      </c>
      <c r="AW502" s="78" t="s">
        <v>97</v>
      </c>
      <c r="AX502" s="78" t="s">
        <v>98</v>
      </c>
      <c r="AY502" s="78">
        <v>3550.4</v>
      </c>
      <c r="AZ502" s="78">
        <v>5096.32</v>
      </c>
      <c r="BA502" s="78">
        <v>47.4</v>
      </c>
      <c r="BB502" s="78">
        <v>54.103705237010985</v>
      </c>
      <c r="BC502" s="78" t="str">
        <f t="shared" si="195"/>
        <v>R63S6C1</v>
      </c>
      <c r="BD502" s="78">
        <f t="shared" si="196"/>
        <v>8.1022449872845996</v>
      </c>
      <c r="BE502" s="78">
        <v>83.64</v>
      </c>
      <c r="BF502" s="78"/>
      <c r="BG502" s="99">
        <v>30.1</v>
      </c>
      <c r="BH502" s="142">
        <v>0.5643778389915538</v>
      </c>
      <c r="BI502" s="99">
        <v>4</v>
      </c>
      <c r="BJ502" s="99">
        <f t="shared" si="197"/>
        <v>13.370000000000001</v>
      </c>
      <c r="BK502" s="99">
        <v>51.61431064572426</v>
      </c>
      <c r="BL502" s="142">
        <v>2.8571428571428568</v>
      </c>
      <c r="BM502" s="76" t="str">
        <f t="shared" si="198"/>
        <v>R63S6</v>
      </c>
      <c r="BN502" s="76">
        <f t="shared" si="199"/>
        <v>3.1684048910075866</v>
      </c>
      <c r="BO502" s="76"/>
      <c r="BP502" s="110">
        <f t="shared" si="200"/>
        <v>72.024644679300295</v>
      </c>
      <c r="BQ502" s="144">
        <f t="shared" si="201"/>
        <v>0.3095</v>
      </c>
      <c r="BR502" s="110">
        <f t="shared" si="202"/>
        <v>180.82684880969958</v>
      </c>
      <c r="BS502" s="99">
        <v>7</v>
      </c>
      <c r="BT502" s="99">
        <f t="shared" si="203"/>
        <v>8157.6068937207519</v>
      </c>
      <c r="BU502" s="122">
        <v>1</v>
      </c>
      <c r="BV502" s="122">
        <f t="shared" si="204"/>
        <v>7601.6068937207519</v>
      </c>
      <c r="BW502" s="122">
        <f t="shared" si="205"/>
        <v>2.761224489795918E-2</v>
      </c>
      <c r="BX502" s="122" t="s">
        <v>1376</v>
      </c>
      <c r="BY502" s="122">
        <f t="shared" si="206"/>
        <v>0.20226643567831892</v>
      </c>
      <c r="BZ502" s="78">
        <v>-4.6777195788178316</v>
      </c>
      <c r="CA502" s="122">
        <f t="shared" si="207"/>
        <v>-4.650189690226318</v>
      </c>
      <c r="CB502" s="122">
        <f t="shared" si="208"/>
        <v>-11.891465075846741</v>
      </c>
    </row>
    <row r="503" spans="1:80" x14ac:dyDescent="0.35">
      <c r="A503" s="34" t="s">
        <v>77</v>
      </c>
      <c r="B503" s="14">
        <f t="shared" ref="B503:B505" si="223">B502</f>
        <v>6</v>
      </c>
      <c r="C503" s="8" t="s">
        <v>44</v>
      </c>
      <c r="D503" s="14">
        <v>2</v>
      </c>
      <c r="E503" s="58">
        <v>44056</v>
      </c>
      <c r="F503" s="14">
        <v>3012.4</v>
      </c>
      <c r="G503" s="14">
        <v>3013</v>
      </c>
      <c r="H503" s="14">
        <f t="shared" si="220"/>
        <v>2964.4</v>
      </c>
      <c r="I503" s="14">
        <f t="shared" si="220"/>
        <v>2965</v>
      </c>
      <c r="J503" s="8">
        <v>5</v>
      </c>
      <c r="K503" s="54">
        <v>262.4522</v>
      </c>
      <c r="L503" s="78">
        <v>45.426829268292686</v>
      </c>
      <c r="M503" s="78">
        <v>34.146341463414636</v>
      </c>
      <c r="N503" s="78">
        <v>32.31707317073171</v>
      </c>
      <c r="O503" s="78">
        <v>11.951219512195124</v>
      </c>
      <c r="P503" s="8">
        <v>0.82</v>
      </c>
      <c r="Q503" s="8">
        <v>0.182</v>
      </c>
      <c r="R503" s="8">
        <v>0.33</v>
      </c>
      <c r="S503" s="8">
        <v>556</v>
      </c>
      <c r="T503" s="8"/>
      <c r="U503" s="8"/>
      <c r="V503" s="8"/>
      <c r="W503" s="8">
        <v>0.39400000000000002</v>
      </c>
      <c r="X503" s="8"/>
      <c r="Y503" s="8"/>
      <c r="Z503" s="8">
        <v>3127</v>
      </c>
      <c r="AA503" s="8">
        <v>14.2</v>
      </c>
      <c r="AB503" s="8">
        <v>13.9</v>
      </c>
      <c r="AC503" s="8">
        <v>2760.3333333333335</v>
      </c>
      <c r="AD503" s="8">
        <v>316.21699999999998</v>
      </c>
      <c r="AE503" s="8"/>
      <c r="AF503" s="8"/>
      <c r="AG503" s="7">
        <v>0.84877321427746877</v>
      </c>
      <c r="AH503" s="111">
        <v>9.9000000000000005E-2</v>
      </c>
      <c r="AI503" s="124">
        <v>9.5345101851851882E-2</v>
      </c>
      <c r="AJ503" s="7">
        <v>53.480000000000004</v>
      </c>
      <c r="AK503" s="124">
        <v>1646.76040826087</v>
      </c>
      <c r="AM503" s="124">
        <v>6463.0091204347809</v>
      </c>
      <c r="AN503" s="124">
        <v>9832.2431178260831</v>
      </c>
      <c r="AO503" s="124">
        <v>3.8688395652173901</v>
      </c>
      <c r="AQ503" s="78"/>
      <c r="AR503" s="7">
        <v>0.15938668661181749</v>
      </c>
      <c r="AS503" s="7">
        <f t="shared" si="222"/>
        <v>2.5571999999999999</v>
      </c>
      <c r="AT503">
        <v>52</v>
      </c>
      <c r="AU503" s="7">
        <v>1.7100000000000001E-2</v>
      </c>
      <c r="AV503" s="7">
        <v>0.19</v>
      </c>
      <c r="AW503" s="78" t="s">
        <v>97</v>
      </c>
      <c r="AX503" s="78" t="s">
        <v>98</v>
      </c>
      <c r="AY503" s="78">
        <v>3565.4</v>
      </c>
      <c r="AZ503" s="78">
        <v>5110</v>
      </c>
      <c r="BA503" s="78">
        <v>-0.28000000000000003</v>
      </c>
      <c r="BB503" s="78">
        <v>13.472743752427814</v>
      </c>
      <c r="BC503" s="78" t="str">
        <f t="shared" si="195"/>
        <v>R63S6C2</v>
      </c>
      <c r="BD503" s="78">
        <f t="shared" si="196"/>
        <v>8.1022449872845996</v>
      </c>
      <c r="BE503" s="78">
        <v>20.81</v>
      </c>
      <c r="BF503" s="78"/>
      <c r="BG503" s="99">
        <v>30.1</v>
      </c>
      <c r="BH503" s="142">
        <v>0.5643778389915538</v>
      </c>
      <c r="BI503" s="99">
        <v>4</v>
      </c>
      <c r="BJ503" s="99">
        <f t="shared" si="197"/>
        <v>13.370000000000001</v>
      </c>
      <c r="BK503" s="99">
        <v>51.61431064572426</v>
      </c>
      <c r="BL503" s="142">
        <v>2.8571428571428568</v>
      </c>
      <c r="BM503" s="76" t="str">
        <f t="shared" si="198"/>
        <v>R63S6</v>
      </c>
      <c r="BN503" s="76">
        <f t="shared" si="199"/>
        <v>3.1684048910075866</v>
      </c>
      <c r="BO503" s="76"/>
      <c r="BP503" s="110">
        <f t="shared" si="200"/>
        <v>72.024644679300295</v>
      </c>
      <c r="BQ503" s="144">
        <f t="shared" si="201"/>
        <v>0.3095</v>
      </c>
      <c r="BR503" s="110">
        <f t="shared" si="202"/>
        <v>180.82684880969958</v>
      </c>
      <c r="BS503" s="99">
        <v>7</v>
      </c>
      <c r="BT503" s="99">
        <f t="shared" si="203"/>
        <v>8252.818877805541</v>
      </c>
      <c r="BU503" s="122">
        <v>1</v>
      </c>
      <c r="BV503" s="122">
        <f t="shared" si="204"/>
        <v>7696.818877805541</v>
      </c>
      <c r="BW503" s="122">
        <f t="shared" si="205"/>
        <v>2.761224489795918E-2</v>
      </c>
      <c r="BX503" s="122" t="s">
        <v>1376</v>
      </c>
      <c r="BY503" s="122">
        <f t="shared" si="206"/>
        <v>0.20226643567831892</v>
      </c>
      <c r="BZ503" s="78">
        <v>-4.6777195788178316</v>
      </c>
      <c r="CA503" s="122">
        <f t="shared" si="207"/>
        <v>-4.650189690226318</v>
      </c>
      <c r="CB503" s="122">
        <f t="shared" si="208"/>
        <v>-11.891465075846741</v>
      </c>
    </row>
    <row r="504" spans="1:80" x14ac:dyDescent="0.35">
      <c r="A504" s="34" t="s">
        <v>77</v>
      </c>
      <c r="B504" s="14">
        <f t="shared" si="223"/>
        <v>6</v>
      </c>
      <c r="C504" s="8" t="s">
        <v>44</v>
      </c>
      <c r="D504" s="14">
        <v>3</v>
      </c>
      <c r="E504" s="58">
        <v>44056</v>
      </c>
      <c r="F504" s="14">
        <v>3022.6</v>
      </c>
      <c r="G504" s="14">
        <v>3023.4</v>
      </c>
      <c r="H504" s="14">
        <f t="shared" si="220"/>
        <v>2974.6</v>
      </c>
      <c r="I504" s="14">
        <f t="shared" si="220"/>
        <v>2975.4</v>
      </c>
      <c r="J504" s="8">
        <v>7</v>
      </c>
      <c r="K504" s="54">
        <v>262.4522</v>
      </c>
      <c r="L504" s="78">
        <v>43.109756097560982</v>
      </c>
      <c r="M504" s="78">
        <v>32.31707317073171</v>
      </c>
      <c r="N504" s="78">
        <v>30.792682926829269</v>
      </c>
      <c r="O504" s="78">
        <v>3.1402439024390247</v>
      </c>
      <c r="P504" s="8">
        <v>0.65700000000000003</v>
      </c>
      <c r="Q504" s="8">
        <v>0.19600000000000001</v>
      </c>
      <c r="R504" s="8">
        <v>0.28899999999999998</v>
      </c>
      <c r="S504" s="8">
        <v>642</v>
      </c>
      <c r="T504" s="8"/>
      <c r="U504" s="8"/>
      <c r="V504" s="8"/>
      <c r="W504" s="8">
        <v>0.32300000000000001</v>
      </c>
      <c r="X504" s="8"/>
      <c r="Y504" s="8"/>
      <c r="Z504" s="8">
        <v>2717</v>
      </c>
      <c r="AA504" s="8">
        <v>14.4</v>
      </c>
      <c r="AB504" s="8">
        <v>13.9</v>
      </c>
      <c r="AC504" s="8">
        <v>2760.3333333333335</v>
      </c>
      <c r="AD504" s="8">
        <v>316.21699999999998</v>
      </c>
      <c r="AE504" s="8"/>
      <c r="AF504" s="8"/>
      <c r="AG504" s="7">
        <v>0.84877321427746877</v>
      </c>
      <c r="AH504" s="111">
        <v>9.9000000000000005E-2</v>
      </c>
      <c r="AI504" s="124">
        <v>9.5345101851851882E-2</v>
      </c>
      <c r="AJ504" s="7">
        <v>53.480000000000004</v>
      </c>
      <c r="AK504" s="124">
        <v>1646.76040826087</v>
      </c>
      <c r="AM504" s="124">
        <v>6463.0091204347809</v>
      </c>
      <c r="AN504" s="124">
        <v>9832.2431178260831</v>
      </c>
      <c r="AO504" s="124">
        <v>3.8688395652173901</v>
      </c>
      <c r="AQ504" s="78"/>
      <c r="AR504" s="7">
        <v>0.15938668661181749</v>
      </c>
      <c r="AS504" s="7">
        <f t="shared" si="222"/>
        <v>2.5571999999999999</v>
      </c>
      <c r="AT504">
        <v>52</v>
      </c>
      <c r="AU504" s="7">
        <v>5.67E-2</v>
      </c>
      <c r="AV504" s="7">
        <v>0.63</v>
      </c>
      <c r="AW504" s="78" t="s">
        <v>97</v>
      </c>
      <c r="AX504" s="78" t="s">
        <v>98</v>
      </c>
      <c r="AY504" s="78">
        <v>3569.8</v>
      </c>
      <c r="AZ504" s="78">
        <v>5114.08</v>
      </c>
      <c r="BA504" s="78">
        <v>-0.97</v>
      </c>
      <c r="BB504" s="78">
        <v>43.878053202787072</v>
      </c>
      <c r="BC504" s="78" t="str">
        <f t="shared" si="195"/>
        <v>R63S6C3</v>
      </c>
      <c r="BD504" s="78">
        <f t="shared" si="196"/>
        <v>8.1022449872845996</v>
      </c>
      <c r="BE504" s="78">
        <v>67.760000000000019</v>
      </c>
      <c r="BF504" s="78"/>
      <c r="BG504" s="99">
        <v>30.1</v>
      </c>
      <c r="BH504" s="142">
        <v>0.5643778389915538</v>
      </c>
      <c r="BI504" s="99">
        <v>4</v>
      </c>
      <c r="BJ504" s="99">
        <f t="shared" si="197"/>
        <v>13.370000000000001</v>
      </c>
      <c r="BK504" s="99">
        <v>51.61431064572426</v>
      </c>
      <c r="BL504" s="142">
        <v>10.291262135922329</v>
      </c>
      <c r="BM504" s="76" t="str">
        <f t="shared" si="198"/>
        <v>R63S6</v>
      </c>
      <c r="BN504" s="76">
        <f t="shared" si="199"/>
        <v>3.1684048910075866</v>
      </c>
      <c r="BO504" s="76"/>
      <c r="BP504" s="110">
        <f t="shared" si="200"/>
        <v>289.62905294009892</v>
      </c>
      <c r="BQ504" s="144">
        <f t="shared" si="201"/>
        <v>0.3095</v>
      </c>
      <c r="BR504" s="110">
        <f t="shared" si="202"/>
        <v>180.82684880969958</v>
      </c>
      <c r="BS504" s="99">
        <v>7</v>
      </c>
      <c r="BT504" s="99">
        <f t="shared" si="203"/>
        <v>8281.2154344624068</v>
      </c>
      <c r="BU504" s="122">
        <v>1</v>
      </c>
      <c r="BV504" s="122">
        <f t="shared" si="204"/>
        <v>7639.2154344624068</v>
      </c>
      <c r="BW504" s="122">
        <f t="shared" si="205"/>
        <v>9.2031067961165031E-2</v>
      </c>
      <c r="BX504" s="122" t="s">
        <v>1376</v>
      </c>
      <c r="BY504" s="122">
        <f t="shared" si="206"/>
        <v>0.75926717453990133</v>
      </c>
      <c r="BZ504" s="78">
        <v>-4.6226598016348035</v>
      </c>
      <c r="CA504" s="122">
        <f t="shared" si="207"/>
        <v>-4.650189690226318</v>
      </c>
      <c r="CB504" s="122">
        <f t="shared" si="208"/>
        <v>-11.891465075846741</v>
      </c>
    </row>
    <row r="505" spans="1:80" x14ac:dyDescent="0.35">
      <c r="A505" s="34" t="s">
        <v>77</v>
      </c>
      <c r="B505" s="14">
        <f t="shared" si="223"/>
        <v>6</v>
      </c>
      <c r="C505" s="8" t="s">
        <v>44</v>
      </c>
      <c r="D505" s="14">
        <v>4</v>
      </c>
      <c r="E505" s="58">
        <v>44056</v>
      </c>
      <c r="F505" s="14">
        <v>3036.4</v>
      </c>
      <c r="G505" s="14">
        <v>3037</v>
      </c>
      <c r="H505" s="14">
        <f t="shared" si="220"/>
        <v>2988.4</v>
      </c>
      <c r="I505" s="14">
        <f t="shared" si="220"/>
        <v>2989</v>
      </c>
      <c r="J505" s="8">
        <v>5</v>
      </c>
      <c r="K505" s="54">
        <v>261.06979999999999</v>
      </c>
      <c r="L505" s="78">
        <v>43.109756097560982</v>
      </c>
      <c r="M505" s="78">
        <v>32.31707317073171</v>
      </c>
      <c r="N505" s="78">
        <v>30.792682926829269</v>
      </c>
      <c r="O505" s="78">
        <v>3.1402439024390247</v>
      </c>
      <c r="P505" s="8">
        <v>0.65700000000000003</v>
      </c>
      <c r="Q505" s="8">
        <v>0.19600000000000001</v>
      </c>
      <c r="R505" s="8">
        <v>0.28899999999999998</v>
      </c>
      <c r="S505" s="8">
        <v>642</v>
      </c>
      <c r="T505" s="8"/>
      <c r="U505" s="8"/>
      <c r="V505" s="8"/>
      <c r="W505" s="8">
        <v>0.32300000000000001</v>
      </c>
      <c r="X505" s="8"/>
      <c r="Y505" s="8"/>
      <c r="Z505" s="8">
        <v>2717</v>
      </c>
      <c r="AA505" s="8">
        <v>14.4</v>
      </c>
      <c r="AB505" s="8">
        <v>13.9</v>
      </c>
      <c r="AC505" s="8">
        <v>2760.3333333333335</v>
      </c>
      <c r="AD505" s="8">
        <v>316.21699999999998</v>
      </c>
      <c r="AE505" s="8"/>
      <c r="AF505" s="8"/>
      <c r="AG505" s="7">
        <v>0.84877321427746877</v>
      </c>
      <c r="AH505" s="111">
        <v>9.9000000000000005E-2</v>
      </c>
      <c r="AI505" s="124">
        <v>9.5345101851851882E-2</v>
      </c>
      <c r="AJ505" s="7">
        <v>53.480000000000004</v>
      </c>
      <c r="AK505" s="124">
        <v>1646.76040826087</v>
      </c>
      <c r="AM505" s="124">
        <v>6463.0091204347809</v>
      </c>
      <c r="AN505" s="124">
        <v>9832.2431178260831</v>
      </c>
      <c r="AO505" s="124">
        <v>3.8688395652173901</v>
      </c>
      <c r="AQ505" s="78"/>
      <c r="AR505" s="7">
        <v>0.15938668661181749</v>
      </c>
      <c r="AS505" s="7">
        <f t="shared" si="222"/>
        <v>2.5571999999999999</v>
      </c>
      <c r="AT505">
        <v>52</v>
      </c>
      <c r="AU505" s="7">
        <v>0.09</v>
      </c>
      <c r="AV505" s="7">
        <v>1</v>
      </c>
      <c r="AW505" s="78" t="s">
        <v>97</v>
      </c>
      <c r="AX505" s="78" t="s">
        <v>98</v>
      </c>
      <c r="AY505" s="78">
        <v>3575.3</v>
      </c>
      <c r="AZ505" s="78">
        <v>5119.6000000000004</v>
      </c>
      <c r="BA505" s="78">
        <v>23</v>
      </c>
      <c r="BB505" s="78">
        <v>-79.045522243087476</v>
      </c>
      <c r="BC505" s="78" t="str">
        <f t="shared" si="195"/>
        <v>R63S6C4</v>
      </c>
      <c r="BD505" s="78">
        <f t="shared" si="196"/>
        <v>8.1022449872845996</v>
      </c>
      <c r="BE505" s="78">
        <v>-122.07</v>
      </c>
      <c r="BF505" s="78"/>
      <c r="BG505" s="99">
        <v>30.1</v>
      </c>
      <c r="BH505" s="142">
        <v>0.5643778389915538</v>
      </c>
      <c r="BI505" s="99">
        <v>4</v>
      </c>
      <c r="BJ505" s="99">
        <f t="shared" si="197"/>
        <v>13.370000000000001</v>
      </c>
      <c r="BK505" s="99">
        <v>51.61431064572426</v>
      </c>
      <c r="BL505" s="142">
        <v>10.291262135922329</v>
      </c>
      <c r="BM505" s="76" t="str">
        <f t="shared" si="198"/>
        <v>R63S6</v>
      </c>
      <c r="BN505" s="76">
        <f t="shared" si="199"/>
        <v>3.1684048910075866</v>
      </c>
      <c r="BO505" s="76"/>
      <c r="BP505" s="110">
        <f t="shared" si="200"/>
        <v>289.62905294009892</v>
      </c>
      <c r="BQ505" s="144">
        <f t="shared" si="201"/>
        <v>0.3095</v>
      </c>
      <c r="BR505" s="110">
        <f t="shared" si="202"/>
        <v>180.82684880969958</v>
      </c>
      <c r="BS505" s="99">
        <v>7</v>
      </c>
      <c r="BT505" s="99">
        <f t="shared" si="203"/>
        <v>8319.6343052334632</v>
      </c>
      <c r="BU505" s="122">
        <v>1</v>
      </c>
      <c r="BV505" s="122">
        <f t="shared" si="204"/>
        <v>7677.6343052334632</v>
      </c>
      <c r="BW505" s="122">
        <f t="shared" si="205"/>
        <v>9.2031067961165031E-2</v>
      </c>
      <c r="BX505" s="122" t="s">
        <v>1376</v>
      </c>
      <c r="BY505" s="122">
        <f t="shared" si="206"/>
        <v>0.75926717453990133</v>
      </c>
      <c r="BZ505" s="78">
        <v>-4.6226598016348035</v>
      </c>
      <c r="CA505" s="122">
        <f t="shared" si="207"/>
        <v>-4.650189690226318</v>
      </c>
      <c r="CB505" s="122">
        <f t="shared" si="208"/>
        <v>-11.891465075846741</v>
      </c>
    </row>
    <row r="506" spans="1:80" x14ac:dyDescent="0.35">
      <c r="A506" s="34" t="s">
        <v>77</v>
      </c>
      <c r="B506" s="14">
        <v>5</v>
      </c>
      <c r="C506" s="8" t="s">
        <v>44</v>
      </c>
      <c r="D506" s="14">
        <v>1</v>
      </c>
      <c r="E506" s="58">
        <v>44055</v>
      </c>
      <c r="F506" s="14">
        <v>2978.2</v>
      </c>
      <c r="G506" s="14">
        <v>2979</v>
      </c>
      <c r="H506" s="14">
        <f t="shared" si="220"/>
        <v>2930.2</v>
      </c>
      <c r="I506" s="14">
        <f t="shared" si="220"/>
        <v>2931</v>
      </c>
      <c r="J506" s="8">
        <v>7</v>
      </c>
      <c r="K506" s="54">
        <v>263.01380000000006</v>
      </c>
      <c r="L506" s="78">
        <v>92.987804878048792</v>
      </c>
      <c r="M506" s="78">
        <v>50.304878048780488</v>
      </c>
      <c r="N506" s="78">
        <v>39.634146341463421</v>
      </c>
      <c r="O506" s="78">
        <v>5.6707317073170742</v>
      </c>
      <c r="P506" s="8">
        <v>1</v>
      </c>
      <c r="Q506" s="8">
        <v>0.20599999999999999</v>
      </c>
      <c r="R506" s="8">
        <v>0.29599999999999999</v>
      </c>
      <c r="S506" s="8">
        <v>2950</v>
      </c>
      <c r="T506" s="8"/>
      <c r="U506" s="8"/>
      <c r="V506" s="8"/>
      <c r="W506" s="8">
        <v>0.53900000000000003</v>
      </c>
      <c r="X506" s="8"/>
      <c r="Y506" s="8"/>
      <c r="Z506" s="8">
        <v>4205</v>
      </c>
      <c r="AA506" s="8">
        <v>77.7</v>
      </c>
      <c r="AB506" s="8">
        <v>10</v>
      </c>
      <c r="AC506" s="8">
        <v>2793.3333333333335</v>
      </c>
      <c r="AD506" s="8">
        <v>316.21699999999998</v>
      </c>
      <c r="AE506" s="8"/>
      <c r="AF506" s="8"/>
      <c r="AG506" s="7">
        <v>1.0518311876317628</v>
      </c>
      <c r="AH506" s="111">
        <v>6.0999999999999999E-2</v>
      </c>
      <c r="AI506" s="124"/>
      <c r="AJ506" s="7">
        <v>36.6</v>
      </c>
      <c r="AK506" s="124">
        <v>2373.6211146341452</v>
      </c>
      <c r="AM506" s="124">
        <v>6615.7316804878083</v>
      </c>
      <c r="AN506" s="124">
        <v>10165.85481615853</v>
      </c>
      <c r="AO506" s="124">
        <v>4.3931685975609804</v>
      </c>
      <c r="AQ506" s="78"/>
      <c r="AR506" s="7">
        <v>5.6939890710382517E-2</v>
      </c>
      <c r="AS506" s="7">
        <f t="shared" si="222"/>
        <v>0.62520000000000009</v>
      </c>
      <c r="AT506">
        <v>74.900000000000006</v>
      </c>
      <c r="AU506" s="7">
        <v>6.8400000000000002E-2</v>
      </c>
      <c r="AV506" s="7">
        <v>0.76</v>
      </c>
      <c r="AW506" s="78" t="s">
        <v>97</v>
      </c>
      <c r="AX506" s="78" t="s">
        <v>98</v>
      </c>
      <c r="AY506" s="78">
        <v>3550.4</v>
      </c>
      <c r="AZ506" s="78">
        <v>5096.32</v>
      </c>
      <c r="BA506" s="78">
        <v>47.4</v>
      </c>
      <c r="BB506" s="78">
        <v>54.103705237010985</v>
      </c>
      <c r="BC506" s="78" t="str">
        <f t="shared" si="195"/>
        <v>R63S5C1</v>
      </c>
      <c r="BD506" s="78">
        <f t="shared" si="196"/>
        <v>8.1022449872845996</v>
      </c>
      <c r="BE506" s="78">
        <v>83.64</v>
      </c>
      <c r="BF506" s="78"/>
      <c r="BG506" s="99">
        <v>30.1</v>
      </c>
      <c r="BH506" s="142">
        <v>0.53478608556577367</v>
      </c>
      <c r="BI506" s="99">
        <v>4</v>
      </c>
      <c r="BJ506" s="99">
        <f t="shared" si="197"/>
        <v>9.15</v>
      </c>
      <c r="BK506" s="99">
        <v>76.320582877959922</v>
      </c>
      <c r="BL506" s="142">
        <v>8.8709677419354822</v>
      </c>
      <c r="BM506" s="76" t="str">
        <f t="shared" si="198"/>
        <v>R63S5</v>
      </c>
      <c r="BN506" s="76">
        <f t="shared" si="199"/>
        <v>12.959444957269032</v>
      </c>
      <c r="BO506" s="76"/>
      <c r="BP506" s="110">
        <f t="shared" si="200"/>
        <v>103.03584229390681</v>
      </c>
      <c r="BQ506" s="144">
        <f t="shared" si="201"/>
        <v>0.23574999999999999</v>
      </c>
      <c r="BR506" s="110">
        <f t="shared" si="202"/>
        <v>127.87959768141226</v>
      </c>
      <c r="BS506" s="99">
        <v>7</v>
      </c>
      <c r="BT506" s="99">
        <f t="shared" si="203"/>
        <v>10109.208446875378</v>
      </c>
      <c r="BU506" s="122">
        <v>1</v>
      </c>
      <c r="BV506" s="122">
        <f t="shared" si="204"/>
        <v>7159.2084468753783</v>
      </c>
      <c r="BW506" s="122">
        <f t="shared" si="205"/>
        <v>5.2197849462365581E-2</v>
      </c>
      <c r="BX506" s="122" t="s">
        <v>1376</v>
      </c>
      <c r="BY506" s="122">
        <f t="shared" si="206"/>
        <v>0.46963821056847344</v>
      </c>
      <c r="BZ506" s="78">
        <v>-5.1052934633661566</v>
      </c>
      <c r="CA506" s="122">
        <f t="shared" si="207"/>
        <v>-5.0754296898851461</v>
      </c>
      <c r="CB506" s="122">
        <f t="shared" si="208"/>
        <v>-3.1731586421161939</v>
      </c>
    </row>
    <row r="507" spans="1:80" x14ac:dyDescent="0.35">
      <c r="A507" s="34" t="s">
        <v>77</v>
      </c>
      <c r="B507" s="14">
        <f t="shared" ref="B507:B509" si="224">B506</f>
        <v>5</v>
      </c>
      <c r="C507" s="8" t="s">
        <v>44</v>
      </c>
      <c r="D507" s="14">
        <v>2</v>
      </c>
      <c r="E507" s="58">
        <v>44055</v>
      </c>
      <c r="F507" s="14">
        <v>3012.4</v>
      </c>
      <c r="G507" s="14">
        <v>3013</v>
      </c>
      <c r="H507" s="14">
        <f t="shared" si="220"/>
        <v>2964.4</v>
      </c>
      <c r="I507" s="14">
        <f t="shared" si="220"/>
        <v>2965</v>
      </c>
      <c r="J507" s="8">
        <v>5</v>
      </c>
      <c r="K507" s="54">
        <v>262.4522</v>
      </c>
      <c r="L507" s="78">
        <v>92.987804878048792</v>
      </c>
      <c r="M507" s="78">
        <v>50.304878048780488</v>
      </c>
      <c r="N507" s="78">
        <v>39.634146341463421</v>
      </c>
      <c r="O507" s="78">
        <v>5.6707317073170742</v>
      </c>
      <c r="P507" s="8">
        <v>1</v>
      </c>
      <c r="Q507" s="8">
        <v>0.20599999999999999</v>
      </c>
      <c r="R507" s="8">
        <v>0.29599999999999999</v>
      </c>
      <c r="S507" s="8">
        <v>2950</v>
      </c>
      <c r="T507" s="8"/>
      <c r="U507" s="8"/>
      <c r="V507" s="8"/>
      <c r="W507" s="8">
        <v>0.53900000000000003</v>
      </c>
      <c r="X507" s="8"/>
      <c r="Y507" s="8"/>
      <c r="Z507" s="8">
        <v>4205</v>
      </c>
      <c r="AA507" s="8">
        <v>77.7</v>
      </c>
      <c r="AB507" s="8">
        <v>10</v>
      </c>
      <c r="AC507" s="8">
        <v>2793.3333333333335</v>
      </c>
      <c r="AD507" s="8">
        <v>316.21699999999998</v>
      </c>
      <c r="AE507" s="8"/>
      <c r="AF507" s="8"/>
      <c r="AG507" s="7">
        <v>1.0518311876317628</v>
      </c>
      <c r="AH507" s="111">
        <v>6.0999999999999999E-2</v>
      </c>
      <c r="AI507" s="124"/>
      <c r="AJ507" s="7">
        <v>36.6</v>
      </c>
      <c r="AK507" s="124">
        <v>2373.6211146341452</v>
      </c>
      <c r="AM507" s="124">
        <v>6615.7316804878083</v>
      </c>
      <c r="AN507" s="124">
        <v>10165.85481615853</v>
      </c>
      <c r="AO507" s="124">
        <v>4.3931685975609804</v>
      </c>
      <c r="AQ507" s="78"/>
      <c r="AR507" s="7">
        <v>5.6939890710382517E-2</v>
      </c>
      <c r="AS507" s="7">
        <f t="shared" si="222"/>
        <v>0.62520000000000009</v>
      </c>
      <c r="AT507">
        <v>74.900000000000006</v>
      </c>
      <c r="AU507" s="7">
        <v>1.7100000000000001E-2</v>
      </c>
      <c r="AV507" s="7">
        <v>0.19</v>
      </c>
      <c r="AW507" s="78" t="s">
        <v>97</v>
      </c>
      <c r="AX507" s="78" t="s">
        <v>98</v>
      </c>
      <c r="AY507" s="78">
        <v>3565.4</v>
      </c>
      <c r="AZ507" s="78">
        <v>5110</v>
      </c>
      <c r="BA507" s="78">
        <v>-0.28000000000000003</v>
      </c>
      <c r="BB507" s="78">
        <v>13.472743752427814</v>
      </c>
      <c r="BC507" s="78" t="str">
        <f t="shared" si="195"/>
        <v>R63S5C2</v>
      </c>
      <c r="BD507" s="78">
        <f t="shared" si="196"/>
        <v>8.1022449872845996</v>
      </c>
      <c r="BE507" s="78">
        <v>20.81</v>
      </c>
      <c r="BF507" s="78"/>
      <c r="BG507" s="99">
        <v>30.1</v>
      </c>
      <c r="BH507" s="142">
        <v>0.53478608556577367</v>
      </c>
      <c r="BI507" s="99">
        <v>4</v>
      </c>
      <c r="BJ507" s="99">
        <f t="shared" si="197"/>
        <v>9.15</v>
      </c>
      <c r="BK507" s="99">
        <v>76.320582877959922</v>
      </c>
      <c r="BL507" s="142">
        <v>8.8709677419354822</v>
      </c>
      <c r="BM507" s="76" t="str">
        <f t="shared" si="198"/>
        <v>R63S5</v>
      </c>
      <c r="BN507" s="76">
        <f t="shared" si="199"/>
        <v>12.959444957269032</v>
      </c>
      <c r="BO507" s="76"/>
      <c r="BP507" s="110">
        <f t="shared" si="200"/>
        <v>103.03584229390681</v>
      </c>
      <c r="BQ507" s="144">
        <f t="shared" si="201"/>
        <v>0.23574999999999999</v>
      </c>
      <c r="BR507" s="110">
        <f t="shared" si="202"/>
        <v>127.87959768141226</v>
      </c>
      <c r="BS507" s="99">
        <v>7</v>
      </c>
      <c r="BT507" s="99">
        <f t="shared" si="203"/>
        <v>10227.19866217916</v>
      </c>
      <c r="BU507" s="122">
        <v>1</v>
      </c>
      <c r="BV507" s="122">
        <f t="shared" si="204"/>
        <v>7277.1986621791602</v>
      </c>
      <c r="BW507" s="122">
        <f t="shared" si="205"/>
        <v>5.2197849462365581E-2</v>
      </c>
      <c r="BX507" s="122" t="s">
        <v>1376</v>
      </c>
      <c r="BY507" s="122">
        <f t="shared" si="206"/>
        <v>0.46963821056847344</v>
      </c>
      <c r="BZ507" s="78">
        <v>-5.1052934633661566</v>
      </c>
      <c r="CA507" s="122">
        <f t="shared" si="207"/>
        <v>-5.0754296898851461</v>
      </c>
      <c r="CB507" s="122">
        <f t="shared" si="208"/>
        <v>-3.1731586421161939</v>
      </c>
    </row>
    <row r="508" spans="1:80" x14ac:dyDescent="0.35">
      <c r="A508" s="34" t="s">
        <v>77</v>
      </c>
      <c r="B508" s="14">
        <f t="shared" si="224"/>
        <v>5</v>
      </c>
      <c r="C508" s="8" t="s">
        <v>44</v>
      </c>
      <c r="D508" s="14">
        <v>3</v>
      </c>
      <c r="E508" s="58">
        <v>44055</v>
      </c>
      <c r="F508" s="14">
        <v>3022.6</v>
      </c>
      <c r="G508" s="14">
        <v>3023.4</v>
      </c>
      <c r="H508" s="14">
        <f t="shared" si="220"/>
        <v>2974.6</v>
      </c>
      <c r="I508" s="14">
        <f t="shared" si="220"/>
        <v>2975.4</v>
      </c>
      <c r="J508" s="8">
        <v>7</v>
      </c>
      <c r="K508" s="54">
        <v>262.4522</v>
      </c>
      <c r="L508" s="78">
        <v>105.57926829268294</v>
      </c>
      <c r="M508" s="78">
        <v>56.615853658536587</v>
      </c>
      <c r="N508" s="78">
        <v>63.445121951219512</v>
      </c>
      <c r="O508" s="78">
        <v>4.0548780487804885</v>
      </c>
      <c r="P508" s="8">
        <v>0.93</v>
      </c>
      <c r="Q508" s="8">
        <v>0.26200000000000001</v>
      </c>
      <c r="R508" s="8">
        <v>0.22</v>
      </c>
      <c r="S508" s="8">
        <v>3457</v>
      </c>
      <c r="T508" s="8"/>
      <c r="U508" s="8"/>
      <c r="V508" s="8"/>
      <c r="W508" s="8">
        <v>0.47599999999999998</v>
      </c>
      <c r="X508" s="8"/>
      <c r="Y508" s="8"/>
      <c r="Z508" s="8">
        <v>2461</v>
      </c>
      <c r="AA508" s="8">
        <v>20.2</v>
      </c>
      <c r="AB508" s="8">
        <v>10</v>
      </c>
      <c r="AC508" s="8">
        <v>2793.3333333333335</v>
      </c>
      <c r="AD508" s="8">
        <v>316.21699999999998</v>
      </c>
      <c r="AE508" s="8"/>
      <c r="AF508" s="8"/>
      <c r="AG508" s="7">
        <v>1.0518311876317628</v>
      </c>
      <c r="AH508" s="111">
        <v>6.0999999999999999E-2</v>
      </c>
      <c r="AI508" s="124"/>
      <c r="AJ508" s="7">
        <v>36.6</v>
      </c>
      <c r="AK508" s="124">
        <v>2373.6211146341452</v>
      </c>
      <c r="AM508" s="124">
        <v>6615.7316804878083</v>
      </c>
      <c r="AN508" s="124">
        <v>10165.85481615853</v>
      </c>
      <c r="AO508" s="124">
        <v>4.3931685975609804</v>
      </c>
      <c r="AQ508" s="78"/>
      <c r="AR508" s="7">
        <v>5.6939890710382517E-2</v>
      </c>
      <c r="AS508" s="7">
        <f t="shared" si="222"/>
        <v>0.62520000000000009</v>
      </c>
      <c r="AT508">
        <v>74.900000000000006</v>
      </c>
      <c r="AU508" s="7">
        <v>5.67E-2</v>
      </c>
      <c r="AV508" s="7">
        <v>0.63</v>
      </c>
      <c r="AW508" s="78" t="s">
        <v>97</v>
      </c>
      <c r="AX508" s="78" t="s">
        <v>98</v>
      </c>
      <c r="AY508" s="78">
        <v>3569.8</v>
      </c>
      <c r="AZ508" s="78">
        <v>5114.08</v>
      </c>
      <c r="BA508" s="78">
        <v>-0.97</v>
      </c>
      <c r="BB508" s="78">
        <v>43.878053202787072</v>
      </c>
      <c r="BC508" s="78" t="str">
        <f t="shared" si="195"/>
        <v>R63S5C3</v>
      </c>
      <c r="BD508" s="78">
        <f t="shared" si="196"/>
        <v>8.1022449872845996</v>
      </c>
      <c r="BE508" s="78">
        <v>67.760000000000019</v>
      </c>
      <c r="BF508" s="78"/>
      <c r="BG508" s="99">
        <v>30.1</v>
      </c>
      <c r="BH508" s="142">
        <v>0.53478608556577367</v>
      </c>
      <c r="BI508" s="99">
        <v>4</v>
      </c>
      <c r="BJ508" s="99">
        <f t="shared" si="197"/>
        <v>9.15</v>
      </c>
      <c r="BK508" s="99">
        <v>76.320582877959922</v>
      </c>
      <c r="BL508" s="142">
        <v>13.962406015037592</v>
      </c>
      <c r="BM508" s="76" t="str">
        <f t="shared" si="198"/>
        <v>R63S5</v>
      </c>
      <c r="BN508" s="76">
        <f t="shared" si="199"/>
        <v>12.959444957269032</v>
      </c>
      <c r="BO508" s="76"/>
      <c r="BP508" s="110">
        <f t="shared" si="200"/>
        <v>128.03292560966227</v>
      </c>
      <c r="BQ508" s="144">
        <f t="shared" si="201"/>
        <v>0.23574999999999999</v>
      </c>
      <c r="BR508" s="110">
        <f t="shared" si="202"/>
        <v>127.87959768141226</v>
      </c>
      <c r="BS508" s="99">
        <v>7</v>
      </c>
      <c r="BT508" s="99">
        <f t="shared" si="203"/>
        <v>10262.388726392566</v>
      </c>
      <c r="BU508" s="122">
        <v>1</v>
      </c>
      <c r="BV508" s="122">
        <f t="shared" si="204"/>
        <v>6805.3887263925662</v>
      </c>
      <c r="BW508" s="122">
        <f t="shared" si="205"/>
        <v>5.4255639097744349E-2</v>
      </c>
      <c r="BX508" s="122" t="s">
        <v>1376</v>
      </c>
      <c r="BY508" s="122">
        <f t="shared" si="206"/>
        <v>0.67648273596078123</v>
      </c>
      <c r="BZ508" s="78">
        <v>-5.2234804578242358</v>
      </c>
      <c r="CA508" s="122">
        <f t="shared" si="207"/>
        <v>-5.0754296898851461</v>
      </c>
      <c r="CB508" s="122">
        <f t="shared" si="208"/>
        <v>-3.1731586421161939</v>
      </c>
    </row>
    <row r="509" spans="1:80" x14ac:dyDescent="0.35">
      <c r="A509" s="34" t="s">
        <v>77</v>
      </c>
      <c r="B509" s="14">
        <f t="shared" si="224"/>
        <v>5</v>
      </c>
      <c r="C509" s="8" t="s">
        <v>44</v>
      </c>
      <c r="D509" s="14">
        <v>4</v>
      </c>
      <c r="E509" s="58">
        <v>44055</v>
      </c>
      <c r="F509" s="14">
        <v>3036.4</v>
      </c>
      <c r="G509" s="14">
        <v>3037</v>
      </c>
      <c r="H509" s="14">
        <f t="shared" si="220"/>
        <v>2988.4</v>
      </c>
      <c r="I509" s="14">
        <f t="shared" si="220"/>
        <v>2989</v>
      </c>
      <c r="J509" s="8">
        <v>5</v>
      </c>
      <c r="K509" s="54">
        <v>261.06979999999999</v>
      </c>
      <c r="L509" s="78">
        <v>90.884146341463421</v>
      </c>
      <c r="M509" s="78">
        <v>39.664634146341463</v>
      </c>
      <c r="N509" s="78">
        <v>77.896341463414643</v>
      </c>
      <c r="O509" s="78">
        <v>4.1768292682926829</v>
      </c>
      <c r="P509" s="8">
        <v>0.58499999999999996</v>
      </c>
      <c r="Q509" s="8">
        <v>0.112</v>
      </c>
      <c r="R509" s="8">
        <v>0.13100000000000001</v>
      </c>
      <c r="S509" s="8">
        <v>3139</v>
      </c>
      <c r="T509" s="8"/>
      <c r="U509" s="8"/>
      <c r="V509" s="8"/>
      <c r="W509" s="8">
        <v>0.36899999999999999</v>
      </c>
      <c r="X509" s="8"/>
      <c r="Y509" s="8"/>
      <c r="Z509" s="8">
        <v>1288</v>
      </c>
      <c r="AA509" s="8">
        <v>30.2</v>
      </c>
      <c r="AB509" s="8">
        <v>10</v>
      </c>
      <c r="AC509" s="8">
        <v>2793.3333333333335</v>
      </c>
      <c r="AD509" s="8">
        <v>316.21699999999998</v>
      </c>
      <c r="AE509" s="8"/>
      <c r="AF509" s="8"/>
      <c r="AG509" s="7">
        <v>1.0518311876317628</v>
      </c>
      <c r="AH509" s="111">
        <v>6.0999999999999999E-2</v>
      </c>
      <c r="AI509" s="124"/>
      <c r="AJ509" s="7">
        <v>36.6</v>
      </c>
      <c r="AK509" s="124">
        <v>2373.6211146341452</v>
      </c>
      <c r="AM509" s="124">
        <v>6615.7316804878083</v>
      </c>
      <c r="AN509" s="124">
        <v>10165.85481615853</v>
      </c>
      <c r="AO509" s="124">
        <v>4.3931685975609804</v>
      </c>
      <c r="AQ509" s="78"/>
      <c r="AR509" s="7">
        <v>5.6939890710382517E-2</v>
      </c>
      <c r="AS509" s="7">
        <f t="shared" si="222"/>
        <v>0.62520000000000009</v>
      </c>
      <c r="AT509">
        <v>74.900000000000006</v>
      </c>
      <c r="AU509" s="7">
        <v>0.09</v>
      </c>
      <c r="AV509" s="7">
        <v>1</v>
      </c>
      <c r="AW509" s="78" t="s">
        <v>97</v>
      </c>
      <c r="AX509" s="78" t="s">
        <v>98</v>
      </c>
      <c r="AY509" s="78">
        <v>3575.3</v>
      </c>
      <c r="AZ509" s="78">
        <v>5119.6000000000004</v>
      </c>
      <c r="BA509" s="78">
        <v>23</v>
      </c>
      <c r="BB509" s="78">
        <v>-79.045522243087476</v>
      </c>
      <c r="BC509" s="78" t="str">
        <f t="shared" si="195"/>
        <v>R63S5C4</v>
      </c>
      <c r="BD509" s="78">
        <f t="shared" si="196"/>
        <v>8.1022449872845996</v>
      </c>
      <c r="BE509" s="78">
        <v>-122.07</v>
      </c>
      <c r="BF509" s="78"/>
      <c r="BG509" s="99">
        <v>30.1</v>
      </c>
      <c r="BH509" s="142">
        <v>0.53478608556577367</v>
      </c>
      <c r="BI509" s="99">
        <v>4</v>
      </c>
      <c r="BJ509" s="99">
        <f t="shared" si="197"/>
        <v>9.15</v>
      </c>
      <c r="BK509" s="99">
        <v>76.320582877959922</v>
      </c>
      <c r="BL509" s="142">
        <v>9.4963503649635044</v>
      </c>
      <c r="BM509" s="76" t="str">
        <f t="shared" si="198"/>
        <v>R63S5</v>
      </c>
      <c r="BN509" s="76">
        <f t="shared" si="199"/>
        <v>12.959444957269032</v>
      </c>
      <c r="BO509" s="76"/>
      <c r="BP509" s="110">
        <f t="shared" si="200"/>
        <v>177.41378052817319</v>
      </c>
      <c r="BQ509" s="144">
        <f t="shared" si="201"/>
        <v>0.23574999999999999</v>
      </c>
      <c r="BR509" s="110">
        <f t="shared" si="202"/>
        <v>127.87959768141226</v>
      </c>
      <c r="BS509" s="99">
        <v>7</v>
      </c>
      <c r="BT509" s="99">
        <f t="shared" si="203"/>
        <v>10309.998813269533</v>
      </c>
      <c r="BU509" s="122">
        <v>1</v>
      </c>
      <c r="BV509" s="122">
        <f t="shared" si="204"/>
        <v>7170.9988132695325</v>
      </c>
      <c r="BW509" s="122">
        <f t="shared" si="205"/>
        <v>3.1363503649635041E-2</v>
      </c>
      <c r="BX509" s="122" t="s">
        <v>1376</v>
      </c>
      <c r="BY509" s="122">
        <f t="shared" si="206"/>
        <v>0.60083350086594867</v>
      </c>
      <c r="BZ509" s="78">
        <v>-4.8676513749840353</v>
      </c>
      <c r="CA509" s="122">
        <f t="shared" si="207"/>
        <v>-5.0754296898851461</v>
      </c>
      <c r="CB509" s="122">
        <f t="shared" si="208"/>
        <v>-3.1731586421161939</v>
      </c>
    </row>
    <row r="510" spans="1:80" x14ac:dyDescent="0.35">
      <c r="A510" s="34" t="s">
        <v>77</v>
      </c>
      <c r="B510" s="14">
        <v>4</v>
      </c>
      <c r="C510" s="8" t="s">
        <v>44</v>
      </c>
      <c r="D510" s="14">
        <v>1</v>
      </c>
      <c r="E510" s="58">
        <v>44052</v>
      </c>
      <c r="F510" s="14">
        <v>3081.6</v>
      </c>
      <c r="G510" s="14">
        <v>3082.2</v>
      </c>
      <c r="H510" s="14">
        <f t="shared" si="220"/>
        <v>3033.6</v>
      </c>
      <c r="I510" s="14">
        <f t="shared" si="220"/>
        <v>3034.2</v>
      </c>
      <c r="J510" s="8">
        <v>5</v>
      </c>
      <c r="K510" s="54">
        <v>266.351</v>
      </c>
      <c r="L510" s="78">
        <v>37.865853658536587</v>
      </c>
      <c r="M510" s="78">
        <v>12.256097560975611</v>
      </c>
      <c r="N510" s="78">
        <v>37.865853658536587</v>
      </c>
      <c r="O510" s="78">
        <v>7.225609756097561</v>
      </c>
      <c r="P510" s="8">
        <v>8.5000000000000006E-2</v>
      </c>
      <c r="Q510" s="8">
        <v>0</v>
      </c>
      <c r="R510" s="8">
        <v>1E-3</v>
      </c>
      <c r="S510" s="8">
        <v>858</v>
      </c>
      <c r="T510" s="8"/>
      <c r="U510" s="8"/>
      <c r="V510" s="8"/>
      <c r="W510" s="8">
        <v>0.124</v>
      </c>
      <c r="X510" s="8"/>
      <c r="Y510" s="8"/>
      <c r="Z510" s="8">
        <v>0</v>
      </c>
      <c r="AA510" s="8">
        <v>0</v>
      </c>
      <c r="AB510" s="8">
        <v>165.4</v>
      </c>
      <c r="AC510" s="8">
        <v>2433.0476190476193</v>
      </c>
      <c r="AD510" s="8">
        <v>162.70500000000001</v>
      </c>
      <c r="AE510" s="8"/>
      <c r="AF510" s="8"/>
      <c r="AG510" s="7">
        <v>1.2343395186529931</v>
      </c>
      <c r="AH510" s="111">
        <v>7.9000000000000001E-2</v>
      </c>
      <c r="AI510" s="124">
        <v>6.2268999999999998E-2</v>
      </c>
      <c r="AJ510" s="7">
        <v>19.53</v>
      </c>
      <c r="AK510" s="124">
        <v>2339.722813537117</v>
      </c>
      <c r="AM510" s="124">
        <v>6937.8672026200893</v>
      </c>
      <c r="AN510" s="124">
        <v>10573.65518209607</v>
      </c>
      <c r="AO510" s="124">
        <v>5.1834113537117901</v>
      </c>
      <c r="AQ510" s="78"/>
      <c r="AR510" s="7">
        <v>0.10404505888376855</v>
      </c>
      <c r="AS510" s="7">
        <f t="shared" si="222"/>
        <v>0.60959999999999992</v>
      </c>
      <c r="AT510">
        <v>64.2</v>
      </c>
      <c r="AU510" s="7">
        <v>0.09</v>
      </c>
      <c r="AV510" s="7">
        <v>1</v>
      </c>
      <c r="AW510" s="78" t="s">
        <v>97</v>
      </c>
      <c r="AX510" s="78" t="s">
        <v>98</v>
      </c>
      <c r="AY510" s="78">
        <v>3593.1</v>
      </c>
      <c r="AZ510" s="78">
        <v>5137.68</v>
      </c>
      <c r="BA510" s="78">
        <v>18.940000000000001</v>
      </c>
      <c r="BB510" s="78">
        <v>-15.933133926374802</v>
      </c>
      <c r="BC510" s="78" t="str">
        <f t="shared" si="195"/>
        <v>R63S4C1</v>
      </c>
      <c r="BD510" s="78">
        <f t="shared" si="196"/>
        <v>-47.228795498263807</v>
      </c>
      <c r="BE510" s="78">
        <v>-24.61</v>
      </c>
      <c r="BF510" s="78"/>
      <c r="BG510" s="99">
        <v>15</v>
      </c>
      <c r="BH510" s="142">
        <v>1.3909182870630548</v>
      </c>
      <c r="BI510" s="99">
        <v>4</v>
      </c>
      <c r="BJ510" s="99">
        <f t="shared" si="197"/>
        <v>4.8825000000000003</v>
      </c>
      <c r="BK510" s="99">
        <v>124.58001121595592</v>
      </c>
      <c r="BL510" s="142">
        <v>1.6962025316455698</v>
      </c>
      <c r="BM510" s="76" t="str">
        <f t="shared" si="198"/>
        <v>R63S4</v>
      </c>
      <c r="BN510" s="76">
        <f t="shared" si="199"/>
        <v>-77.475058232060064</v>
      </c>
      <c r="BO510" s="76"/>
      <c r="BP510" s="110">
        <f t="shared" si="200"/>
        <v>170.77586749795327</v>
      </c>
      <c r="BQ510" s="144">
        <f t="shared" si="201"/>
        <v>0.1095</v>
      </c>
      <c r="BR510" s="110">
        <f t="shared" si="202"/>
        <v>123.6435119198275</v>
      </c>
      <c r="BS510" s="99">
        <v>7</v>
      </c>
      <c r="BT510" s="99">
        <f t="shared" si="203"/>
        <v>12281.93495321716</v>
      </c>
      <c r="BU510" s="122">
        <v>1</v>
      </c>
      <c r="BV510" s="122">
        <f t="shared" si="204"/>
        <v>11423.93495321716</v>
      </c>
      <c r="BW510" s="122">
        <f t="shared" si="205"/>
        <v>1.3839662447257385E-4</v>
      </c>
      <c r="BX510" s="122" t="s">
        <v>1377</v>
      </c>
      <c r="BY510" s="122">
        <f t="shared" si="206"/>
        <v>0.25894858967783529</v>
      </c>
      <c r="BZ510" s="78">
        <v>-0.55454529177247147</v>
      </c>
      <c r="CA510" s="122">
        <f t="shared" si="207"/>
        <v>-2.601504689267303</v>
      </c>
      <c r="CB510" s="122">
        <f t="shared" si="208"/>
        <v>-1.5858772585773477</v>
      </c>
    </row>
    <row r="511" spans="1:80" x14ac:dyDescent="0.35">
      <c r="A511" s="34" t="s">
        <v>77</v>
      </c>
      <c r="B511" s="14">
        <f t="shared" ref="B511:B513" si="225">B510</f>
        <v>4</v>
      </c>
      <c r="C511" s="8" t="s">
        <v>44</v>
      </c>
      <c r="D511" s="14">
        <v>2</v>
      </c>
      <c r="E511" s="58">
        <v>44052</v>
      </c>
      <c r="F511" s="14">
        <v>3111.8</v>
      </c>
      <c r="G511" s="14">
        <v>3112.6</v>
      </c>
      <c r="H511" s="14">
        <f t="shared" ref="H511:I525" si="226">F511-48</f>
        <v>3063.8</v>
      </c>
      <c r="I511" s="14">
        <f t="shared" si="226"/>
        <v>3064.6</v>
      </c>
      <c r="J511" s="8">
        <v>7</v>
      </c>
      <c r="K511" s="54">
        <v>265.49779999999998</v>
      </c>
      <c r="L511" s="78">
        <v>37.865853658536587</v>
      </c>
      <c r="M511" s="78">
        <v>12.256097560975611</v>
      </c>
      <c r="N511" s="78">
        <v>37.865853658536587</v>
      </c>
      <c r="O511" s="78">
        <v>7.225609756097561</v>
      </c>
      <c r="P511" s="8">
        <v>8.5000000000000006E-2</v>
      </c>
      <c r="Q511" s="8">
        <v>0</v>
      </c>
      <c r="R511" s="8">
        <v>1E-3</v>
      </c>
      <c r="S511" s="8">
        <v>858</v>
      </c>
      <c r="T511" s="8"/>
      <c r="U511" s="8"/>
      <c r="V511" s="8"/>
      <c r="W511" s="8">
        <v>0.124</v>
      </c>
      <c r="X511" s="8"/>
      <c r="Y511" s="8"/>
      <c r="Z511" s="8">
        <v>0</v>
      </c>
      <c r="AA511" s="8">
        <v>0</v>
      </c>
      <c r="AB511" s="8">
        <v>165.4</v>
      </c>
      <c r="AC511" s="8">
        <v>2433.0476190476193</v>
      </c>
      <c r="AD511" s="8">
        <v>162.70500000000001</v>
      </c>
      <c r="AE511" s="8"/>
      <c r="AF511" s="8"/>
      <c r="AG511" s="7">
        <v>1.2343395186529931</v>
      </c>
      <c r="AH511" s="111">
        <v>7.9000000000000001E-2</v>
      </c>
      <c r="AI511" s="124">
        <v>6.2268999999999998E-2</v>
      </c>
      <c r="AJ511" s="7">
        <v>19.53</v>
      </c>
      <c r="AK511" s="124">
        <v>2339.722813537117</v>
      </c>
      <c r="AM511" s="124">
        <v>6937.8672026200893</v>
      </c>
      <c r="AN511" s="124">
        <v>10573.65518209607</v>
      </c>
      <c r="AO511" s="124">
        <v>5.1834113537117901</v>
      </c>
      <c r="AQ511" s="78"/>
      <c r="AR511" s="7">
        <v>0.10404505888376855</v>
      </c>
      <c r="AS511" s="7">
        <f t="shared" si="222"/>
        <v>0.60959999999999992</v>
      </c>
      <c r="AT511">
        <v>64.2</v>
      </c>
      <c r="AU511" s="7">
        <v>9.0899999999999995E-2</v>
      </c>
      <c r="AV511" s="7">
        <v>1.01</v>
      </c>
      <c r="AW511" s="78" t="s">
        <v>97</v>
      </c>
      <c r="AX511" s="78" t="s">
        <v>98</v>
      </c>
      <c r="AY511" s="78">
        <v>3605.3</v>
      </c>
      <c r="AZ511" s="78">
        <v>5149.76</v>
      </c>
      <c r="BA511" s="78">
        <v>3.4</v>
      </c>
      <c r="BB511" s="78">
        <v>70.257565751136326</v>
      </c>
      <c r="BC511" s="78" t="str">
        <f t="shared" si="195"/>
        <v>R63S4C2</v>
      </c>
      <c r="BD511" s="78">
        <f t="shared" si="196"/>
        <v>-47.228795498263807</v>
      </c>
      <c r="BE511" s="78">
        <v>108.51000000000002</v>
      </c>
      <c r="BF511" s="78"/>
      <c r="BG511" s="99">
        <v>15</v>
      </c>
      <c r="BH511" s="142">
        <v>1.3909182870630548</v>
      </c>
      <c r="BI511" s="99">
        <v>4</v>
      </c>
      <c r="BJ511" s="99">
        <f t="shared" si="197"/>
        <v>4.8825000000000003</v>
      </c>
      <c r="BK511" s="99">
        <v>124.58001121595592</v>
      </c>
      <c r="BL511" s="142">
        <v>1.6962025316455698</v>
      </c>
      <c r="BM511" s="76" t="str">
        <f t="shared" si="198"/>
        <v>R63S4</v>
      </c>
      <c r="BN511" s="76">
        <f t="shared" si="199"/>
        <v>-77.475058232060064</v>
      </c>
      <c r="BO511" s="76"/>
      <c r="BP511" s="110">
        <f t="shared" si="200"/>
        <v>170.77586749795327</v>
      </c>
      <c r="BQ511" s="144">
        <f t="shared" si="201"/>
        <v>0.1095</v>
      </c>
      <c r="BR511" s="110">
        <f t="shared" si="202"/>
        <v>123.6435119198275</v>
      </c>
      <c r="BS511" s="99">
        <v>7</v>
      </c>
      <c r="BT511" s="99">
        <f t="shared" si="203"/>
        <v>12404.203688576852</v>
      </c>
      <c r="BU511" s="122">
        <v>1</v>
      </c>
      <c r="BV511" s="122">
        <f t="shared" si="204"/>
        <v>11546.203688576852</v>
      </c>
      <c r="BW511" s="122">
        <f t="shared" si="205"/>
        <v>1.3839662447257385E-4</v>
      </c>
      <c r="BX511" s="122" t="s">
        <v>1377</v>
      </c>
      <c r="BY511" s="122">
        <f t="shared" si="206"/>
        <v>0.25894858967783529</v>
      </c>
      <c r="BZ511" s="78">
        <v>-0.55454529177247147</v>
      </c>
      <c r="CA511" s="122">
        <f t="shared" si="207"/>
        <v>-2.601504689267303</v>
      </c>
      <c r="CB511" s="122">
        <f t="shared" si="208"/>
        <v>-1.5858772585773477</v>
      </c>
    </row>
    <row r="512" spans="1:80" x14ac:dyDescent="0.35">
      <c r="A512" s="34" t="s">
        <v>77</v>
      </c>
      <c r="B512" s="14">
        <f t="shared" si="225"/>
        <v>4</v>
      </c>
      <c r="C512" s="8" t="s">
        <v>44</v>
      </c>
      <c r="D512" s="14">
        <v>3</v>
      </c>
      <c r="E512" s="58">
        <v>44052</v>
      </c>
      <c r="F512" s="14">
        <v>3124.2</v>
      </c>
      <c r="G512" s="14">
        <v>3125</v>
      </c>
      <c r="H512" s="14">
        <f t="shared" si="226"/>
        <v>3076.2</v>
      </c>
      <c r="I512" s="14">
        <f t="shared" si="226"/>
        <v>3077</v>
      </c>
      <c r="J512" s="8">
        <v>7</v>
      </c>
      <c r="K512" s="54">
        <v>265.49779999999998</v>
      </c>
      <c r="L512" s="78">
        <v>53.689024390243901</v>
      </c>
      <c r="M512" s="78">
        <v>29.329268292682929</v>
      </c>
      <c r="N512" s="78">
        <v>38.353658536585364</v>
      </c>
      <c r="O512" s="78">
        <v>7.5609756097560981</v>
      </c>
      <c r="P512" s="8">
        <v>1.165</v>
      </c>
      <c r="Q512" s="8">
        <v>0.63900000000000001</v>
      </c>
      <c r="R512" s="8">
        <v>0.246</v>
      </c>
      <c r="S512" s="8">
        <v>4756</v>
      </c>
      <c r="T512" s="8"/>
      <c r="U512" s="8"/>
      <c r="V512" s="8"/>
      <c r="W512" s="8">
        <v>0.53700000000000003</v>
      </c>
      <c r="X512" s="8"/>
      <c r="Y512" s="8"/>
      <c r="Z512" s="8">
        <v>2239</v>
      </c>
      <c r="AA512" s="8">
        <v>71</v>
      </c>
      <c r="AB512" s="8">
        <v>15.9</v>
      </c>
      <c r="AC512" s="8">
        <v>2433.0476190476193</v>
      </c>
      <c r="AD512" s="8">
        <v>162.70500000000001</v>
      </c>
      <c r="AE512" s="8"/>
      <c r="AF512" s="8"/>
      <c r="AG512" s="7">
        <v>1.2343395186529931</v>
      </c>
      <c r="AH512" s="111">
        <v>7.9000000000000001E-2</v>
      </c>
      <c r="AI512" s="124">
        <v>6.2268999999999998E-2</v>
      </c>
      <c r="AJ512" s="7">
        <v>19.53</v>
      </c>
      <c r="AK512" s="124">
        <v>2339.722813537117</v>
      </c>
      <c r="AM512" s="124">
        <v>6937.8672026200893</v>
      </c>
      <c r="AN512" s="124">
        <v>10573.65518209607</v>
      </c>
      <c r="AO512" s="124">
        <v>5.1834113537117901</v>
      </c>
      <c r="AQ512" s="78"/>
      <c r="AR512" s="7">
        <v>0.10404505888376855</v>
      </c>
      <c r="AS512" s="7">
        <f t="shared" si="222"/>
        <v>0.60959999999999992</v>
      </c>
      <c r="AT512">
        <v>64.2</v>
      </c>
      <c r="AU512" s="7">
        <v>0</v>
      </c>
      <c r="AV512" s="7">
        <v>0</v>
      </c>
      <c r="AW512" s="78" t="s">
        <v>97</v>
      </c>
      <c r="AX512" s="78" t="s">
        <v>98</v>
      </c>
      <c r="AY512" s="78">
        <v>3610.2</v>
      </c>
      <c r="AZ512" s="78">
        <v>5154.72</v>
      </c>
      <c r="BA512" s="78">
        <v>-13.51</v>
      </c>
      <c r="BB512" s="78">
        <v>-14.360448553595935</v>
      </c>
      <c r="BC512" s="78" t="str">
        <f t="shared" si="195"/>
        <v>R63S4C3</v>
      </c>
      <c r="BD512" s="78">
        <f t="shared" si="196"/>
        <v>-47.228795498263807</v>
      </c>
      <c r="BE512" s="78">
        <v>-22.18</v>
      </c>
      <c r="BF512" s="78"/>
      <c r="BG512" s="99">
        <v>15</v>
      </c>
      <c r="BH512" s="142">
        <v>1.3909182870630548</v>
      </c>
      <c r="BI512" s="99">
        <v>4</v>
      </c>
      <c r="BJ512" s="99">
        <f t="shared" si="197"/>
        <v>4.8825000000000003</v>
      </c>
      <c r="BK512" s="99">
        <v>124.58001121595592</v>
      </c>
      <c r="BL512" s="142">
        <v>3.879032258064516</v>
      </c>
      <c r="BM512" s="76" t="str">
        <f t="shared" si="198"/>
        <v>R63S4</v>
      </c>
      <c r="BN512" s="76">
        <f t="shared" si="199"/>
        <v>-77.475058232060064</v>
      </c>
      <c r="BO512" s="76"/>
      <c r="BP512" s="110">
        <f t="shared" si="200"/>
        <v>68.198393803232506</v>
      </c>
      <c r="BQ512" s="144">
        <f t="shared" si="201"/>
        <v>0.1095</v>
      </c>
      <c r="BR512" s="110">
        <f t="shared" si="202"/>
        <v>123.6435119198275</v>
      </c>
      <c r="BS512" s="99">
        <v>7</v>
      </c>
      <c r="BT512" s="99">
        <f t="shared" si="203"/>
        <v>12454.406745479504</v>
      </c>
      <c r="BU512" s="122">
        <v>1</v>
      </c>
      <c r="BV512" s="122">
        <f t="shared" si="204"/>
        <v>7698.406745479504</v>
      </c>
      <c r="BW512" s="122">
        <f t="shared" si="205"/>
        <v>3.2535483870967739E-2</v>
      </c>
      <c r="BX512" s="122" t="s">
        <v>1377</v>
      </c>
      <c r="BY512" s="122">
        <f t="shared" si="206"/>
        <v>0.30778501377409756</v>
      </c>
      <c r="BZ512" s="78">
        <v>-4.5657773471372369</v>
      </c>
      <c r="CA512" s="122">
        <f t="shared" si="207"/>
        <v>-2.601504689267303</v>
      </c>
      <c r="CB512" s="122">
        <f t="shared" si="208"/>
        <v>-1.5858772585773477</v>
      </c>
    </row>
    <row r="513" spans="1:80" x14ac:dyDescent="0.35">
      <c r="A513" s="34" t="s">
        <v>77</v>
      </c>
      <c r="B513" s="14">
        <f t="shared" si="225"/>
        <v>4</v>
      </c>
      <c r="C513" s="8" t="s">
        <v>44</v>
      </c>
      <c r="D513" s="14">
        <v>4</v>
      </c>
      <c r="E513" s="58">
        <v>44052</v>
      </c>
      <c r="F513" s="14">
        <v>3135.2</v>
      </c>
      <c r="G513" s="14">
        <v>3136</v>
      </c>
      <c r="H513" s="14">
        <f t="shared" si="226"/>
        <v>3087.2</v>
      </c>
      <c r="I513" s="14">
        <f t="shared" si="226"/>
        <v>3088</v>
      </c>
      <c r="J513" s="8">
        <v>7</v>
      </c>
      <c r="K513" s="54">
        <v>264.70400000000001</v>
      </c>
      <c r="L513" s="78">
        <v>62.682926829268297</v>
      </c>
      <c r="M513" s="78">
        <v>34.603658536585371</v>
      </c>
      <c r="N513" s="78">
        <v>44.786585365853661</v>
      </c>
      <c r="O513" s="78">
        <v>5.1524390243902438</v>
      </c>
      <c r="P513" s="8">
        <v>0.80400000000000005</v>
      </c>
      <c r="Q513" s="8">
        <v>5.7000000000000002E-2</v>
      </c>
      <c r="R513" s="8">
        <v>0.19</v>
      </c>
      <c r="S513" s="8">
        <v>4903</v>
      </c>
      <c r="T513" s="8"/>
      <c r="U513" s="8"/>
      <c r="V513" s="8"/>
      <c r="W513" s="8">
        <v>0.45800000000000002</v>
      </c>
      <c r="X513" s="8"/>
      <c r="Y513" s="8"/>
      <c r="Z513" s="8">
        <v>1402</v>
      </c>
      <c r="AA513" s="8">
        <v>40</v>
      </c>
      <c r="AB513" s="8">
        <v>15.9</v>
      </c>
      <c r="AC513" s="8">
        <v>2433.0476190476193</v>
      </c>
      <c r="AD513" s="8">
        <v>162.70500000000001</v>
      </c>
      <c r="AE513" s="8"/>
      <c r="AF513" s="8"/>
      <c r="AG513" s="7">
        <v>1.2343395186529931</v>
      </c>
      <c r="AH513" s="111">
        <v>7.9000000000000001E-2</v>
      </c>
      <c r="AI513" s="124">
        <v>6.2268999999999998E-2</v>
      </c>
      <c r="AJ513" s="7">
        <v>19.53</v>
      </c>
      <c r="AK513" s="124">
        <v>2339.722813537117</v>
      </c>
      <c r="AM513" s="124">
        <v>6937.8672026200893</v>
      </c>
      <c r="AN513" s="124">
        <v>10573.65518209607</v>
      </c>
      <c r="AO513" s="124">
        <v>5.1834113537117901</v>
      </c>
      <c r="AQ513" s="78"/>
      <c r="AR513" s="7">
        <v>0.10404505888376855</v>
      </c>
      <c r="AS513" s="7">
        <f t="shared" si="222"/>
        <v>0.60959999999999992</v>
      </c>
      <c r="AT513">
        <v>64.2</v>
      </c>
      <c r="AU513" s="7">
        <v>0</v>
      </c>
      <c r="AV513" s="7">
        <v>0</v>
      </c>
      <c r="AW513" s="78" t="s">
        <v>97</v>
      </c>
      <c r="AX513" s="78" t="s">
        <v>98</v>
      </c>
      <c r="AY513" s="78">
        <v>3614.2</v>
      </c>
      <c r="AZ513" s="78">
        <v>5159.12</v>
      </c>
      <c r="BA513" s="78">
        <v>37.86</v>
      </c>
      <c r="BB513" s="78">
        <v>-228.8791652642208</v>
      </c>
      <c r="BC513" s="78" t="str">
        <f t="shared" si="195"/>
        <v>R63S4C4</v>
      </c>
      <c r="BD513" s="78">
        <f t="shared" si="196"/>
        <v>-47.228795498263807</v>
      </c>
      <c r="BE513" s="78">
        <v>-353.6</v>
      </c>
      <c r="BF513" s="78"/>
      <c r="BG513" s="99">
        <v>15</v>
      </c>
      <c r="BH513" s="142">
        <v>1.3909182870630548</v>
      </c>
      <c r="BI513" s="99">
        <v>4</v>
      </c>
      <c r="BJ513" s="99">
        <f t="shared" si="197"/>
        <v>4.8825000000000003</v>
      </c>
      <c r="BK513" s="99">
        <v>124.58001121595592</v>
      </c>
      <c r="BL513" s="142">
        <v>6.715976331360948</v>
      </c>
      <c r="BM513" s="76" t="str">
        <f t="shared" si="198"/>
        <v>R63S4</v>
      </c>
      <c r="BN513" s="76">
        <f t="shared" si="199"/>
        <v>-77.475058232060064</v>
      </c>
      <c r="BO513" s="76"/>
      <c r="BP513" s="110">
        <f t="shared" si="200"/>
        <v>84.823918880170993</v>
      </c>
      <c r="BQ513" s="144">
        <f t="shared" si="201"/>
        <v>0.1095</v>
      </c>
      <c r="BR513" s="110">
        <f t="shared" si="202"/>
        <v>123.6435119198275</v>
      </c>
      <c r="BS513" s="99">
        <v>7</v>
      </c>
      <c r="BT513" s="99">
        <f t="shared" si="203"/>
        <v>12498.941715312505</v>
      </c>
      <c r="BU513" s="122">
        <v>1</v>
      </c>
      <c r="BV513" s="122">
        <f t="shared" si="204"/>
        <v>7595.941715312505</v>
      </c>
      <c r="BW513" s="122">
        <f t="shared" si="205"/>
        <v>3.6875739644970415E-2</v>
      </c>
      <c r="BX513" s="122" t="s">
        <v>1377</v>
      </c>
      <c r="BY513" s="122">
        <f t="shared" si="206"/>
        <v>0.47072541127168055</v>
      </c>
      <c r="BZ513" s="78">
        <v>-4.731150826387033</v>
      </c>
      <c r="CA513" s="122">
        <f t="shared" si="207"/>
        <v>-2.601504689267303</v>
      </c>
      <c r="CB513" s="122">
        <f t="shared" si="208"/>
        <v>-1.5858772585773477</v>
      </c>
    </row>
    <row r="514" spans="1:80" x14ac:dyDescent="0.35">
      <c r="A514" s="34" t="s">
        <v>77</v>
      </c>
      <c r="B514" s="14">
        <v>3</v>
      </c>
      <c r="C514" s="8" t="s">
        <v>44</v>
      </c>
      <c r="D514" s="14">
        <v>1</v>
      </c>
      <c r="E514" s="58">
        <v>44050</v>
      </c>
      <c r="F514" s="14">
        <v>3204.4</v>
      </c>
      <c r="G514" s="14">
        <v>3205</v>
      </c>
      <c r="H514" s="14">
        <f t="shared" si="226"/>
        <v>3156.4</v>
      </c>
      <c r="I514" s="14">
        <f t="shared" si="226"/>
        <v>3157</v>
      </c>
      <c r="J514" s="8">
        <v>5</v>
      </c>
      <c r="K514" s="54">
        <v>268.34900000000005</v>
      </c>
      <c r="L514" s="78">
        <v>129.9390243902439</v>
      </c>
      <c r="M514" s="78">
        <v>56.768292682926827</v>
      </c>
      <c r="N514" s="78">
        <v>92.408536585365866</v>
      </c>
      <c r="O514" s="78">
        <v>23.292682926829272</v>
      </c>
      <c r="P514" s="8">
        <v>0.622</v>
      </c>
      <c r="Q514" s="8">
        <v>0.17599999999999999</v>
      </c>
      <c r="R514" s="8">
        <v>0.125</v>
      </c>
      <c r="S514" s="8"/>
      <c r="T514" s="8"/>
      <c r="U514" s="8"/>
      <c r="V514" s="8"/>
      <c r="W514" s="8">
        <v>0.28499999999999998</v>
      </c>
      <c r="X514" s="8"/>
      <c r="Y514" s="8"/>
      <c r="Z514" s="8">
        <v>823</v>
      </c>
      <c r="AA514" s="8">
        <v>13.1</v>
      </c>
      <c r="AB514" s="8">
        <v>5.4</v>
      </c>
      <c r="AC514" s="8">
        <v>2839.5952380952381</v>
      </c>
      <c r="AD514" s="8">
        <v>317.041</v>
      </c>
      <c r="AE514" s="8"/>
      <c r="AF514" s="8"/>
      <c r="AG514" s="7">
        <v>0.80034730432292189</v>
      </c>
      <c r="AH514" s="111">
        <v>0.10199999999999999</v>
      </c>
      <c r="AI514" s="124">
        <v>8.7932562500000006E-2</v>
      </c>
      <c r="AJ514" s="7">
        <v>56.61</v>
      </c>
      <c r="AK514" s="124">
        <v>1706.295191891892</v>
      </c>
      <c r="AM514" s="124">
        <v>7045.5682077702613</v>
      </c>
      <c r="AN514" s="124">
        <v>11097.27664121622</v>
      </c>
      <c r="AO514" s="124">
        <v>4.6250979729729718</v>
      </c>
      <c r="AQ514" s="78"/>
      <c r="AR514" s="7">
        <v>0.10835541423776719</v>
      </c>
      <c r="AS514" s="7">
        <f t="shared" si="222"/>
        <v>1.8402000000000003</v>
      </c>
      <c r="AT514">
        <v>51.6</v>
      </c>
      <c r="AU514" s="7">
        <v>0</v>
      </c>
      <c r="AV514" s="7">
        <v>0</v>
      </c>
      <c r="AW514" s="78" t="s">
        <v>97</v>
      </c>
      <c r="AX514" s="78" t="s">
        <v>98</v>
      </c>
      <c r="AY514" s="78">
        <v>3641</v>
      </c>
      <c r="AZ514" s="78">
        <v>5186.8</v>
      </c>
      <c r="BA514" s="78">
        <v>37.85</v>
      </c>
      <c r="BB514" s="78">
        <v>-86.272480269116315</v>
      </c>
      <c r="BC514" s="78" t="str">
        <f t="shared" ref="BC514:BC577" si="227">CONCATENATE("R",RIGHT(A514,2),"S",B514,"C",D514)</f>
        <v>R63S3C1</v>
      </c>
      <c r="BD514" s="78">
        <f t="shared" si="196"/>
        <v>441.67664786756217</v>
      </c>
      <c r="BE514" s="78">
        <v>-133.36000000000004</v>
      </c>
      <c r="BF514" s="78"/>
      <c r="BG514" s="99">
        <v>30</v>
      </c>
      <c r="BH514" s="142">
        <v>1.6458352182885903</v>
      </c>
      <c r="BI514" s="99">
        <v>4</v>
      </c>
      <c r="BJ514" s="99">
        <f t="shared" si="197"/>
        <v>14.1525</v>
      </c>
      <c r="BK514" s="99">
        <v>50.160664866547222</v>
      </c>
      <c r="BL514" s="142">
        <v>2.4371727748691097</v>
      </c>
      <c r="BM514" s="76" t="str">
        <f t="shared" si="198"/>
        <v>R63S3</v>
      </c>
      <c r="BN514" s="76">
        <f t="shared" si="199"/>
        <v>240.01556780108797</v>
      </c>
      <c r="BO514" s="76"/>
      <c r="BP514" s="110">
        <f t="shared" si="200"/>
        <v>22.286526900647278</v>
      </c>
      <c r="BQ514" s="144">
        <f t="shared" si="201"/>
        <v>0.125</v>
      </c>
      <c r="BR514" s="110">
        <f t="shared" si="202"/>
        <v>22.286526900647278</v>
      </c>
      <c r="BS514" s="99">
        <v>7</v>
      </c>
      <c r="BT514" s="99">
        <f t="shared" si="203"/>
        <v>8285.9892388767748</v>
      </c>
      <c r="BU514" s="122">
        <v>1</v>
      </c>
      <c r="BV514" s="122">
        <f t="shared" si="204"/>
        <v>8285.9892388767748</v>
      </c>
      <c r="BW514" s="122">
        <f t="shared" si="205"/>
        <v>5.3664921465968575E-3</v>
      </c>
      <c r="BX514" s="122" t="s">
        <v>1377</v>
      </c>
      <c r="BY514" s="122">
        <f t="shared" si="206"/>
        <v>0.11784385563033113</v>
      </c>
      <c r="BZ514" s="78">
        <v>-5.1860420723657032</v>
      </c>
      <c r="CA514" s="122">
        <f t="shared" si="207"/>
        <v>-5.1860420723657032</v>
      </c>
      <c r="CB514" s="122">
        <f t="shared" si="208"/>
        <v>-9.543354621567369</v>
      </c>
    </row>
    <row r="515" spans="1:80" x14ac:dyDescent="0.35">
      <c r="A515" s="34" t="s">
        <v>77</v>
      </c>
      <c r="B515" s="14">
        <f t="shared" ref="B515:B517" si="228">B514</f>
        <v>3</v>
      </c>
      <c r="C515" s="8" t="s">
        <v>44</v>
      </c>
      <c r="D515" s="14">
        <v>2</v>
      </c>
      <c r="E515" s="58">
        <v>44050</v>
      </c>
      <c r="F515" s="14">
        <v>3238.8</v>
      </c>
      <c r="G515" s="14">
        <v>3239.8</v>
      </c>
      <c r="H515" s="14">
        <f t="shared" si="226"/>
        <v>3190.8</v>
      </c>
      <c r="I515" s="14">
        <f t="shared" si="226"/>
        <v>3191.8</v>
      </c>
      <c r="J515" s="8">
        <v>9</v>
      </c>
      <c r="K515" s="54">
        <v>267.52280000000002</v>
      </c>
      <c r="L515" s="78">
        <v>129.9390243902439</v>
      </c>
      <c r="M515" s="78">
        <v>56.768292682926827</v>
      </c>
      <c r="N515" s="78">
        <v>92.408536585365866</v>
      </c>
      <c r="O515" s="78">
        <v>23.292682926829272</v>
      </c>
      <c r="P515" s="8">
        <v>0.622</v>
      </c>
      <c r="Q515" s="8">
        <v>0.17599999999999999</v>
      </c>
      <c r="R515" s="8">
        <v>0.125</v>
      </c>
      <c r="S515" s="8"/>
      <c r="T515" s="8"/>
      <c r="U515" s="8"/>
      <c r="V515" s="8"/>
      <c r="W515" s="8">
        <v>0.28499999999999998</v>
      </c>
      <c r="X515" s="8"/>
      <c r="Y515" s="8"/>
      <c r="Z515" s="8">
        <v>823</v>
      </c>
      <c r="AA515" s="8">
        <v>13.1</v>
      </c>
      <c r="AB515" s="8">
        <v>5.4</v>
      </c>
      <c r="AC515" s="8">
        <v>2839.5952380952381</v>
      </c>
      <c r="AD515" s="8">
        <v>317.041</v>
      </c>
      <c r="AE515" s="8"/>
      <c r="AF515" s="8"/>
      <c r="AG515" s="7">
        <v>0.80034730432292189</v>
      </c>
      <c r="AH515" s="111">
        <v>0.10199999999999999</v>
      </c>
      <c r="AI515" s="124">
        <v>8.7932562500000006E-2</v>
      </c>
      <c r="AJ515" s="7">
        <v>56.61</v>
      </c>
      <c r="AK515" s="124">
        <v>1706.295191891892</v>
      </c>
      <c r="AM515" s="124">
        <v>7045.5682077702613</v>
      </c>
      <c r="AN515" s="124">
        <v>11097.27664121622</v>
      </c>
      <c r="AO515" s="124">
        <v>4.6250979729729718</v>
      </c>
      <c r="AQ515" s="78"/>
      <c r="AR515" s="7">
        <v>0.10835541423776719</v>
      </c>
      <c r="AS515" s="7">
        <f t="shared" si="222"/>
        <v>1.8402000000000003</v>
      </c>
      <c r="AT515">
        <v>51.6</v>
      </c>
      <c r="AU515" s="7">
        <v>2.4012000000000002</v>
      </c>
      <c r="AV515" s="7">
        <v>26.68</v>
      </c>
      <c r="AW515" s="78" t="s">
        <v>97</v>
      </c>
      <c r="AX515" s="78" t="s">
        <v>98</v>
      </c>
      <c r="AY515" s="78">
        <v>3655.1</v>
      </c>
      <c r="AZ515" s="78">
        <v>5200.5600000000004</v>
      </c>
      <c r="BA515" s="78">
        <v>50.84</v>
      </c>
      <c r="BB515" s="78">
        <v>1863.0181305242445</v>
      </c>
      <c r="BC515" s="78" t="str">
        <f t="shared" si="227"/>
        <v>R63S3C2</v>
      </c>
      <c r="BD515" s="78">
        <f t="shared" ref="BD515:BD578" si="229">AVERAGEIF($BM$2:$BM$944, BM515, $BB$2:$BB$944)</f>
        <v>441.67664786756217</v>
      </c>
      <c r="BE515" s="78">
        <v>2879.22</v>
      </c>
      <c r="BF515" s="78"/>
      <c r="BG515" s="99">
        <v>30</v>
      </c>
      <c r="BH515" s="142">
        <v>1.6458352182885903</v>
      </c>
      <c r="BI515" s="99">
        <v>4</v>
      </c>
      <c r="BJ515" s="99">
        <f t="shared" ref="BJ515:BJ578" si="230">AJ515/BI515</f>
        <v>14.1525</v>
      </c>
      <c r="BK515" s="99">
        <v>50.160664866547222</v>
      </c>
      <c r="BL515" s="142">
        <v>2.4371727748691097</v>
      </c>
      <c r="BM515" s="76" t="str">
        <f t="shared" ref="BM515:BM578" si="231">LEFT(BC515,5)</f>
        <v>R63S3</v>
      </c>
      <c r="BN515" s="76">
        <f t="shared" ref="BN515:BN578" si="232">BD515/AS515</f>
        <v>240.01556780108797</v>
      </c>
      <c r="BO515" s="76"/>
      <c r="BP515" s="110">
        <f t="shared" ref="BP515:BP578" si="233">AD515*1000/(O515*3.28*3.28*M515)</f>
        <v>22.286526900647278</v>
      </c>
      <c r="BQ515" s="144">
        <f t="shared" ref="BQ515:BQ578" si="234">AVERAGEIF($BM$2:$BM$942,BM515,$R$2:$R$942)</f>
        <v>0.125</v>
      </c>
      <c r="BR515" s="110">
        <f t="shared" ref="BR515:BR578" si="235">AVERAGEIF($BM$2:$BM$942,BM515,$BP$2:$BP$942)</f>
        <v>22.286526900647278</v>
      </c>
      <c r="BS515" s="99">
        <v>7</v>
      </c>
      <c r="BT515" s="99">
        <f t="shared" ref="BT515:BT578" si="236">AG515*H515*3.28</f>
        <v>8376.2940259181396</v>
      </c>
      <c r="BU515" s="122">
        <v>1</v>
      </c>
      <c r="BV515" s="122">
        <f t="shared" ref="BV515:BV578" si="237">BT515-S515</f>
        <v>8376.2940259181396</v>
      </c>
      <c r="BW515" s="122">
        <f t="shared" ref="BW515:BW578" si="238">R515/O515</f>
        <v>5.3664921465968575E-3</v>
      </c>
      <c r="BX515" s="122" t="s">
        <v>1377</v>
      </c>
      <c r="BY515" s="122">
        <f t="shared" ref="BY515:BY578" si="239">(M515)^0.25/O515</f>
        <v>0.11784385563033113</v>
      </c>
      <c r="BZ515" s="78">
        <v>-5.1860420723657032</v>
      </c>
      <c r="CA515" s="122">
        <f t="shared" ref="CA515:CA578" si="240">AVERAGEIF($BM$2:$BM$943,BM515,$BZ$2:$BZ$943)</f>
        <v>-5.1860420723657032</v>
      </c>
      <c r="CB515" s="122">
        <f t="shared" ref="CB515:CB578" si="241">CA515*AS515</f>
        <v>-9.543354621567369</v>
      </c>
    </row>
    <row r="516" spans="1:80" x14ac:dyDescent="0.35">
      <c r="A516" s="34" t="s">
        <v>77</v>
      </c>
      <c r="B516" s="14">
        <f t="shared" si="228"/>
        <v>3</v>
      </c>
      <c r="C516" s="8" t="s">
        <v>44</v>
      </c>
      <c r="D516" s="14">
        <v>3</v>
      </c>
      <c r="E516" s="58">
        <v>44050</v>
      </c>
      <c r="F516" s="14">
        <v>3255.4</v>
      </c>
      <c r="G516" s="14">
        <v>3256</v>
      </c>
      <c r="H516" s="14">
        <f t="shared" si="226"/>
        <v>3207.4</v>
      </c>
      <c r="I516" s="14">
        <f t="shared" si="226"/>
        <v>3208</v>
      </c>
      <c r="J516" s="8">
        <v>5</v>
      </c>
      <c r="K516" s="54">
        <v>267.52280000000002</v>
      </c>
      <c r="L516" s="78">
        <v>129.9390243902439</v>
      </c>
      <c r="M516" s="78">
        <v>56.768292682926827</v>
      </c>
      <c r="N516" s="78">
        <v>92.408536585365866</v>
      </c>
      <c r="O516" s="78">
        <v>23.292682926829272</v>
      </c>
      <c r="P516" s="8">
        <v>0.622</v>
      </c>
      <c r="Q516" s="8">
        <v>0.17599999999999999</v>
      </c>
      <c r="R516" s="8">
        <v>0.125</v>
      </c>
      <c r="S516" s="8"/>
      <c r="T516" s="8"/>
      <c r="U516" s="8"/>
      <c r="V516" s="8"/>
      <c r="W516" s="8">
        <v>0.28499999999999998</v>
      </c>
      <c r="X516" s="8"/>
      <c r="Y516" s="8"/>
      <c r="Z516" s="8">
        <v>823</v>
      </c>
      <c r="AA516" s="8">
        <v>13.1</v>
      </c>
      <c r="AB516" s="8">
        <v>5.4</v>
      </c>
      <c r="AC516" s="8">
        <v>2839.5952380952381</v>
      </c>
      <c r="AD516" s="8">
        <v>317.041</v>
      </c>
      <c r="AE516" s="8"/>
      <c r="AF516" s="8"/>
      <c r="AG516" s="7">
        <v>0.80034730432292189</v>
      </c>
      <c r="AH516" s="111">
        <v>0.10199999999999999</v>
      </c>
      <c r="AI516" s="124">
        <v>8.7932562500000006E-2</v>
      </c>
      <c r="AJ516" s="7">
        <v>56.61</v>
      </c>
      <c r="AK516" s="124">
        <v>1706.295191891892</v>
      </c>
      <c r="AM516" s="124">
        <v>7045.5682077702613</v>
      </c>
      <c r="AN516" s="124">
        <v>11097.27664121622</v>
      </c>
      <c r="AO516" s="124">
        <v>4.6250979729729718</v>
      </c>
      <c r="AQ516" s="78"/>
      <c r="AR516" s="7">
        <v>0.10835541423776719</v>
      </c>
      <c r="AS516" s="7">
        <f t="shared" si="222"/>
        <v>1.8402000000000003</v>
      </c>
      <c r="AT516">
        <v>51.6</v>
      </c>
      <c r="AU516" s="7">
        <v>0.09</v>
      </c>
      <c r="AV516" s="7">
        <v>1</v>
      </c>
      <c r="AW516" s="78" t="s">
        <v>97</v>
      </c>
      <c r="AX516" s="78" t="s">
        <v>98</v>
      </c>
      <c r="AY516" s="78">
        <v>3664.4</v>
      </c>
      <c r="AZ516" s="78">
        <v>5207.2</v>
      </c>
      <c r="BA516" s="78">
        <v>41.32</v>
      </c>
      <c r="BB516" s="78">
        <v>37.412496759139231</v>
      </c>
      <c r="BC516" s="78" t="str">
        <f t="shared" si="227"/>
        <v>R63S3C3</v>
      </c>
      <c r="BD516" s="78">
        <f t="shared" si="229"/>
        <v>441.67664786756217</v>
      </c>
      <c r="BE516" s="78">
        <v>57.719999999999992</v>
      </c>
      <c r="BF516" s="78"/>
      <c r="BG516" s="99">
        <v>30</v>
      </c>
      <c r="BH516" s="142">
        <v>1.6458352182885903</v>
      </c>
      <c r="BI516" s="99">
        <v>4</v>
      </c>
      <c r="BJ516" s="99">
        <f t="shared" si="230"/>
        <v>14.1525</v>
      </c>
      <c r="BK516" s="99">
        <v>50.160664866547222</v>
      </c>
      <c r="BL516" s="142">
        <v>2.4371727748691097</v>
      </c>
      <c r="BM516" s="76" t="str">
        <f t="shared" si="231"/>
        <v>R63S3</v>
      </c>
      <c r="BN516" s="76">
        <f t="shared" si="232"/>
        <v>240.01556780108797</v>
      </c>
      <c r="BO516" s="76"/>
      <c r="BP516" s="110">
        <f t="shared" si="233"/>
        <v>22.286526900647278</v>
      </c>
      <c r="BQ516" s="144">
        <f t="shared" si="234"/>
        <v>0.125</v>
      </c>
      <c r="BR516" s="110">
        <f t="shared" si="235"/>
        <v>22.286526900647278</v>
      </c>
      <c r="BS516" s="99">
        <v>7</v>
      </c>
      <c r="BT516" s="99">
        <f t="shared" si="236"/>
        <v>8419.8713359439134</v>
      </c>
      <c r="BU516" s="122">
        <v>1</v>
      </c>
      <c r="BV516" s="122">
        <f t="shared" si="237"/>
        <v>8419.8713359439134</v>
      </c>
      <c r="BW516" s="122">
        <f t="shared" si="238"/>
        <v>5.3664921465968575E-3</v>
      </c>
      <c r="BX516" s="122" t="s">
        <v>1377</v>
      </c>
      <c r="BY516" s="122">
        <f t="shared" si="239"/>
        <v>0.11784385563033113</v>
      </c>
      <c r="BZ516" s="78">
        <v>-5.1860420723657032</v>
      </c>
      <c r="CA516" s="122">
        <f t="shared" si="240"/>
        <v>-5.1860420723657032</v>
      </c>
      <c r="CB516" s="122">
        <f t="shared" si="241"/>
        <v>-9.543354621567369</v>
      </c>
    </row>
    <row r="517" spans="1:80" x14ac:dyDescent="0.35">
      <c r="A517" s="34" t="s">
        <v>77</v>
      </c>
      <c r="B517" s="14">
        <f t="shared" si="228"/>
        <v>3</v>
      </c>
      <c r="C517" s="8" t="s">
        <v>44</v>
      </c>
      <c r="D517" s="14">
        <v>4</v>
      </c>
      <c r="E517" s="58">
        <v>44050</v>
      </c>
      <c r="F517" s="14">
        <v>3269</v>
      </c>
      <c r="G517" s="14">
        <v>3270</v>
      </c>
      <c r="H517" s="14">
        <f t="shared" si="226"/>
        <v>3221</v>
      </c>
      <c r="I517" s="14">
        <f t="shared" si="226"/>
        <v>3222</v>
      </c>
      <c r="J517" s="8">
        <v>9</v>
      </c>
      <c r="K517" s="54">
        <v>267.52280000000002</v>
      </c>
      <c r="L517" s="78">
        <v>129.9390243902439</v>
      </c>
      <c r="M517" s="78">
        <v>56.768292682926827</v>
      </c>
      <c r="N517" s="78">
        <v>92.408536585365866</v>
      </c>
      <c r="O517" s="78">
        <v>23.292682926829272</v>
      </c>
      <c r="P517" s="8">
        <v>0.622</v>
      </c>
      <c r="Q517" s="8">
        <v>0.17599999999999999</v>
      </c>
      <c r="R517" s="8">
        <v>0.125</v>
      </c>
      <c r="S517" s="8"/>
      <c r="T517" s="8"/>
      <c r="U517" s="8"/>
      <c r="V517" s="8"/>
      <c r="W517" s="8">
        <v>0.28499999999999998</v>
      </c>
      <c r="X517" s="8"/>
      <c r="Y517" s="8"/>
      <c r="Z517" s="8">
        <v>823</v>
      </c>
      <c r="AA517" s="8">
        <v>13.1</v>
      </c>
      <c r="AB517" s="8">
        <v>5.4</v>
      </c>
      <c r="AC517" s="8">
        <v>2839.5952380952381</v>
      </c>
      <c r="AD517" s="8">
        <v>317.041</v>
      </c>
      <c r="AE517" s="8"/>
      <c r="AF517" s="8"/>
      <c r="AG517" s="7">
        <v>0.80034730432292189</v>
      </c>
      <c r="AH517" s="111">
        <v>0.10199999999999999</v>
      </c>
      <c r="AI517" s="124">
        <v>8.7932562500000006E-2</v>
      </c>
      <c r="AJ517" s="7">
        <v>56.61</v>
      </c>
      <c r="AK517" s="124">
        <v>1706.295191891892</v>
      </c>
      <c r="AM517" s="124">
        <v>7045.5682077702613</v>
      </c>
      <c r="AN517" s="124">
        <v>11097.27664121622</v>
      </c>
      <c r="AO517" s="124">
        <v>4.6250979729729718</v>
      </c>
      <c r="AQ517" s="78"/>
      <c r="AR517" s="7">
        <v>0.10835541423776719</v>
      </c>
      <c r="AS517" s="7">
        <f t="shared" si="222"/>
        <v>1.8402000000000003</v>
      </c>
      <c r="AT517">
        <v>51.6</v>
      </c>
      <c r="AU517" s="7">
        <v>0</v>
      </c>
      <c r="AV517" s="7">
        <v>0</v>
      </c>
      <c r="AW517" s="78" t="s">
        <v>97</v>
      </c>
      <c r="AX517" s="78" t="s">
        <v>98</v>
      </c>
      <c r="AY517" s="78">
        <v>3671.7</v>
      </c>
      <c r="AZ517" s="78">
        <v>5212.6400000000003</v>
      </c>
      <c r="BA517" s="78">
        <v>0</v>
      </c>
      <c r="BB517" s="78">
        <v>-47.451555544018575</v>
      </c>
      <c r="BC517" s="78" t="str">
        <f t="shared" si="227"/>
        <v>R63S3C4</v>
      </c>
      <c r="BD517" s="78">
        <f t="shared" si="229"/>
        <v>441.67664786756217</v>
      </c>
      <c r="BE517" s="78">
        <v>-73.12</v>
      </c>
      <c r="BF517" s="78"/>
      <c r="BG517" s="99">
        <v>30</v>
      </c>
      <c r="BH517" s="142">
        <v>1.6458352182885903</v>
      </c>
      <c r="BI517" s="99">
        <v>4</v>
      </c>
      <c r="BJ517" s="99">
        <f t="shared" si="230"/>
        <v>14.1525</v>
      </c>
      <c r="BK517" s="99">
        <v>50.160664866547222</v>
      </c>
      <c r="BL517" s="142">
        <v>2.4371727748691097</v>
      </c>
      <c r="BM517" s="76" t="str">
        <f t="shared" si="231"/>
        <v>R63S3</v>
      </c>
      <c r="BN517" s="76">
        <f t="shared" si="232"/>
        <v>240.01556780108797</v>
      </c>
      <c r="BO517" s="76"/>
      <c r="BP517" s="110">
        <f t="shared" si="233"/>
        <v>22.286526900647278</v>
      </c>
      <c r="BQ517" s="144">
        <f t="shared" si="234"/>
        <v>0.125</v>
      </c>
      <c r="BR517" s="110">
        <f t="shared" si="235"/>
        <v>22.286526900647278</v>
      </c>
      <c r="BS517" s="99">
        <v>7</v>
      </c>
      <c r="BT517" s="99">
        <f t="shared" si="236"/>
        <v>8455.57322849515</v>
      </c>
      <c r="BU517" s="122">
        <v>1</v>
      </c>
      <c r="BV517" s="122">
        <f t="shared" si="237"/>
        <v>8455.57322849515</v>
      </c>
      <c r="BW517" s="122">
        <f t="shared" si="238"/>
        <v>5.3664921465968575E-3</v>
      </c>
      <c r="BX517" s="122" t="s">
        <v>1377</v>
      </c>
      <c r="BY517" s="122">
        <f t="shared" si="239"/>
        <v>0.11784385563033113</v>
      </c>
      <c r="BZ517" s="78">
        <v>-5.1860420723657032</v>
      </c>
      <c r="CA517" s="122">
        <f t="shared" si="240"/>
        <v>-5.1860420723657032</v>
      </c>
      <c r="CB517" s="122">
        <f t="shared" si="241"/>
        <v>-9.543354621567369</v>
      </c>
    </row>
    <row r="518" spans="1:80" x14ac:dyDescent="0.35">
      <c r="A518" s="34" t="s">
        <v>77</v>
      </c>
      <c r="B518" s="14">
        <v>2</v>
      </c>
      <c r="C518" s="8" t="s">
        <v>44</v>
      </c>
      <c r="D518" s="14">
        <v>4</v>
      </c>
      <c r="E518" s="58">
        <v>44049</v>
      </c>
      <c r="F518" s="14">
        <v>3315.8</v>
      </c>
      <c r="G518" s="14">
        <v>3316.4</v>
      </c>
      <c r="H518" s="14">
        <f t="shared" si="226"/>
        <v>3267.8</v>
      </c>
      <c r="I518" s="14">
        <f t="shared" si="226"/>
        <v>3268.4</v>
      </c>
      <c r="J518" s="8">
        <v>5</v>
      </c>
      <c r="K518" s="54">
        <v>271.23260000000005</v>
      </c>
      <c r="L518" s="78">
        <v>19.329268292682926</v>
      </c>
      <c r="M518" s="78">
        <v>12.256097560975611</v>
      </c>
      <c r="N518" s="78">
        <v>16.554878048780488</v>
      </c>
      <c r="O518" s="78">
        <v>6.7378048780487809</v>
      </c>
      <c r="P518" s="8">
        <v>1.123</v>
      </c>
      <c r="Q518" s="8">
        <v>0</v>
      </c>
      <c r="R518" s="8">
        <v>0.245</v>
      </c>
      <c r="S518" s="8">
        <v>3734</v>
      </c>
      <c r="T518" s="8"/>
      <c r="U518" s="8"/>
      <c r="V518" s="8"/>
      <c r="W518" s="8">
        <v>0.32</v>
      </c>
      <c r="X518" s="8"/>
      <c r="Y518" s="8"/>
      <c r="Z518" s="8">
        <v>2005</v>
      </c>
      <c r="AA518" s="8">
        <v>76.099999999999994</v>
      </c>
      <c r="AB518" s="8">
        <v>10.6</v>
      </c>
      <c r="AC518" s="8">
        <v>2257.6904761904761</v>
      </c>
      <c r="AD518" s="8">
        <v>141.489</v>
      </c>
      <c r="AE518" s="8"/>
      <c r="AF518" s="8"/>
      <c r="AG518" s="7">
        <v>1.1096895253185397</v>
      </c>
      <c r="AH518" s="111">
        <v>0.11700000000000001</v>
      </c>
      <c r="AI518" s="124">
        <v>0.1240119642857143</v>
      </c>
      <c r="AJ518" s="7">
        <v>63.989999999999995</v>
      </c>
      <c r="AK518" s="124">
        <v>1473.895473986486</v>
      </c>
      <c r="AM518" s="124">
        <v>7251.9120641891896</v>
      </c>
      <c r="AN518" s="124">
        <v>11538.230991554061</v>
      </c>
      <c r="AO518" s="124">
        <v>4.8850185810810833</v>
      </c>
      <c r="AQ518" s="78"/>
      <c r="AR518" s="7">
        <v>0.17688701359587439</v>
      </c>
      <c r="AS518" s="7">
        <f t="shared" si="222"/>
        <v>3.3957000000000002</v>
      </c>
      <c r="AT518">
        <v>46.9</v>
      </c>
      <c r="AU518" s="7">
        <v>0.09</v>
      </c>
      <c r="AV518" s="7">
        <v>1</v>
      </c>
      <c r="AW518" s="78" t="s">
        <v>97</v>
      </c>
      <c r="AX518" s="78" t="s">
        <v>98</v>
      </c>
      <c r="AY518" s="78">
        <v>3695.4</v>
      </c>
      <c r="AZ518" s="78">
        <v>5231.3599999999997</v>
      </c>
      <c r="BA518" s="78">
        <v>0</v>
      </c>
      <c r="BB518" s="78">
        <v>5.1694054532670135</v>
      </c>
      <c r="BC518" s="78" t="str">
        <f t="shared" si="227"/>
        <v>R63S2C4</v>
      </c>
      <c r="BD518" s="78">
        <f t="shared" si="229"/>
        <v>183.99494430520062</v>
      </c>
      <c r="BE518" s="78">
        <v>7.94</v>
      </c>
      <c r="BF518" s="78"/>
      <c r="BG518" s="99">
        <v>30.5</v>
      </c>
      <c r="BH518" s="142">
        <v>0.34018272672178207</v>
      </c>
      <c r="BI518" s="99">
        <v>4</v>
      </c>
      <c r="BJ518" s="99">
        <f t="shared" si="230"/>
        <v>15.997499999999999</v>
      </c>
      <c r="BK518" s="99">
        <v>35.281926491490488</v>
      </c>
      <c r="BL518" s="142">
        <v>1.819004524886878</v>
      </c>
      <c r="BM518" s="76" t="str">
        <f t="shared" si="231"/>
        <v>R63S2</v>
      </c>
      <c r="BN518" s="76">
        <f t="shared" si="232"/>
        <v>54.184687783137676</v>
      </c>
      <c r="BO518" s="76"/>
      <c r="BP518" s="110">
        <f t="shared" si="233"/>
        <v>159.25913419328694</v>
      </c>
      <c r="BQ518" s="144">
        <f t="shared" si="234"/>
        <v>0.23099999999999998</v>
      </c>
      <c r="BR518" s="110">
        <f t="shared" si="235"/>
        <v>185.69963086412864</v>
      </c>
      <c r="BS518" s="99">
        <v>7</v>
      </c>
      <c r="BT518" s="99">
        <f t="shared" si="236"/>
        <v>11894.07845314183</v>
      </c>
      <c r="BU518" s="122">
        <v>1</v>
      </c>
      <c r="BV518" s="122">
        <f t="shared" si="237"/>
        <v>8160.0784531418303</v>
      </c>
      <c r="BW518" s="122">
        <f t="shared" si="238"/>
        <v>3.6361990950226242E-2</v>
      </c>
      <c r="BX518" s="122" t="s">
        <v>1377</v>
      </c>
      <c r="BY518" s="122">
        <f t="shared" si="239"/>
        <v>0.2776959988852804</v>
      </c>
      <c r="BZ518" s="78">
        <v>-3.6932149850905516</v>
      </c>
      <c r="CA518" s="122">
        <f t="shared" si="240"/>
        <v>-3.7809441610388146</v>
      </c>
      <c r="CB518" s="122">
        <f t="shared" si="241"/>
        <v>-12.838952087639504</v>
      </c>
    </row>
    <row r="519" spans="1:80" x14ac:dyDescent="0.35">
      <c r="A519" s="34" t="s">
        <v>77</v>
      </c>
      <c r="B519" s="14">
        <f t="shared" ref="B519:B521" si="242">B518</f>
        <v>2</v>
      </c>
      <c r="C519" s="8" t="s">
        <v>44</v>
      </c>
      <c r="D519" s="14">
        <v>3</v>
      </c>
      <c r="E519" s="58">
        <v>44049</v>
      </c>
      <c r="F519" s="14">
        <v>3332</v>
      </c>
      <c r="G519" s="14">
        <v>3332.8</v>
      </c>
      <c r="H519" s="14">
        <f t="shared" si="226"/>
        <v>3284</v>
      </c>
      <c r="I519" s="14">
        <f t="shared" si="226"/>
        <v>3284.8</v>
      </c>
      <c r="J519" s="8">
        <v>7</v>
      </c>
      <c r="K519" s="54">
        <v>270.30380000000002</v>
      </c>
      <c r="L519" s="78">
        <v>20.487804878048781</v>
      </c>
      <c r="M519" s="78">
        <v>15.457317073170733</v>
      </c>
      <c r="N519" s="78">
        <v>11.707317073170731</v>
      </c>
      <c r="O519" s="78">
        <v>5.2134146341463419</v>
      </c>
      <c r="P519" s="8">
        <v>1.1739999999999999</v>
      </c>
      <c r="Q519" s="8">
        <v>0</v>
      </c>
      <c r="R519" s="8">
        <v>0.22700000000000001</v>
      </c>
      <c r="S519" s="8">
        <v>4351</v>
      </c>
      <c r="T519" s="8"/>
      <c r="U519" s="8"/>
      <c r="V519" s="8"/>
      <c r="W519" s="8">
        <v>0.34100000000000003</v>
      </c>
      <c r="X519" s="8"/>
      <c r="Y519" s="8"/>
      <c r="Z519" s="8">
        <v>3008</v>
      </c>
      <c r="AA519" s="8">
        <v>90.4</v>
      </c>
      <c r="AB519" s="8">
        <v>10.6</v>
      </c>
      <c r="AC519" s="8">
        <v>2257.6904761904761</v>
      </c>
      <c r="AD519" s="8">
        <v>141.489</v>
      </c>
      <c r="AE519" s="8"/>
      <c r="AF519" s="8"/>
      <c r="AG519" s="7">
        <v>1.1096895253185397</v>
      </c>
      <c r="AH519" s="111">
        <v>0.11700000000000001</v>
      </c>
      <c r="AI519" s="124">
        <v>0.1240119642857143</v>
      </c>
      <c r="AJ519" s="7">
        <v>63.989999999999995</v>
      </c>
      <c r="AK519" s="124">
        <v>1473.895473986486</v>
      </c>
      <c r="AM519" s="124">
        <v>7251.9120641891896</v>
      </c>
      <c r="AN519" s="124">
        <v>11538.230991554061</v>
      </c>
      <c r="AO519" s="124">
        <v>4.8850185810810833</v>
      </c>
      <c r="AQ519" s="78"/>
      <c r="AR519" s="7">
        <v>0.17688701359587439</v>
      </c>
      <c r="AS519" s="7">
        <f t="shared" si="222"/>
        <v>3.3957000000000002</v>
      </c>
      <c r="AT519">
        <v>46.9</v>
      </c>
      <c r="AU519" s="7">
        <v>0.38250000000000001</v>
      </c>
      <c r="AV519" s="7">
        <v>4.25</v>
      </c>
      <c r="AW519" s="78" t="s">
        <v>97</v>
      </c>
      <c r="AX519" s="78" t="s">
        <v>98</v>
      </c>
      <c r="AY519" s="78">
        <v>3704.2</v>
      </c>
      <c r="AZ519" s="78">
        <v>5237.84</v>
      </c>
      <c r="BA519" s="78">
        <v>37.770000000000003</v>
      </c>
      <c r="BB519" s="78">
        <v>300.13562504890325</v>
      </c>
      <c r="BC519" s="78" t="str">
        <f t="shared" si="227"/>
        <v>R63S2C3</v>
      </c>
      <c r="BD519" s="78">
        <f t="shared" si="229"/>
        <v>183.99494430520062</v>
      </c>
      <c r="BE519" s="78">
        <v>460.30000000000007</v>
      </c>
      <c r="BF519" s="78"/>
      <c r="BG519" s="99">
        <v>30.5</v>
      </c>
      <c r="BH519" s="142">
        <v>0.34018272672178207</v>
      </c>
      <c r="BI519" s="99">
        <v>4</v>
      </c>
      <c r="BJ519" s="99">
        <f t="shared" si="230"/>
        <v>15.997499999999999</v>
      </c>
      <c r="BK519" s="99">
        <v>35.281926491490488</v>
      </c>
      <c r="BL519" s="142">
        <v>2.9649122807017543</v>
      </c>
      <c r="BM519" s="76" t="str">
        <f t="shared" si="231"/>
        <v>R63S2</v>
      </c>
      <c r="BN519" s="76">
        <f t="shared" si="232"/>
        <v>54.184687783137676</v>
      </c>
      <c r="BO519" s="76"/>
      <c r="BP519" s="110">
        <f t="shared" si="233"/>
        <v>163.19941866500568</v>
      </c>
      <c r="BQ519" s="144">
        <f t="shared" si="234"/>
        <v>0.23099999999999998</v>
      </c>
      <c r="BR519" s="110">
        <f t="shared" si="235"/>
        <v>185.69963086412864</v>
      </c>
      <c r="BS519" s="99">
        <v>7</v>
      </c>
      <c r="BT519" s="99">
        <f t="shared" si="236"/>
        <v>11953.042915759157</v>
      </c>
      <c r="BU519" s="122">
        <v>1</v>
      </c>
      <c r="BV519" s="122">
        <f t="shared" si="237"/>
        <v>7602.042915759157</v>
      </c>
      <c r="BW519" s="122">
        <f t="shared" si="238"/>
        <v>4.3541520467836256E-2</v>
      </c>
      <c r="BX519" s="122" t="s">
        <v>1377</v>
      </c>
      <c r="BY519" s="122">
        <f t="shared" si="239"/>
        <v>0.38033059445860495</v>
      </c>
      <c r="BZ519" s="78">
        <v>-3.9252739000627135</v>
      </c>
      <c r="CA519" s="122">
        <f t="shared" si="240"/>
        <v>-3.7809441610388146</v>
      </c>
      <c r="CB519" s="122">
        <f t="shared" si="241"/>
        <v>-12.838952087639504</v>
      </c>
    </row>
    <row r="520" spans="1:80" x14ac:dyDescent="0.35">
      <c r="A520" s="34" t="s">
        <v>77</v>
      </c>
      <c r="B520" s="14">
        <f t="shared" si="242"/>
        <v>2</v>
      </c>
      <c r="C520" s="8" t="s">
        <v>44</v>
      </c>
      <c r="D520" s="14">
        <v>2</v>
      </c>
      <c r="E520" s="58">
        <v>44049</v>
      </c>
      <c r="F520" s="14">
        <v>3349</v>
      </c>
      <c r="G520" s="14">
        <v>3349.6</v>
      </c>
      <c r="H520" s="14">
        <f t="shared" si="226"/>
        <v>3301</v>
      </c>
      <c r="I520" s="14">
        <f t="shared" si="226"/>
        <v>3301.6</v>
      </c>
      <c r="J520" s="8">
        <v>5</v>
      </c>
      <c r="K520" s="54">
        <v>270.30380000000002</v>
      </c>
      <c r="L520" s="78">
        <v>29.878048780487806</v>
      </c>
      <c r="M520" s="78">
        <v>13.871951219512196</v>
      </c>
      <c r="N520" s="78">
        <v>21.006097560975611</v>
      </c>
      <c r="O520" s="78">
        <v>5.4268292682926838</v>
      </c>
      <c r="P520" s="8">
        <v>1.1080000000000001</v>
      </c>
      <c r="Q520" s="8">
        <v>0</v>
      </c>
      <c r="R520" s="8">
        <v>0.27200000000000002</v>
      </c>
      <c r="S520" s="8">
        <v>4030</v>
      </c>
      <c r="T520" s="8"/>
      <c r="U520" s="8"/>
      <c r="V520" s="8"/>
      <c r="W520" s="8">
        <v>0.33800000000000002</v>
      </c>
      <c r="X520" s="8"/>
      <c r="Y520" s="8"/>
      <c r="Z520" s="8">
        <v>2597</v>
      </c>
      <c r="AA520" s="8">
        <v>87</v>
      </c>
      <c r="AB520" s="8">
        <v>10.6</v>
      </c>
      <c r="AC520" s="8">
        <v>2257.6904761904761</v>
      </c>
      <c r="AD520" s="8">
        <v>141.489</v>
      </c>
      <c r="AE520" s="8"/>
      <c r="AF520" s="8"/>
      <c r="AG520" s="7">
        <v>1.1096895253185397</v>
      </c>
      <c r="AH520" s="111">
        <v>0.11700000000000001</v>
      </c>
      <c r="AI520" s="124">
        <v>0.1240119642857143</v>
      </c>
      <c r="AJ520" s="7">
        <v>63.989999999999995</v>
      </c>
      <c r="AK520" s="124">
        <v>1473.895473986486</v>
      </c>
      <c r="AM520" s="124">
        <v>7251.9120641891896</v>
      </c>
      <c r="AN520" s="124">
        <v>11538.230991554061</v>
      </c>
      <c r="AO520" s="124">
        <v>4.8850185810810833</v>
      </c>
      <c r="AQ520" s="78"/>
      <c r="AR520" s="7">
        <v>0.17688701359587439</v>
      </c>
      <c r="AS520" s="7">
        <f t="shared" si="222"/>
        <v>3.3957000000000002</v>
      </c>
      <c r="AT520">
        <v>46.9</v>
      </c>
      <c r="AU520" s="7">
        <v>0.58229999999999993</v>
      </c>
      <c r="AV520" s="7">
        <v>6.47</v>
      </c>
      <c r="AW520" s="78" t="s">
        <v>97</v>
      </c>
      <c r="AX520" s="78" t="s">
        <v>98</v>
      </c>
      <c r="AY520" s="78">
        <v>3713.8</v>
      </c>
      <c r="AZ520" s="78">
        <v>5244.64</v>
      </c>
      <c r="BA520" s="78">
        <v>66.069999999999993</v>
      </c>
      <c r="BB520" s="78">
        <v>375.87860259726682</v>
      </c>
      <c r="BC520" s="78" t="str">
        <f t="shared" si="227"/>
        <v>R63S2C2</v>
      </c>
      <c r="BD520" s="78">
        <f t="shared" si="229"/>
        <v>183.99494430520062</v>
      </c>
      <c r="BE520" s="78">
        <v>575.41</v>
      </c>
      <c r="BF520" s="78"/>
      <c r="BG520" s="99">
        <v>30.5</v>
      </c>
      <c r="BH520" s="142">
        <v>0.34018272672178207</v>
      </c>
      <c r="BI520" s="99">
        <v>4</v>
      </c>
      <c r="BJ520" s="99">
        <f t="shared" si="230"/>
        <v>15.997499999999999</v>
      </c>
      <c r="BK520" s="99">
        <v>35.281926491490488</v>
      </c>
      <c r="BL520" s="142">
        <v>2.5561797752808988</v>
      </c>
      <c r="BM520" s="76" t="str">
        <f t="shared" si="231"/>
        <v>R63S2</v>
      </c>
      <c r="BN520" s="76">
        <f t="shared" si="232"/>
        <v>54.184687783137676</v>
      </c>
      <c r="BO520" s="76"/>
      <c r="BP520" s="110">
        <f t="shared" si="233"/>
        <v>174.69934559822198</v>
      </c>
      <c r="BQ520" s="144">
        <f t="shared" si="234"/>
        <v>0.23099999999999998</v>
      </c>
      <c r="BR520" s="110">
        <f t="shared" si="235"/>
        <v>185.69963086412864</v>
      </c>
      <c r="BS520" s="99">
        <v>7</v>
      </c>
      <c r="BT520" s="99">
        <f t="shared" si="236"/>
        <v>12014.919203690919</v>
      </c>
      <c r="BU520" s="122">
        <v>1</v>
      </c>
      <c r="BV520" s="122">
        <f t="shared" si="237"/>
        <v>7984.9192036909189</v>
      </c>
      <c r="BW520" s="122">
        <f t="shared" si="238"/>
        <v>5.012134831460674E-2</v>
      </c>
      <c r="BX520" s="122" t="s">
        <v>1377</v>
      </c>
      <c r="BY520" s="122">
        <f t="shared" si="239"/>
        <v>0.3556216802880432</v>
      </c>
      <c r="BZ520" s="78">
        <v>-3.8170603154224807</v>
      </c>
      <c r="CA520" s="122">
        <f t="shared" si="240"/>
        <v>-3.7809441610388146</v>
      </c>
      <c r="CB520" s="122">
        <f t="shared" si="241"/>
        <v>-12.838952087639504</v>
      </c>
    </row>
    <row r="521" spans="1:80" x14ac:dyDescent="0.35">
      <c r="A521" s="34" t="s">
        <v>77</v>
      </c>
      <c r="B521" s="14">
        <f t="shared" si="242"/>
        <v>2</v>
      </c>
      <c r="C521" s="8" t="s">
        <v>44</v>
      </c>
      <c r="D521" s="14">
        <v>1</v>
      </c>
      <c r="E521" s="58">
        <v>44049</v>
      </c>
      <c r="F521" s="14">
        <v>3374.2</v>
      </c>
      <c r="G521" s="14">
        <v>3375.2</v>
      </c>
      <c r="H521" s="14">
        <f t="shared" si="226"/>
        <v>3326.2</v>
      </c>
      <c r="I521" s="14">
        <f t="shared" si="226"/>
        <v>3327.2</v>
      </c>
      <c r="J521" s="8">
        <v>9</v>
      </c>
      <c r="K521" s="54">
        <v>269.80700000000002</v>
      </c>
      <c r="L521" s="78">
        <v>26.676829268292686</v>
      </c>
      <c r="M521" s="78">
        <v>12.195121951219512</v>
      </c>
      <c r="N521" s="78">
        <v>22.835365853658541</v>
      </c>
      <c r="O521" s="78">
        <v>4.3902439024390247</v>
      </c>
      <c r="P521" s="8">
        <v>0.73329999999999995</v>
      </c>
      <c r="Q521" s="8">
        <v>0</v>
      </c>
      <c r="R521" s="8">
        <v>0.18</v>
      </c>
      <c r="S521" s="8">
        <v>3856</v>
      </c>
      <c r="T521" s="8"/>
      <c r="U521" s="8"/>
      <c r="V521" s="8"/>
      <c r="W521" s="8">
        <v>0.22900000000000001</v>
      </c>
      <c r="X521" s="8"/>
      <c r="Y521" s="8"/>
      <c r="Z521" s="8">
        <v>1710</v>
      </c>
      <c r="AA521" s="8">
        <v>65.2</v>
      </c>
      <c r="AB521" s="8">
        <v>10.6</v>
      </c>
      <c r="AC521" s="8">
        <v>2257.6904761904761</v>
      </c>
      <c r="AD521" s="8">
        <v>141.489</v>
      </c>
      <c r="AE521" s="8"/>
      <c r="AF521" s="8"/>
      <c r="AG521" s="7">
        <v>1.1096895253185397</v>
      </c>
      <c r="AH521" s="111">
        <v>0.11700000000000001</v>
      </c>
      <c r="AI521" s="124">
        <v>0.1240119642857143</v>
      </c>
      <c r="AJ521" s="7">
        <v>63.989999999999995</v>
      </c>
      <c r="AK521" s="124">
        <v>1473.895473986486</v>
      </c>
      <c r="AM521" s="124">
        <v>7251.9120641891896</v>
      </c>
      <c r="AN521" s="124">
        <v>11538.230991554061</v>
      </c>
      <c r="AO521" s="124">
        <v>4.8850185810810833</v>
      </c>
      <c r="AQ521" s="78"/>
      <c r="AR521" s="7">
        <v>0.17688701359587439</v>
      </c>
      <c r="AS521" s="7">
        <f t="shared" si="222"/>
        <v>3.3957000000000002</v>
      </c>
      <c r="AT521">
        <v>46.9</v>
      </c>
      <c r="AU521" s="7">
        <v>0.18</v>
      </c>
      <c r="AV521" s="7">
        <v>2</v>
      </c>
      <c r="AW521" s="78" t="s">
        <v>97</v>
      </c>
      <c r="AX521" s="78" t="s">
        <v>98</v>
      </c>
      <c r="AY521" s="78">
        <v>3736</v>
      </c>
      <c r="AZ521" s="78">
        <v>5254.72</v>
      </c>
      <c r="BA521" s="78">
        <v>3.19</v>
      </c>
      <c r="BB521" s="78">
        <v>54.796144121365352</v>
      </c>
      <c r="BC521" s="78" t="str">
        <f t="shared" si="227"/>
        <v>R63S2C1</v>
      </c>
      <c r="BD521" s="78">
        <f t="shared" si="229"/>
        <v>183.99494430520062</v>
      </c>
      <c r="BE521" s="78">
        <v>83.22</v>
      </c>
      <c r="BF521" s="78"/>
      <c r="BG521" s="99">
        <v>30.5</v>
      </c>
      <c r="BH521" s="142">
        <v>0.34018272672178207</v>
      </c>
      <c r="BI521" s="99">
        <v>4</v>
      </c>
      <c r="BJ521" s="99">
        <f t="shared" si="230"/>
        <v>15.997499999999999</v>
      </c>
      <c r="BK521" s="99">
        <v>35.281926491490488</v>
      </c>
      <c r="BL521" s="142">
        <v>2.7777777777777777</v>
      </c>
      <c r="BM521" s="76" t="str">
        <f t="shared" si="231"/>
        <v>R63S2</v>
      </c>
      <c r="BN521" s="76">
        <f t="shared" si="232"/>
        <v>54.184687783137676</v>
      </c>
      <c r="BO521" s="76"/>
      <c r="BP521" s="110">
        <f t="shared" si="233"/>
        <v>245.640625</v>
      </c>
      <c r="BQ521" s="144">
        <f t="shared" si="234"/>
        <v>0.23099999999999998</v>
      </c>
      <c r="BR521" s="110">
        <f t="shared" si="235"/>
        <v>185.69963086412864</v>
      </c>
      <c r="BS521" s="99">
        <v>7</v>
      </c>
      <c r="BT521" s="99">
        <f t="shared" si="236"/>
        <v>12106.641701095647</v>
      </c>
      <c r="BU521" s="122">
        <v>1</v>
      </c>
      <c r="BV521" s="122">
        <f t="shared" si="237"/>
        <v>8250.6417010956466</v>
      </c>
      <c r="BW521" s="122">
        <f t="shared" si="238"/>
        <v>4.0999999999999995E-2</v>
      </c>
      <c r="BX521" s="122" t="s">
        <v>1377</v>
      </c>
      <c r="BY521" s="122">
        <f t="shared" si="239"/>
        <v>0.42565514630801426</v>
      </c>
      <c r="BZ521" s="78">
        <v>-3.6882274435795122</v>
      </c>
      <c r="CA521" s="122">
        <f t="shared" si="240"/>
        <v>-3.7809441610388146</v>
      </c>
      <c r="CB521" s="122">
        <f t="shared" si="241"/>
        <v>-12.838952087639504</v>
      </c>
    </row>
    <row r="522" spans="1:80" x14ac:dyDescent="0.35">
      <c r="A522" s="34" t="s">
        <v>77</v>
      </c>
      <c r="B522" s="14">
        <v>1</v>
      </c>
      <c r="C522" s="8" t="s">
        <v>44</v>
      </c>
      <c r="D522" s="14">
        <v>4</v>
      </c>
      <c r="E522" s="58">
        <v>44044</v>
      </c>
      <c r="F522" s="14">
        <v>3397.4</v>
      </c>
      <c r="G522" s="14">
        <v>3398</v>
      </c>
      <c r="H522" s="14">
        <f t="shared" si="226"/>
        <v>3349.4</v>
      </c>
      <c r="I522" s="14">
        <f t="shared" si="226"/>
        <v>3350</v>
      </c>
      <c r="J522" s="8">
        <v>5</v>
      </c>
      <c r="K522" s="54">
        <v>275.60120000000001</v>
      </c>
      <c r="L522" s="78">
        <v>68.231707317073173</v>
      </c>
      <c r="M522" s="78">
        <v>29.451219512195124</v>
      </c>
      <c r="N522" s="78">
        <v>46.920731707317074</v>
      </c>
      <c r="O522" s="78">
        <v>10.060975609756099</v>
      </c>
      <c r="P522" s="8">
        <v>1.1779999999999999</v>
      </c>
      <c r="Q522" s="8">
        <v>0</v>
      </c>
      <c r="R522" s="8">
        <v>0.29599999999999999</v>
      </c>
      <c r="S522" s="8">
        <v>2791</v>
      </c>
      <c r="T522" s="8"/>
      <c r="U522" s="8"/>
      <c r="V522" s="8"/>
      <c r="W522" s="8">
        <v>0.49299999999999999</v>
      </c>
      <c r="X522" s="8"/>
      <c r="Y522" s="8"/>
      <c r="Z522" s="8">
        <v>1849</v>
      </c>
      <c r="AA522" s="8">
        <v>11.5</v>
      </c>
      <c r="AB522" s="8">
        <v>10.4</v>
      </c>
      <c r="AC522" s="8">
        <v>2853.6904761904761</v>
      </c>
      <c r="AD522" s="8">
        <v>316.64</v>
      </c>
      <c r="AE522" s="8"/>
      <c r="AF522" s="8"/>
      <c r="AG522" s="7">
        <v>0.93926506159777767</v>
      </c>
      <c r="AH522" s="111">
        <v>8.4000000000000005E-2</v>
      </c>
      <c r="AI522" s="124">
        <v>7.6219212121212118E-2</v>
      </c>
      <c r="AJ522" s="7">
        <v>42.5</v>
      </c>
      <c r="AK522" s="124">
        <v>2165.1317487804872</v>
      </c>
      <c r="AM522" s="124">
        <v>7362.6151756097552</v>
      </c>
      <c r="AN522" s="124">
        <v>11925.34862591463</v>
      </c>
      <c r="AO522" s="124">
        <v>5.6184402439024383</v>
      </c>
      <c r="AQ522" s="78"/>
      <c r="AR522" s="7">
        <v>0.11392941176470588</v>
      </c>
      <c r="AS522" s="7">
        <f t="shared" si="222"/>
        <v>1.4525999999999999</v>
      </c>
      <c r="AT522">
        <v>60.4</v>
      </c>
      <c r="AU522" s="7">
        <v>0</v>
      </c>
      <c r="AV522" s="7">
        <v>0</v>
      </c>
      <c r="AW522" s="78" t="s">
        <v>97</v>
      </c>
      <c r="AX522" s="78" t="s">
        <v>98</v>
      </c>
      <c r="AY522" s="78">
        <v>3758.3</v>
      </c>
      <c r="AZ522" s="78">
        <v>5264</v>
      </c>
      <c r="BA522" s="78">
        <v>0</v>
      </c>
      <c r="BB522" s="78">
        <v>-5.5522348409377704</v>
      </c>
      <c r="BC522" s="78" t="str">
        <f t="shared" si="227"/>
        <v>R63S1C4</v>
      </c>
      <c r="BD522" s="78">
        <f t="shared" si="229"/>
        <v>29.278185207016946</v>
      </c>
      <c r="BE522" s="78">
        <v>-8.36</v>
      </c>
      <c r="BF522" s="78"/>
      <c r="BG522" s="99">
        <v>30.1</v>
      </c>
      <c r="BH522" s="142">
        <v>0.90817790530846498</v>
      </c>
      <c r="BI522" s="99">
        <v>4</v>
      </c>
      <c r="BJ522" s="99">
        <f t="shared" si="230"/>
        <v>10.625</v>
      </c>
      <c r="BK522" s="99">
        <v>67.145658263305322</v>
      </c>
      <c r="BL522" s="142">
        <v>2.9272727272727272</v>
      </c>
      <c r="BM522" s="76" t="str">
        <f t="shared" si="231"/>
        <v>R63S1</v>
      </c>
      <c r="BN522" s="76">
        <f t="shared" si="232"/>
        <v>20.155710592741944</v>
      </c>
      <c r="BO522" s="76"/>
      <c r="BP522" s="110">
        <f t="shared" si="233"/>
        <v>99.328690633038448</v>
      </c>
      <c r="BQ522" s="144">
        <f t="shared" si="234"/>
        <v>0.27449999999999997</v>
      </c>
      <c r="BR522" s="110">
        <f t="shared" si="235"/>
        <v>101.91517039902747</v>
      </c>
      <c r="BS522" s="99">
        <v>7</v>
      </c>
      <c r="BT522" s="99">
        <f t="shared" si="236"/>
        <v>10318.796023195157</v>
      </c>
      <c r="BU522" s="122">
        <v>1</v>
      </c>
      <c r="BV522" s="122">
        <f t="shared" si="237"/>
        <v>7527.7960231951565</v>
      </c>
      <c r="BW522" s="122">
        <f t="shared" si="238"/>
        <v>2.9420606060606057E-2</v>
      </c>
      <c r="BX522" s="122" t="s">
        <v>1377</v>
      </c>
      <c r="BY522" s="122">
        <f t="shared" si="239"/>
        <v>0.2315451691510915</v>
      </c>
      <c r="BZ522" s="78">
        <v>-4.5297994487412083</v>
      </c>
      <c r="CA522" s="122">
        <f t="shared" si="240"/>
        <v>-4.5671588120974373</v>
      </c>
      <c r="CB522" s="122">
        <f t="shared" si="241"/>
        <v>-6.6342548904527368</v>
      </c>
    </row>
    <row r="523" spans="1:80" x14ac:dyDescent="0.35">
      <c r="A523" s="34" t="s">
        <v>77</v>
      </c>
      <c r="B523" s="14">
        <f t="shared" ref="B523:B525" si="243">B522</f>
        <v>1</v>
      </c>
      <c r="C523" s="8" t="s">
        <v>44</v>
      </c>
      <c r="D523" s="14">
        <v>3</v>
      </c>
      <c r="E523" s="58">
        <v>44044</v>
      </c>
      <c r="F523" s="14">
        <v>3423</v>
      </c>
      <c r="G523" s="14">
        <v>3423.8</v>
      </c>
      <c r="H523" s="14">
        <f t="shared" si="226"/>
        <v>3375</v>
      </c>
      <c r="I523" s="14">
        <f t="shared" si="226"/>
        <v>3375.8</v>
      </c>
      <c r="J523" s="8">
        <v>7</v>
      </c>
      <c r="K523" s="54">
        <v>273.8732</v>
      </c>
      <c r="L523" s="78">
        <v>68.292682926829272</v>
      </c>
      <c r="M523" s="78">
        <v>29.451219512195124</v>
      </c>
      <c r="N523" s="78">
        <v>46.920731707317074</v>
      </c>
      <c r="O523" s="78">
        <v>10.060975609756099</v>
      </c>
      <c r="P523" s="8">
        <v>1.1779999999999999</v>
      </c>
      <c r="Q523" s="8">
        <v>0</v>
      </c>
      <c r="R523" s="8">
        <v>0.29599999999999999</v>
      </c>
      <c r="S523" s="8">
        <v>2791</v>
      </c>
      <c r="T523" s="8"/>
      <c r="U523" s="8"/>
      <c r="V523" s="8"/>
      <c r="W523" s="8">
        <v>0.49299999999999999</v>
      </c>
      <c r="X523" s="8"/>
      <c r="Y523" s="8"/>
      <c r="Z523" s="8">
        <v>1849</v>
      </c>
      <c r="AA523" s="8">
        <v>11.5</v>
      </c>
      <c r="AB523" s="8">
        <v>10.4</v>
      </c>
      <c r="AC523" s="8">
        <v>2853.6904761904761</v>
      </c>
      <c r="AD523" s="8">
        <v>316.64</v>
      </c>
      <c r="AE523" s="8"/>
      <c r="AF523" s="8"/>
      <c r="AG523" s="7">
        <v>0.93926506159777767</v>
      </c>
      <c r="AH523" s="111">
        <v>8.4000000000000005E-2</v>
      </c>
      <c r="AI523" s="124">
        <v>7.6219212121212118E-2</v>
      </c>
      <c r="AJ523" s="7">
        <v>42.5</v>
      </c>
      <c r="AK523" s="124">
        <v>2165.1317487804872</v>
      </c>
      <c r="AM523" s="124">
        <v>7362.6151756097552</v>
      </c>
      <c r="AN523" s="124">
        <v>11925.34862591463</v>
      </c>
      <c r="AO523" s="124">
        <v>5.6184402439024383</v>
      </c>
      <c r="AQ523" s="78"/>
      <c r="AR523" s="7">
        <v>0.11392941176470588</v>
      </c>
      <c r="AS523" s="7">
        <f t="shared" si="222"/>
        <v>1.4525999999999999</v>
      </c>
      <c r="AT523">
        <v>60.4</v>
      </c>
      <c r="AU523" s="7">
        <v>2.6999999999999996E-2</v>
      </c>
      <c r="AV523" s="7">
        <v>0.3</v>
      </c>
      <c r="AW523" s="78" t="s">
        <v>97</v>
      </c>
      <c r="AX523" s="78" t="s">
        <v>98</v>
      </c>
      <c r="AY523" s="78">
        <v>3783.2</v>
      </c>
      <c r="AZ523" s="78">
        <v>5274.24</v>
      </c>
      <c r="BA523" s="78">
        <v>17.940000000000001</v>
      </c>
      <c r="BB523" s="78">
        <v>67.82514218263762</v>
      </c>
      <c r="BC523" s="78" t="str">
        <f t="shared" si="227"/>
        <v>R63S1C3</v>
      </c>
      <c r="BD523" s="78">
        <f t="shared" si="229"/>
        <v>29.278185207016946</v>
      </c>
      <c r="BE523" s="78">
        <v>101.13</v>
      </c>
      <c r="BF523" s="78"/>
      <c r="BG523" s="99">
        <v>30.1</v>
      </c>
      <c r="BH523" s="142">
        <v>0.90817790530846498</v>
      </c>
      <c r="BI523" s="99">
        <v>4</v>
      </c>
      <c r="BJ523" s="99">
        <f t="shared" si="230"/>
        <v>10.625</v>
      </c>
      <c r="BK523" s="99">
        <v>67.145658263305322</v>
      </c>
      <c r="BL523" s="142">
        <v>2.9272727272727272</v>
      </c>
      <c r="BM523" s="76" t="str">
        <f t="shared" si="231"/>
        <v>R63S1</v>
      </c>
      <c r="BN523" s="76">
        <f t="shared" si="232"/>
        <v>20.155710592741944</v>
      </c>
      <c r="BO523" s="76"/>
      <c r="BP523" s="110">
        <f t="shared" si="233"/>
        <v>99.328690633038448</v>
      </c>
      <c r="BQ523" s="144">
        <f t="shared" si="234"/>
        <v>0.27449999999999997</v>
      </c>
      <c r="BR523" s="110">
        <f t="shared" si="235"/>
        <v>101.91517039902747</v>
      </c>
      <c r="BS523" s="99">
        <v>7</v>
      </c>
      <c r="BT523" s="99">
        <f t="shared" si="236"/>
        <v>10397.664231887398</v>
      </c>
      <c r="BU523" s="122">
        <v>1</v>
      </c>
      <c r="BV523" s="122">
        <f t="shared" si="237"/>
        <v>7606.6642318873983</v>
      </c>
      <c r="BW523" s="122">
        <f t="shared" si="238"/>
        <v>2.9420606060606057E-2</v>
      </c>
      <c r="BX523" s="122" t="s">
        <v>1377</v>
      </c>
      <c r="BY523" s="122">
        <f t="shared" si="239"/>
        <v>0.2315451691510915</v>
      </c>
      <c r="BZ523" s="78">
        <v>-4.5297994487412083</v>
      </c>
      <c r="CA523" s="122">
        <f t="shared" si="240"/>
        <v>-4.5671588120974373</v>
      </c>
      <c r="CB523" s="122">
        <f t="shared" si="241"/>
        <v>-6.6342548904527368</v>
      </c>
    </row>
    <row r="524" spans="1:80" x14ac:dyDescent="0.35">
      <c r="A524" s="34" t="s">
        <v>77</v>
      </c>
      <c r="B524" s="14">
        <f t="shared" si="243"/>
        <v>1</v>
      </c>
      <c r="C524" s="8" t="s">
        <v>44</v>
      </c>
      <c r="D524" s="14">
        <v>2</v>
      </c>
      <c r="E524" s="58">
        <v>44044</v>
      </c>
      <c r="F524" s="14">
        <v>3460.4</v>
      </c>
      <c r="G524" s="14">
        <v>3461</v>
      </c>
      <c r="H524" s="14">
        <f t="shared" si="226"/>
        <v>3412.4</v>
      </c>
      <c r="I524" s="14">
        <f t="shared" si="226"/>
        <v>3413</v>
      </c>
      <c r="J524" s="8">
        <v>5</v>
      </c>
      <c r="K524" s="54">
        <v>273.8732</v>
      </c>
      <c r="L524" s="78">
        <v>50.304878048780488</v>
      </c>
      <c r="M524" s="78">
        <v>30.487804878048781</v>
      </c>
      <c r="N524" s="78">
        <v>44.268292682926827</v>
      </c>
      <c r="O524" s="78">
        <v>9.2378048780487809</v>
      </c>
      <c r="P524" s="8">
        <v>0.88300000000000001</v>
      </c>
      <c r="Q524" s="8">
        <v>0</v>
      </c>
      <c r="R524" s="8">
        <v>0.253</v>
      </c>
      <c r="S524" s="8">
        <v>2535</v>
      </c>
      <c r="T524" s="8"/>
      <c r="U524" s="8"/>
      <c r="V524" s="8"/>
      <c r="W524" s="8">
        <v>0.42199999999999999</v>
      </c>
      <c r="X524" s="8"/>
      <c r="Y524" s="8"/>
      <c r="Z524" s="8">
        <v>2189</v>
      </c>
      <c r="AA524" s="8">
        <v>33.1</v>
      </c>
      <c r="AB524" s="8">
        <v>10.4</v>
      </c>
      <c r="AC524" s="8">
        <v>2853.6904761904761</v>
      </c>
      <c r="AD524" s="8">
        <v>316.64</v>
      </c>
      <c r="AE524" s="8"/>
      <c r="AF524" s="8"/>
      <c r="AG524" s="7">
        <v>0.93926506159777767</v>
      </c>
      <c r="AH524" s="111">
        <v>8.4000000000000005E-2</v>
      </c>
      <c r="AI524" s="124">
        <v>7.6219212121212118E-2</v>
      </c>
      <c r="AJ524" s="7">
        <v>42.5</v>
      </c>
      <c r="AK524" s="124">
        <v>2165.1317487804872</v>
      </c>
      <c r="AM524" s="124">
        <v>7362.6151756097552</v>
      </c>
      <c r="AN524" s="124">
        <v>11925.34862591463</v>
      </c>
      <c r="AO524" s="124">
        <v>5.6184402439024383</v>
      </c>
      <c r="AQ524" s="78"/>
      <c r="AR524" s="7">
        <v>0.11392941176470588</v>
      </c>
      <c r="AS524" s="7">
        <f t="shared" si="222"/>
        <v>1.4525999999999999</v>
      </c>
      <c r="AT524">
        <v>60.4</v>
      </c>
      <c r="AU524" s="7">
        <v>1.0800000000000001E-2</v>
      </c>
      <c r="AV524" s="7">
        <v>0.12</v>
      </c>
      <c r="AW524" s="78" t="s">
        <v>97</v>
      </c>
      <c r="AX524" s="78" t="s">
        <v>98</v>
      </c>
      <c r="AY524" s="78">
        <v>3824.9</v>
      </c>
      <c r="AZ524" s="78">
        <v>5289.2</v>
      </c>
      <c r="BA524" s="78">
        <v>37.68</v>
      </c>
      <c r="BB524" s="78">
        <v>32.104077033394802</v>
      </c>
      <c r="BC524" s="78" t="str">
        <f t="shared" si="227"/>
        <v>R63S1C2</v>
      </c>
      <c r="BD524" s="78">
        <f t="shared" si="229"/>
        <v>29.278185207016946</v>
      </c>
      <c r="BE524" s="78">
        <v>47.01</v>
      </c>
      <c r="BF524" s="78"/>
      <c r="BG524" s="99">
        <v>30.1</v>
      </c>
      <c r="BH524" s="142">
        <v>0.90817790530846498</v>
      </c>
      <c r="BI524" s="99">
        <v>4</v>
      </c>
      <c r="BJ524" s="99">
        <f t="shared" si="230"/>
        <v>10.625</v>
      </c>
      <c r="BK524" s="99">
        <v>67.145658263305322</v>
      </c>
      <c r="BL524" s="142">
        <v>3.3003300330033003</v>
      </c>
      <c r="BM524" s="76" t="str">
        <f t="shared" si="231"/>
        <v>R63S1</v>
      </c>
      <c r="BN524" s="76">
        <f t="shared" si="232"/>
        <v>20.155710592741944</v>
      </c>
      <c r="BO524" s="76"/>
      <c r="BP524" s="110">
        <f t="shared" si="233"/>
        <v>104.5016501650165</v>
      </c>
      <c r="BQ524" s="144">
        <f t="shared" si="234"/>
        <v>0.27449999999999997</v>
      </c>
      <c r="BR524" s="110">
        <f t="shared" si="235"/>
        <v>101.91517039902747</v>
      </c>
      <c r="BS524" s="99">
        <v>7</v>
      </c>
      <c r="BT524" s="99">
        <f t="shared" si="236"/>
        <v>10512.885755523721</v>
      </c>
      <c r="BU524" s="122">
        <v>1</v>
      </c>
      <c r="BV524" s="122">
        <f t="shared" si="237"/>
        <v>7977.8857555237209</v>
      </c>
      <c r="BW524" s="122">
        <f t="shared" si="238"/>
        <v>2.7387458745874588E-2</v>
      </c>
      <c r="BX524" s="122" t="s">
        <v>1377</v>
      </c>
      <c r="BY524" s="122">
        <f t="shared" si="239"/>
        <v>0.25436816339846874</v>
      </c>
      <c r="BZ524" s="78">
        <v>-4.6045181754536673</v>
      </c>
      <c r="CA524" s="122">
        <f t="shared" si="240"/>
        <v>-4.5671588120974373</v>
      </c>
      <c r="CB524" s="122">
        <f t="shared" si="241"/>
        <v>-6.6342548904527368</v>
      </c>
    </row>
    <row r="525" spans="1:80" x14ac:dyDescent="0.35">
      <c r="A525" s="34" t="s">
        <v>77</v>
      </c>
      <c r="B525" s="14">
        <f t="shared" si="243"/>
        <v>1</v>
      </c>
      <c r="C525" s="8" t="s">
        <v>44</v>
      </c>
      <c r="D525" s="14">
        <v>1</v>
      </c>
      <c r="E525" s="58">
        <v>44044</v>
      </c>
      <c r="F525" s="14">
        <v>3483.2</v>
      </c>
      <c r="G525" s="14">
        <v>3484</v>
      </c>
      <c r="H525" s="14">
        <f t="shared" si="226"/>
        <v>3435.2</v>
      </c>
      <c r="I525" s="14">
        <f t="shared" si="226"/>
        <v>3436</v>
      </c>
      <c r="J525" s="8">
        <v>7</v>
      </c>
      <c r="K525" s="54">
        <v>272.93899999999996</v>
      </c>
      <c r="L525" s="78">
        <v>50.304878048780488</v>
      </c>
      <c r="M525" s="78">
        <v>30.487804878048781</v>
      </c>
      <c r="N525" s="78">
        <v>44.268292682926827</v>
      </c>
      <c r="O525" s="78">
        <v>9.2378048780487809</v>
      </c>
      <c r="P525" s="8">
        <v>0.88300000000000001</v>
      </c>
      <c r="Q525" s="8">
        <v>0</v>
      </c>
      <c r="R525" s="8">
        <v>0.253</v>
      </c>
      <c r="S525" s="8">
        <v>2535</v>
      </c>
      <c r="T525" s="8"/>
      <c r="U525" s="8"/>
      <c r="V525" s="8"/>
      <c r="W525" s="8">
        <v>0.42199999999999999</v>
      </c>
      <c r="X525" s="8"/>
      <c r="Y525" s="8"/>
      <c r="Z525" s="8">
        <v>2189</v>
      </c>
      <c r="AA525" s="8">
        <v>33.1</v>
      </c>
      <c r="AB525" s="8">
        <v>10.4</v>
      </c>
      <c r="AC525" s="8">
        <v>2853.6904761904761</v>
      </c>
      <c r="AD525" s="8">
        <v>316.64</v>
      </c>
      <c r="AE525" s="8"/>
      <c r="AF525" s="8"/>
      <c r="AG525" s="7">
        <v>0.93926506159777767</v>
      </c>
      <c r="AH525" s="111">
        <v>8.4000000000000005E-2</v>
      </c>
      <c r="AI525" s="124">
        <v>7.6219212121212118E-2</v>
      </c>
      <c r="AJ525" s="7">
        <v>42.5</v>
      </c>
      <c r="AK525" s="124">
        <v>2165.1317487804872</v>
      </c>
      <c r="AM525" s="124">
        <v>7362.6151756097552</v>
      </c>
      <c r="AN525" s="124">
        <v>11925.34862591463</v>
      </c>
      <c r="AO525" s="124">
        <v>5.6184402439024383</v>
      </c>
      <c r="AQ525" s="78"/>
      <c r="AR525" s="7">
        <v>0.11392941176470588</v>
      </c>
      <c r="AS525" s="7">
        <f t="shared" si="222"/>
        <v>1.4525999999999999</v>
      </c>
      <c r="AT525">
        <v>60.4</v>
      </c>
      <c r="AU525" s="7">
        <v>0</v>
      </c>
      <c r="AV525" s="7">
        <v>0</v>
      </c>
      <c r="AW525" s="78" t="s">
        <v>97</v>
      </c>
      <c r="AX525" s="78" t="s">
        <v>98</v>
      </c>
      <c r="AY525" s="78">
        <v>3851.7</v>
      </c>
      <c r="AZ525" s="78">
        <v>5298.32</v>
      </c>
      <c r="BA525" s="78">
        <v>47.11</v>
      </c>
      <c r="BB525" s="78">
        <v>22.735756452973142</v>
      </c>
      <c r="BC525" s="78" t="str">
        <f t="shared" si="227"/>
        <v>R63S1C1</v>
      </c>
      <c r="BD525" s="78">
        <f t="shared" si="229"/>
        <v>29.278185207016946</v>
      </c>
      <c r="BE525" s="78">
        <v>32.890000000000008</v>
      </c>
      <c r="BF525" s="78"/>
      <c r="BG525" s="99">
        <v>30.1</v>
      </c>
      <c r="BH525" s="142">
        <v>0.90817790530846498</v>
      </c>
      <c r="BI525" s="99">
        <v>4</v>
      </c>
      <c r="BJ525" s="99">
        <f t="shared" si="230"/>
        <v>10.625</v>
      </c>
      <c r="BK525" s="99">
        <v>67.145658263305322</v>
      </c>
      <c r="BL525" s="142">
        <v>3.3003300330033003</v>
      </c>
      <c r="BM525" s="76" t="str">
        <f t="shared" si="231"/>
        <v>R63S1</v>
      </c>
      <c r="BN525" s="76">
        <f t="shared" si="232"/>
        <v>20.155710592741944</v>
      </c>
      <c r="BO525" s="76"/>
      <c r="BP525" s="110">
        <f t="shared" si="233"/>
        <v>104.5016501650165</v>
      </c>
      <c r="BQ525" s="144">
        <f t="shared" si="234"/>
        <v>0.27449999999999997</v>
      </c>
      <c r="BR525" s="110">
        <f t="shared" si="235"/>
        <v>101.91517039902747</v>
      </c>
      <c r="BS525" s="99">
        <v>7</v>
      </c>
      <c r="BT525" s="99">
        <f t="shared" si="236"/>
        <v>10583.127753890249</v>
      </c>
      <c r="BU525" s="122">
        <v>1</v>
      </c>
      <c r="BV525" s="122">
        <f t="shared" si="237"/>
        <v>8048.1277538902486</v>
      </c>
      <c r="BW525" s="122">
        <f t="shared" si="238"/>
        <v>2.7387458745874588E-2</v>
      </c>
      <c r="BX525" s="122" t="s">
        <v>1377</v>
      </c>
      <c r="BY525" s="122">
        <f t="shared" si="239"/>
        <v>0.25436816339846874</v>
      </c>
      <c r="BZ525" s="78">
        <v>-4.6045181754536673</v>
      </c>
      <c r="CA525" s="122">
        <f t="shared" si="240"/>
        <v>-4.5671588120974373</v>
      </c>
      <c r="CB525" s="122">
        <f t="shared" si="241"/>
        <v>-6.6342548904527368</v>
      </c>
    </row>
    <row r="526" spans="1:80" x14ac:dyDescent="0.35">
      <c r="A526" s="34" t="s">
        <v>78</v>
      </c>
      <c r="B526" s="14">
        <v>8</v>
      </c>
      <c r="C526" s="8" t="s">
        <v>46</v>
      </c>
      <c r="D526" s="14">
        <v>1</v>
      </c>
      <c r="E526" s="58">
        <v>44043</v>
      </c>
      <c r="F526" s="14">
        <v>2756.2</v>
      </c>
      <c r="G526" s="14">
        <v>2758</v>
      </c>
      <c r="H526" s="14">
        <v>2661.2</v>
      </c>
      <c r="I526" s="14">
        <v>2663</v>
      </c>
      <c r="J526" s="8">
        <v>17</v>
      </c>
      <c r="K526" s="54">
        <v>259.8818</v>
      </c>
      <c r="L526" s="66">
        <v>217.2</v>
      </c>
      <c r="M526" s="67">
        <v>128.30000000000001</v>
      </c>
      <c r="N526" s="68">
        <v>190.9</v>
      </c>
      <c r="O526" s="69">
        <v>22.3</v>
      </c>
      <c r="P526" s="69">
        <v>1.0409999999999999</v>
      </c>
      <c r="Q526" s="69">
        <v>0.313</v>
      </c>
      <c r="R526" s="69">
        <v>0.26</v>
      </c>
      <c r="S526" s="8">
        <v>2329</v>
      </c>
      <c r="T526" s="8"/>
      <c r="U526" s="8"/>
      <c r="V526" s="8"/>
      <c r="W526" s="8">
        <v>0.497</v>
      </c>
      <c r="X526" s="8"/>
      <c r="Y526" s="8"/>
      <c r="Z526" s="8">
        <v>4135</v>
      </c>
      <c r="AA526" s="8">
        <v>21.8</v>
      </c>
      <c r="AB526" s="8">
        <v>12.5</v>
      </c>
      <c r="AC526" s="8">
        <v>2224.0714285714284</v>
      </c>
      <c r="AD526" s="8">
        <v>209.87299999999999</v>
      </c>
      <c r="AE526" s="8"/>
      <c r="AF526" s="8"/>
      <c r="AG526" s="7" t="e">
        <v>#N/A</v>
      </c>
      <c r="AH526" s="111">
        <v>0.13</v>
      </c>
      <c r="AI526" s="124">
        <v>7.2778928571428564E-2</v>
      </c>
      <c r="AJ526" s="7">
        <v>18.618000000000002</v>
      </c>
      <c r="AK526" s="124">
        <v>2004.013461052632</v>
      </c>
      <c r="AM526" s="124">
        <v>6518.935085789476</v>
      </c>
      <c r="AN526" s="124">
        <v>9094.9348789473643</v>
      </c>
      <c r="AO526" s="124">
        <v>1.9998163157894731</v>
      </c>
      <c r="AQ526" s="78"/>
      <c r="AR526" s="7">
        <v>0.49838865613922007</v>
      </c>
      <c r="AS526" s="7">
        <f t="shared" si="222"/>
        <v>2.7837000000000001</v>
      </c>
      <c r="AT526">
        <v>53.2</v>
      </c>
      <c r="AU526" s="7">
        <v>0.13875000000000001</v>
      </c>
      <c r="AV526" s="7">
        <v>1.85</v>
      </c>
      <c r="AW526" s="78" t="s">
        <v>97</v>
      </c>
      <c r="AX526" s="78" t="s">
        <v>98</v>
      </c>
      <c r="AY526" s="78">
        <v>3554.7</v>
      </c>
      <c r="AZ526" s="78">
        <v>4988.72</v>
      </c>
      <c r="BA526" s="78">
        <v>0</v>
      </c>
      <c r="BB526" s="78">
        <v>100.82146692514748</v>
      </c>
      <c r="BC526" s="78" t="str">
        <f t="shared" si="227"/>
        <v>R66S8C1</v>
      </c>
      <c r="BD526" s="78">
        <f t="shared" si="229"/>
        <v>27.923720838285949</v>
      </c>
      <c r="BE526" s="78">
        <v>144.58000000000004</v>
      </c>
      <c r="BF526" s="78"/>
      <c r="BG526" s="99">
        <v>30.3</v>
      </c>
      <c r="BH526" s="142">
        <v>1.7993339778708775</v>
      </c>
      <c r="BI526" s="99">
        <v>2</v>
      </c>
      <c r="BJ526" s="99">
        <f t="shared" si="230"/>
        <v>9.3090000000000011</v>
      </c>
      <c r="BK526" s="99">
        <v>119.45812807881771</v>
      </c>
      <c r="BL526" s="142">
        <v>5.753363228699552</v>
      </c>
      <c r="BM526" s="76" t="str">
        <f t="shared" si="231"/>
        <v>R66S8</v>
      </c>
      <c r="BN526" s="76">
        <f t="shared" si="232"/>
        <v>10.031153083409112</v>
      </c>
      <c r="BO526" s="76"/>
      <c r="BP526" s="110">
        <f t="shared" si="233"/>
        <v>6.8183197461784486</v>
      </c>
      <c r="BQ526" s="144">
        <f t="shared" si="234"/>
        <v>0.20500000000000002</v>
      </c>
      <c r="BR526" s="110">
        <f t="shared" si="235"/>
        <v>9.5464756521192555</v>
      </c>
      <c r="BS526" s="99">
        <v>7</v>
      </c>
      <c r="BT526" s="99" t="e">
        <f t="shared" si="236"/>
        <v>#N/A</v>
      </c>
      <c r="BU526" s="122">
        <v>1</v>
      </c>
      <c r="BV526" s="122" t="e">
        <f t="shared" si="237"/>
        <v>#N/A</v>
      </c>
      <c r="BW526" s="122">
        <f t="shared" si="238"/>
        <v>1.1659192825112108E-2</v>
      </c>
      <c r="BX526" s="122" t="s">
        <v>1376</v>
      </c>
      <c r="BY526" s="122">
        <f t="shared" si="239"/>
        <v>0.15092173911028225</v>
      </c>
      <c r="BZ526" s="78">
        <v>-6.0415626834832192</v>
      </c>
      <c r="CA526" s="122">
        <f t="shared" si="240"/>
        <v>-6.0919383397554228</v>
      </c>
      <c r="CB526" s="122">
        <f t="shared" si="241"/>
        <v>-16.958128756377171</v>
      </c>
    </row>
    <row r="527" spans="1:80" x14ac:dyDescent="0.35">
      <c r="A527" s="34" t="s">
        <v>78</v>
      </c>
      <c r="B527" s="14">
        <f>B526</f>
        <v>8</v>
      </c>
      <c r="C527" s="8" t="s">
        <v>46</v>
      </c>
      <c r="D527" s="14">
        <v>2</v>
      </c>
      <c r="E527" s="58">
        <v>44043</v>
      </c>
      <c r="F527" s="14">
        <v>2791.8</v>
      </c>
      <c r="G527" s="14">
        <v>2793</v>
      </c>
      <c r="H527" s="14">
        <v>2696.8</v>
      </c>
      <c r="I527" s="14">
        <v>2698</v>
      </c>
      <c r="J527" s="8">
        <v>11</v>
      </c>
      <c r="K527" s="54">
        <v>257.85140000000001</v>
      </c>
      <c r="L527" s="70">
        <v>247.7</v>
      </c>
      <c r="M527" s="71">
        <v>141.9</v>
      </c>
      <c r="N527" s="71">
        <v>212.3</v>
      </c>
      <c r="O527" s="71">
        <v>11.2</v>
      </c>
      <c r="P527" s="71">
        <v>0.59099999999999997</v>
      </c>
      <c r="Q527" s="71">
        <v>0.17799999999999999</v>
      </c>
      <c r="R527" s="71">
        <v>0.15</v>
      </c>
      <c r="S527" s="8">
        <v>2194</v>
      </c>
      <c r="T527" s="8"/>
      <c r="U527" s="8"/>
      <c r="V527" s="8"/>
      <c r="W527" s="8">
        <v>0.33600000000000002</v>
      </c>
      <c r="X527" s="8"/>
      <c r="Y527" s="8"/>
      <c r="Z527" s="8">
        <v>2164</v>
      </c>
      <c r="AA527" s="8">
        <v>15.5</v>
      </c>
      <c r="AB527" s="8">
        <v>12.5</v>
      </c>
      <c r="AC527" s="8">
        <v>2224.0714285714284</v>
      </c>
      <c r="AD527" s="8">
        <v>209.87299999999999</v>
      </c>
      <c r="AE527" s="8"/>
      <c r="AF527" s="8"/>
      <c r="AG527" s="7" t="e">
        <v>#N/A</v>
      </c>
      <c r="AH527" s="111">
        <v>0.13</v>
      </c>
      <c r="AI527" s="124">
        <v>7.2778928571428564E-2</v>
      </c>
      <c r="AJ527" s="7">
        <v>18.618000000000002</v>
      </c>
      <c r="AK527" s="124">
        <v>2004.013461052632</v>
      </c>
      <c r="AM527" s="124">
        <v>6518.935085789476</v>
      </c>
      <c r="AN527" s="124">
        <v>9094.9348789473643</v>
      </c>
      <c r="AO527" s="124">
        <v>1.9998163157894731</v>
      </c>
      <c r="AQ527" s="78"/>
      <c r="AR527" s="7">
        <v>0.49838865613922007</v>
      </c>
      <c r="AS527" s="7">
        <f t="shared" si="222"/>
        <v>2.7837000000000001</v>
      </c>
      <c r="AT527">
        <v>53.2</v>
      </c>
      <c r="AU527" s="7">
        <v>7.4999999999999997E-2</v>
      </c>
      <c r="AV527" s="7">
        <v>1</v>
      </c>
      <c r="AW527" s="78" t="s">
        <v>97</v>
      </c>
      <c r="AX527" s="78" t="s">
        <v>98</v>
      </c>
      <c r="AY527" s="78">
        <v>3570.8</v>
      </c>
      <c r="AZ527" s="78">
        <v>5002.96</v>
      </c>
      <c r="BA527" s="78">
        <v>30.42</v>
      </c>
      <c r="BB527" s="78">
        <v>-44.974025248575579</v>
      </c>
      <c r="BC527" s="78" t="str">
        <f t="shared" si="227"/>
        <v>R66S8C2</v>
      </c>
      <c r="BD527" s="78">
        <f t="shared" si="229"/>
        <v>27.923720838285949</v>
      </c>
      <c r="BE527" s="78">
        <v>-64.41</v>
      </c>
      <c r="BF527" s="78"/>
      <c r="BG527" s="99">
        <v>30.3</v>
      </c>
      <c r="BH527" s="142">
        <v>1.7993339778708775</v>
      </c>
      <c r="BI527" s="99">
        <v>2</v>
      </c>
      <c r="BJ527" s="99">
        <f t="shared" si="230"/>
        <v>9.3090000000000011</v>
      </c>
      <c r="BK527" s="99">
        <v>119.45812807881771</v>
      </c>
      <c r="BL527" s="142">
        <v>12.669642857142858</v>
      </c>
      <c r="BM527" s="76" t="str">
        <f t="shared" si="231"/>
        <v>R66S8</v>
      </c>
      <c r="BN527" s="76">
        <f t="shared" si="232"/>
        <v>10.031153083409112</v>
      </c>
      <c r="BO527" s="76"/>
      <c r="BP527" s="110">
        <f t="shared" si="233"/>
        <v>12.274631558060062</v>
      </c>
      <c r="BQ527" s="144">
        <f t="shared" si="234"/>
        <v>0.20500000000000002</v>
      </c>
      <c r="BR527" s="110">
        <f t="shared" si="235"/>
        <v>9.5464756521192555</v>
      </c>
      <c r="BS527" s="99">
        <v>7</v>
      </c>
      <c r="BT527" s="99" t="e">
        <f t="shared" si="236"/>
        <v>#N/A</v>
      </c>
      <c r="BU527" s="122">
        <v>1</v>
      </c>
      <c r="BV527" s="122" t="e">
        <f t="shared" si="237"/>
        <v>#N/A</v>
      </c>
      <c r="BW527" s="122">
        <f t="shared" si="238"/>
        <v>1.3392857142857144E-2</v>
      </c>
      <c r="BX527" s="122" t="s">
        <v>1376</v>
      </c>
      <c r="BY527" s="122">
        <f t="shared" si="239"/>
        <v>0.30816093006305223</v>
      </c>
      <c r="BZ527" s="78">
        <v>-6.1423139960276254</v>
      </c>
      <c r="CA527" s="122">
        <f t="shared" si="240"/>
        <v>-6.0919383397554228</v>
      </c>
      <c r="CB527" s="122">
        <f t="shared" si="241"/>
        <v>-16.958128756377171</v>
      </c>
    </row>
    <row r="528" spans="1:80" x14ac:dyDescent="0.35">
      <c r="A528" s="34" t="s">
        <v>78</v>
      </c>
      <c r="B528" s="14">
        <v>7</v>
      </c>
      <c r="C528" s="8" t="s">
        <v>45</v>
      </c>
      <c r="D528" s="14">
        <v>1</v>
      </c>
      <c r="E528" s="58">
        <v>44042</v>
      </c>
      <c r="F528" s="14">
        <v>2819.8</v>
      </c>
      <c r="G528" s="14">
        <v>2820.6</v>
      </c>
      <c r="H528" s="14">
        <v>2724.8</v>
      </c>
      <c r="I528" s="14">
        <v>2725.6</v>
      </c>
      <c r="J528" s="8">
        <v>7</v>
      </c>
      <c r="K528" s="54">
        <v>275.60120000000001</v>
      </c>
      <c r="L528" s="8">
        <v>89.2</v>
      </c>
      <c r="M528" s="8">
        <v>68.8</v>
      </c>
      <c r="N528" s="8">
        <v>79.3</v>
      </c>
      <c r="O528" s="8">
        <v>32.299999999999997</v>
      </c>
      <c r="P528" s="8">
        <v>1.022</v>
      </c>
      <c r="Q528" s="8">
        <v>0.36699999999999999</v>
      </c>
      <c r="R528" s="8">
        <v>0.35</v>
      </c>
      <c r="S528" s="8">
        <v>2146</v>
      </c>
      <c r="T528" s="8"/>
      <c r="U528" s="8"/>
      <c r="V528" s="8"/>
      <c r="W528" s="8">
        <v>0.46300000000000002</v>
      </c>
      <c r="X528" s="8"/>
      <c r="Y528" s="8"/>
      <c r="Z528" s="8">
        <v>2854</v>
      </c>
      <c r="AA528" s="8">
        <v>63.3</v>
      </c>
      <c r="AB528" s="8">
        <v>11.5</v>
      </c>
      <c r="AC528" s="8">
        <v>2763.2857142857142</v>
      </c>
      <c r="AD528" s="8">
        <v>301.06400000000002</v>
      </c>
      <c r="AE528" s="8"/>
      <c r="AF528" s="8"/>
      <c r="AG528" s="7" t="e">
        <v>#N/A</v>
      </c>
      <c r="AH528" s="111">
        <v>0.14000000000000001</v>
      </c>
      <c r="AI528" s="124">
        <v>6.1302140625000008E-2</v>
      </c>
      <c r="AJ528" s="7">
        <v>48.351000000000006</v>
      </c>
      <c r="AK528" s="124">
        <v>1786.9580480686691</v>
      </c>
      <c r="AM528" s="124">
        <v>6506.3865442060114</v>
      </c>
      <c r="AN528" s="124">
        <v>9402.8921094420566</v>
      </c>
      <c r="AO528" s="124">
        <v>3.5060549356223212</v>
      </c>
      <c r="AQ528" s="78"/>
      <c r="AR528" s="7">
        <v>0.24162892184236104</v>
      </c>
      <c r="AS528" s="7">
        <f t="shared" si="222"/>
        <v>3.5049000000000001</v>
      </c>
      <c r="AT528">
        <v>40.699999999999996</v>
      </c>
      <c r="AU528" s="7">
        <v>7.4999999999999997E-2</v>
      </c>
      <c r="AV528" s="7">
        <v>1</v>
      </c>
      <c r="AW528" s="78" t="s">
        <v>97</v>
      </c>
      <c r="AX528" s="78" t="s">
        <v>98</v>
      </c>
      <c r="AY528" s="78">
        <v>3581.9</v>
      </c>
      <c r="AZ528" s="78">
        <v>5014.16</v>
      </c>
      <c r="BA528" s="78">
        <v>11.61</v>
      </c>
      <c r="BB528" s="78">
        <v>-13.845251560470865</v>
      </c>
      <c r="BC528" s="78" t="str">
        <f t="shared" si="227"/>
        <v>R66S7C1</v>
      </c>
      <c r="BD528" s="78">
        <f t="shared" si="229"/>
        <v>2.0481600939543672</v>
      </c>
      <c r="BE528" s="78">
        <v>-19.829999999999998</v>
      </c>
      <c r="BF528" s="78"/>
      <c r="BG528" s="99">
        <v>26.8</v>
      </c>
      <c r="BH528" s="142">
        <v>1.8076151475667515</v>
      </c>
      <c r="BI528" s="99">
        <v>4</v>
      </c>
      <c r="BJ528" s="99">
        <f t="shared" si="230"/>
        <v>12.087750000000002</v>
      </c>
      <c r="BK528" s="99">
        <v>57.150539064046534</v>
      </c>
      <c r="BL528" s="142">
        <v>2.1300309597523222</v>
      </c>
      <c r="BM528" s="76" t="str">
        <f t="shared" si="231"/>
        <v>R66S7</v>
      </c>
      <c r="BN528" s="76">
        <f t="shared" si="232"/>
        <v>0.58437047960123456</v>
      </c>
      <c r="BO528" s="76"/>
      <c r="BP528" s="110">
        <f t="shared" si="233"/>
        <v>12.592738341971911</v>
      </c>
      <c r="BQ528" s="144">
        <f t="shared" si="234"/>
        <v>0.29400000000000004</v>
      </c>
      <c r="BR528" s="110">
        <f t="shared" si="235"/>
        <v>24.495496547004823</v>
      </c>
      <c r="BS528" s="99">
        <v>7</v>
      </c>
      <c r="BT528" s="99" t="e">
        <f t="shared" si="236"/>
        <v>#N/A</v>
      </c>
      <c r="BU528" s="122">
        <v>1</v>
      </c>
      <c r="BV528" s="122" t="e">
        <f t="shared" si="237"/>
        <v>#N/A</v>
      </c>
      <c r="BW528" s="122">
        <f t="shared" si="238"/>
        <v>1.0835913312693499E-2</v>
      </c>
      <c r="BX528" s="122" t="s">
        <v>1376</v>
      </c>
      <c r="BY528" s="122">
        <f t="shared" si="239"/>
        <v>8.9165035584320734E-2</v>
      </c>
      <c r="BZ528" s="78">
        <v>-5.4183951568009263</v>
      </c>
      <c r="CA528" s="122">
        <f t="shared" si="240"/>
        <v>-5.2762525469672639</v>
      </c>
      <c r="CB528" s="122">
        <f t="shared" si="241"/>
        <v>-18.492737551865563</v>
      </c>
    </row>
    <row r="529" spans="1:80" x14ac:dyDescent="0.35">
      <c r="A529" s="34" t="s">
        <v>78</v>
      </c>
      <c r="B529" s="14">
        <f t="shared" ref="B529:B531" si="244">B528</f>
        <v>7</v>
      </c>
      <c r="C529" s="8" t="s">
        <v>45</v>
      </c>
      <c r="D529" s="14">
        <v>2</v>
      </c>
      <c r="E529" s="58">
        <v>44042</v>
      </c>
      <c r="F529" s="14">
        <v>2837.4</v>
      </c>
      <c r="G529" s="14">
        <v>2838.2</v>
      </c>
      <c r="H529" s="14">
        <v>2742.4</v>
      </c>
      <c r="I529" s="14">
        <v>2743.2</v>
      </c>
      <c r="J529" s="8">
        <v>7</v>
      </c>
      <c r="K529" s="54">
        <v>274.67779999999999</v>
      </c>
      <c r="L529" s="8">
        <v>88.9</v>
      </c>
      <c r="M529" s="8">
        <v>62.9</v>
      </c>
      <c r="N529" s="8">
        <v>76.2</v>
      </c>
      <c r="O529" s="8">
        <v>14.5</v>
      </c>
      <c r="P529" s="8">
        <v>0.48299999999999998</v>
      </c>
      <c r="Q529" s="8">
        <v>0.13</v>
      </c>
      <c r="R529" s="8">
        <v>0.16300000000000001</v>
      </c>
      <c r="S529" s="8">
        <v>1899</v>
      </c>
      <c r="T529" s="8"/>
      <c r="U529" s="8"/>
      <c r="V529" s="8"/>
      <c r="W529" s="8">
        <v>0.22900000000000001</v>
      </c>
      <c r="X529" s="8"/>
      <c r="Y529" s="8"/>
      <c r="Z529" s="8">
        <v>1189</v>
      </c>
      <c r="AA529" s="8">
        <v>57.6</v>
      </c>
      <c r="AB529" s="8">
        <v>11.5</v>
      </c>
      <c r="AC529" s="8">
        <v>2763.2857142857142</v>
      </c>
      <c r="AD529" s="8">
        <v>301.06400000000002</v>
      </c>
      <c r="AE529" s="8"/>
      <c r="AF529" s="8"/>
      <c r="AG529" s="7" t="e">
        <v>#N/A</v>
      </c>
      <c r="AH529" s="111">
        <v>0.14000000000000001</v>
      </c>
      <c r="AI529" s="124">
        <v>6.1302140625000008E-2</v>
      </c>
      <c r="AJ529" s="7">
        <v>48.351000000000006</v>
      </c>
      <c r="AK529" s="124">
        <v>1786.9580480686691</v>
      </c>
      <c r="AM529" s="124">
        <v>6506.3865442060114</v>
      </c>
      <c r="AN529" s="124">
        <v>9402.8921094420566</v>
      </c>
      <c r="AO529" s="124">
        <v>3.5060549356223212</v>
      </c>
      <c r="AQ529" s="78"/>
      <c r="AR529" s="7">
        <v>0.24162892184236104</v>
      </c>
      <c r="AS529" s="7">
        <f t="shared" si="222"/>
        <v>3.5049000000000001</v>
      </c>
      <c r="AT529">
        <v>40.699999999999996</v>
      </c>
      <c r="AU529" s="7">
        <v>2.4E-2</v>
      </c>
      <c r="AV529" s="7">
        <v>0.32</v>
      </c>
      <c r="AW529" s="78" t="s">
        <v>97</v>
      </c>
      <c r="AX529" s="78" t="s">
        <v>98</v>
      </c>
      <c r="AY529" s="78">
        <v>3589.3</v>
      </c>
      <c r="AZ529" s="78">
        <v>5021.2</v>
      </c>
      <c r="BA529" s="78">
        <v>6.62</v>
      </c>
      <c r="BB529" s="78">
        <v>18.248481039178717</v>
      </c>
      <c r="BC529" s="78" t="str">
        <f t="shared" si="227"/>
        <v>R66S7C2</v>
      </c>
      <c r="BD529" s="78">
        <f t="shared" si="229"/>
        <v>2.0481600939543672</v>
      </c>
      <c r="BE529" s="78">
        <v>26.13</v>
      </c>
      <c r="BF529" s="78"/>
      <c r="BG529" s="99">
        <v>26.8</v>
      </c>
      <c r="BH529" s="142">
        <v>1.8076151475667515</v>
      </c>
      <c r="BI529" s="99">
        <v>4</v>
      </c>
      <c r="BJ529" s="99">
        <f t="shared" si="230"/>
        <v>12.087750000000002</v>
      </c>
      <c r="BK529" s="99">
        <v>57.150539064046534</v>
      </c>
      <c r="BL529" s="142">
        <v>4.3379310344827582</v>
      </c>
      <c r="BM529" s="76" t="str">
        <f t="shared" si="231"/>
        <v>R66S7</v>
      </c>
      <c r="BN529" s="76">
        <f t="shared" si="232"/>
        <v>0.58437047960123456</v>
      </c>
      <c r="BO529" s="76"/>
      <c r="BP529" s="110">
        <f t="shared" si="233"/>
        <v>30.68262359855672</v>
      </c>
      <c r="BQ529" s="144">
        <f t="shared" si="234"/>
        <v>0.29400000000000004</v>
      </c>
      <c r="BR529" s="110">
        <f t="shared" si="235"/>
        <v>24.495496547004823</v>
      </c>
      <c r="BS529" s="99">
        <v>7</v>
      </c>
      <c r="BT529" s="99" t="e">
        <f t="shared" si="236"/>
        <v>#N/A</v>
      </c>
      <c r="BU529" s="122">
        <v>1</v>
      </c>
      <c r="BV529" s="122" t="e">
        <f t="shared" si="237"/>
        <v>#N/A</v>
      </c>
      <c r="BW529" s="122">
        <f t="shared" si="238"/>
        <v>1.1241379310344827E-2</v>
      </c>
      <c r="BX529" s="122" t="s">
        <v>1376</v>
      </c>
      <c r="BY529" s="122">
        <f t="shared" si="239"/>
        <v>0.1942203172228924</v>
      </c>
      <c r="BZ529" s="78">
        <v>-5.3287375755680229</v>
      </c>
      <c r="CA529" s="122">
        <f t="shared" si="240"/>
        <v>-5.2762525469672639</v>
      </c>
      <c r="CB529" s="122">
        <f t="shared" si="241"/>
        <v>-18.492737551865563</v>
      </c>
    </row>
    <row r="530" spans="1:80" x14ac:dyDescent="0.35">
      <c r="A530" s="34" t="s">
        <v>78</v>
      </c>
      <c r="B530" s="14">
        <f t="shared" si="244"/>
        <v>7</v>
      </c>
      <c r="C530" s="8" t="s">
        <v>45</v>
      </c>
      <c r="D530" s="14">
        <v>3</v>
      </c>
      <c r="E530" s="58">
        <v>44042</v>
      </c>
      <c r="F530" s="14">
        <v>2856.7</v>
      </c>
      <c r="G530" s="14">
        <v>2857.3</v>
      </c>
      <c r="H530" s="14">
        <v>2761.7</v>
      </c>
      <c r="I530" s="14">
        <v>2762.3</v>
      </c>
      <c r="J530" s="8">
        <v>5</v>
      </c>
      <c r="K530" s="54">
        <v>273.8732</v>
      </c>
      <c r="L530" s="8">
        <v>83.1</v>
      </c>
      <c r="M530" s="8">
        <v>53.9</v>
      </c>
      <c r="N530" s="8">
        <v>47.5</v>
      </c>
      <c r="O530" s="8">
        <v>15</v>
      </c>
      <c r="P530" s="8">
        <v>0.60499999999999998</v>
      </c>
      <c r="Q530" s="8">
        <v>0.214</v>
      </c>
      <c r="R530" s="8">
        <v>0.182</v>
      </c>
      <c r="S530" s="8">
        <v>1884</v>
      </c>
      <c r="T530" s="8"/>
      <c r="U530" s="8"/>
      <c r="V530" s="8"/>
      <c r="W530" s="8">
        <v>0.28199999999999997</v>
      </c>
      <c r="X530" s="8"/>
      <c r="Y530" s="8"/>
      <c r="Z530" s="8">
        <v>2140</v>
      </c>
      <c r="AA530" s="8">
        <v>24.2</v>
      </c>
      <c r="AB530" s="8">
        <v>11.5</v>
      </c>
      <c r="AC530" s="8">
        <v>2763.2857142857142</v>
      </c>
      <c r="AD530" s="8">
        <v>301.06400000000002</v>
      </c>
      <c r="AE530" s="8"/>
      <c r="AF530" s="8"/>
      <c r="AG530" s="7" t="e">
        <v>#N/A</v>
      </c>
      <c r="AH530" s="111">
        <v>0.14000000000000001</v>
      </c>
      <c r="AI530" s="124">
        <v>6.1302140625000008E-2</v>
      </c>
      <c r="AJ530" s="7">
        <v>48.351000000000006</v>
      </c>
      <c r="AK530" s="124">
        <v>1786.9580480686691</v>
      </c>
      <c r="AM530" s="124">
        <v>6506.3865442060114</v>
      </c>
      <c r="AN530" s="124">
        <v>9402.8921094420566</v>
      </c>
      <c r="AO530" s="124">
        <v>3.5060549356223212</v>
      </c>
      <c r="AQ530" s="78"/>
      <c r="AR530" s="7">
        <v>0.24162892184236104</v>
      </c>
      <c r="AS530" s="7">
        <f t="shared" si="222"/>
        <v>3.5049000000000001</v>
      </c>
      <c r="AT530">
        <v>40.699999999999996</v>
      </c>
      <c r="AU530" s="7">
        <v>0</v>
      </c>
      <c r="AV530" s="7">
        <v>0</v>
      </c>
      <c r="AW530" s="78" t="s">
        <v>97</v>
      </c>
      <c r="AX530" s="78" t="s">
        <v>98</v>
      </c>
      <c r="AY530" s="78">
        <v>3596.2</v>
      </c>
      <c r="AZ530" s="78">
        <v>5028.92</v>
      </c>
      <c r="BA530" s="78">
        <v>14.4</v>
      </c>
      <c r="BB530" s="78">
        <v>-3.6015411245742355</v>
      </c>
      <c r="BC530" s="78" t="str">
        <f t="shared" si="227"/>
        <v>R66S7C3</v>
      </c>
      <c r="BD530" s="78">
        <f t="shared" si="229"/>
        <v>2.0481600939543672</v>
      </c>
      <c r="BE530" s="78">
        <v>-5.16</v>
      </c>
      <c r="BF530" s="78"/>
      <c r="BG530" s="99">
        <v>26.8</v>
      </c>
      <c r="BH530" s="142">
        <v>1.8076151475667515</v>
      </c>
      <c r="BI530" s="99">
        <v>4</v>
      </c>
      <c r="BJ530" s="99">
        <f t="shared" si="230"/>
        <v>12.087750000000002</v>
      </c>
      <c r="BK530" s="99">
        <v>57.150539064046534</v>
      </c>
      <c r="BL530" s="142">
        <v>3.5933333333333333</v>
      </c>
      <c r="BM530" s="76" t="str">
        <f t="shared" si="231"/>
        <v>R66S7</v>
      </c>
      <c r="BN530" s="76">
        <f t="shared" si="232"/>
        <v>0.58437047960123456</v>
      </c>
      <c r="BO530" s="76"/>
      <c r="BP530" s="110">
        <f t="shared" si="233"/>
        <v>34.612352322898772</v>
      </c>
      <c r="BQ530" s="144">
        <f t="shared" si="234"/>
        <v>0.29400000000000004</v>
      </c>
      <c r="BR530" s="110">
        <f t="shared" si="235"/>
        <v>24.495496547004823</v>
      </c>
      <c r="BS530" s="99">
        <v>7</v>
      </c>
      <c r="BT530" s="99" t="e">
        <f t="shared" si="236"/>
        <v>#N/A</v>
      </c>
      <c r="BU530" s="122">
        <v>1</v>
      </c>
      <c r="BV530" s="122" t="e">
        <f t="shared" si="237"/>
        <v>#N/A</v>
      </c>
      <c r="BW530" s="122">
        <f t="shared" si="238"/>
        <v>1.2133333333333333E-2</v>
      </c>
      <c r="BX530" s="122" t="s">
        <v>1376</v>
      </c>
      <c r="BY530" s="122">
        <f t="shared" si="239"/>
        <v>0.18063667570495767</v>
      </c>
      <c r="BZ530" s="78">
        <v>-5.1743218897765795</v>
      </c>
      <c r="CA530" s="122">
        <f t="shared" si="240"/>
        <v>-5.2762525469672639</v>
      </c>
      <c r="CB530" s="122">
        <f t="shared" si="241"/>
        <v>-18.492737551865563</v>
      </c>
    </row>
    <row r="531" spans="1:80" x14ac:dyDescent="0.35">
      <c r="A531" s="34" t="s">
        <v>78</v>
      </c>
      <c r="B531" s="14">
        <f t="shared" si="244"/>
        <v>7</v>
      </c>
      <c r="C531" s="8" t="s">
        <v>45</v>
      </c>
      <c r="D531" s="14">
        <v>4</v>
      </c>
      <c r="E531" s="58">
        <v>44042</v>
      </c>
      <c r="F531" s="14">
        <v>2880.6</v>
      </c>
      <c r="G531" s="14">
        <v>2881.4</v>
      </c>
      <c r="H531" s="14">
        <v>2785.6</v>
      </c>
      <c r="I531" s="14">
        <v>2786.4</v>
      </c>
      <c r="J531" s="8">
        <v>7</v>
      </c>
      <c r="K531" s="54">
        <v>272.93899999999996</v>
      </c>
      <c r="L531" s="8">
        <v>67.900000000000006</v>
      </c>
      <c r="M531" s="8">
        <v>54.4</v>
      </c>
      <c r="N531" s="8">
        <v>48.5</v>
      </c>
      <c r="O531" s="8">
        <v>25.6</v>
      </c>
      <c r="P531" s="8">
        <v>1.5589999999999999</v>
      </c>
      <c r="Q531" s="8">
        <v>0.51100000000000001</v>
      </c>
      <c r="R531" s="8">
        <v>0.48099999999999998</v>
      </c>
      <c r="S531" s="8">
        <v>2288</v>
      </c>
      <c r="T531" s="8"/>
      <c r="U531" s="8"/>
      <c r="V531" s="8"/>
      <c r="W531" s="8">
        <v>0.49299999999999999</v>
      </c>
      <c r="X531" s="8"/>
      <c r="Y531" s="8"/>
      <c r="Z531" s="8">
        <v>4622</v>
      </c>
      <c r="AA531" s="8">
        <v>86.4</v>
      </c>
      <c r="AB531" s="8">
        <v>11.5</v>
      </c>
      <c r="AC531" s="8">
        <v>2763.2857142857142</v>
      </c>
      <c r="AD531" s="8">
        <v>301.06400000000002</v>
      </c>
      <c r="AE531" s="8"/>
      <c r="AF531" s="8"/>
      <c r="AG531" s="7" t="e">
        <v>#N/A</v>
      </c>
      <c r="AH531" s="111">
        <v>0.14000000000000001</v>
      </c>
      <c r="AI531" s="124">
        <v>6.1302140625000008E-2</v>
      </c>
      <c r="AJ531" s="7">
        <v>48.351000000000006</v>
      </c>
      <c r="AK531" s="124">
        <v>1786.9580480686691</v>
      </c>
      <c r="AM531" s="124">
        <v>6506.3865442060114</v>
      </c>
      <c r="AN531" s="124">
        <v>9402.8921094420566</v>
      </c>
      <c r="AO531" s="124">
        <v>3.5060549356223212</v>
      </c>
      <c r="AQ531" s="78"/>
      <c r="AR531" s="7">
        <v>0.24162892184236104</v>
      </c>
      <c r="AS531" s="7">
        <f t="shared" si="222"/>
        <v>3.5049000000000001</v>
      </c>
      <c r="AT531">
        <v>40.699999999999996</v>
      </c>
      <c r="AU531" s="7">
        <v>7.4999999999999997E-3</v>
      </c>
      <c r="AV531" s="7">
        <v>0.1</v>
      </c>
      <c r="AW531" s="78" t="s">
        <v>97</v>
      </c>
      <c r="AX531" s="78" t="s">
        <v>98</v>
      </c>
      <c r="AY531" s="78">
        <v>3607</v>
      </c>
      <c r="AZ531" s="78">
        <v>5038.4799999999996</v>
      </c>
      <c r="BA531" s="78">
        <v>0</v>
      </c>
      <c r="BB531" s="78">
        <v>7.3909520216838533</v>
      </c>
      <c r="BC531" s="78" t="str">
        <f t="shared" si="227"/>
        <v>R66S7C4</v>
      </c>
      <c r="BD531" s="78">
        <f t="shared" si="229"/>
        <v>2.0481600939543672</v>
      </c>
      <c r="BE531" s="78">
        <v>10.58</v>
      </c>
      <c r="BF531" s="78"/>
      <c r="BG531" s="99">
        <v>26.8</v>
      </c>
      <c r="BH531" s="142">
        <v>1.8076151475667515</v>
      </c>
      <c r="BI531" s="99">
        <v>4</v>
      </c>
      <c r="BJ531" s="99">
        <f t="shared" si="230"/>
        <v>12.087750000000002</v>
      </c>
      <c r="BK531" s="99">
        <v>57.150539064046534</v>
      </c>
      <c r="BL531" s="142">
        <v>2.125</v>
      </c>
      <c r="BM531" s="76" t="str">
        <f t="shared" si="231"/>
        <v>R66S7</v>
      </c>
      <c r="BN531" s="76">
        <f t="shared" si="232"/>
        <v>0.58437047960123456</v>
      </c>
      <c r="BO531" s="76"/>
      <c r="BP531" s="110">
        <f t="shared" si="233"/>
        <v>20.094271924591894</v>
      </c>
      <c r="BQ531" s="144">
        <f t="shared" si="234"/>
        <v>0.29400000000000004</v>
      </c>
      <c r="BR531" s="110">
        <f t="shared" si="235"/>
        <v>24.495496547004823</v>
      </c>
      <c r="BS531" s="99">
        <v>7</v>
      </c>
      <c r="BT531" s="99" t="e">
        <f t="shared" si="236"/>
        <v>#N/A</v>
      </c>
      <c r="BU531" s="122">
        <v>1</v>
      </c>
      <c r="BV531" s="122" t="e">
        <f t="shared" si="237"/>
        <v>#N/A</v>
      </c>
      <c r="BW531" s="122">
        <f t="shared" si="238"/>
        <v>1.8789062499999998E-2</v>
      </c>
      <c r="BX531" s="122" t="s">
        <v>1376</v>
      </c>
      <c r="BY531" s="122">
        <f t="shared" si="239"/>
        <v>0.10608641161851905</v>
      </c>
      <c r="BZ531" s="78">
        <v>-5.183555565723525</v>
      </c>
      <c r="CA531" s="122">
        <f t="shared" si="240"/>
        <v>-5.2762525469672639</v>
      </c>
      <c r="CB531" s="122">
        <f t="shared" si="241"/>
        <v>-18.492737551865563</v>
      </c>
    </row>
    <row r="532" spans="1:80" x14ac:dyDescent="0.35">
      <c r="A532" s="34" t="s">
        <v>78</v>
      </c>
      <c r="B532" s="14">
        <v>6</v>
      </c>
      <c r="C532" s="8" t="s">
        <v>45</v>
      </c>
      <c r="D532" s="14">
        <v>1</v>
      </c>
      <c r="E532" s="58">
        <v>44040</v>
      </c>
      <c r="F532" s="14">
        <v>2905</v>
      </c>
      <c r="G532" s="14">
        <v>2905.8</v>
      </c>
      <c r="H532" s="14">
        <v>2810</v>
      </c>
      <c r="I532" s="14">
        <v>2810.8</v>
      </c>
      <c r="J532" s="8">
        <v>7</v>
      </c>
      <c r="K532" s="54">
        <v>259.8818</v>
      </c>
      <c r="L532" s="8">
        <v>165.9</v>
      </c>
      <c r="M532" s="8">
        <v>96.5</v>
      </c>
      <c r="N532" s="8">
        <v>83.9</v>
      </c>
      <c r="O532" s="8">
        <v>43.5</v>
      </c>
      <c r="P532" s="8">
        <v>0.8</v>
      </c>
      <c r="Q532" s="8">
        <v>0.248</v>
      </c>
      <c r="R532" s="8">
        <v>0.25</v>
      </c>
      <c r="S532" s="8">
        <v>1894</v>
      </c>
      <c r="T532" s="8"/>
      <c r="U532" s="8"/>
      <c r="V532" s="8"/>
      <c r="W532" s="8">
        <v>0.56100000000000005</v>
      </c>
      <c r="X532" s="8"/>
      <c r="Y532" s="8"/>
      <c r="Z532" s="8">
        <v>2699</v>
      </c>
      <c r="AA532" s="8">
        <v>85.2</v>
      </c>
      <c r="AB532" s="8">
        <v>8.5</v>
      </c>
      <c r="AC532" s="8">
        <v>2719.8809523809523</v>
      </c>
      <c r="AD532" s="8">
        <v>299.685</v>
      </c>
      <c r="AE532" s="8"/>
      <c r="AF532" s="8"/>
      <c r="AG532" s="7" t="e">
        <v>#N/A</v>
      </c>
      <c r="AH532" s="111">
        <v>9.4E-2</v>
      </c>
      <c r="AI532" s="124">
        <v>6.3333978260869561E-2</v>
      </c>
      <c r="AJ532" s="7">
        <v>43.655999999999999</v>
      </c>
      <c r="AK532" s="124">
        <v>2227.4920674626878</v>
      </c>
      <c r="AM532" s="124">
        <v>6643.6084423880566</v>
      </c>
      <c r="AN532" s="124">
        <v>9788.4354388059692</v>
      </c>
      <c r="AO532" s="124">
        <v>5.5194802985074656</v>
      </c>
      <c r="AQ532" s="78"/>
      <c r="AR532" s="7">
        <v>0.12442734102986991</v>
      </c>
      <c r="AS532" s="7">
        <f t="shared" si="222"/>
        <v>1.6296000000000002</v>
      </c>
      <c r="AT532">
        <v>54.7</v>
      </c>
      <c r="AU532" s="7">
        <v>9.9000000000000005E-2</v>
      </c>
      <c r="AV532" s="7">
        <v>1.32</v>
      </c>
      <c r="AW532" s="78" t="s">
        <v>97</v>
      </c>
      <c r="AX532" s="78" t="s">
        <v>98</v>
      </c>
      <c r="AY532" s="78">
        <v>3617.3</v>
      </c>
      <c r="AZ532" s="78">
        <v>5048.24</v>
      </c>
      <c r="BA532" s="78">
        <v>20.41</v>
      </c>
      <c r="BB532" s="78">
        <v>73.965365424126816</v>
      </c>
      <c r="BC532" s="78" t="str">
        <f t="shared" si="227"/>
        <v>R66S6C1</v>
      </c>
      <c r="BD532" s="78">
        <f t="shared" si="229"/>
        <v>168.85077599200082</v>
      </c>
      <c r="BE532" s="78">
        <v>105.84</v>
      </c>
      <c r="BF532" s="78"/>
      <c r="BG532" s="99">
        <v>30.1</v>
      </c>
      <c r="BH532" s="142">
        <v>2.4555616639179036</v>
      </c>
      <c r="BI532" s="99">
        <v>4</v>
      </c>
      <c r="BJ532" s="99">
        <f t="shared" si="230"/>
        <v>10.914</v>
      </c>
      <c r="BK532" s="99">
        <v>62.30256900267895</v>
      </c>
      <c r="BL532" s="142">
        <v>2.2183908045977012</v>
      </c>
      <c r="BM532" s="76" t="str">
        <f t="shared" si="231"/>
        <v>R66S6</v>
      </c>
      <c r="BN532" s="76">
        <f t="shared" si="232"/>
        <v>103.61486008345656</v>
      </c>
      <c r="BO532" s="76"/>
      <c r="BP532" s="110">
        <f t="shared" si="233"/>
        <v>6.6359139876603832</v>
      </c>
      <c r="BQ532" s="144">
        <f t="shared" si="234"/>
        <v>0.15225</v>
      </c>
      <c r="BR532" s="110">
        <f t="shared" si="235"/>
        <v>12.8515975877492</v>
      </c>
      <c r="BS532" s="99">
        <v>7</v>
      </c>
      <c r="BT532" s="99" t="e">
        <f t="shared" si="236"/>
        <v>#N/A</v>
      </c>
      <c r="BU532" s="122">
        <v>1</v>
      </c>
      <c r="BV532" s="122" t="e">
        <f t="shared" si="237"/>
        <v>#N/A</v>
      </c>
      <c r="BW532" s="122">
        <f t="shared" si="238"/>
        <v>5.7471264367816091E-3</v>
      </c>
      <c r="BX532" s="122" t="s">
        <v>1376</v>
      </c>
      <c r="BY532" s="122">
        <f t="shared" si="239"/>
        <v>7.2051424480638324E-2</v>
      </c>
      <c r="BZ532" s="78">
        <v>-5.756734420206568</v>
      </c>
      <c r="CA532" s="122">
        <f t="shared" si="240"/>
        <v>-5.6462281323830803</v>
      </c>
      <c r="CB532" s="122">
        <f t="shared" si="241"/>
        <v>-9.2010933645314683</v>
      </c>
    </row>
    <row r="533" spans="1:80" x14ac:dyDescent="0.35">
      <c r="A533" s="34" t="s">
        <v>78</v>
      </c>
      <c r="B533" s="14">
        <f t="shared" ref="B533:B535" si="245">B532</f>
        <v>6</v>
      </c>
      <c r="C533" s="8" t="s">
        <v>45</v>
      </c>
      <c r="D533" s="14">
        <v>2</v>
      </c>
      <c r="E533" s="58">
        <v>44040</v>
      </c>
      <c r="F533" s="14">
        <v>2948.6</v>
      </c>
      <c r="G533" s="14">
        <v>2949.4</v>
      </c>
      <c r="H533" s="14">
        <v>2853.6</v>
      </c>
      <c r="I533" s="14">
        <v>2854.4</v>
      </c>
      <c r="J533" s="8">
        <v>7</v>
      </c>
      <c r="K533" s="54">
        <v>259.09339999999997</v>
      </c>
      <c r="L533" s="8">
        <v>265.10000000000002</v>
      </c>
      <c r="M533" s="8">
        <v>128.9</v>
      </c>
      <c r="N533" s="8">
        <v>113.5</v>
      </c>
      <c r="O533" s="8">
        <v>18.899999999999999</v>
      </c>
      <c r="P533" s="8">
        <v>0.65100000000000002</v>
      </c>
      <c r="Q533" s="8">
        <v>0.17899999999999999</v>
      </c>
      <c r="R533" s="8">
        <v>0.20699999999999999</v>
      </c>
      <c r="S533" s="8">
        <v>2070</v>
      </c>
      <c r="T533" s="8"/>
      <c r="U533" s="8"/>
      <c r="V533" s="8"/>
      <c r="W533" s="8">
        <v>0.436</v>
      </c>
      <c r="X533" s="8"/>
      <c r="Y533" s="8"/>
      <c r="Z533" s="8">
        <v>2810</v>
      </c>
      <c r="AA533" s="8">
        <v>33.200000000000003</v>
      </c>
      <c r="AB533" s="8">
        <v>8.5</v>
      </c>
      <c r="AC533" s="8">
        <v>2719.8809523809523</v>
      </c>
      <c r="AD533" s="8">
        <v>299.685</v>
      </c>
      <c r="AE533" s="8"/>
      <c r="AF533" s="8"/>
      <c r="AG533" s="7" t="e">
        <v>#N/A</v>
      </c>
      <c r="AH533" s="111">
        <v>9.4E-2</v>
      </c>
      <c r="AI533" s="124">
        <v>6.3333978260869561E-2</v>
      </c>
      <c r="AJ533" s="7">
        <v>43.655999999999999</v>
      </c>
      <c r="AK533" s="124">
        <v>2227.4920674626878</v>
      </c>
      <c r="AM533" s="124">
        <v>6643.6084423880566</v>
      </c>
      <c r="AN533" s="124">
        <v>9788.4354388059692</v>
      </c>
      <c r="AO533" s="124">
        <v>5.5194802985074656</v>
      </c>
      <c r="AQ533" s="78"/>
      <c r="AR533" s="7">
        <v>0.12442734102986991</v>
      </c>
      <c r="AS533" s="7">
        <f t="shared" si="222"/>
        <v>1.6296000000000002</v>
      </c>
      <c r="AT533">
        <v>54.7</v>
      </c>
      <c r="AU533" s="7">
        <v>0.7410000000000001</v>
      </c>
      <c r="AV533" s="7">
        <v>9.8800000000000008</v>
      </c>
      <c r="AW533" s="78" t="s">
        <v>97</v>
      </c>
      <c r="AX533" s="78" t="s">
        <v>98</v>
      </c>
      <c r="AY533" s="78">
        <v>3634.4</v>
      </c>
      <c r="AZ533" s="78">
        <v>5065.68</v>
      </c>
      <c r="BA533" s="78">
        <v>0</v>
      </c>
      <c r="BB533" s="78">
        <v>532.95651444860539</v>
      </c>
      <c r="BC533" s="78" t="str">
        <f t="shared" si="227"/>
        <v>R66S6C2</v>
      </c>
      <c r="BD533" s="78">
        <f t="shared" si="229"/>
        <v>168.85077599200082</v>
      </c>
      <c r="BE533" s="78">
        <v>762.81</v>
      </c>
      <c r="BF533" s="78"/>
      <c r="BG533" s="99">
        <v>30.1</v>
      </c>
      <c r="BH533" s="142">
        <v>2.4555616639179036</v>
      </c>
      <c r="BI533" s="99">
        <v>4</v>
      </c>
      <c r="BJ533" s="99">
        <f t="shared" si="230"/>
        <v>10.914</v>
      </c>
      <c r="BK533" s="99">
        <v>62.30256900267895</v>
      </c>
      <c r="BL533" s="142">
        <v>6.8201058201058213</v>
      </c>
      <c r="BM533" s="76" t="str">
        <f t="shared" si="231"/>
        <v>R66S6</v>
      </c>
      <c r="BN533" s="76">
        <f t="shared" si="232"/>
        <v>103.61486008345656</v>
      </c>
      <c r="BO533" s="76"/>
      <c r="BP533" s="110">
        <f t="shared" si="233"/>
        <v>11.434116082645327</v>
      </c>
      <c r="BQ533" s="144">
        <f t="shared" si="234"/>
        <v>0.15225</v>
      </c>
      <c r="BR533" s="110">
        <f t="shared" si="235"/>
        <v>12.8515975877492</v>
      </c>
      <c r="BS533" s="99">
        <v>7</v>
      </c>
      <c r="BT533" s="99" t="e">
        <f t="shared" si="236"/>
        <v>#N/A</v>
      </c>
      <c r="BU533" s="122">
        <v>1</v>
      </c>
      <c r="BV533" s="122" t="e">
        <f t="shared" si="237"/>
        <v>#N/A</v>
      </c>
      <c r="BW533" s="122">
        <f t="shared" si="238"/>
        <v>1.0952380952380953E-2</v>
      </c>
      <c r="BX533" s="122" t="s">
        <v>1376</v>
      </c>
      <c r="BY533" s="122">
        <f t="shared" si="239"/>
        <v>0.1782795072926075</v>
      </c>
      <c r="BZ533" s="78">
        <v>-6.0462283218067698</v>
      </c>
      <c r="CA533" s="122">
        <f t="shared" si="240"/>
        <v>-5.6462281323830803</v>
      </c>
      <c r="CB533" s="122">
        <f t="shared" si="241"/>
        <v>-9.2010933645314683</v>
      </c>
    </row>
    <row r="534" spans="1:80" x14ac:dyDescent="0.35">
      <c r="A534" s="34" t="s">
        <v>78</v>
      </c>
      <c r="B534" s="14">
        <f t="shared" si="245"/>
        <v>6</v>
      </c>
      <c r="C534" s="8" t="s">
        <v>45</v>
      </c>
      <c r="D534" s="14">
        <v>3</v>
      </c>
      <c r="E534" s="58">
        <v>44040</v>
      </c>
      <c r="F534" s="14">
        <v>2979.2</v>
      </c>
      <c r="G534" s="14">
        <v>2979.8</v>
      </c>
      <c r="H534" s="14">
        <v>2884.2</v>
      </c>
      <c r="I534" s="14">
        <v>2884.8</v>
      </c>
      <c r="J534" s="8">
        <v>5</v>
      </c>
      <c r="K534" s="54">
        <v>258.29420000000005</v>
      </c>
      <c r="L534" s="8">
        <v>145</v>
      </c>
      <c r="M534" s="8">
        <v>67.5</v>
      </c>
      <c r="N534" s="8">
        <v>124.3</v>
      </c>
      <c r="O534" s="8">
        <v>23.6</v>
      </c>
      <c r="P534" s="8">
        <v>0.16200000000000001</v>
      </c>
      <c r="Q534" s="8">
        <v>2.3E-2</v>
      </c>
      <c r="R534" s="8">
        <v>2.1000000000000001E-2</v>
      </c>
      <c r="S534" s="8">
        <v>996</v>
      </c>
      <c r="T534" s="8"/>
      <c r="U534" s="8"/>
      <c r="V534" s="8"/>
      <c r="W534" s="8">
        <v>0.14899999999999999</v>
      </c>
      <c r="X534" s="8"/>
      <c r="Y534" s="8"/>
      <c r="Z534" s="8">
        <v>96</v>
      </c>
      <c r="AA534" s="8">
        <v>5.4</v>
      </c>
      <c r="AB534" s="8">
        <v>53.7</v>
      </c>
      <c r="AC534" s="8">
        <v>2719.8809523809523</v>
      </c>
      <c r="AD534" s="8">
        <v>299.685</v>
      </c>
      <c r="AE534" s="8"/>
      <c r="AF534" s="8"/>
      <c r="AG534" s="7" t="e">
        <v>#N/A</v>
      </c>
      <c r="AH534" s="111">
        <v>9.4E-2</v>
      </c>
      <c r="AI534" s="124">
        <v>6.3333978260869561E-2</v>
      </c>
      <c r="AJ534" s="7">
        <v>43.655999999999999</v>
      </c>
      <c r="AK534" s="124">
        <v>2227.4920674626878</v>
      </c>
      <c r="AM534" s="124">
        <v>6643.6084423880566</v>
      </c>
      <c r="AN534" s="124">
        <v>9788.4354388059692</v>
      </c>
      <c r="AO534" s="124">
        <v>5.5194802985074656</v>
      </c>
      <c r="AQ534" s="78"/>
      <c r="AR534" s="7">
        <v>0.12442734102986991</v>
      </c>
      <c r="AS534" s="7">
        <f t="shared" si="222"/>
        <v>1.6296000000000002</v>
      </c>
      <c r="AT534">
        <v>54.7</v>
      </c>
      <c r="AU534" s="7">
        <v>0</v>
      </c>
      <c r="AV534" s="7">
        <v>0</v>
      </c>
      <c r="AW534" s="78" t="s">
        <v>97</v>
      </c>
      <c r="AX534" s="78" t="s">
        <v>98</v>
      </c>
      <c r="AY534" s="78">
        <v>3648.3</v>
      </c>
      <c r="AZ534" s="78">
        <v>5077.92</v>
      </c>
      <c r="BA534" s="78">
        <v>0</v>
      </c>
      <c r="BB534" s="78">
        <v>-8.1769980834067795</v>
      </c>
      <c r="BC534" s="78" t="str">
        <f t="shared" si="227"/>
        <v>R66S6C3</v>
      </c>
      <c r="BD534" s="78">
        <f t="shared" si="229"/>
        <v>168.85077599200082</v>
      </c>
      <c r="BE534" s="78">
        <v>-11.69</v>
      </c>
      <c r="BF534" s="78"/>
      <c r="BG534" s="99">
        <v>30.1</v>
      </c>
      <c r="BH534" s="142">
        <v>2.4555616639179036</v>
      </c>
      <c r="BI534" s="99">
        <v>4</v>
      </c>
      <c r="BJ534" s="99">
        <f t="shared" si="230"/>
        <v>10.914</v>
      </c>
      <c r="BK534" s="99">
        <v>62.30256900267895</v>
      </c>
      <c r="BL534" s="142">
        <v>2.8601694915254234</v>
      </c>
      <c r="BM534" s="76" t="str">
        <f t="shared" si="231"/>
        <v>R66S6</v>
      </c>
      <c r="BN534" s="76">
        <f t="shared" si="232"/>
        <v>103.61486008345656</v>
      </c>
      <c r="BO534" s="76"/>
      <c r="BP534" s="110">
        <f t="shared" si="233"/>
        <v>17.486445663340469</v>
      </c>
      <c r="BQ534" s="144">
        <f t="shared" si="234"/>
        <v>0.15225</v>
      </c>
      <c r="BR534" s="110">
        <f t="shared" si="235"/>
        <v>12.8515975877492</v>
      </c>
      <c r="BS534" s="99">
        <v>7</v>
      </c>
      <c r="BT534" s="99" t="e">
        <f t="shared" si="236"/>
        <v>#N/A</v>
      </c>
      <c r="BU534" s="122">
        <v>1</v>
      </c>
      <c r="BV534" s="122" t="e">
        <f t="shared" si="237"/>
        <v>#N/A</v>
      </c>
      <c r="BW534" s="122">
        <f t="shared" si="238"/>
        <v>8.8983050847457623E-4</v>
      </c>
      <c r="BX534" s="122" t="s">
        <v>1376</v>
      </c>
      <c r="BY534" s="122">
        <f t="shared" si="239"/>
        <v>0.12145459222936866</v>
      </c>
      <c r="BZ534" s="78">
        <v>-5.1771233135161054</v>
      </c>
      <c r="CA534" s="122">
        <f t="shared" si="240"/>
        <v>-5.6462281323830803</v>
      </c>
      <c r="CB534" s="122">
        <f t="shared" si="241"/>
        <v>-9.2010933645314683</v>
      </c>
    </row>
    <row r="535" spans="1:80" x14ac:dyDescent="0.35">
      <c r="A535" s="34" t="s">
        <v>78</v>
      </c>
      <c r="B535" s="14">
        <f t="shared" si="245"/>
        <v>6</v>
      </c>
      <c r="C535" s="8" t="s">
        <v>45</v>
      </c>
      <c r="D535" s="14">
        <v>4</v>
      </c>
      <c r="E535" s="58">
        <v>44040</v>
      </c>
      <c r="F535" s="14">
        <v>2999</v>
      </c>
      <c r="G535" s="14">
        <v>2999.8</v>
      </c>
      <c r="H535" s="14">
        <v>2904</v>
      </c>
      <c r="I535" s="14">
        <v>2904.8</v>
      </c>
      <c r="J535" s="8">
        <v>7</v>
      </c>
      <c r="K535" s="54">
        <v>257.85140000000001</v>
      </c>
      <c r="L535" s="8">
        <v>171.7</v>
      </c>
      <c r="M535" s="8">
        <v>82.9</v>
      </c>
      <c r="N535" s="8">
        <v>149.80000000000001</v>
      </c>
      <c r="O535" s="8">
        <v>21.2</v>
      </c>
      <c r="P535" s="8">
        <v>0.61</v>
      </c>
      <c r="Q535" s="8">
        <v>0.17599999999999999</v>
      </c>
      <c r="R535" s="8">
        <v>0.13100000000000001</v>
      </c>
      <c r="S535" s="8">
        <v>2100</v>
      </c>
      <c r="T535" s="8"/>
      <c r="U535" s="8"/>
      <c r="V535" s="8"/>
      <c r="W535" s="8">
        <v>0.41799999999999998</v>
      </c>
      <c r="X535" s="8"/>
      <c r="Y535" s="8"/>
      <c r="Z535" s="8">
        <v>1602</v>
      </c>
      <c r="AA535" s="8">
        <v>58.9</v>
      </c>
      <c r="AB535" s="8">
        <v>8.5</v>
      </c>
      <c r="AC535" s="8">
        <v>2719.8809523809523</v>
      </c>
      <c r="AD535" s="8">
        <v>299.685</v>
      </c>
      <c r="AE535" s="8"/>
      <c r="AF535" s="8"/>
      <c r="AG535" s="7" t="e">
        <v>#N/A</v>
      </c>
      <c r="AH535" s="111">
        <v>9.4E-2</v>
      </c>
      <c r="AI535" s="124">
        <v>6.3333978260869561E-2</v>
      </c>
      <c r="AJ535" s="7">
        <v>43.655999999999999</v>
      </c>
      <c r="AK535" s="124">
        <v>2227.4920674626878</v>
      </c>
      <c r="AM535" s="124">
        <v>6643.6084423880566</v>
      </c>
      <c r="AN535" s="124">
        <v>9788.4354388059692</v>
      </c>
      <c r="AO535" s="124">
        <v>5.5194802985074656</v>
      </c>
      <c r="AQ535" s="78"/>
      <c r="AR535" s="7">
        <v>0.12442734102986991</v>
      </c>
      <c r="AS535" s="7">
        <f t="shared" si="222"/>
        <v>1.6296000000000002</v>
      </c>
      <c r="AT535">
        <v>54.7</v>
      </c>
      <c r="AU535" s="7">
        <v>0.10425</v>
      </c>
      <c r="AV535" s="7">
        <v>1.39</v>
      </c>
      <c r="AW535" s="78" t="s">
        <v>97</v>
      </c>
      <c r="AX535" s="78" t="s">
        <v>98</v>
      </c>
      <c r="AY535" s="78">
        <v>3656.9</v>
      </c>
      <c r="AZ535" s="78">
        <v>5085.84</v>
      </c>
      <c r="BA535" s="78">
        <v>28.74</v>
      </c>
      <c r="BB535" s="78">
        <v>76.658222178677903</v>
      </c>
      <c r="BC535" s="78" t="str">
        <f t="shared" si="227"/>
        <v>R66S6C4</v>
      </c>
      <c r="BD535" s="78">
        <f t="shared" si="229"/>
        <v>168.85077599200082</v>
      </c>
      <c r="BE535" s="78">
        <v>109.54</v>
      </c>
      <c r="BF535" s="78"/>
      <c r="BG535" s="99">
        <v>30.1</v>
      </c>
      <c r="BH535" s="142">
        <v>2.4555616639179036</v>
      </c>
      <c r="BI535" s="99">
        <v>4</v>
      </c>
      <c r="BJ535" s="99">
        <f t="shared" si="230"/>
        <v>10.914</v>
      </c>
      <c r="BK535" s="99">
        <v>62.30256900267895</v>
      </c>
      <c r="BL535" s="142">
        <v>3.9103773584905666</v>
      </c>
      <c r="BM535" s="76" t="str">
        <f t="shared" si="231"/>
        <v>R66S6</v>
      </c>
      <c r="BN535" s="76">
        <f t="shared" si="232"/>
        <v>103.61486008345656</v>
      </c>
      <c r="BO535" s="76"/>
      <c r="BP535" s="110">
        <f t="shared" si="233"/>
        <v>15.849914617350624</v>
      </c>
      <c r="BQ535" s="144">
        <f t="shared" si="234"/>
        <v>0.15225</v>
      </c>
      <c r="BR535" s="110">
        <f t="shared" si="235"/>
        <v>12.8515975877492</v>
      </c>
      <c r="BS535" s="99">
        <v>7</v>
      </c>
      <c r="BT535" s="99" t="e">
        <f t="shared" si="236"/>
        <v>#N/A</v>
      </c>
      <c r="BU535" s="122">
        <v>1</v>
      </c>
      <c r="BV535" s="122" t="e">
        <f t="shared" si="237"/>
        <v>#N/A</v>
      </c>
      <c r="BW535" s="122">
        <f t="shared" si="238"/>
        <v>6.1792452830188686E-3</v>
      </c>
      <c r="BX535" s="122" t="s">
        <v>1376</v>
      </c>
      <c r="BY535" s="122">
        <f t="shared" si="239"/>
        <v>0.14233207202062848</v>
      </c>
      <c r="BZ535" s="78">
        <v>-5.6048264740028779</v>
      </c>
      <c r="CA535" s="122">
        <f t="shared" si="240"/>
        <v>-5.6462281323830803</v>
      </c>
      <c r="CB535" s="122">
        <f t="shared" si="241"/>
        <v>-9.2010933645314683</v>
      </c>
    </row>
    <row r="536" spans="1:80" x14ac:dyDescent="0.35">
      <c r="A536" s="34" t="s">
        <v>78</v>
      </c>
      <c r="B536" s="14">
        <v>5</v>
      </c>
      <c r="C536" s="8" t="s">
        <v>44</v>
      </c>
      <c r="D536" s="14">
        <v>1</v>
      </c>
      <c r="E536" s="58">
        <v>44039</v>
      </c>
      <c r="F536" s="14">
        <v>3019.3</v>
      </c>
      <c r="G536" s="14">
        <v>3020.3</v>
      </c>
      <c r="H536" s="14">
        <v>2924.3</v>
      </c>
      <c r="I536" s="14">
        <v>2925.3</v>
      </c>
      <c r="J536" s="8">
        <v>9</v>
      </c>
      <c r="K536" s="54">
        <v>263.01380000000006</v>
      </c>
      <c r="L536" s="72">
        <v>119.1</v>
      </c>
      <c r="M536" s="8">
        <v>93.4</v>
      </c>
      <c r="N536" s="8">
        <v>85.1</v>
      </c>
      <c r="O536" s="8">
        <v>57.7</v>
      </c>
      <c r="P536" s="8">
        <v>1.0469999999999999</v>
      </c>
      <c r="Q536" s="8">
        <v>0.39</v>
      </c>
      <c r="R536" s="8">
        <v>0.317</v>
      </c>
      <c r="S536" s="8">
        <v>1402</v>
      </c>
      <c r="T536" s="8">
        <v>7115</v>
      </c>
      <c r="U536" s="8"/>
      <c r="V536" s="8"/>
      <c r="W536" s="8">
        <v>0.45400000000000001</v>
      </c>
      <c r="X536" s="8"/>
      <c r="Y536" s="8"/>
      <c r="Z536" s="8">
        <v>2546</v>
      </c>
      <c r="AA536" s="8">
        <v>16.600000000000001</v>
      </c>
      <c r="AB536" s="8">
        <v>8.1999999999999993</v>
      </c>
      <c r="AC536" s="8">
        <v>2853.5</v>
      </c>
      <c r="AD536" s="8">
        <v>304.50099999999998</v>
      </c>
      <c r="AE536" s="8"/>
      <c r="AF536" s="8"/>
      <c r="AG536" s="7" t="e">
        <v>#N/A</v>
      </c>
      <c r="AH536" s="111">
        <v>0.108</v>
      </c>
      <c r="AI536" s="124">
        <v>9.688221666666666E-2</v>
      </c>
      <c r="AJ536" s="7">
        <v>53.295000000000002</v>
      </c>
      <c r="AK536" s="124">
        <v>1235.7231165775399</v>
      </c>
      <c r="AM536" s="124">
        <v>6476.2167374331602</v>
      </c>
      <c r="AN536" s="124">
        <v>10140.162849197861</v>
      </c>
      <c r="AO536" s="124">
        <v>4.0670176470588224</v>
      </c>
      <c r="AQ536" s="78"/>
      <c r="AR536" s="7">
        <v>0.20568533633549113</v>
      </c>
      <c r="AS536" s="7">
        <f t="shared" si="222"/>
        <v>3.2885999999999997</v>
      </c>
      <c r="AT536">
        <v>49</v>
      </c>
      <c r="AU536" s="7">
        <v>1.6484999999999999</v>
      </c>
      <c r="AV536" s="7">
        <v>21.98</v>
      </c>
      <c r="AW536" s="78" t="s">
        <v>97</v>
      </c>
      <c r="AX536" s="78" t="s">
        <v>98</v>
      </c>
      <c r="AY536" s="78">
        <v>3664.8</v>
      </c>
      <c r="AZ536" s="78">
        <v>5093.96</v>
      </c>
      <c r="BA536" s="78">
        <v>0</v>
      </c>
      <c r="BB536" s="78">
        <v>1188.4043773965127</v>
      </c>
      <c r="BC536" s="78" t="str">
        <f t="shared" si="227"/>
        <v>R66S5C1</v>
      </c>
      <c r="BD536" s="78">
        <f t="shared" si="229"/>
        <v>673.41795616062473</v>
      </c>
      <c r="BE536" s="78">
        <v>1698.42</v>
      </c>
      <c r="BF536" s="78"/>
      <c r="BG536" s="99">
        <v>30.1</v>
      </c>
      <c r="BH536" s="142">
        <v>3.2479594708696879</v>
      </c>
      <c r="BI536" s="99">
        <v>3</v>
      </c>
      <c r="BJ536" s="99">
        <f t="shared" si="230"/>
        <v>17.765000000000001</v>
      </c>
      <c r="BK536" s="99">
        <v>53.541608030772117</v>
      </c>
      <c r="BL536" s="142">
        <v>1.6187175043327557</v>
      </c>
      <c r="BM536" s="76" t="str">
        <f t="shared" si="231"/>
        <v>R66S5</v>
      </c>
      <c r="BN536" s="76">
        <f t="shared" si="232"/>
        <v>204.77344650022039</v>
      </c>
      <c r="BO536" s="76"/>
      <c r="BP536" s="110">
        <f t="shared" si="233"/>
        <v>5.2519229548671156</v>
      </c>
      <c r="BQ536" s="144">
        <f t="shared" si="234"/>
        <v>0.317</v>
      </c>
      <c r="BR536" s="110">
        <f t="shared" si="235"/>
        <v>5.2519229548671156</v>
      </c>
      <c r="BS536" s="99">
        <v>7</v>
      </c>
      <c r="BT536" s="99" t="e">
        <f t="shared" si="236"/>
        <v>#N/A</v>
      </c>
      <c r="BU536" s="122">
        <v>1</v>
      </c>
      <c r="BV536" s="122" t="e">
        <f t="shared" si="237"/>
        <v>#N/A</v>
      </c>
      <c r="BW536" s="122">
        <f t="shared" si="238"/>
        <v>5.4939341421143843E-3</v>
      </c>
      <c r="BX536" s="122" t="s">
        <v>1376</v>
      </c>
      <c r="BY536" s="122">
        <f t="shared" si="239"/>
        <v>5.3877930521585626E-2</v>
      </c>
      <c r="BZ536" s="78">
        <v>-5.7240827570964257</v>
      </c>
      <c r="CA536" s="122">
        <f t="shared" si="240"/>
        <v>-5.7240827570964257</v>
      </c>
      <c r="CB536" s="122">
        <f t="shared" si="241"/>
        <v>-18.824218554987304</v>
      </c>
    </row>
    <row r="537" spans="1:80" x14ac:dyDescent="0.35">
      <c r="A537" s="34" t="s">
        <v>78</v>
      </c>
      <c r="B537" s="14">
        <f t="shared" ref="B537:B538" si="246">B536</f>
        <v>5</v>
      </c>
      <c r="C537" s="8" t="s">
        <v>44</v>
      </c>
      <c r="D537" s="14">
        <v>2</v>
      </c>
      <c r="E537" s="58">
        <v>44039</v>
      </c>
      <c r="F537" s="14">
        <v>3043</v>
      </c>
      <c r="G537" s="14">
        <v>3044</v>
      </c>
      <c r="H537" s="14">
        <v>2948</v>
      </c>
      <c r="I537" s="14">
        <v>2949</v>
      </c>
      <c r="J537" s="8">
        <v>9</v>
      </c>
      <c r="K537" s="54">
        <v>262.4522</v>
      </c>
      <c r="L537" s="72">
        <v>119.1</v>
      </c>
      <c r="M537" s="8">
        <v>93.4</v>
      </c>
      <c r="N537" s="8">
        <v>85.1</v>
      </c>
      <c r="O537" s="8">
        <v>57.7</v>
      </c>
      <c r="P537" s="8">
        <v>1.0469999999999999</v>
      </c>
      <c r="Q537" s="8">
        <v>0.39</v>
      </c>
      <c r="R537" s="8">
        <v>0.317</v>
      </c>
      <c r="S537" s="8">
        <v>1402</v>
      </c>
      <c r="T537" s="8">
        <v>7115</v>
      </c>
      <c r="U537" s="8"/>
      <c r="V537" s="8"/>
      <c r="W537" s="8">
        <v>0.45400000000000001</v>
      </c>
      <c r="X537" s="8"/>
      <c r="Y537" s="8"/>
      <c r="Z537" s="8">
        <v>2546</v>
      </c>
      <c r="AA537" s="8">
        <v>16.600000000000001</v>
      </c>
      <c r="AB537" s="8">
        <v>8.1999999999999993</v>
      </c>
      <c r="AC537" s="8">
        <v>2853.5</v>
      </c>
      <c r="AD537" s="8">
        <v>304.50099999999998</v>
      </c>
      <c r="AE537" s="8"/>
      <c r="AF537" s="8"/>
      <c r="AG537" s="7" t="e">
        <v>#N/A</v>
      </c>
      <c r="AH537" s="111">
        <v>0.108</v>
      </c>
      <c r="AI537" s="124">
        <v>9.688221666666666E-2</v>
      </c>
      <c r="AJ537" s="7">
        <v>53.295000000000002</v>
      </c>
      <c r="AK537" s="124">
        <v>1235.7231165775399</v>
      </c>
      <c r="AM537" s="124">
        <v>6476.2167374331602</v>
      </c>
      <c r="AN537" s="124">
        <v>10140.162849197861</v>
      </c>
      <c r="AO537" s="124">
        <v>4.0670176470588224</v>
      </c>
      <c r="AQ537" s="78"/>
      <c r="AR537" s="7">
        <v>0.20568533633549113</v>
      </c>
      <c r="AS537" s="7">
        <f t="shared" si="222"/>
        <v>3.2885999999999997</v>
      </c>
      <c r="AT537">
        <v>49</v>
      </c>
      <c r="AU537" s="7">
        <v>0.30674999999999997</v>
      </c>
      <c r="AV537" s="7">
        <v>4.09</v>
      </c>
      <c r="AW537" s="78" t="s">
        <v>97</v>
      </c>
      <c r="AX537" s="78" t="s">
        <v>98</v>
      </c>
      <c r="AY537" s="78">
        <v>3674.4</v>
      </c>
      <c r="AZ537" s="78">
        <v>5103.4399999999996</v>
      </c>
      <c r="BA537" s="78">
        <v>-115.51</v>
      </c>
      <c r="BB537" s="78">
        <v>219.78391087723233</v>
      </c>
      <c r="BC537" s="78" t="str">
        <f t="shared" si="227"/>
        <v>R66S5C2</v>
      </c>
      <c r="BD537" s="78">
        <f t="shared" si="229"/>
        <v>673.41795616062473</v>
      </c>
      <c r="BE537" s="78">
        <v>314.08</v>
      </c>
      <c r="BF537" s="78"/>
      <c r="BG537" s="99">
        <v>30.1</v>
      </c>
      <c r="BH537" s="142">
        <v>3.2479594708696879</v>
      </c>
      <c r="BI537" s="99">
        <v>3</v>
      </c>
      <c r="BJ537" s="99">
        <f t="shared" si="230"/>
        <v>17.765000000000001</v>
      </c>
      <c r="BK537" s="99">
        <v>53.541608030772117</v>
      </c>
      <c r="BL537" s="142">
        <v>1.6187175043327557</v>
      </c>
      <c r="BM537" s="76" t="str">
        <f t="shared" si="231"/>
        <v>R66S5</v>
      </c>
      <c r="BN537" s="76">
        <f t="shared" si="232"/>
        <v>204.77344650022039</v>
      </c>
      <c r="BO537" s="76"/>
      <c r="BP537" s="110">
        <f t="shared" si="233"/>
        <v>5.2519229548671156</v>
      </c>
      <c r="BQ537" s="144">
        <f t="shared" si="234"/>
        <v>0.317</v>
      </c>
      <c r="BR537" s="110">
        <f t="shared" si="235"/>
        <v>5.2519229548671156</v>
      </c>
      <c r="BS537" s="99">
        <v>7</v>
      </c>
      <c r="BT537" s="99" t="e">
        <f t="shared" si="236"/>
        <v>#N/A</v>
      </c>
      <c r="BU537" s="122">
        <v>1</v>
      </c>
      <c r="BV537" s="122" t="e">
        <f t="shared" si="237"/>
        <v>#N/A</v>
      </c>
      <c r="BW537" s="122">
        <f t="shared" si="238"/>
        <v>5.4939341421143843E-3</v>
      </c>
      <c r="BX537" s="122" t="s">
        <v>1376</v>
      </c>
      <c r="BY537" s="122">
        <f t="shared" si="239"/>
        <v>5.3877930521585626E-2</v>
      </c>
      <c r="BZ537" s="78">
        <v>-5.7240827570964257</v>
      </c>
      <c r="CA537" s="122">
        <f t="shared" si="240"/>
        <v>-5.7240827570964257</v>
      </c>
      <c r="CB537" s="122">
        <f t="shared" si="241"/>
        <v>-18.824218554987304</v>
      </c>
    </row>
    <row r="538" spans="1:80" x14ac:dyDescent="0.35">
      <c r="A538" s="34" t="s">
        <v>78</v>
      </c>
      <c r="B538" s="14">
        <f t="shared" si="246"/>
        <v>5</v>
      </c>
      <c r="C538" s="8" t="s">
        <v>44</v>
      </c>
      <c r="D538" s="14">
        <v>3</v>
      </c>
      <c r="E538" s="58">
        <v>44039</v>
      </c>
      <c r="F538" s="14">
        <v>3058</v>
      </c>
      <c r="G538" s="14">
        <v>3059</v>
      </c>
      <c r="H538" s="14">
        <v>2963</v>
      </c>
      <c r="I538" s="14">
        <v>2964</v>
      </c>
      <c r="J538" s="8">
        <v>9</v>
      </c>
      <c r="K538" s="54">
        <v>261.06979999999999</v>
      </c>
      <c r="L538" s="72">
        <v>119.1</v>
      </c>
      <c r="M538" s="8">
        <v>93.4</v>
      </c>
      <c r="N538" s="8">
        <v>85.1</v>
      </c>
      <c r="O538" s="8">
        <v>57.7</v>
      </c>
      <c r="P538" s="8">
        <v>1.0469999999999999</v>
      </c>
      <c r="Q538" s="8">
        <v>0.39</v>
      </c>
      <c r="R538" s="8">
        <v>0.317</v>
      </c>
      <c r="S538" s="8">
        <v>1402</v>
      </c>
      <c r="T538" s="8">
        <v>7115</v>
      </c>
      <c r="U538" s="8"/>
      <c r="V538" s="8"/>
      <c r="W538" s="8">
        <v>0.45400000000000001</v>
      </c>
      <c r="X538" s="8"/>
      <c r="Y538" s="8"/>
      <c r="Z538" s="8">
        <v>2546</v>
      </c>
      <c r="AA538" s="8">
        <v>16.600000000000001</v>
      </c>
      <c r="AB538" s="8">
        <v>8.1999999999999993</v>
      </c>
      <c r="AC538" s="8">
        <v>2853.5</v>
      </c>
      <c r="AD538" s="8">
        <v>304.50099999999998</v>
      </c>
      <c r="AE538" s="8"/>
      <c r="AF538" s="8"/>
      <c r="AG538" s="7" t="e">
        <v>#N/A</v>
      </c>
      <c r="AH538" s="111">
        <v>0.108</v>
      </c>
      <c r="AI538" s="124">
        <v>9.688221666666666E-2</v>
      </c>
      <c r="AJ538" s="7">
        <v>53.295000000000002</v>
      </c>
      <c r="AK538" s="124">
        <v>1235.7231165775399</v>
      </c>
      <c r="AM538" s="124">
        <v>6476.2167374331602</v>
      </c>
      <c r="AN538" s="124">
        <v>10140.162849197861</v>
      </c>
      <c r="AO538" s="124">
        <v>4.0670176470588224</v>
      </c>
      <c r="AQ538" s="78"/>
      <c r="AR538" s="7">
        <v>0.20568533633549113</v>
      </c>
      <c r="AS538" s="7">
        <f t="shared" si="222"/>
        <v>3.2885999999999997</v>
      </c>
      <c r="AT538">
        <v>49</v>
      </c>
      <c r="AU538" s="7">
        <v>0.84900000000000009</v>
      </c>
      <c r="AV538" s="7">
        <v>11.32</v>
      </c>
      <c r="AW538" s="78" t="s">
        <v>97</v>
      </c>
      <c r="AX538" s="78" t="s">
        <v>98</v>
      </c>
      <c r="AY538" s="78">
        <v>3683.4</v>
      </c>
      <c r="AZ538" s="78">
        <v>5109.4399999999996</v>
      </c>
      <c r="BA538" s="78">
        <v>-95.73</v>
      </c>
      <c r="BB538" s="78">
        <v>612.06558020812906</v>
      </c>
      <c r="BC538" s="78" t="str">
        <f t="shared" si="227"/>
        <v>R66S5C3</v>
      </c>
      <c r="BD538" s="78">
        <f t="shared" si="229"/>
        <v>673.41795616062473</v>
      </c>
      <c r="BE538" s="78">
        <v>872.83000000000015</v>
      </c>
      <c r="BF538" s="78"/>
      <c r="BG538" s="99">
        <v>30.1</v>
      </c>
      <c r="BH538" s="142">
        <v>3.2479594708696879</v>
      </c>
      <c r="BI538" s="99">
        <v>3</v>
      </c>
      <c r="BJ538" s="99">
        <f t="shared" si="230"/>
        <v>17.765000000000001</v>
      </c>
      <c r="BK538" s="99">
        <v>53.541608030772117</v>
      </c>
      <c r="BL538" s="142">
        <v>1.6187175043327557</v>
      </c>
      <c r="BM538" s="76" t="str">
        <f t="shared" si="231"/>
        <v>R66S5</v>
      </c>
      <c r="BN538" s="76">
        <f t="shared" si="232"/>
        <v>204.77344650022039</v>
      </c>
      <c r="BO538" s="76"/>
      <c r="BP538" s="110">
        <f t="shared" si="233"/>
        <v>5.2519229548671156</v>
      </c>
      <c r="BQ538" s="144">
        <f t="shared" si="234"/>
        <v>0.317</v>
      </c>
      <c r="BR538" s="110">
        <f t="shared" si="235"/>
        <v>5.2519229548671156</v>
      </c>
      <c r="BS538" s="99">
        <v>7</v>
      </c>
      <c r="BT538" s="99" t="e">
        <f t="shared" si="236"/>
        <v>#N/A</v>
      </c>
      <c r="BU538" s="122">
        <v>1</v>
      </c>
      <c r="BV538" s="122" t="e">
        <f t="shared" si="237"/>
        <v>#N/A</v>
      </c>
      <c r="BW538" s="122">
        <f t="shared" si="238"/>
        <v>5.4939341421143843E-3</v>
      </c>
      <c r="BX538" s="122" t="s">
        <v>1376</v>
      </c>
      <c r="BY538" s="122">
        <f t="shared" si="239"/>
        <v>5.3877930521585626E-2</v>
      </c>
      <c r="BZ538" s="78">
        <v>-5.7240827570964257</v>
      </c>
      <c r="CA538" s="122">
        <f t="shared" si="240"/>
        <v>-5.7240827570964257</v>
      </c>
      <c r="CB538" s="122">
        <f t="shared" si="241"/>
        <v>-18.824218554987304</v>
      </c>
    </row>
    <row r="539" spans="1:80" x14ac:dyDescent="0.35">
      <c r="A539" s="34" t="s">
        <v>78</v>
      </c>
      <c r="B539" s="14">
        <v>4</v>
      </c>
      <c r="C539" s="8" t="s">
        <v>44</v>
      </c>
      <c r="D539" s="14">
        <v>1</v>
      </c>
      <c r="E539" s="58">
        <v>44037</v>
      </c>
      <c r="F539" s="14">
        <v>3090</v>
      </c>
      <c r="G539" s="14">
        <v>3090.8</v>
      </c>
      <c r="H539" s="14">
        <v>2995</v>
      </c>
      <c r="I539" s="14">
        <v>2995.8</v>
      </c>
      <c r="J539" s="8">
        <v>7</v>
      </c>
      <c r="K539" s="54">
        <v>266.351</v>
      </c>
      <c r="L539" s="72">
        <v>143.1</v>
      </c>
      <c r="M539" s="8">
        <v>88.9</v>
      </c>
      <c r="N539" s="8">
        <v>61.3</v>
      </c>
      <c r="O539" s="8">
        <v>28.5</v>
      </c>
      <c r="P539" s="8">
        <v>1.1619999999999999</v>
      </c>
      <c r="Q539" s="8">
        <v>0.4</v>
      </c>
      <c r="R539" s="8">
        <v>0.28999999999999998</v>
      </c>
      <c r="S539" s="8">
        <v>3661</v>
      </c>
      <c r="T539" s="8"/>
      <c r="U539" s="8"/>
      <c r="V539" s="8"/>
      <c r="W539" s="8">
        <v>0.46200000000000002</v>
      </c>
      <c r="X539" s="8"/>
      <c r="Y539" s="8"/>
      <c r="Z539" s="8">
        <v>4850</v>
      </c>
      <c r="AA539" s="8">
        <v>196.3</v>
      </c>
      <c r="AB539" s="8">
        <v>8.9</v>
      </c>
      <c r="AC539" s="8">
        <v>2841.0714285714284</v>
      </c>
      <c r="AD539" s="8">
        <v>302.173</v>
      </c>
      <c r="AE539" s="8"/>
      <c r="AF539" s="8"/>
      <c r="AG539" s="7" t="e">
        <v>#N/A</v>
      </c>
      <c r="AH539" s="111">
        <v>7.3999999999999996E-2</v>
      </c>
      <c r="AI539" s="124">
        <v>5.081509756097561E-2</v>
      </c>
      <c r="AJ539" s="7">
        <v>46.011000000000003</v>
      </c>
      <c r="AK539" s="124">
        <v>2417.8878461697732</v>
      </c>
      <c r="AM539" s="124">
        <v>6875.2424964803286</v>
      </c>
      <c r="AN539" s="124">
        <v>10600.29390931677</v>
      </c>
      <c r="AO539" s="124">
        <v>4.9840128364389242</v>
      </c>
      <c r="AQ539" s="78"/>
      <c r="AR539" s="7">
        <v>8.7413879289735069E-2</v>
      </c>
      <c r="AS539" s="7">
        <f t="shared" si="222"/>
        <v>1.2066000000000001</v>
      </c>
      <c r="AT539">
        <v>66.100000000000009</v>
      </c>
      <c r="AU539" s="7">
        <v>2.2499999999999999E-2</v>
      </c>
      <c r="AV539" s="7">
        <v>0.3</v>
      </c>
      <c r="AW539" s="78" t="s">
        <v>97</v>
      </c>
      <c r="AX539" s="78" t="s">
        <v>98</v>
      </c>
      <c r="AY539" s="78">
        <v>3698.8</v>
      </c>
      <c r="AZ539" s="78">
        <v>5122.24</v>
      </c>
      <c r="BA539" s="78">
        <v>25.71</v>
      </c>
      <c r="BB539" s="78">
        <v>18.293711009947739</v>
      </c>
      <c r="BC539" s="78" t="str">
        <f t="shared" si="227"/>
        <v>R66S4C1</v>
      </c>
      <c r="BD539" s="78">
        <f t="shared" si="229"/>
        <v>223.26939741552997</v>
      </c>
      <c r="BE539" s="78">
        <v>26.040000000000003</v>
      </c>
      <c r="BF539" s="78"/>
      <c r="BG539" s="99">
        <v>30.6</v>
      </c>
      <c r="BH539" s="142">
        <v>1.8886787942013867</v>
      </c>
      <c r="BI539" s="99">
        <v>4</v>
      </c>
      <c r="BJ539" s="99">
        <f t="shared" si="230"/>
        <v>11.502750000000001</v>
      </c>
      <c r="BK539" s="99">
        <v>61.74765661627498</v>
      </c>
      <c r="BL539" s="142">
        <v>3.1192982456140355</v>
      </c>
      <c r="BM539" s="76" t="str">
        <f t="shared" si="231"/>
        <v>R66S4</v>
      </c>
      <c r="BN539" s="76">
        <f t="shared" si="232"/>
        <v>185.04011057146522</v>
      </c>
      <c r="BO539" s="76"/>
      <c r="BP539" s="110">
        <f t="shared" si="233"/>
        <v>11.085654725702573</v>
      </c>
      <c r="BQ539" s="144">
        <f t="shared" si="234"/>
        <v>0.26050000000000001</v>
      </c>
      <c r="BR539" s="110">
        <f t="shared" si="235"/>
        <v>17.4745221411168</v>
      </c>
      <c r="BS539" s="99">
        <v>7</v>
      </c>
      <c r="BT539" s="99" t="e">
        <f t="shared" si="236"/>
        <v>#N/A</v>
      </c>
      <c r="BU539" s="122">
        <v>1</v>
      </c>
      <c r="BV539" s="122" t="e">
        <f t="shared" si="237"/>
        <v>#N/A</v>
      </c>
      <c r="BW539" s="122">
        <f t="shared" si="238"/>
        <v>1.0175438596491228E-2</v>
      </c>
      <c r="BX539" s="122" t="s">
        <v>1376</v>
      </c>
      <c r="BY539" s="122">
        <f t="shared" si="239"/>
        <v>0.10774089533228981</v>
      </c>
      <c r="BZ539" s="78">
        <v>-5.6747035543814874</v>
      </c>
      <c r="CA539" s="122">
        <f t="shared" si="240"/>
        <v>-5.5644977529099053</v>
      </c>
      <c r="CB539" s="122">
        <f t="shared" si="241"/>
        <v>-6.7141229886610923</v>
      </c>
    </row>
    <row r="540" spans="1:80" x14ac:dyDescent="0.35">
      <c r="A540" s="34" t="s">
        <v>78</v>
      </c>
      <c r="B540" s="14">
        <f t="shared" ref="B540:B542" si="247">B539</f>
        <v>4</v>
      </c>
      <c r="C540" s="8" t="s">
        <v>44</v>
      </c>
      <c r="D540" s="14">
        <v>2</v>
      </c>
      <c r="E540" s="58">
        <v>44037</v>
      </c>
      <c r="F540" s="14">
        <v>3124.5</v>
      </c>
      <c r="G540" s="14">
        <v>3125.1</v>
      </c>
      <c r="H540" s="14">
        <v>3029.5</v>
      </c>
      <c r="I540" s="14">
        <v>3030.1</v>
      </c>
      <c r="J540" s="8">
        <v>5</v>
      </c>
      <c r="K540" s="54">
        <v>265.49779999999998</v>
      </c>
      <c r="L540" s="72">
        <v>80.400000000000006</v>
      </c>
      <c r="M540" s="8">
        <v>50.6</v>
      </c>
      <c r="N540" s="8">
        <v>75.099999999999994</v>
      </c>
      <c r="O540" s="8">
        <v>23.7</v>
      </c>
      <c r="P540" s="8">
        <v>1.135</v>
      </c>
      <c r="Q540" s="8">
        <v>0.38200000000000001</v>
      </c>
      <c r="R540" s="8">
        <v>0.27</v>
      </c>
      <c r="S540" s="8">
        <v>3278</v>
      </c>
      <c r="T540" s="8"/>
      <c r="U540" s="8"/>
      <c r="V540" s="8"/>
      <c r="W540" s="8">
        <v>0.43099999999999999</v>
      </c>
      <c r="X540" s="8"/>
      <c r="Y540" s="8"/>
      <c r="Z540" s="8">
        <v>2635</v>
      </c>
      <c r="AA540" s="8">
        <v>158.69999999999999</v>
      </c>
      <c r="AB540" s="8">
        <v>8.9</v>
      </c>
      <c r="AC540" s="8">
        <v>2841.0714285714284</v>
      </c>
      <c r="AD540" s="8">
        <v>302.173</v>
      </c>
      <c r="AE540" s="8"/>
      <c r="AF540" s="8"/>
      <c r="AG540" s="7" t="e">
        <v>#N/A</v>
      </c>
      <c r="AH540" s="111">
        <v>7.3999999999999996E-2</v>
      </c>
      <c r="AI540" s="124">
        <v>5.081509756097561E-2</v>
      </c>
      <c r="AJ540" s="7">
        <v>46.011000000000003</v>
      </c>
      <c r="AK540" s="124">
        <v>2417.8878461697732</v>
      </c>
      <c r="AM540" s="124">
        <v>6875.2424964803286</v>
      </c>
      <c r="AN540" s="124">
        <v>10600.29390931677</v>
      </c>
      <c r="AO540" s="124">
        <v>4.9840128364389242</v>
      </c>
      <c r="AQ540" s="78"/>
      <c r="AR540" s="7">
        <v>8.7413879289735069E-2</v>
      </c>
      <c r="AS540" s="7">
        <f t="shared" si="222"/>
        <v>1.2066000000000001</v>
      </c>
      <c r="AT540">
        <v>66.100000000000009</v>
      </c>
      <c r="AU540" s="7">
        <v>0.41025</v>
      </c>
      <c r="AV540" s="7">
        <v>5.47</v>
      </c>
      <c r="AW540" s="78" t="s">
        <v>97</v>
      </c>
      <c r="AX540" s="78" t="s">
        <v>98</v>
      </c>
      <c r="AY540" s="78">
        <v>3714.7</v>
      </c>
      <c r="AZ540" s="78">
        <v>5136.04</v>
      </c>
      <c r="BA540" s="78">
        <v>59.74</v>
      </c>
      <c r="BB540" s="78">
        <v>298.92917950666271</v>
      </c>
      <c r="BC540" s="78" t="str">
        <f t="shared" si="227"/>
        <v>R66S4C2</v>
      </c>
      <c r="BD540" s="78">
        <f t="shared" si="229"/>
        <v>223.26939741552997</v>
      </c>
      <c r="BE540" s="78">
        <v>424.88</v>
      </c>
      <c r="BF540" s="78"/>
      <c r="BG540" s="99">
        <v>30.6</v>
      </c>
      <c r="BH540" s="142">
        <v>1.8886787942013867</v>
      </c>
      <c r="BI540" s="99">
        <v>4</v>
      </c>
      <c r="BJ540" s="99">
        <f t="shared" si="230"/>
        <v>11.502750000000001</v>
      </c>
      <c r="BK540" s="99">
        <v>61.74765661627498</v>
      </c>
      <c r="BL540" s="142">
        <v>2.1350210970464136</v>
      </c>
      <c r="BM540" s="76" t="str">
        <f t="shared" si="231"/>
        <v>R66S4</v>
      </c>
      <c r="BN540" s="76">
        <f t="shared" si="232"/>
        <v>185.04011057146522</v>
      </c>
      <c r="BO540" s="76"/>
      <c r="BP540" s="110">
        <f t="shared" si="233"/>
        <v>23.421198025196649</v>
      </c>
      <c r="BQ540" s="144">
        <f t="shared" si="234"/>
        <v>0.26050000000000001</v>
      </c>
      <c r="BR540" s="110">
        <f t="shared" si="235"/>
        <v>17.4745221411168</v>
      </c>
      <c r="BS540" s="99">
        <v>7</v>
      </c>
      <c r="BT540" s="99" t="e">
        <f t="shared" si="236"/>
        <v>#N/A</v>
      </c>
      <c r="BU540" s="122">
        <v>1</v>
      </c>
      <c r="BV540" s="122" t="e">
        <f t="shared" si="237"/>
        <v>#N/A</v>
      </c>
      <c r="BW540" s="122">
        <f t="shared" si="238"/>
        <v>1.1392405063291141E-2</v>
      </c>
      <c r="BX540" s="122" t="s">
        <v>1377</v>
      </c>
      <c r="BY540" s="122">
        <f t="shared" si="239"/>
        <v>0.11253543219643178</v>
      </c>
      <c r="BZ540" s="78">
        <v>-5.1111429881550476</v>
      </c>
      <c r="CA540" s="122">
        <f t="shared" si="240"/>
        <v>-5.5644977529099053</v>
      </c>
      <c r="CB540" s="122">
        <f t="shared" si="241"/>
        <v>-6.7141229886610923</v>
      </c>
    </row>
    <row r="541" spans="1:80" x14ac:dyDescent="0.35">
      <c r="A541" s="34" t="s">
        <v>78</v>
      </c>
      <c r="B541" s="14">
        <f t="shared" si="247"/>
        <v>4</v>
      </c>
      <c r="C541" s="8" t="s">
        <v>44</v>
      </c>
      <c r="D541" s="14">
        <v>3</v>
      </c>
      <c r="E541" s="58">
        <v>44037</v>
      </c>
      <c r="F541" s="14">
        <v>3141.5</v>
      </c>
      <c r="G541" s="14">
        <v>3142.1</v>
      </c>
      <c r="H541" s="14">
        <v>3046.5</v>
      </c>
      <c r="I541" s="14">
        <v>3047.1</v>
      </c>
      <c r="J541" s="8">
        <v>5</v>
      </c>
      <c r="K541" s="54">
        <v>265.49779999999998</v>
      </c>
      <c r="L541" s="72">
        <v>126.7</v>
      </c>
      <c r="M541" s="8">
        <v>73.3</v>
      </c>
      <c r="N541" s="8">
        <v>107.4</v>
      </c>
      <c r="O541" s="8">
        <v>17.3</v>
      </c>
      <c r="P541" s="8">
        <v>0.58799999999999997</v>
      </c>
      <c r="Q541" s="8">
        <v>0.19400000000000001</v>
      </c>
      <c r="R541" s="8">
        <v>0.17699999999999999</v>
      </c>
      <c r="S541" s="8">
        <v>3499</v>
      </c>
      <c r="T541" s="8"/>
      <c r="U541" s="8"/>
      <c r="V541" s="8"/>
      <c r="W541" s="8">
        <v>0.33</v>
      </c>
      <c r="X541" s="8"/>
      <c r="Y541" s="8"/>
      <c r="Z541" s="8">
        <v>2020</v>
      </c>
      <c r="AA541" s="8">
        <v>105</v>
      </c>
      <c r="AB541" s="8">
        <v>8.9</v>
      </c>
      <c r="AC541" s="8">
        <v>2841.0714285714284</v>
      </c>
      <c r="AD541" s="8">
        <v>302.173</v>
      </c>
      <c r="AE541" s="8"/>
      <c r="AF541" s="8"/>
      <c r="AG541" s="7" t="e">
        <v>#N/A</v>
      </c>
      <c r="AH541" s="111">
        <v>7.3999999999999996E-2</v>
      </c>
      <c r="AI541" s="124">
        <v>5.081509756097561E-2</v>
      </c>
      <c r="AJ541" s="7">
        <v>46.011000000000003</v>
      </c>
      <c r="AK541" s="124">
        <v>2417.8878461697732</v>
      </c>
      <c r="AM541" s="124">
        <v>6875.2424964803286</v>
      </c>
      <c r="AN541" s="124">
        <v>10600.29390931677</v>
      </c>
      <c r="AO541" s="124">
        <v>4.9840128364389242</v>
      </c>
      <c r="AQ541" s="78"/>
      <c r="AR541" s="7">
        <v>8.7413879289735069E-2</v>
      </c>
      <c r="AS541" s="7">
        <f t="shared" si="222"/>
        <v>1.2066000000000001</v>
      </c>
      <c r="AT541">
        <v>66.100000000000009</v>
      </c>
      <c r="AU541" s="7">
        <v>7.4999999999999997E-2</v>
      </c>
      <c r="AV541" s="7">
        <v>1</v>
      </c>
      <c r="AW541" s="78" t="s">
        <v>97</v>
      </c>
      <c r="AX541" s="78" t="s">
        <v>98</v>
      </c>
      <c r="AY541" s="78">
        <v>3723.6</v>
      </c>
      <c r="AZ541" s="78">
        <v>5142.84</v>
      </c>
      <c r="BA541" s="78">
        <v>-46.52</v>
      </c>
      <c r="BB541" s="78">
        <v>-80.44446323384345</v>
      </c>
      <c r="BC541" s="78" t="str">
        <f t="shared" si="227"/>
        <v>R66S4C3</v>
      </c>
      <c r="BD541" s="78">
        <f t="shared" si="229"/>
        <v>223.26939741552997</v>
      </c>
      <c r="BE541" s="78">
        <v>-114.17</v>
      </c>
      <c r="BF541" s="78"/>
      <c r="BG541" s="99">
        <v>30.6</v>
      </c>
      <c r="BH541" s="142">
        <v>1.8886787942013867</v>
      </c>
      <c r="BI541" s="99">
        <v>4</v>
      </c>
      <c r="BJ541" s="99">
        <f t="shared" si="230"/>
        <v>11.502750000000001</v>
      </c>
      <c r="BK541" s="99">
        <v>61.74765661627498</v>
      </c>
      <c r="BL541" s="142">
        <v>4.2369942196531785</v>
      </c>
      <c r="BM541" s="76" t="str">
        <f t="shared" si="231"/>
        <v>R66S4</v>
      </c>
      <c r="BN541" s="76">
        <f t="shared" si="232"/>
        <v>185.04011057146522</v>
      </c>
      <c r="BO541" s="76"/>
      <c r="BP541" s="110">
        <f t="shared" si="233"/>
        <v>22.149192167571961</v>
      </c>
      <c r="BQ541" s="144">
        <f t="shared" si="234"/>
        <v>0.26050000000000001</v>
      </c>
      <c r="BR541" s="110">
        <f t="shared" si="235"/>
        <v>17.4745221411168</v>
      </c>
      <c r="BS541" s="99">
        <v>7</v>
      </c>
      <c r="BT541" s="99" t="e">
        <f t="shared" si="236"/>
        <v>#N/A</v>
      </c>
      <c r="BU541" s="122">
        <v>1</v>
      </c>
      <c r="BV541" s="122" t="e">
        <f t="shared" si="237"/>
        <v>#N/A</v>
      </c>
      <c r="BW541" s="122">
        <f t="shared" si="238"/>
        <v>1.0231213872832368E-2</v>
      </c>
      <c r="BX541" s="122" t="s">
        <v>1377</v>
      </c>
      <c r="BY541" s="122">
        <f t="shared" si="239"/>
        <v>0.1691335990765937</v>
      </c>
      <c r="BZ541" s="78">
        <v>-5.4817520207542341</v>
      </c>
      <c r="CA541" s="122">
        <f t="shared" si="240"/>
        <v>-5.5644977529099053</v>
      </c>
      <c r="CB541" s="122">
        <f t="shared" si="241"/>
        <v>-6.7141229886610923</v>
      </c>
    </row>
    <row r="542" spans="1:80" x14ac:dyDescent="0.35">
      <c r="A542" s="34" t="s">
        <v>78</v>
      </c>
      <c r="B542" s="14">
        <f t="shared" si="247"/>
        <v>4</v>
      </c>
      <c r="C542" s="8" t="s">
        <v>44</v>
      </c>
      <c r="D542" s="14">
        <v>4</v>
      </c>
      <c r="E542" s="58">
        <v>44037</v>
      </c>
      <c r="F542" s="14">
        <v>3224.5</v>
      </c>
      <c r="G542" s="14">
        <v>3225.5</v>
      </c>
      <c r="H542" s="14">
        <v>3129.5</v>
      </c>
      <c r="I542" s="14">
        <v>3130.5</v>
      </c>
      <c r="J542" s="8">
        <v>9</v>
      </c>
      <c r="K542" s="54">
        <v>264.70400000000001</v>
      </c>
      <c r="L542" s="72">
        <v>208.8</v>
      </c>
      <c r="M542" s="8">
        <v>121.9</v>
      </c>
      <c r="N542" s="8">
        <v>149.19999999999999</v>
      </c>
      <c r="O542" s="8">
        <v>17.399999999999999</v>
      </c>
      <c r="P542" s="8">
        <v>1.145</v>
      </c>
      <c r="Q542" s="8">
        <v>0.36299999999999999</v>
      </c>
      <c r="R542" s="8">
        <v>0.30499999999999999</v>
      </c>
      <c r="S542" s="8">
        <v>3952</v>
      </c>
      <c r="T542" s="8"/>
      <c r="U542" s="8"/>
      <c r="V542" s="8"/>
      <c r="W542" s="8">
        <v>0.35799999999999998</v>
      </c>
      <c r="X542" s="8"/>
      <c r="Y542" s="8"/>
      <c r="Z542" s="8">
        <v>3580</v>
      </c>
      <c r="AA542" s="8">
        <v>31.9</v>
      </c>
      <c r="AB542" s="8">
        <v>8.9</v>
      </c>
      <c r="AC542" s="8">
        <v>2841.0714285714284</v>
      </c>
      <c r="AD542" s="8">
        <v>302.173</v>
      </c>
      <c r="AE542" s="8"/>
      <c r="AF542" s="8"/>
      <c r="AG542" s="7" t="e">
        <v>#N/A</v>
      </c>
      <c r="AH542" s="111">
        <v>7.3999999999999996E-2</v>
      </c>
      <c r="AI542" s="124">
        <v>5.081509756097561E-2</v>
      </c>
      <c r="AJ542" s="7">
        <v>46.011000000000003</v>
      </c>
      <c r="AK542" s="124">
        <v>2417.8878461697732</v>
      </c>
      <c r="AM542" s="124">
        <v>6875.2424964803286</v>
      </c>
      <c r="AN542" s="124">
        <v>10600.29390931677</v>
      </c>
      <c r="AO542" s="124">
        <v>4.9840128364389242</v>
      </c>
      <c r="AQ542" s="78"/>
      <c r="AR542" s="7">
        <v>8.7413879289735069E-2</v>
      </c>
      <c r="AS542" s="7">
        <f t="shared" si="222"/>
        <v>1.2066000000000001</v>
      </c>
      <c r="AT542">
        <v>66.100000000000009</v>
      </c>
      <c r="AU542" s="7">
        <v>0.88424999999999998</v>
      </c>
      <c r="AV542" s="7">
        <v>11.79</v>
      </c>
      <c r="AW542" s="78" t="s">
        <v>97</v>
      </c>
      <c r="AX542" s="78" t="s">
        <v>98</v>
      </c>
      <c r="AY542" s="78">
        <v>3764.9</v>
      </c>
      <c r="AZ542" s="78">
        <v>5176.04</v>
      </c>
      <c r="BA542" s="78">
        <v>263.26</v>
      </c>
      <c r="BB542" s="78">
        <v>656.29916237935288</v>
      </c>
      <c r="BC542" s="78" t="str">
        <f t="shared" si="227"/>
        <v>R66S4C4</v>
      </c>
      <c r="BD542" s="78">
        <f t="shared" si="229"/>
        <v>223.26939741552997</v>
      </c>
      <c r="BE542" s="78">
        <v>926.12999999999988</v>
      </c>
      <c r="BF542" s="78"/>
      <c r="BG542" s="99">
        <v>30.6</v>
      </c>
      <c r="BH542" s="142">
        <v>1.8886787942013867</v>
      </c>
      <c r="BI542" s="99">
        <v>4</v>
      </c>
      <c r="BJ542" s="99">
        <f t="shared" si="230"/>
        <v>11.502750000000001</v>
      </c>
      <c r="BK542" s="99">
        <v>61.74765661627498</v>
      </c>
      <c r="BL542" s="142">
        <v>7.0057471264367823</v>
      </c>
      <c r="BM542" s="76" t="str">
        <f t="shared" si="231"/>
        <v>R66S4</v>
      </c>
      <c r="BN542" s="76">
        <f t="shared" si="232"/>
        <v>185.04011057146522</v>
      </c>
      <c r="BO542" s="76"/>
      <c r="BP542" s="110">
        <f t="shared" si="233"/>
        <v>13.242043645996025</v>
      </c>
      <c r="BQ542" s="144">
        <f t="shared" si="234"/>
        <v>0.26050000000000001</v>
      </c>
      <c r="BR542" s="110">
        <f t="shared" si="235"/>
        <v>17.4745221411168</v>
      </c>
      <c r="BS542" s="99">
        <v>7</v>
      </c>
      <c r="BT542" s="99" t="e">
        <f t="shared" si="236"/>
        <v>#N/A</v>
      </c>
      <c r="BU542" s="122">
        <v>1</v>
      </c>
      <c r="BV542" s="122" t="e">
        <f t="shared" si="237"/>
        <v>#N/A</v>
      </c>
      <c r="BW542" s="122">
        <f t="shared" si="238"/>
        <v>1.752873563218391E-2</v>
      </c>
      <c r="BX542" s="122" t="s">
        <v>1377</v>
      </c>
      <c r="BY542" s="122">
        <f t="shared" si="239"/>
        <v>0.1909640770114287</v>
      </c>
      <c r="BZ542" s="78">
        <v>-5.990392448348854</v>
      </c>
      <c r="CA542" s="122">
        <f t="shared" si="240"/>
        <v>-5.5644977529099053</v>
      </c>
      <c r="CB542" s="122">
        <f t="shared" si="241"/>
        <v>-6.7141229886610923</v>
      </c>
    </row>
    <row r="543" spans="1:80" x14ac:dyDescent="0.35">
      <c r="A543" s="34" t="s">
        <v>78</v>
      </c>
      <c r="B543" s="14">
        <v>3</v>
      </c>
      <c r="C543" s="8" t="s">
        <v>44</v>
      </c>
      <c r="D543" s="14">
        <v>1</v>
      </c>
      <c r="E543" s="58">
        <v>44036</v>
      </c>
      <c r="F543" s="14">
        <v>3319.4</v>
      </c>
      <c r="G543" s="14">
        <v>3320.4</v>
      </c>
      <c r="H543" s="14">
        <v>3224.4</v>
      </c>
      <c r="I543" s="14">
        <v>3225.4</v>
      </c>
      <c r="J543" s="8">
        <v>9</v>
      </c>
      <c r="K543" s="54">
        <v>268.34900000000005</v>
      </c>
      <c r="L543" s="73">
        <v>145.19999999999999</v>
      </c>
      <c r="M543" s="8">
        <v>96.5</v>
      </c>
      <c r="N543" s="8">
        <v>83</v>
      </c>
      <c r="O543" s="8">
        <v>26.4</v>
      </c>
      <c r="P543" s="8">
        <v>0.76700000000000002</v>
      </c>
      <c r="Q543" s="8">
        <v>0.28399999999999997</v>
      </c>
      <c r="R543" s="8">
        <v>0.247</v>
      </c>
      <c r="S543" s="8">
        <v>1551</v>
      </c>
      <c r="T543" s="8"/>
      <c r="U543" s="8"/>
      <c r="V543" s="8"/>
      <c r="W543" s="8">
        <v>0.37</v>
      </c>
      <c r="X543" s="8"/>
      <c r="Y543" s="8"/>
      <c r="Z543" s="8">
        <v>2602</v>
      </c>
      <c r="AA543" s="8">
        <v>41.1</v>
      </c>
      <c r="AB543" s="8">
        <v>7.8</v>
      </c>
      <c r="AC543" s="8">
        <v>2719.2142857142858</v>
      </c>
      <c r="AD543" s="8">
        <v>302.15699999999998</v>
      </c>
      <c r="AE543" s="8"/>
      <c r="AF543" s="8"/>
      <c r="AG543" s="7" t="e">
        <v>#N/A</v>
      </c>
      <c r="AH543" s="111">
        <v>0.08</v>
      </c>
      <c r="AI543" s="124">
        <v>5.0246078947368419E-2</v>
      </c>
      <c r="AJ543" s="7">
        <v>39.455999999999996</v>
      </c>
      <c r="AK543" s="124">
        <v>2220.7985882539688</v>
      </c>
      <c r="AM543" s="124">
        <v>7045.1540009523806</v>
      </c>
      <c r="AN543" s="124">
        <v>11413.69008603174</v>
      </c>
      <c r="AO543" s="124">
        <v>4.4071358730158758</v>
      </c>
      <c r="AQ543" s="78"/>
      <c r="AR543" s="7">
        <v>8.7616585563665861E-2</v>
      </c>
      <c r="AS543" s="7">
        <f t="shared" si="222"/>
        <v>1.0370999999999999</v>
      </c>
      <c r="AT543">
        <v>63.1</v>
      </c>
      <c r="AU543" s="7">
        <v>0</v>
      </c>
      <c r="AV543" s="7">
        <v>0</v>
      </c>
      <c r="AW543" s="78" t="s">
        <v>97</v>
      </c>
      <c r="AX543" s="78" t="s">
        <v>98</v>
      </c>
      <c r="AY543" s="78">
        <v>3820.3</v>
      </c>
      <c r="AZ543" s="78">
        <v>5214</v>
      </c>
      <c r="BA543" s="78">
        <v>46.13</v>
      </c>
      <c r="BB543" s="78">
        <v>-2.8054818110066733</v>
      </c>
      <c r="BC543" s="78" t="str">
        <f t="shared" si="227"/>
        <v>R66S3C1</v>
      </c>
      <c r="BD543" s="78">
        <f t="shared" si="229"/>
        <v>148.44425531460138</v>
      </c>
      <c r="BE543" s="78">
        <v>-3.91</v>
      </c>
      <c r="BF543" s="78"/>
      <c r="BG543" s="99">
        <v>30.2</v>
      </c>
      <c r="BH543" s="142">
        <v>3.2745336577453368</v>
      </c>
      <c r="BI543" s="99">
        <v>3</v>
      </c>
      <c r="BJ543" s="99">
        <f t="shared" si="230"/>
        <v>13.151999999999999</v>
      </c>
      <c r="BK543" s="99">
        <v>68.917637006140666</v>
      </c>
      <c r="BL543" s="142">
        <v>3.6553030303030307</v>
      </c>
      <c r="BM543" s="76" t="str">
        <f t="shared" si="231"/>
        <v>R66S3</v>
      </c>
      <c r="BN543" s="76">
        <f t="shared" si="232"/>
        <v>143.13398449002159</v>
      </c>
      <c r="BO543" s="76"/>
      <c r="BP543" s="110">
        <f t="shared" si="233"/>
        <v>11.024368772877327</v>
      </c>
      <c r="BQ543" s="144">
        <f t="shared" si="234"/>
        <v>0.26700000000000002</v>
      </c>
      <c r="BR543" s="110">
        <f t="shared" si="235"/>
        <v>8.0062524880694728</v>
      </c>
      <c r="BS543" s="99">
        <v>7</v>
      </c>
      <c r="BT543" s="99" t="e">
        <f t="shared" si="236"/>
        <v>#N/A</v>
      </c>
      <c r="BU543" s="122">
        <v>1</v>
      </c>
      <c r="BV543" s="122" t="e">
        <f t="shared" si="237"/>
        <v>#N/A</v>
      </c>
      <c r="BW543" s="122">
        <f t="shared" si="238"/>
        <v>9.3560606060606073E-3</v>
      </c>
      <c r="BX543" s="122" t="s">
        <v>1377</v>
      </c>
      <c r="BY543" s="122">
        <f t="shared" si="239"/>
        <v>0.11872109715559724</v>
      </c>
      <c r="BZ543" s="78">
        <v>-5.756734420206568</v>
      </c>
      <c r="CA543" s="122">
        <f t="shared" si="240"/>
        <v>-5.6650434592958758</v>
      </c>
      <c r="CB543" s="122">
        <f t="shared" si="241"/>
        <v>-5.8752165716357521</v>
      </c>
    </row>
    <row r="544" spans="1:80" x14ac:dyDescent="0.35">
      <c r="A544" s="34" t="s">
        <v>78</v>
      </c>
      <c r="B544" s="14">
        <f t="shared" ref="B544:B545" si="248">B543</f>
        <v>3</v>
      </c>
      <c r="C544" s="8" t="s">
        <v>44</v>
      </c>
      <c r="D544" s="14">
        <v>2</v>
      </c>
      <c r="E544" s="58">
        <v>44036</v>
      </c>
      <c r="F544" s="14">
        <v>3362.4</v>
      </c>
      <c r="G544" s="14">
        <v>3363.4</v>
      </c>
      <c r="H544" s="14">
        <v>3267.4</v>
      </c>
      <c r="I544" s="14">
        <v>3268.4</v>
      </c>
      <c r="J544" s="8">
        <v>9</v>
      </c>
      <c r="K544" s="54">
        <v>267.52280000000002</v>
      </c>
      <c r="L544" s="72">
        <v>133.4</v>
      </c>
      <c r="M544" s="8">
        <v>84.1</v>
      </c>
      <c r="N544" s="8">
        <v>120.6</v>
      </c>
      <c r="O544" s="8">
        <v>51.4</v>
      </c>
      <c r="P544" s="8">
        <v>0.72199999999999998</v>
      </c>
      <c r="Q544" s="8">
        <v>0.28000000000000003</v>
      </c>
      <c r="R544" s="8">
        <v>0.27700000000000002</v>
      </c>
      <c r="S544" s="8">
        <v>1271</v>
      </c>
      <c r="T544" s="8"/>
      <c r="U544" s="8"/>
      <c r="V544" s="8"/>
      <c r="W544" s="8">
        <v>0.41799999999999998</v>
      </c>
      <c r="X544" s="8"/>
      <c r="Y544" s="8"/>
      <c r="Z544" s="8">
        <v>2516</v>
      </c>
      <c r="AA544" s="8">
        <v>385.7</v>
      </c>
      <c r="AB544" s="8">
        <v>7.8</v>
      </c>
      <c r="AC544" s="8">
        <v>2719.2142857142858</v>
      </c>
      <c r="AD544" s="8">
        <v>302.15699999999998</v>
      </c>
      <c r="AE544" s="8"/>
      <c r="AF544" s="8"/>
      <c r="AG544" s="7" t="e">
        <v>#N/A</v>
      </c>
      <c r="AH544" s="111">
        <v>0.08</v>
      </c>
      <c r="AI544" s="124">
        <v>5.0246078947368419E-2</v>
      </c>
      <c r="AJ544" s="7">
        <v>39.455999999999996</v>
      </c>
      <c r="AK544" s="124">
        <v>2220.7985882539688</v>
      </c>
      <c r="AM544" s="124">
        <v>7045.1540009523806</v>
      </c>
      <c r="AN544" s="124">
        <v>11413.69008603174</v>
      </c>
      <c r="AO544" s="124">
        <v>4.4071358730158758</v>
      </c>
      <c r="AQ544" s="78"/>
      <c r="AR544" s="7">
        <v>8.7616585563665861E-2</v>
      </c>
      <c r="AS544" s="7">
        <f t="shared" si="222"/>
        <v>1.0370999999999999</v>
      </c>
      <c r="AT544">
        <v>63.1</v>
      </c>
      <c r="AU544" s="7">
        <v>9.9000000000000005E-2</v>
      </c>
      <c r="AV544" s="7">
        <v>1.32</v>
      </c>
      <c r="AW544" s="78" t="s">
        <v>97</v>
      </c>
      <c r="AX544" s="78" t="s">
        <v>98</v>
      </c>
      <c r="AY544" s="78">
        <v>3845.9</v>
      </c>
      <c r="AZ544" s="78">
        <v>5231.2</v>
      </c>
      <c r="BA544" s="78">
        <v>122.97</v>
      </c>
      <c r="BB544" s="78">
        <v>29.986284559301239</v>
      </c>
      <c r="BC544" s="78" t="str">
        <f t="shared" si="227"/>
        <v>R66S3C2</v>
      </c>
      <c r="BD544" s="78">
        <f t="shared" si="229"/>
        <v>148.44425531460138</v>
      </c>
      <c r="BE544" s="78">
        <v>41.54</v>
      </c>
      <c r="BF544" s="78"/>
      <c r="BG544" s="99">
        <v>30.2</v>
      </c>
      <c r="BH544" s="142">
        <v>3.2745336577453368</v>
      </c>
      <c r="BI544" s="99">
        <v>3</v>
      </c>
      <c r="BJ544" s="99">
        <f t="shared" si="230"/>
        <v>13.151999999999999</v>
      </c>
      <c r="BK544" s="99">
        <v>68.917637006140666</v>
      </c>
      <c r="BL544" s="142">
        <v>1.6361867704280155</v>
      </c>
      <c r="BM544" s="76" t="str">
        <f t="shared" si="231"/>
        <v>R66S3</v>
      </c>
      <c r="BN544" s="76">
        <f t="shared" si="232"/>
        <v>143.13398449002159</v>
      </c>
      <c r="BO544" s="76"/>
      <c r="BP544" s="110">
        <f t="shared" si="233"/>
        <v>6.4971943456655454</v>
      </c>
      <c r="BQ544" s="144">
        <f t="shared" si="234"/>
        <v>0.26700000000000002</v>
      </c>
      <c r="BR544" s="110">
        <f t="shared" si="235"/>
        <v>8.0062524880694728</v>
      </c>
      <c r="BS544" s="99">
        <v>7</v>
      </c>
      <c r="BT544" s="99" t="e">
        <f t="shared" si="236"/>
        <v>#N/A</v>
      </c>
      <c r="BU544" s="122">
        <v>1</v>
      </c>
      <c r="BV544" s="122" t="e">
        <f t="shared" si="237"/>
        <v>#N/A</v>
      </c>
      <c r="BW544" s="122">
        <f t="shared" si="238"/>
        <v>5.3891050583657592E-3</v>
      </c>
      <c r="BX544" s="122" t="s">
        <v>1377</v>
      </c>
      <c r="BY544" s="122">
        <f t="shared" si="239"/>
        <v>5.8916356303744116E-2</v>
      </c>
      <c r="BZ544" s="78">
        <v>-5.6191979788405302</v>
      </c>
      <c r="CA544" s="122">
        <f t="shared" si="240"/>
        <v>-5.6650434592958758</v>
      </c>
      <c r="CB544" s="122">
        <f t="shared" si="241"/>
        <v>-5.8752165716357521</v>
      </c>
    </row>
    <row r="545" spans="1:80" x14ac:dyDescent="0.35">
      <c r="A545" s="34" t="s">
        <v>78</v>
      </c>
      <c r="B545" s="14">
        <f t="shared" si="248"/>
        <v>3</v>
      </c>
      <c r="C545" s="8" t="s">
        <v>44</v>
      </c>
      <c r="D545" s="14">
        <v>3</v>
      </c>
      <c r="E545" s="58">
        <v>44036</v>
      </c>
      <c r="F545" s="14">
        <v>3388</v>
      </c>
      <c r="G545" s="14">
        <v>3389</v>
      </c>
      <c r="H545" s="14">
        <v>3293</v>
      </c>
      <c r="I545" s="14">
        <v>3294</v>
      </c>
      <c r="J545" s="8">
        <v>9</v>
      </c>
      <c r="K545" s="54">
        <v>267.52280000000002</v>
      </c>
      <c r="L545" s="72">
        <v>133.4</v>
      </c>
      <c r="M545" s="8">
        <v>84.1</v>
      </c>
      <c r="N545" s="8">
        <v>120.6</v>
      </c>
      <c r="O545" s="8">
        <v>51.4</v>
      </c>
      <c r="P545" s="8">
        <v>0.72199999999999998</v>
      </c>
      <c r="Q545" s="8">
        <v>0.28000000000000003</v>
      </c>
      <c r="R545" s="8">
        <v>0.27700000000000002</v>
      </c>
      <c r="S545" s="8">
        <v>1271</v>
      </c>
      <c r="T545" s="8"/>
      <c r="U545" s="8"/>
      <c r="V545" s="8"/>
      <c r="W545" s="8">
        <v>0.41799999999999998</v>
      </c>
      <c r="X545" s="8"/>
      <c r="Y545" s="8"/>
      <c r="Z545" s="8">
        <v>2516</v>
      </c>
      <c r="AA545" s="8">
        <v>385.7</v>
      </c>
      <c r="AB545" s="8">
        <v>7.8</v>
      </c>
      <c r="AC545" s="8">
        <v>2719.2142857142858</v>
      </c>
      <c r="AD545" s="8">
        <v>302.15699999999998</v>
      </c>
      <c r="AE545" s="8"/>
      <c r="AF545" s="8"/>
      <c r="AG545" s="7" t="e">
        <v>#N/A</v>
      </c>
      <c r="AH545" s="111">
        <v>0.08</v>
      </c>
      <c r="AI545" s="124">
        <v>5.0246078947368419E-2</v>
      </c>
      <c r="AJ545" s="7">
        <v>39.455999999999996</v>
      </c>
      <c r="AK545" s="124">
        <v>2220.7985882539688</v>
      </c>
      <c r="AM545" s="124">
        <v>7045.1540009523806</v>
      </c>
      <c r="AN545" s="124">
        <v>11413.69008603174</v>
      </c>
      <c r="AO545" s="124">
        <v>4.4071358730158758</v>
      </c>
      <c r="AQ545" s="78"/>
      <c r="AR545" s="7">
        <v>8.7616585563665861E-2</v>
      </c>
      <c r="AS545" s="7">
        <f t="shared" si="222"/>
        <v>1.0370999999999999</v>
      </c>
      <c r="AT545">
        <v>63.1</v>
      </c>
      <c r="AU545" s="7">
        <v>0.48375000000000001</v>
      </c>
      <c r="AV545" s="7">
        <v>6.45</v>
      </c>
      <c r="AW545" s="78" t="s">
        <v>97</v>
      </c>
      <c r="AX545" s="78" t="s">
        <v>98</v>
      </c>
      <c r="AY545" s="78">
        <v>3859</v>
      </c>
      <c r="AZ545" s="78">
        <v>5241.4399999999996</v>
      </c>
      <c r="BA545" s="78">
        <v>197.21</v>
      </c>
      <c r="BB545" s="78">
        <v>418.15196319550955</v>
      </c>
      <c r="BC545" s="78" t="str">
        <f t="shared" si="227"/>
        <v>R66S3C3</v>
      </c>
      <c r="BD545" s="78">
        <f t="shared" si="229"/>
        <v>148.44425531460138</v>
      </c>
      <c r="BE545" s="78">
        <v>578.07000000000005</v>
      </c>
      <c r="BF545" s="78"/>
      <c r="BG545" s="99">
        <v>30.2</v>
      </c>
      <c r="BH545" s="142">
        <v>3.2745336577453368</v>
      </c>
      <c r="BI545" s="99">
        <v>3</v>
      </c>
      <c r="BJ545" s="99">
        <f t="shared" si="230"/>
        <v>13.151999999999999</v>
      </c>
      <c r="BK545" s="99">
        <v>68.917637006140666</v>
      </c>
      <c r="BL545" s="142">
        <v>1.6361867704280155</v>
      </c>
      <c r="BM545" s="76" t="str">
        <f t="shared" si="231"/>
        <v>R66S3</v>
      </c>
      <c r="BN545" s="76">
        <f t="shared" si="232"/>
        <v>143.13398449002159</v>
      </c>
      <c r="BO545" s="76"/>
      <c r="BP545" s="110">
        <f t="shared" si="233"/>
        <v>6.4971943456655454</v>
      </c>
      <c r="BQ545" s="144">
        <f t="shared" si="234"/>
        <v>0.26700000000000002</v>
      </c>
      <c r="BR545" s="110">
        <f t="shared" si="235"/>
        <v>8.0062524880694728</v>
      </c>
      <c r="BS545" s="99">
        <v>7</v>
      </c>
      <c r="BT545" s="99" t="e">
        <f t="shared" si="236"/>
        <v>#N/A</v>
      </c>
      <c r="BU545" s="122">
        <v>1</v>
      </c>
      <c r="BV545" s="122" t="e">
        <f t="shared" si="237"/>
        <v>#N/A</v>
      </c>
      <c r="BW545" s="122">
        <f t="shared" si="238"/>
        <v>5.3891050583657592E-3</v>
      </c>
      <c r="BX545" s="122" t="s">
        <v>1377</v>
      </c>
      <c r="BY545" s="122">
        <f t="shared" si="239"/>
        <v>5.8916356303744116E-2</v>
      </c>
      <c r="BZ545" s="78">
        <v>-5.6191979788405302</v>
      </c>
      <c r="CA545" s="122">
        <f t="shared" si="240"/>
        <v>-5.6650434592958758</v>
      </c>
      <c r="CB545" s="122">
        <f t="shared" si="241"/>
        <v>-5.8752165716357521</v>
      </c>
    </row>
    <row r="546" spans="1:80" x14ac:dyDescent="0.35">
      <c r="A546" s="34" t="s">
        <v>78</v>
      </c>
      <c r="B546" s="14">
        <v>2</v>
      </c>
      <c r="C546" s="8" t="s">
        <v>44</v>
      </c>
      <c r="D546" s="14">
        <v>1</v>
      </c>
      <c r="E546" s="58">
        <v>44034</v>
      </c>
      <c r="F546" s="14">
        <v>3413.2</v>
      </c>
      <c r="G546" s="14">
        <v>3414</v>
      </c>
      <c r="H546" s="14">
        <v>3318.2</v>
      </c>
      <c r="I546" s="14">
        <v>3319</v>
      </c>
      <c r="J546" s="8">
        <v>7</v>
      </c>
      <c r="K546" s="54">
        <v>271.23260000000005</v>
      </c>
      <c r="L546" s="59">
        <v>215.7</v>
      </c>
      <c r="M546" s="8">
        <v>92.9</v>
      </c>
      <c r="N546" s="8">
        <v>123.3</v>
      </c>
      <c r="O546" s="8">
        <v>87.8</v>
      </c>
      <c r="P546" s="8">
        <v>0.436</v>
      </c>
      <c r="Q546" s="8">
        <v>0.14199999999999999</v>
      </c>
      <c r="R546" s="8">
        <v>0.13900000000000001</v>
      </c>
      <c r="S546" s="8">
        <v>433</v>
      </c>
      <c r="T546" s="8"/>
      <c r="U546" s="8"/>
      <c r="V546" s="8"/>
      <c r="W546" s="8">
        <v>0.441</v>
      </c>
      <c r="X546" s="8"/>
      <c r="Y546" s="8"/>
      <c r="Z546" s="8">
        <v>283</v>
      </c>
      <c r="AA546" s="8">
        <v>79.8</v>
      </c>
      <c r="AB546" s="8">
        <v>7</v>
      </c>
      <c r="AC546" s="8">
        <v>2701.8809523809523</v>
      </c>
      <c r="AD546" s="8">
        <v>301.20499999999998</v>
      </c>
      <c r="AE546" s="8"/>
      <c r="AF546" s="8"/>
      <c r="AG546" s="7" t="e">
        <v>#N/A</v>
      </c>
      <c r="AH546" s="111">
        <v>7.9000000000000001E-2</v>
      </c>
      <c r="AI546" s="124">
        <v>6.6682647058823513E-2</v>
      </c>
      <c r="AJ546" s="7">
        <v>38.396000000000001</v>
      </c>
      <c r="AK546" s="124">
        <v>1894.3233989473681</v>
      </c>
      <c r="AM546" s="124">
        <v>7237.6097300000038</v>
      </c>
      <c r="AN546" s="124">
        <v>11733.47881789474</v>
      </c>
      <c r="AO546" s="124">
        <v>4.8997778947368431</v>
      </c>
      <c r="AQ546" s="78"/>
      <c r="AR546" s="7">
        <v>8.8056047504948429E-2</v>
      </c>
      <c r="AS546" s="7">
        <f t="shared" si="222"/>
        <v>1.0143</v>
      </c>
      <c r="AT546">
        <v>63.4</v>
      </c>
      <c r="AU546" s="7">
        <v>0.34575</v>
      </c>
      <c r="AV546" s="7">
        <v>4.6100000000000003</v>
      </c>
      <c r="AW546" s="78" t="s">
        <v>97</v>
      </c>
      <c r="AX546" s="78" t="s">
        <v>98</v>
      </c>
      <c r="AY546" s="78">
        <v>3874.6</v>
      </c>
      <c r="AZ546" s="78">
        <v>5251.5199999999995</v>
      </c>
      <c r="BA546" s="78">
        <v>15.19</v>
      </c>
      <c r="BB546" s="78">
        <v>263.85701420561838</v>
      </c>
      <c r="BC546" s="78" t="str">
        <f t="shared" si="227"/>
        <v>R66S2C1</v>
      </c>
      <c r="BD546" s="78">
        <f t="shared" si="229"/>
        <v>261.40466481360465</v>
      </c>
      <c r="BE546" s="78">
        <v>363.30999999999995</v>
      </c>
      <c r="BF546" s="78"/>
      <c r="BG546" s="99">
        <v>30.5</v>
      </c>
      <c r="BH546" s="142">
        <v>7.1101156370455252</v>
      </c>
      <c r="BI546" s="99">
        <v>4</v>
      </c>
      <c r="BJ546" s="99">
        <f t="shared" si="230"/>
        <v>9.5990000000000002</v>
      </c>
      <c r="BK546" s="99">
        <v>70.368813219631008</v>
      </c>
      <c r="BL546" s="142">
        <v>1.0580865603644647</v>
      </c>
      <c r="BM546" s="76" t="str">
        <f t="shared" si="231"/>
        <v>R66S2</v>
      </c>
      <c r="BN546" s="76">
        <f t="shared" si="232"/>
        <v>257.71927912215779</v>
      </c>
      <c r="BO546" s="76"/>
      <c r="BP546" s="110">
        <f t="shared" si="233"/>
        <v>3.4324503153433934</v>
      </c>
      <c r="BQ546" s="144">
        <f t="shared" si="234"/>
        <v>0.1305</v>
      </c>
      <c r="BR546" s="110">
        <f t="shared" si="235"/>
        <v>13.032977607645115</v>
      </c>
      <c r="BS546" s="99">
        <v>7</v>
      </c>
      <c r="BT546" s="99" t="e">
        <f t="shared" si="236"/>
        <v>#N/A</v>
      </c>
      <c r="BU546" s="122">
        <v>1</v>
      </c>
      <c r="BV546" s="122" t="e">
        <f t="shared" si="237"/>
        <v>#N/A</v>
      </c>
      <c r="BW546" s="122">
        <f t="shared" si="238"/>
        <v>1.5831435079726654E-3</v>
      </c>
      <c r="BX546" s="122" t="s">
        <v>1377</v>
      </c>
      <c r="BY546" s="122">
        <f t="shared" si="239"/>
        <v>3.5359768464417622E-2</v>
      </c>
      <c r="BZ546" s="78">
        <v>-5.718715057681421</v>
      </c>
      <c r="CA546" s="122">
        <f t="shared" si="240"/>
        <v>-5.0703278217837706</v>
      </c>
      <c r="CB546" s="122">
        <f t="shared" si="241"/>
        <v>-5.1428335096352784</v>
      </c>
    </row>
    <row r="547" spans="1:80" x14ac:dyDescent="0.35">
      <c r="A547" s="34" t="s">
        <v>78</v>
      </c>
      <c r="B547" s="14">
        <f t="shared" ref="B547:B549" si="249">B546</f>
        <v>2</v>
      </c>
      <c r="C547" s="8" t="s">
        <v>44</v>
      </c>
      <c r="D547" s="14">
        <v>2</v>
      </c>
      <c r="E547" s="58">
        <v>44034</v>
      </c>
      <c r="F547" s="14">
        <v>3421.5</v>
      </c>
      <c r="G547" s="14">
        <v>3422.1</v>
      </c>
      <c r="H547" s="14">
        <v>3326.5</v>
      </c>
      <c r="I547" s="14">
        <v>3327.1</v>
      </c>
      <c r="J547" s="8">
        <v>5</v>
      </c>
      <c r="K547" s="54">
        <v>270.30380000000002</v>
      </c>
      <c r="L547" s="59">
        <v>215.7</v>
      </c>
      <c r="M547" s="8">
        <v>92.9</v>
      </c>
      <c r="N547" s="8">
        <v>123.3</v>
      </c>
      <c r="O547" s="8">
        <v>87.8</v>
      </c>
      <c r="P547" s="8">
        <v>0.436</v>
      </c>
      <c r="Q547" s="8">
        <v>0.14199999999999999</v>
      </c>
      <c r="R547" s="8">
        <v>0.13900000000000001</v>
      </c>
      <c r="S547" s="8">
        <v>433</v>
      </c>
      <c r="T547" s="8"/>
      <c r="U547" s="8"/>
      <c r="V547" s="8"/>
      <c r="W547" s="8">
        <v>0.441</v>
      </c>
      <c r="X547" s="8"/>
      <c r="Y547" s="8"/>
      <c r="Z547" s="8">
        <v>283</v>
      </c>
      <c r="AA547" s="8">
        <v>79.8</v>
      </c>
      <c r="AB547" s="8">
        <v>7</v>
      </c>
      <c r="AC547" s="8">
        <v>2701.8809523809523</v>
      </c>
      <c r="AD547" s="8">
        <v>301.20499999999998</v>
      </c>
      <c r="AE547" s="8"/>
      <c r="AF547" s="8"/>
      <c r="AG547" s="7" t="e">
        <v>#N/A</v>
      </c>
      <c r="AH547" s="111">
        <v>7.9000000000000001E-2</v>
      </c>
      <c r="AI547" s="124">
        <v>6.6682647058823513E-2</v>
      </c>
      <c r="AJ547" s="7">
        <v>38.396000000000001</v>
      </c>
      <c r="AK547" s="124">
        <v>1894.3233989473681</v>
      </c>
      <c r="AM547" s="124">
        <v>7237.6097300000038</v>
      </c>
      <c r="AN547" s="124">
        <v>11733.47881789474</v>
      </c>
      <c r="AO547" s="124">
        <v>4.8997778947368431</v>
      </c>
      <c r="AQ547" s="78"/>
      <c r="AR547" s="7">
        <v>8.8056047504948429E-2</v>
      </c>
      <c r="AS547" s="7">
        <f t="shared" si="222"/>
        <v>1.0143</v>
      </c>
      <c r="AT547">
        <v>63.4</v>
      </c>
      <c r="AU547" s="7">
        <v>0.88875000000000004</v>
      </c>
      <c r="AV547" s="7">
        <v>11.85</v>
      </c>
      <c r="AW547" s="78" t="s">
        <v>97</v>
      </c>
      <c r="AX547" s="78" t="s">
        <v>98</v>
      </c>
      <c r="AY547" s="78">
        <v>3881.6</v>
      </c>
      <c r="AZ547" s="78">
        <v>5254.84</v>
      </c>
      <c r="BA547" s="78">
        <v>116.02</v>
      </c>
      <c r="BB547" s="78">
        <v>537.74285631062298</v>
      </c>
      <c r="BC547" s="78" t="str">
        <f t="shared" si="227"/>
        <v>R66S2C2</v>
      </c>
      <c r="BD547" s="78">
        <f t="shared" si="229"/>
        <v>261.40466481360465</v>
      </c>
      <c r="BE547" s="78">
        <v>738.45</v>
      </c>
      <c r="BF547" s="78"/>
      <c r="BG547" s="99">
        <v>30.5</v>
      </c>
      <c r="BH547" s="142">
        <v>7.1101156370455252</v>
      </c>
      <c r="BI547" s="99">
        <v>4</v>
      </c>
      <c r="BJ547" s="99">
        <f t="shared" si="230"/>
        <v>9.5990000000000002</v>
      </c>
      <c r="BK547" s="99">
        <v>70.368813219631008</v>
      </c>
      <c r="BL547" s="142">
        <v>1.0580865603644647</v>
      </c>
      <c r="BM547" s="76" t="str">
        <f t="shared" si="231"/>
        <v>R66S2</v>
      </c>
      <c r="BN547" s="76">
        <f t="shared" si="232"/>
        <v>257.71927912215779</v>
      </c>
      <c r="BO547" s="76"/>
      <c r="BP547" s="110">
        <f t="shared" si="233"/>
        <v>3.4324503153433934</v>
      </c>
      <c r="BQ547" s="144">
        <f t="shared" si="234"/>
        <v>0.1305</v>
      </c>
      <c r="BR547" s="110">
        <f t="shared" si="235"/>
        <v>13.032977607645115</v>
      </c>
      <c r="BS547" s="99">
        <v>7</v>
      </c>
      <c r="BT547" s="99" t="e">
        <f t="shared" si="236"/>
        <v>#N/A</v>
      </c>
      <c r="BU547" s="122">
        <v>1</v>
      </c>
      <c r="BV547" s="122" t="e">
        <f t="shared" si="237"/>
        <v>#N/A</v>
      </c>
      <c r="BW547" s="122">
        <f t="shared" si="238"/>
        <v>1.5831435079726654E-3</v>
      </c>
      <c r="BX547" s="122" t="s">
        <v>1377</v>
      </c>
      <c r="BY547" s="122">
        <f t="shared" si="239"/>
        <v>3.5359768464417622E-2</v>
      </c>
      <c r="BZ547" s="78">
        <v>-5.718715057681421</v>
      </c>
      <c r="CA547" s="122">
        <f t="shared" si="240"/>
        <v>-5.0703278217837706</v>
      </c>
      <c r="CB547" s="122">
        <f t="shared" si="241"/>
        <v>-5.1428335096352784</v>
      </c>
    </row>
    <row r="548" spans="1:80" x14ac:dyDescent="0.35">
      <c r="A548" s="34" t="s">
        <v>78</v>
      </c>
      <c r="B548" s="14">
        <f t="shared" si="249"/>
        <v>2</v>
      </c>
      <c r="C548" s="8" t="s">
        <v>44</v>
      </c>
      <c r="D548" s="14">
        <v>3</v>
      </c>
      <c r="E548" s="58">
        <v>44034</v>
      </c>
      <c r="F548" s="14">
        <v>3435.7</v>
      </c>
      <c r="G548" s="14">
        <v>3436.5</v>
      </c>
      <c r="H548" s="14">
        <v>3340.7</v>
      </c>
      <c r="I548" s="14">
        <v>3341.5</v>
      </c>
      <c r="J548" s="8">
        <v>7</v>
      </c>
      <c r="K548" s="54">
        <v>270.30380000000002</v>
      </c>
      <c r="L548" s="65">
        <v>41.1</v>
      </c>
      <c r="M548" s="8">
        <v>25.4</v>
      </c>
      <c r="N548" s="8">
        <v>29.3</v>
      </c>
      <c r="O548" s="8">
        <v>48.7</v>
      </c>
      <c r="P548" s="8">
        <v>0.44500000000000001</v>
      </c>
      <c r="Q548" s="8">
        <v>0.153</v>
      </c>
      <c r="R548" s="8">
        <v>0.122</v>
      </c>
      <c r="S548" s="8">
        <v>101</v>
      </c>
      <c r="T548" s="8"/>
      <c r="U548" s="8"/>
      <c r="V548" s="8"/>
      <c r="W548" s="8">
        <v>0.29899999999999999</v>
      </c>
      <c r="X548" s="8"/>
      <c r="Y548" s="8"/>
      <c r="Z548" s="8">
        <v>679</v>
      </c>
      <c r="AA548" s="8">
        <v>123.5</v>
      </c>
      <c r="AB548" s="8">
        <v>7</v>
      </c>
      <c r="AC548" s="8">
        <v>2701.8809523809523</v>
      </c>
      <c r="AD548" s="8">
        <v>301.20499999999998</v>
      </c>
      <c r="AE548" s="8"/>
      <c r="AF548" s="8"/>
      <c r="AG548" s="7" t="e">
        <v>#N/A</v>
      </c>
      <c r="AH548" s="111">
        <v>7.9000000000000001E-2</v>
      </c>
      <c r="AI548" s="124">
        <v>6.6682647058823513E-2</v>
      </c>
      <c r="AJ548" s="7">
        <v>38.396000000000001</v>
      </c>
      <c r="AK548" s="124">
        <v>1894.3233989473681</v>
      </c>
      <c r="AM548" s="124">
        <v>7237.6097300000038</v>
      </c>
      <c r="AN548" s="124">
        <v>11733.47881789474</v>
      </c>
      <c r="AO548" s="124">
        <v>4.8997778947368431</v>
      </c>
      <c r="AQ548" s="78"/>
      <c r="AR548" s="7">
        <v>8.8056047504948429E-2</v>
      </c>
      <c r="AS548" s="7">
        <f t="shared" si="222"/>
        <v>1.0143</v>
      </c>
      <c r="AT548">
        <v>63.4</v>
      </c>
      <c r="AU548" s="7">
        <v>0.21375</v>
      </c>
      <c r="AV548" s="7">
        <v>2.85</v>
      </c>
      <c r="AW548" s="78" t="s">
        <v>97</v>
      </c>
      <c r="AX548" s="78" t="s">
        <v>98</v>
      </c>
      <c r="AY548" s="78">
        <v>3892.8</v>
      </c>
      <c r="AZ548" s="78">
        <v>5260.5199999999995</v>
      </c>
      <c r="BA548" s="78">
        <v>167.05</v>
      </c>
      <c r="BB548" s="78">
        <v>228.88456701664094</v>
      </c>
      <c r="BC548" s="78" t="str">
        <f t="shared" si="227"/>
        <v>R66S2C3</v>
      </c>
      <c r="BD548" s="78">
        <f t="shared" si="229"/>
        <v>261.40466481360465</v>
      </c>
      <c r="BE548" s="78">
        <v>313.05</v>
      </c>
      <c r="BF548" s="78"/>
      <c r="BG548" s="99">
        <v>30.5</v>
      </c>
      <c r="BH548" s="142">
        <v>7.1101156370455252</v>
      </c>
      <c r="BI548" s="99">
        <v>4</v>
      </c>
      <c r="BJ548" s="99">
        <f t="shared" si="230"/>
        <v>9.5990000000000002</v>
      </c>
      <c r="BK548" s="99">
        <v>70.368813219631008</v>
      </c>
      <c r="BL548" s="142">
        <v>0.52156057494866526</v>
      </c>
      <c r="BM548" s="76" t="str">
        <f t="shared" si="231"/>
        <v>R66S2</v>
      </c>
      <c r="BN548" s="76">
        <f t="shared" si="232"/>
        <v>257.71927912215779</v>
      </c>
      <c r="BO548" s="76"/>
      <c r="BP548" s="110">
        <f t="shared" si="233"/>
        <v>22.633504899946836</v>
      </c>
      <c r="BQ548" s="144">
        <f t="shared" si="234"/>
        <v>0.1305</v>
      </c>
      <c r="BR548" s="110">
        <f t="shared" si="235"/>
        <v>13.032977607645115</v>
      </c>
      <c r="BS548" s="99">
        <v>7</v>
      </c>
      <c r="BT548" s="99" t="e">
        <f t="shared" si="236"/>
        <v>#N/A</v>
      </c>
      <c r="BU548" s="122">
        <v>1</v>
      </c>
      <c r="BV548" s="122" t="e">
        <f t="shared" si="237"/>
        <v>#N/A</v>
      </c>
      <c r="BW548" s="122">
        <f t="shared" si="238"/>
        <v>2.5051334702258727E-3</v>
      </c>
      <c r="BX548" s="122" t="s">
        <v>1377</v>
      </c>
      <c r="BY548" s="122">
        <f t="shared" si="239"/>
        <v>4.6097722365773579E-2</v>
      </c>
      <c r="BZ548" s="78">
        <v>-4.4219405858861194</v>
      </c>
      <c r="CA548" s="122">
        <f t="shared" si="240"/>
        <v>-5.0703278217837706</v>
      </c>
      <c r="CB548" s="122">
        <f t="shared" si="241"/>
        <v>-5.1428335096352784</v>
      </c>
    </row>
    <row r="549" spans="1:80" x14ac:dyDescent="0.35">
      <c r="A549" s="34" t="s">
        <v>78</v>
      </c>
      <c r="B549" s="14">
        <f t="shared" si="249"/>
        <v>2</v>
      </c>
      <c r="C549" s="8" t="s">
        <v>44</v>
      </c>
      <c r="D549" s="14">
        <v>4</v>
      </c>
      <c r="E549" s="58">
        <v>44034</v>
      </c>
      <c r="F549" s="14">
        <v>3461.8</v>
      </c>
      <c r="G549" s="14">
        <v>3462.6</v>
      </c>
      <c r="H549" s="14">
        <v>3366.8</v>
      </c>
      <c r="I549" s="14">
        <v>3367.6</v>
      </c>
      <c r="J549" s="8">
        <v>7</v>
      </c>
      <c r="K549" s="54">
        <v>269.80700000000002</v>
      </c>
      <c r="L549" s="65">
        <v>41.1</v>
      </c>
      <c r="M549" s="8">
        <v>25.4</v>
      </c>
      <c r="N549" s="8">
        <v>29.3</v>
      </c>
      <c r="O549" s="8">
        <v>48.7</v>
      </c>
      <c r="P549" s="8">
        <v>0.44500000000000001</v>
      </c>
      <c r="Q549" s="8">
        <v>0.153</v>
      </c>
      <c r="R549" s="8">
        <v>0.122</v>
      </c>
      <c r="S549" s="8">
        <v>101</v>
      </c>
      <c r="T549" s="8"/>
      <c r="U549" s="8"/>
      <c r="V549" s="8"/>
      <c r="W549" s="8">
        <v>0.29899999999999999</v>
      </c>
      <c r="X549" s="8"/>
      <c r="Y549" s="8"/>
      <c r="Z549" s="8">
        <v>679</v>
      </c>
      <c r="AA549" s="8">
        <v>123.5</v>
      </c>
      <c r="AB549" s="8">
        <v>7</v>
      </c>
      <c r="AC549" s="8">
        <v>2701.8809523809523</v>
      </c>
      <c r="AD549" s="8">
        <v>301.20499999999998</v>
      </c>
      <c r="AE549" s="8"/>
      <c r="AF549" s="8"/>
      <c r="AG549" s="7" t="e">
        <v>#N/A</v>
      </c>
      <c r="AH549" s="111">
        <v>7.9000000000000001E-2</v>
      </c>
      <c r="AI549" s="124">
        <v>6.6682647058823513E-2</v>
      </c>
      <c r="AJ549" s="7">
        <v>38.396000000000001</v>
      </c>
      <c r="AK549" s="124">
        <v>1894.3233989473681</v>
      </c>
      <c r="AM549" s="124">
        <v>7237.6097300000038</v>
      </c>
      <c r="AN549" s="124">
        <v>11733.47881789474</v>
      </c>
      <c r="AO549" s="124">
        <v>4.8997778947368431</v>
      </c>
      <c r="AQ549" s="78"/>
      <c r="AR549" s="7">
        <v>8.8056047504948429E-2</v>
      </c>
      <c r="AS549" s="7">
        <f t="shared" si="222"/>
        <v>1.0143</v>
      </c>
      <c r="AT549">
        <v>63.4</v>
      </c>
      <c r="AU549" s="7">
        <v>0</v>
      </c>
      <c r="AV549" s="7">
        <v>0</v>
      </c>
      <c r="AW549" s="78" t="s">
        <v>97</v>
      </c>
      <c r="AX549" s="78" t="s">
        <v>98</v>
      </c>
      <c r="AY549" s="78">
        <v>3921.7</v>
      </c>
      <c r="AZ549" s="78">
        <v>5270.96</v>
      </c>
      <c r="BA549" s="78">
        <v>39.020000000000003</v>
      </c>
      <c r="BB549" s="78">
        <v>15.13422172153625</v>
      </c>
      <c r="BC549" s="78" t="str">
        <f t="shared" si="227"/>
        <v>R66S2C4</v>
      </c>
      <c r="BD549" s="78">
        <f t="shared" si="229"/>
        <v>261.40466481360465</v>
      </c>
      <c r="BE549" s="78">
        <v>20.420000000000005</v>
      </c>
      <c r="BF549" s="78"/>
      <c r="BG549" s="99">
        <v>30.5</v>
      </c>
      <c r="BH549" s="142">
        <v>7.1101156370455252</v>
      </c>
      <c r="BI549" s="99">
        <v>4</v>
      </c>
      <c r="BJ549" s="99">
        <f t="shared" si="230"/>
        <v>9.5990000000000002</v>
      </c>
      <c r="BK549" s="99">
        <v>70.368813219631008</v>
      </c>
      <c r="BL549" s="142">
        <v>0.52156057494866526</v>
      </c>
      <c r="BM549" s="76" t="str">
        <f t="shared" si="231"/>
        <v>R66S2</v>
      </c>
      <c r="BN549" s="76">
        <f t="shared" si="232"/>
        <v>257.71927912215779</v>
      </c>
      <c r="BO549" s="76"/>
      <c r="BP549" s="110">
        <f t="shared" si="233"/>
        <v>22.633504899946836</v>
      </c>
      <c r="BQ549" s="144">
        <f t="shared" si="234"/>
        <v>0.1305</v>
      </c>
      <c r="BR549" s="110">
        <f t="shared" si="235"/>
        <v>13.032977607645115</v>
      </c>
      <c r="BS549" s="99">
        <v>7</v>
      </c>
      <c r="BT549" s="99" t="e">
        <f t="shared" si="236"/>
        <v>#N/A</v>
      </c>
      <c r="BU549" s="122">
        <v>1</v>
      </c>
      <c r="BV549" s="122" t="e">
        <f t="shared" si="237"/>
        <v>#N/A</v>
      </c>
      <c r="BW549" s="122">
        <f t="shared" si="238"/>
        <v>2.5051334702258727E-3</v>
      </c>
      <c r="BX549" s="122" t="s">
        <v>1377</v>
      </c>
      <c r="BY549" s="122">
        <f t="shared" si="239"/>
        <v>4.6097722365773579E-2</v>
      </c>
      <c r="BZ549" s="78">
        <v>-4.4219405858861194</v>
      </c>
      <c r="CA549" s="122">
        <f t="shared" si="240"/>
        <v>-5.0703278217837706</v>
      </c>
      <c r="CB549" s="122">
        <f t="shared" si="241"/>
        <v>-5.1428335096352784</v>
      </c>
    </row>
    <row r="550" spans="1:80" x14ac:dyDescent="0.35">
      <c r="A550" s="34" t="s">
        <v>78</v>
      </c>
      <c r="B550" s="14">
        <v>1</v>
      </c>
      <c r="C550" s="8" t="s">
        <v>44</v>
      </c>
      <c r="D550" s="14">
        <v>1</v>
      </c>
      <c r="E550" s="58">
        <v>44033</v>
      </c>
      <c r="F550" s="14">
        <v>3498</v>
      </c>
      <c r="G550" s="14">
        <v>3498.8</v>
      </c>
      <c r="H550" s="14">
        <v>3403</v>
      </c>
      <c r="I550" s="14">
        <v>3403.8</v>
      </c>
      <c r="J550" s="8">
        <v>7</v>
      </c>
      <c r="K550" s="54">
        <v>275.60120000000001</v>
      </c>
      <c r="L550" s="59">
        <v>60.9</v>
      </c>
      <c r="M550" s="8">
        <v>37.1</v>
      </c>
      <c r="N550" s="8">
        <v>26.1</v>
      </c>
      <c r="O550" s="8">
        <v>51</v>
      </c>
      <c r="P550" s="8">
        <v>2.9</v>
      </c>
      <c r="Q550" s="8">
        <v>0</v>
      </c>
      <c r="R550" s="8">
        <v>0.73499999999999999</v>
      </c>
      <c r="S550" s="8">
        <v>5724</v>
      </c>
      <c r="T550" s="8"/>
      <c r="U550" s="8"/>
      <c r="V550" s="8"/>
      <c r="W550" s="8">
        <v>0.372</v>
      </c>
      <c r="X550" s="8"/>
      <c r="Y550" s="8"/>
      <c r="Z550" s="8">
        <v>9374</v>
      </c>
      <c r="AA550" s="8">
        <v>430.7</v>
      </c>
      <c r="AB550" s="8">
        <v>13.1</v>
      </c>
      <c r="AC550" s="8">
        <v>2831.2142857142858</v>
      </c>
      <c r="AD550" s="8">
        <v>304.28899999999999</v>
      </c>
      <c r="AE550" s="8"/>
      <c r="AF550" s="8"/>
      <c r="AG550" s="7" t="e">
        <v>#N/A</v>
      </c>
      <c r="AH550" s="111">
        <v>7.5999999999999998E-2</v>
      </c>
      <c r="AI550" s="124">
        <v>6.1216189189189182E-2</v>
      </c>
      <c r="AJ550" s="7">
        <v>25.959</v>
      </c>
      <c r="AK550" s="124">
        <v>2205.0995958083809</v>
      </c>
      <c r="AM550" s="124">
        <v>7293.1386604790387</v>
      </c>
      <c r="AN550" s="124">
        <v>12080.863028742509</v>
      </c>
      <c r="AO550" s="124">
        <v>5.5572209580838354</v>
      </c>
      <c r="AQ550" s="78"/>
      <c r="AR550" s="7">
        <v>9.3185407758388225E-2</v>
      </c>
      <c r="AS550" s="7">
        <f t="shared" si="222"/>
        <v>0.72570000000000001</v>
      </c>
      <c r="AT550">
        <v>66.5</v>
      </c>
      <c r="AU550" s="7">
        <v>0</v>
      </c>
      <c r="AV550" s="7">
        <v>0</v>
      </c>
      <c r="AW550" s="78" t="s">
        <v>97</v>
      </c>
      <c r="AX550" s="78" t="s">
        <v>98</v>
      </c>
      <c r="AY550" s="78">
        <v>3963</v>
      </c>
      <c r="AZ550" s="78">
        <v>5285.44</v>
      </c>
      <c r="BA550" s="78">
        <v>28.23</v>
      </c>
      <c r="BB550" s="78">
        <v>67.072986298055142</v>
      </c>
      <c r="BC550" s="78" t="str">
        <f t="shared" si="227"/>
        <v>R66S1C1</v>
      </c>
      <c r="BD550" s="78">
        <f t="shared" si="229"/>
        <v>23.799458459161016</v>
      </c>
      <c r="BE550" s="78">
        <v>88.700000000000017</v>
      </c>
      <c r="BF550" s="78"/>
      <c r="BG550" s="99">
        <v>15.7</v>
      </c>
      <c r="BH550" s="142">
        <v>5.8939096267190569</v>
      </c>
      <c r="BI550" s="99">
        <v>3</v>
      </c>
      <c r="BJ550" s="99">
        <f t="shared" si="230"/>
        <v>8.6530000000000005</v>
      </c>
      <c r="BK550" s="99">
        <v>109.06484401226109</v>
      </c>
      <c r="BL550" s="142">
        <v>0.72745098039215694</v>
      </c>
      <c r="BM550" s="76" t="str">
        <f t="shared" si="231"/>
        <v>R66S1</v>
      </c>
      <c r="BN550" s="76">
        <f t="shared" si="232"/>
        <v>32.795174947169649</v>
      </c>
      <c r="BO550" s="76"/>
      <c r="BP550" s="110">
        <f t="shared" si="233"/>
        <v>14.948392060403565</v>
      </c>
      <c r="BQ550" s="144">
        <f t="shared" si="234"/>
        <v>0.73499999999999999</v>
      </c>
      <c r="BR550" s="110">
        <f t="shared" si="235"/>
        <v>14.948392060403565</v>
      </c>
      <c r="BS550" s="99">
        <v>7</v>
      </c>
      <c r="BT550" s="99" t="e">
        <f t="shared" si="236"/>
        <v>#N/A</v>
      </c>
      <c r="BU550" s="122">
        <v>1</v>
      </c>
      <c r="BV550" s="122" t="e">
        <f t="shared" si="237"/>
        <v>#N/A</v>
      </c>
      <c r="BW550" s="122">
        <f t="shared" si="238"/>
        <v>1.4411764705882353E-2</v>
      </c>
      <c r="BX550" s="122" t="s">
        <v>1377</v>
      </c>
      <c r="BY550" s="122">
        <f t="shared" si="239"/>
        <v>4.839196989324332E-2</v>
      </c>
      <c r="BZ550" s="78">
        <v>-4.8008083814750178</v>
      </c>
      <c r="CA550" s="122">
        <f t="shared" si="240"/>
        <v>-4.8008083814750178</v>
      </c>
      <c r="CB550" s="122">
        <f t="shared" si="241"/>
        <v>-3.4839466424364205</v>
      </c>
    </row>
    <row r="551" spans="1:80" x14ac:dyDescent="0.35">
      <c r="A551" s="34" t="s">
        <v>78</v>
      </c>
      <c r="B551" s="14">
        <f t="shared" ref="B551:B552" si="250">B550</f>
        <v>1</v>
      </c>
      <c r="C551" s="8" t="s">
        <v>44</v>
      </c>
      <c r="D551" s="14">
        <v>2</v>
      </c>
      <c r="E551" s="58">
        <v>44033</v>
      </c>
      <c r="F551" s="14">
        <v>3525.8</v>
      </c>
      <c r="G551" s="14">
        <v>3527</v>
      </c>
      <c r="H551" s="14">
        <v>3430.8</v>
      </c>
      <c r="I551" s="14">
        <v>3432</v>
      </c>
      <c r="J551" s="8">
        <v>11</v>
      </c>
      <c r="K551" s="54">
        <v>273.8732</v>
      </c>
      <c r="L551" s="59">
        <v>60.9</v>
      </c>
      <c r="M551" s="8">
        <v>37.1</v>
      </c>
      <c r="N551" s="8">
        <v>26.1</v>
      </c>
      <c r="O551" s="8">
        <v>51</v>
      </c>
      <c r="P551" s="8">
        <v>2.9</v>
      </c>
      <c r="Q551" s="8">
        <v>0</v>
      </c>
      <c r="R551" s="8">
        <v>0.73499999999999999</v>
      </c>
      <c r="S551" s="8">
        <v>5724</v>
      </c>
      <c r="T551" s="8"/>
      <c r="U551" s="8"/>
      <c r="V551" s="8"/>
      <c r="W551" s="8">
        <v>0.372</v>
      </c>
      <c r="X551" s="8"/>
      <c r="Y551" s="8"/>
      <c r="Z551" s="8">
        <v>9374</v>
      </c>
      <c r="AA551" s="8">
        <v>430.7</v>
      </c>
      <c r="AB551" s="8">
        <v>13.1</v>
      </c>
      <c r="AC551" s="8">
        <v>2831.2142857142858</v>
      </c>
      <c r="AD551" s="8">
        <v>304.28899999999999</v>
      </c>
      <c r="AE551" s="8"/>
      <c r="AF551" s="8"/>
      <c r="AG551" s="7" t="e">
        <v>#N/A</v>
      </c>
      <c r="AH551" s="111">
        <v>7.5999999999999998E-2</v>
      </c>
      <c r="AI551" s="124">
        <v>6.1216189189189182E-2</v>
      </c>
      <c r="AJ551" s="7">
        <v>25.959</v>
      </c>
      <c r="AK551" s="124">
        <v>2205.0995958083809</v>
      </c>
      <c r="AM551" s="124">
        <v>7293.1386604790387</v>
      </c>
      <c r="AN551" s="124">
        <v>12080.863028742509</v>
      </c>
      <c r="AO551" s="124">
        <v>5.5572209580838354</v>
      </c>
      <c r="AQ551" s="78"/>
      <c r="AR551" s="7">
        <v>9.3185407758388225E-2</v>
      </c>
      <c r="AS551" s="7">
        <f t="shared" si="222"/>
        <v>0.72570000000000001</v>
      </c>
      <c r="AT551">
        <v>66.5</v>
      </c>
      <c r="AU551" s="7">
        <v>0</v>
      </c>
      <c r="AV551" s="7">
        <v>0</v>
      </c>
      <c r="AW551" s="78" t="s">
        <v>97</v>
      </c>
      <c r="AX551" s="78" t="s">
        <v>98</v>
      </c>
      <c r="AY551" s="78">
        <v>3999.8</v>
      </c>
      <c r="AZ551" s="78">
        <v>5296.56</v>
      </c>
      <c r="BA551" s="78">
        <v>50.22</v>
      </c>
      <c r="BB551" s="78">
        <v>4.2567630093463702</v>
      </c>
      <c r="BC551" s="78" t="str">
        <f t="shared" si="227"/>
        <v>R66S1C2</v>
      </c>
      <c r="BD551" s="78">
        <f t="shared" si="229"/>
        <v>23.799458459161016</v>
      </c>
      <c r="BE551" s="78">
        <v>5.52</v>
      </c>
      <c r="BF551" s="78"/>
      <c r="BG551" s="99">
        <v>15.7</v>
      </c>
      <c r="BH551" s="142">
        <v>5.8939096267190569</v>
      </c>
      <c r="BI551" s="99">
        <v>3</v>
      </c>
      <c r="BJ551" s="99">
        <f t="shared" si="230"/>
        <v>8.6530000000000005</v>
      </c>
      <c r="BK551" s="99">
        <v>109.06484401226109</v>
      </c>
      <c r="BL551" s="142">
        <v>0.72745098039215694</v>
      </c>
      <c r="BM551" s="76" t="str">
        <f t="shared" si="231"/>
        <v>R66S1</v>
      </c>
      <c r="BN551" s="76">
        <f t="shared" si="232"/>
        <v>32.795174947169649</v>
      </c>
      <c r="BO551" s="76"/>
      <c r="BP551" s="110">
        <f t="shared" si="233"/>
        <v>14.948392060403565</v>
      </c>
      <c r="BQ551" s="144">
        <f t="shared" si="234"/>
        <v>0.73499999999999999</v>
      </c>
      <c r="BR551" s="110">
        <f t="shared" si="235"/>
        <v>14.948392060403565</v>
      </c>
      <c r="BS551" s="99">
        <v>7</v>
      </c>
      <c r="BT551" s="99" t="e">
        <f t="shared" si="236"/>
        <v>#N/A</v>
      </c>
      <c r="BU551" s="122">
        <v>1</v>
      </c>
      <c r="BV551" s="122" t="e">
        <f t="shared" si="237"/>
        <v>#N/A</v>
      </c>
      <c r="BW551" s="122">
        <f t="shared" si="238"/>
        <v>1.4411764705882353E-2</v>
      </c>
      <c r="BX551" s="122" t="s">
        <v>1377</v>
      </c>
      <c r="BY551" s="122">
        <f t="shared" si="239"/>
        <v>4.839196989324332E-2</v>
      </c>
      <c r="BZ551" s="78">
        <v>-4.8008083814750178</v>
      </c>
      <c r="CA551" s="122">
        <f t="shared" si="240"/>
        <v>-4.8008083814750178</v>
      </c>
      <c r="CB551" s="122">
        <f t="shared" si="241"/>
        <v>-3.4839466424364205</v>
      </c>
    </row>
    <row r="552" spans="1:80" x14ac:dyDescent="0.35">
      <c r="A552" s="34" t="s">
        <v>78</v>
      </c>
      <c r="B552" s="14">
        <f t="shared" si="250"/>
        <v>1</v>
      </c>
      <c r="C552" s="8" t="s">
        <v>44</v>
      </c>
      <c r="D552" s="14">
        <v>3</v>
      </c>
      <c r="E552" s="58">
        <v>44033</v>
      </c>
      <c r="F552" s="14">
        <v>3545</v>
      </c>
      <c r="G552" s="14">
        <v>3545.8</v>
      </c>
      <c r="H552" s="14">
        <v>3450</v>
      </c>
      <c r="I552" s="14">
        <v>3450.8</v>
      </c>
      <c r="J552" s="8">
        <v>7</v>
      </c>
      <c r="K552" s="54">
        <v>272.93899999999996</v>
      </c>
      <c r="L552" s="59">
        <v>60.9</v>
      </c>
      <c r="M552" s="8">
        <v>37.1</v>
      </c>
      <c r="N552" s="8">
        <v>26.1</v>
      </c>
      <c r="O552" s="8">
        <v>51</v>
      </c>
      <c r="P552" s="8">
        <v>2.9</v>
      </c>
      <c r="Q552" s="8">
        <v>0</v>
      </c>
      <c r="R552" s="8">
        <v>0.73499999999999999</v>
      </c>
      <c r="S552" s="8">
        <v>5724</v>
      </c>
      <c r="T552" s="8"/>
      <c r="U552" s="8"/>
      <c r="V552" s="8"/>
      <c r="W552" s="8">
        <v>0.372</v>
      </c>
      <c r="X552" s="8"/>
      <c r="Y552" s="8"/>
      <c r="Z552" s="8">
        <v>9374</v>
      </c>
      <c r="AA552" s="8">
        <v>430.7</v>
      </c>
      <c r="AB552" s="8">
        <v>13.1</v>
      </c>
      <c r="AC552" s="8">
        <v>2831.2142857142858</v>
      </c>
      <c r="AD552" s="8">
        <v>304.28899999999999</v>
      </c>
      <c r="AE552" s="8"/>
      <c r="AF552" s="8"/>
      <c r="AG552" s="7" t="e">
        <v>#N/A</v>
      </c>
      <c r="AH552" s="111">
        <v>7.5999999999999998E-2</v>
      </c>
      <c r="AI552" s="124">
        <v>6.1216189189189182E-2</v>
      </c>
      <c r="AJ552" s="7">
        <v>25.959</v>
      </c>
      <c r="AK552" s="124">
        <v>2205.0995958083809</v>
      </c>
      <c r="AM552" s="124">
        <v>7293.1386604790387</v>
      </c>
      <c r="AN552" s="124">
        <v>12080.863028742509</v>
      </c>
      <c r="AO552" s="124">
        <v>5.5572209580838354</v>
      </c>
      <c r="AQ552" s="78"/>
      <c r="AR552" s="7">
        <v>9.3185407758388225E-2</v>
      </c>
      <c r="AS552" s="7">
        <f t="shared" si="222"/>
        <v>0.72570000000000001</v>
      </c>
      <c r="AT552">
        <v>66.5</v>
      </c>
      <c r="AU552" s="7">
        <v>0</v>
      </c>
      <c r="AV552" s="7">
        <v>0</v>
      </c>
      <c r="AW552" s="78" t="s">
        <v>97</v>
      </c>
      <c r="AX552" s="78" t="s">
        <v>98</v>
      </c>
      <c r="AY552" s="78">
        <v>4026.3</v>
      </c>
      <c r="AZ552" s="78">
        <v>5304.24</v>
      </c>
      <c r="BA552" s="78">
        <v>3.32</v>
      </c>
      <c r="BB552" s="78">
        <v>6.8626070081537496E-2</v>
      </c>
      <c r="BC552" s="78" t="str">
        <f t="shared" si="227"/>
        <v>R66S1C3</v>
      </c>
      <c r="BD552" s="78">
        <f t="shared" si="229"/>
        <v>23.799458459161016</v>
      </c>
      <c r="BE552" s="78">
        <v>8.77E-2</v>
      </c>
      <c r="BF552" s="78"/>
      <c r="BG552" s="99">
        <v>15.7</v>
      </c>
      <c r="BH552" s="142">
        <v>5.8939096267190569</v>
      </c>
      <c r="BI552" s="99">
        <v>3</v>
      </c>
      <c r="BJ552" s="99">
        <f t="shared" si="230"/>
        <v>8.6530000000000005</v>
      </c>
      <c r="BK552" s="99">
        <v>109.06484401226109</v>
      </c>
      <c r="BL552" s="142">
        <v>0.72745098039215694</v>
      </c>
      <c r="BM552" s="76" t="str">
        <f t="shared" si="231"/>
        <v>R66S1</v>
      </c>
      <c r="BN552" s="76">
        <f t="shared" si="232"/>
        <v>32.795174947169649</v>
      </c>
      <c r="BO552" s="76"/>
      <c r="BP552" s="110">
        <f t="shared" si="233"/>
        <v>14.948392060403565</v>
      </c>
      <c r="BQ552" s="144">
        <f t="shared" si="234"/>
        <v>0.73499999999999999</v>
      </c>
      <c r="BR552" s="110">
        <f t="shared" si="235"/>
        <v>14.948392060403565</v>
      </c>
      <c r="BS552" s="99">
        <v>7</v>
      </c>
      <c r="BT552" s="99" t="e">
        <f t="shared" si="236"/>
        <v>#N/A</v>
      </c>
      <c r="BU552" s="122">
        <v>1</v>
      </c>
      <c r="BV552" s="122" t="e">
        <f t="shared" si="237"/>
        <v>#N/A</v>
      </c>
      <c r="BW552" s="122">
        <f t="shared" si="238"/>
        <v>1.4411764705882353E-2</v>
      </c>
      <c r="BX552" s="122" t="s">
        <v>1377</v>
      </c>
      <c r="BY552" s="122">
        <f t="shared" si="239"/>
        <v>4.839196989324332E-2</v>
      </c>
      <c r="BZ552" s="78">
        <v>-4.8008083814750178</v>
      </c>
      <c r="CA552" s="122">
        <f t="shared" si="240"/>
        <v>-4.8008083814750178</v>
      </c>
      <c r="CB552" s="122">
        <f t="shared" si="241"/>
        <v>-3.4839466424364205</v>
      </c>
    </row>
    <row r="553" spans="1:80" x14ac:dyDescent="0.35">
      <c r="A553" s="34" t="s">
        <v>79</v>
      </c>
      <c r="B553" s="14">
        <v>8</v>
      </c>
      <c r="C553" s="8" t="s">
        <v>46</v>
      </c>
      <c r="D553" s="14">
        <v>1</v>
      </c>
      <c r="E553" s="58">
        <v>44096</v>
      </c>
      <c r="F553" s="14">
        <v>2942.4</v>
      </c>
      <c r="G553" s="14">
        <v>2943</v>
      </c>
      <c r="H553" s="14">
        <f>F553-171</f>
        <v>2771.4</v>
      </c>
      <c r="I553" s="14">
        <f t="shared" ref="I553:I555" si="251">G553-171</f>
        <v>2772</v>
      </c>
      <c r="J553" s="8">
        <v>5</v>
      </c>
      <c r="K553" s="54">
        <v>250.09160000000003</v>
      </c>
      <c r="L553" s="78">
        <v>165.54878048780489</v>
      </c>
      <c r="M553" s="78">
        <v>87.5</v>
      </c>
      <c r="N553" s="78">
        <v>70.731707317073173</v>
      </c>
      <c r="O553" s="78">
        <v>11.25</v>
      </c>
      <c r="P553" s="8">
        <v>0.45100000000000001</v>
      </c>
      <c r="Q553" s="8">
        <v>0.11899999999999999</v>
      </c>
      <c r="R553" s="8">
        <v>0.13</v>
      </c>
      <c r="S553" s="8">
        <v>2571</v>
      </c>
      <c r="T553" s="8"/>
      <c r="U553" s="8"/>
      <c r="V553" s="8"/>
      <c r="W553" s="8">
        <v>0.34</v>
      </c>
      <c r="X553" s="8"/>
      <c r="Y553" s="8"/>
      <c r="Z553" s="8">
        <v>1491</v>
      </c>
      <c r="AA553" s="8">
        <v>25.9</v>
      </c>
      <c r="AB553" s="8">
        <v>10.5</v>
      </c>
      <c r="AC553" s="8">
        <v>2277.8095238095239</v>
      </c>
      <c r="AD553" s="8">
        <v>199.99299999999999</v>
      </c>
      <c r="AE553" s="8"/>
      <c r="AF553" s="8"/>
      <c r="AG553" s="7">
        <v>0.98588285914007234</v>
      </c>
      <c r="AH553" s="111">
        <v>8.5000000000000006E-2</v>
      </c>
      <c r="AI553" s="124">
        <v>6.3854238888888901E-2</v>
      </c>
      <c r="AJ553" s="7">
        <v>19.909000000000002</v>
      </c>
      <c r="AK553" s="124">
        <v>2156.1999347517708</v>
      </c>
      <c r="AM553" s="124">
        <v>6273.2527482269497</v>
      </c>
      <c r="AN553" s="124">
        <v>9389.2170134751723</v>
      </c>
      <c r="AO553" s="124">
        <v>2.535600709219858</v>
      </c>
      <c r="AQ553" s="78"/>
      <c r="AR553" s="7">
        <v>0.18639811140690138</v>
      </c>
      <c r="AS553" s="7">
        <f t="shared" si="222"/>
        <v>1.1133</v>
      </c>
      <c r="AT553">
        <v>75.7</v>
      </c>
      <c r="AU553" s="7">
        <v>0</v>
      </c>
      <c r="AV553" s="7">
        <v>0</v>
      </c>
      <c r="AW553" s="78" t="s">
        <v>97</v>
      </c>
      <c r="AX553" s="78" t="s">
        <v>98</v>
      </c>
      <c r="AY553" s="78">
        <v>2839.1</v>
      </c>
      <c r="AZ553" s="78">
        <v>5032.8</v>
      </c>
      <c r="BA553" s="78">
        <v>39.35</v>
      </c>
      <c r="BB553" s="78">
        <v>0.21424989743355968</v>
      </c>
      <c r="BC553" s="78" t="str">
        <f t="shared" si="227"/>
        <v>R67S8C1</v>
      </c>
      <c r="BD553" s="78">
        <f t="shared" si="229"/>
        <v>118.91604539753472</v>
      </c>
      <c r="BE553" s="78">
        <v>0.46999999999999992</v>
      </c>
      <c r="BF553" s="78"/>
      <c r="BG553" s="99">
        <v>30.5</v>
      </c>
      <c r="BH553" s="142">
        <v>1.8269100014823543</v>
      </c>
      <c r="BI553" s="99">
        <v>3</v>
      </c>
      <c r="BJ553" s="99">
        <f t="shared" si="230"/>
        <v>6.6363333333333339</v>
      </c>
      <c r="BK553" s="99">
        <v>114.41104645183201</v>
      </c>
      <c r="BL553" s="142">
        <v>7.7777777777777777</v>
      </c>
      <c r="BM553" s="76" t="str">
        <f t="shared" si="231"/>
        <v>R67S8</v>
      </c>
      <c r="BN553" s="76">
        <f t="shared" si="232"/>
        <v>106.81401724381094</v>
      </c>
      <c r="BO553" s="76"/>
      <c r="BP553" s="110">
        <f t="shared" si="233"/>
        <v>18.884545291445946</v>
      </c>
      <c r="BQ553" s="144">
        <f t="shared" si="234"/>
        <v>0.16833333333333333</v>
      </c>
      <c r="BR553" s="110">
        <f t="shared" si="235"/>
        <v>11.436519111751473</v>
      </c>
      <c r="BS553" s="99">
        <v>7</v>
      </c>
      <c r="BT553" s="99">
        <f t="shared" si="236"/>
        <v>8961.8644790922135</v>
      </c>
      <c r="BU553">
        <v>2</v>
      </c>
      <c r="BV553" s="122">
        <f t="shared" si="237"/>
        <v>6390.8644790922135</v>
      </c>
      <c r="BW553" s="122">
        <f t="shared" si="238"/>
        <v>1.1555555555555557E-2</v>
      </c>
      <c r="BX553" s="122" t="s">
        <v>1376</v>
      </c>
      <c r="BY553" s="122">
        <f t="shared" si="239"/>
        <v>0.27186261551389002</v>
      </c>
      <c r="BZ553" s="78">
        <v>-5.6588302052251969</v>
      </c>
      <c r="CA553" s="122">
        <f t="shared" si="240"/>
        <v>-6.2000394947543489</v>
      </c>
      <c r="CB553" s="122">
        <f t="shared" si="241"/>
        <v>-6.9025039695100165</v>
      </c>
    </row>
    <row r="554" spans="1:80" x14ac:dyDescent="0.35">
      <c r="A554" s="34" t="s">
        <v>79</v>
      </c>
      <c r="B554" s="14">
        <f t="shared" ref="B554:B555" si="252">B553</f>
        <v>8</v>
      </c>
      <c r="C554" s="8" t="s">
        <v>46</v>
      </c>
      <c r="D554" s="14">
        <v>2</v>
      </c>
      <c r="E554" s="58">
        <v>44096</v>
      </c>
      <c r="F554" s="14">
        <v>2952.8</v>
      </c>
      <c r="G554" s="14">
        <v>2954</v>
      </c>
      <c r="H554" s="14">
        <f t="shared" ref="H554:I569" si="253">F554-171</f>
        <v>2781.8</v>
      </c>
      <c r="I554" s="14">
        <f t="shared" si="251"/>
        <v>2783</v>
      </c>
      <c r="J554" s="8">
        <v>11</v>
      </c>
      <c r="K554" s="54">
        <v>250.6532</v>
      </c>
      <c r="L554" s="78">
        <v>338.78048780487808</v>
      </c>
      <c r="M554" s="78">
        <v>199.11585365853659</v>
      </c>
      <c r="N554" s="78">
        <v>241.98170731707319</v>
      </c>
      <c r="O554" s="78">
        <v>9.9390243902439028</v>
      </c>
      <c r="P554" s="8">
        <v>0.65900000000000003</v>
      </c>
      <c r="Q554" s="8">
        <v>0.14599999999999999</v>
      </c>
      <c r="R554" s="8">
        <v>0.13800000000000001</v>
      </c>
      <c r="S554" s="8">
        <v>2921</v>
      </c>
      <c r="T554" s="8"/>
      <c r="U554" s="8"/>
      <c r="V554" s="8"/>
      <c r="W554" s="8">
        <v>0.36899999999999999</v>
      </c>
      <c r="X554" s="8"/>
      <c r="Y554" s="8"/>
      <c r="Z554" s="8">
        <v>1738</v>
      </c>
      <c r="AA554" s="8">
        <v>13.3</v>
      </c>
      <c r="AB554" s="8">
        <v>10.5</v>
      </c>
      <c r="AC554" s="8">
        <v>2277.8095238095239</v>
      </c>
      <c r="AD554" s="8">
        <v>199.99299999999999</v>
      </c>
      <c r="AE554" s="8"/>
      <c r="AF554" s="8"/>
      <c r="AG554" s="7">
        <v>0.98588285914007234</v>
      </c>
      <c r="AH554" s="111">
        <v>8.5000000000000006E-2</v>
      </c>
      <c r="AI554" s="124">
        <v>6.3854238888888901E-2</v>
      </c>
      <c r="AJ554" s="7">
        <v>19.909000000000002</v>
      </c>
      <c r="AK554" s="124">
        <v>2156.1999347517708</v>
      </c>
      <c r="AM554" s="124">
        <v>6273.2527482269497</v>
      </c>
      <c r="AN554" s="124">
        <v>9389.2170134751723</v>
      </c>
      <c r="AO554" s="124">
        <v>2.535600709219858</v>
      </c>
      <c r="AQ554" s="78"/>
      <c r="AR554" s="7">
        <v>0.18639811140690138</v>
      </c>
      <c r="AS554" s="7">
        <f t="shared" si="222"/>
        <v>1.1133</v>
      </c>
      <c r="AT554">
        <v>75.7</v>
      </c>
      <c r="AU554" s="7">
        <v>0.16064999999999999</v>
      </c>
      <c r="AV554" s="7">
        <v>3.57</v>
      </c>
      <c r="AW554" s="78" t="s">
        <v>97</v>
      </c>
      <c r="AX554" s="78" t="s">
        <v>98</v>
      </c>
      <c r="AY554" s="78">
        <v>2843.3</v>
      </c>
      <c r="AZ554" s="78">
        <v>5036.96</v>
      </c>
      <c r="BA554" s="78">
        <v>22.19</v>
      </c>
      <c r="BB554" s="78">
        <v>84.083221647839679</v>
      </c>
      <c r="BC554" s="78" t="str">
        <f t="shared" si="227"/>
        <v>R67S8C2</v>
      </c>
      <c r="BD554" s="78">
        <f t="shared" si="229"/>
        <v>118.91604539753472</v>
      </c>
      <c r="BE554" s="78">
        <v>184.44999999999996</v>
      </c>
      <c r="BF554" s="78"/>
      <c r="BG554" s="99">
        <v>30.5</v>
      </c>
      <c r="BH554" s="142">
        <v>1.8269100014823543</v>
      </c>
      <c r="BI554" s="99">
        <v>3</v>
      </c>
      <c r="BJ554" s="99">
        <f t="shared" si="230"/>
        <v>6.6363333333333339</v>
      </c>
      <c r="BK554" s="99">
        <v>114.41104645183201</v>
      </c>
      <c r="BL554" s="142">
        <v>20.033742331288344</v>
      </c>
      <c r="BM554" s="76" t="str">
        <f t="shared" si="231"/>
        <v>R67S8</v>
      </c>
      <c r="BN554" s="76">
        <f t="shared" si="232"/>
        <v>106.81401724381094</v>
      </c>
      <c r="BO554" s="76"/>
      <c r="BP554" s="110">
        <f t="shared" si="233"/>
        <v>9.3932852568167107</v>
      </c>
      <c r="BQ554" s="144">
        <f t="shared" si="234"/>
        <v>0.16833333333333333</v>
      </c>
      <c r="BR554" s="110">
        <f t="shared" si="235"/>
        <v>11.436519111751473</v>
      </c>
      <c r="BS554" s="99">
        <v>7</v>
      </c>
      <c r="BT554" s="99">
        <f t="shared" si="236"/>
        <v>8995.4949151831988</v>
      </c>
      <c r="BU554" s="122">
        <v>2</v>
      </c>
      <c r="BV554" s="122">
        <f t="shared" si="237"/>
        <v>6074.4949151831988</v>
      </c>
      <c r="BW554" s="122">
        <f t="shared" si="238"/>
        <v>1.3884662576687117E-2</v>
      </c>
      <c r="BX554" s="122" t="s">
        <v>1376</v>
      </c>
      <c r="BY554" s="122">
        <f t="shared" si="239"/>
        <v>0.37794856753271183</v>
      </c>
      <c r="BZ554" s="78">
        <v>-6.4409509644313481</v>
      </c>
      <c r="CA554" s="122">
        <f t="shared" si="240"/>
        <v>-6.2000394947543489</v>
      </c>
      <c r="CB554" s="122">
        <f t="shared" si="241"/>
        <v>-6.9025039695100165</v>
      </c>
    </row>
    <row r="555" spans="1:80" x14ac:dyDescent="0.35">
      <c r="A555" s="34" t="s">
        <v>79</v>
      </c>
      <c r="B555" s="14">
        <f t="shared" si="252"/>
        <v>8</v>
      </c>
      <c r="C555" s="8" t="s">
        <v>46</v>
      </c>
      <c r="D555" s="14">
        <v>3</v>
      </c>
      <c r="E555" s="58">
        <v>44096</v>
      </c>
      <c r="F555" s="14">
        <v>2960</v>
      </c>
      <c r="G555" s="14">
        <v>2961.4</v>
      </c>
      <c r="H555" s="14">
        <f t="shared" si="253"/>
        <v>2789</v>
      </c>
      <c r="I555" s="14">
        <f t="shared" si="251"/>
        <v>2790.4</v>
      </c>
      <c r="J555" s="8">
        <v>13</v>
      </c>
      <c r="K555" s="54">
        <v>251.042</v>
      </c>
      <c r="L555" s="78">
        <v>324.54268292682929</v>
      </c>
      <c r="M555" s="78">
        <v>202.98780487804879</v>
      </c>
      <c r="N555" s="78">
        <v>240.39634146341464</v>
      </c>
      <c r="O555" s="78">
        <v>15.182926829268293</v>
      </c>
      <c r="P555" s="71">
        <v>0.93400000000000005</v>
      </c>
      <c r="Q555" s="71">
        <v>0.253</v>
      </c>
      <c r="R555" s="71">
        <v>0.23699999999999999</v>
      </c>
      <c r="S555" s="71">
        <v>2989</v>
      </c>
      <c r="T555" s="8"/>
      <c r="U555" s="8"/>
      <c r="V555" s="8"/>
      <c r="W555" s="71">
        <v>0.51800000000000002</v>
      </c>
      <c r="X555" s="71"/>
      <c r="Y555" s="71"/>
      <c r="Z555" s="71">
        <v>2714</v>
      </c>
      <c r="AA555" s="71">
        <v>20.399999999999999</v>
      </c>
      <c r="AB555" s="71">
        <v>10.5</v>
      </c>
      <c r="AC555" s="8">
        <v>2277.8095238095239</v>
      </c>
      <c r="AD555" s="8">
        <v>199.99299999999999</v>
      </c>
      <c r="AE555" s="8"/>
      <c r="AF555" s="8"/>
      <c r="AG555" s="7">
        <v>0.98588285914007234</v>
      </c>
      <c r="AH555" s="111">
        <v>8.5000000000000006E-2</v>
      </c>
      <c r="AI555" s="124">
        <v>6.3854238888888901E-2</v>
      </c>
      <c r="AJ555" s="7">
        <v>19.909000000000002</v>
      </c>
      <c r="AK555" s="124">
        <v>2156.1999347517708</v>
      </c>
      <c r="AM555" s="124">
        <v>6273.2527482269497</v>
      </c>
      <c r="AN555" s="124">
        <v>9389.2170134751723</v>
      </c>
      <c r="AO555" s="124">
        <v>2.535600709219858</v>
      </c>
      <c r="AQ555" s="78"/>
      <c r="AR555" s="7">
        <v>0.18639811140690138</v>
      </c>
      <c r="AS555" s="7">
        <f t="shared" si="222"/>
        <v>1.1133</v>
      </c>
      <c r="AT555">
        <v>75.7</v>
      </c>
      <c r="AU555" s="7">
        <v>0.51885000000000003</v>
      </c>
      <c r="AV555" s="7">
        <v>11.53</v>
      </c>
      <c r="AW555" s="78" t="s">
        <v>97</v>
      </c>
      <c r="AX555" s="78" t="s">
        <v>98</v>
      </c>
      <c r="AY555" s="78">
        <v>2847.7</v>
      </c>
      <c r="AZ555" s="78">
        <v>5039.84</v>
      </c>
      <c r="BA555" s="78">
        <v>95.1</v>
      </c>
      <c r="BB555" s="78">
        <v>272.45066464733088</v>
      </c>
      <c r="BC555" s="78" t="str">
        <f t="shared" si="227"/>
        <v>R67S8C3</v>
      </c>
      <c r="BD555" s="78">
        <f t="shared" si="229"/>
        <v>118.91604539753472</v>
      </c>
      <c r="BE555" s="78">
        <v>597.25</v>
      </c>
      <c r="BF555" s="78"/>
      <c r="BG555" s="99">
        <v>30.5</v>
      </c>
      <c r="BH555" s="142">
        <v>1.8269100014823543</v>
      </c>
      <c r="BI555" s="99">
        <v>3</v>
      </c>
      <c r="BJ555" s="99">
        <f t="shared" si="230"/>
        <v>6.6363333333333339</v>
      </c>
      <c r="BK555" s="99">
        <v>114.41104645183201</v>
      </c>
      <c r="BL555" s="142">
        <v>13.369477911646587</v>
      </c>
      <c r="BM555" s="76" t="str">
        <f t="shared" si="231"/>
        <v>R67S8</v>
      </c>
      <c r="BN555" s="76">
        <f t="shared" si="232"/>
        <v>106.81401724381094</v>
      </c>
      <c r="BO555" s="76"/>
      <c r="BP555" s="110">
        <f t="shared" si="233"/>
        <v>6.0317267869917632</v>
      </c>
      <c r="BQ555" s="144">
        <f t="shared" si="234"/>
        <v>0.16833333333333333</v>
      </c>
      <c r="BR555" s="110">
        <f t="shared" si="235"/>
        <v>11.436519111751473</v>
      </c>
      <c r="BS555" s="99">
        <v>7</v>
      </c>
      <c r="BT555" s="99">
        <f t="shared" si="236"/>
        <v>9018.7775247846512</v>
      </c>
      <c r="BU555" s="122">
        <v>2</v>
      </c>
      <c r="BV555" s="122">
        <f t="shared" si="237"/>
        <v>6029.7775247846512</v>
      </c>
      <c r="BW555" s="122">
        <f t="shared" si="238"/>
        <v>1.5609638554216865E-2</v>
      </c>
      <c r="BX555" s="122" t="s">
        <v>1376</v>
      </c>
      <c r="BY555" s="122">
        <f t="shared" si="239"/>
        <v>0.24860621854753223</v>
      </c>
      <c r="BZ555" s="78">
        <v>-6.5003373146065009</v>
      </c>
      <c r="CA555" s="122">
        <f t="shared" si="240"/>
        <v>-6.2000394947543489</v>
      </c>
      <c r="CB555" s="122">
        <f t="shared" si="241"/>
        <v>-6.9025039695100165</v>
      </c>
    </row>
    <row r="556" spans="1:80" x14ac:dyDescent="0.35">
      <c r="A556" s="34" t="s">
        <v>79</v>
      </c>
      <c r="B556" s="14">
        <v>7</v>
      </c>
      <c r="C556" s="8" t="s">
        <v>45</v>
      </c>
      <c r="D556" s="14">
        <v>1</v>
      </c>
      <c r="E556" s="58">
        <v>44094</v>
      </c>
      <c r="F556" s="14">
        <v>2982</v>
      </c>
      <c r="G556" s="14">
        <v>2983</v>
      </c>
      <c r="H556" s="14">
        <f t="shared" si="253"/>
        <v>2811</v>
      </c>
      <c r="I556" s="14">
        <f t="shared" si="253"/>
        <v>2812</v>
      </c>
      <c r="J556" s="8">
        <v>9</v>
      </c>
      <c r="K556" s="55">
        <v>252.23</v>
      </c>
      <c r="L556" s="78">
        <v>136.4329268292683</v>
      </c>
      <c r="M556" s="78">
        <v>94.512195121951223</v>
      </c>
      <c r="N556" s="78">
        <v>58.231707317073173</v>
      </c>
      <c r="O556" s="78">
        <v>37.5</v>
      </c>
      <c r="P556" s="8">
        <v>1.1850000000000001</v>
      </c>
      <c r="Q556" s="8">
        <v>0.45600000000000002</v>
      </c>
      <c r="R556" s="8">
        <v>0.308</v>
      </c>
      <c r="S556" s="8">
        <v>2104</v>
      </c>
      <c r="T556" s="8"/>
      <c r="U556" s="8"/>
      <c r="V556" s="8"/>
      <c r="W556" s="8">
        <v>0.53400000000000003</v>
      </c>
      <c r="X556" s="8"/>
      <c r="Y556" s="8"/>
      <c r="Z556" s="8">
        <v>3085</v>
      </c>
      <c r="AA556" s="8">
        <v>50</v>
      </c>
      <c r="AB556" s="8">
        <v>3.7</v>
      </c>
      <c r="AC556" s="8">
        <v>2698.8809523809523</v>
      </c>
      <c r="AD556" s="8">
        <v>319.17200000000003</v>
      </c>
      <c r="AE556" s="8"/>
      <c r="AF556" s="8"/>
      <c r="AG556" s="7">
        <v>0.97312955438169213</v>
      </c>
      <c r="AH556" s="111">
        <v>8.2000000000000003E-2</v>
      </c>
      <c r="AI556" s="124">
        <v>5.3955771052631579E-2</v>
      </c>
      <c r="AJ556" s="7">
        <v>33.173999999999999</v>
      </c>
      <c r="AK556" s="124">
        <v>1902.9489576000001</v>
      </c>
      <c r="AM556" s="124">
        <v>6368.0909591999998</v>
      </c>
      <c r="AN556" s="124">
        <v>9540.3303295999976</v>
      </c>
      <c r="AO556" s="124">
        <v>4.3302264000000017</v>
      </c>
      <c r="AQ556" s="78"/>
      <c r="AR556" s="7">
        <v>0.10860915174534275</v>
      </c>
      <c r="AS556" s="7">
        <f t="shared" si="222"/>
        <v>1.0809</v>
      </c>
      <c r="AT556">
        <v>62.5</v>
      </c>
      <c r="AU556" s="7">
        <v>5.67E-2</v>
      </c>
      <c r="AV556" s="7">
        <v>1.26</v>
      </c>
      <c r="AW556" s="78" t="s">
        <v>97</v>
      </c>
      <c r="AX556" s="78" t="s">
        <v>98</v>
      </c>
      <c r="AY556" s="78">
        <v>2854.8</v>
      </c>
      <c r="AZ556" s="78">
        <v>5048.6400000000003</v>
      </c>
      <c r="BA556" s="78">
        <v>61.1</v>
      </c>
      <c r="BB556" s="78">
        <v>29.683112715603691</v>
      </c>
      <c r="BC556" s="78" t="str">
        <f t="shared" si="227"/>
        <v>R67S7C1</v>
      </c>
      <c r="BD556" s="78">
        <f t="shared" si="229"/>
        <v>168.46027879186869</v>
      </c>
      <c r="BE556" s="78">
        <v>65.12</v>
      </c>
      <c r="BF556" s="78"/>
      <c r="BG556" s="99">
        <v>30.2</v>
      </c>
      <c r="BH556" s="142">
        <v>1.9998029605906478</v>
      </c>
      <c r="BI556" s="99">
        <v>3</v>
      </c>
      <c r="BJ556" s="99">
        <f t="shared" si="230"/>
        <v>11.058</v>
      </c>
      <c r="BK556" s="99">
        <v>81.355306938595049</v>
      </c>
      <c r="BL556" s="142">
        <v>2.5203252032520327</v>
      </c>
      <c r="BM556" s="76" t="str">
        <f t="shared" si="231"/>
        <v>R67S7</v>
      </c>
      <c r="BN556" s="76">
        <f t="shared" si="232"/>
        <v>155.8518630695427</v>
      </c>
      <c r="BO556" s="76"/>
      <c r="BP556" s="110">
        <f t="shared" si="233"/>
        <v>8.3706268030422262</v>
      </c>
      <c r="BQ556" s="144">
        <f t="shared" si="234"/>
        <v>0.22666666666666666</v>
      </c>
      <c r="BR556" s="110">
        <f t="shared" si="235"/>
        <v>13.778398235834763</v>
      </c>
      <c r="BS556" s="99">
        <v>7</v>
      </c>
      <c r="BT556" s="99">
        <f t="shared" si="236"/>
        <v>8972.3323417635511</v>
      </c>
      <c r="BU556" s="122">
        <v>2</v>
      </c>
      <c r="BV556" s="122">
        <f t="shared" si="237"/>
        <v>6868.3323417635511</v>
      </c>
      <c r="BW556" s="122">
        <f t="shared" si="238"/>
        <v>8.2133333333333329E-3</v>
      </c>
      <c r="BX556" s="122" t="s">
        <v>1376</v>
      </c>
      <c r="BY556" s="122">
        <f t="shared" si="239"/>
        <v>8.3145872464741172E-2</v>
      </c>
      <c r="BZ556" s="78">
        <v>-5.7359202869447676</v>
      </c>
      <c r="CA556" s="122">
        <f t="shared" si="240"/>
        <v>-5.9574878674701752</v>
      </c>
      <c r="CB556" s="122">
        <f t="shared" si="241"/>
        <v>-6.4394486359485121</v>
      </c>
    </row>
    <row r="557" spans="1:80" x14ac:dyDescent="0.35">
      <c r="A557" s="34" t="s">
        <v>79</v>
      </c>
      <c r="B557" s="14">
        <f t="shared" ref="B557:B558" si="254">B556</f>
        <v>7</v>
      </c>
      <c r="C557" s="8" t="s">
        <v>45</v>
      </c>
      <c r="D557" s="14">
        <v>2</v>
      </c>
      <c r="E557" s="58">
        <v>44094</v>
      </c>
      <c r="F557" s="14">
        <v>2988</v>
      </c>
      <c r="G557" s="14">
        <v>2989</v>
      </c>
      <c r="H557" s="14">
        <f t="shared" si="253"/>
        <v>2817</v>
      </c>
      <c r="I557" s="14">
        <f t="shared" si="253"/>
        <v>2818</v>
      </c>
      <c r="J557" s="8">
        <v>9</v>
      </c>
      <c r="K557" s="55">
        <v>252.554</v>
      </c>
      <c r="L557" s="78">
        <v>206.09756097560978</v>
      </c>
      <c r="M557" s="78">
        <v>146.03658536585365</v>
      </c>
      <c r="N557" s="78">
        <v>88.109756097560975</v>
      </c>
      <c r="O557" s="78">
        <v>10.487804878048781</v>
      </c>
      <c r="P557" s="8">
        <v>0.375</v>
      </c>
      <c r="Q557" s="8">
        <v>0.14699999999999999</v>
      </c>
      <c r="R557" s="8">
        <v>0.158</v>
      </c>
      <c r="S557" s="8">
        <v>2010</v>
      </c>
      <c r="T557" s="8"/>
      <c r="U557" s="8"/>
      <c r="V557" s="8"/>
      <c r="W557" s="8">
        <v>0.16900000000000001</v>
      </c>
      <c r="X557" s="8"/>
      <c r="Y557" s="8"/>
      <c r="Z557" s="8">
        <v>1607</v>
      </c>
      <c r="AA557" s="8">
        <v>16.8</v>
      </c>
      <c r="AB557" s="8">
        <v>3.7</v>
      </c>
      <c r="AC557" s="8">
        <v>2698.8809523809523</v>
      </c>
      <c r="AD557" s="8">
        <v>319.17200000000003</v>
      </c>
      <c r="AE557" s="8"/>
      <c r="AF557" s="8"/>
      <c r="AG557" s="7">
        <v>0.97312955438169213</v>
      </c>
      <c r="AH557" s="111">
        <v>8.2000000000000003E-2</v>
      </c>
      <c r="AI557" s="124">
        <v>5.3955771052631579E-2</v>
      </c>
      <c r="AJ557" s="7">
        <v>33.173999999999999</v>
      </c>
      <c r="AK557" s="124">
        <v>1902.9489576000001</v>
      </c>
      <c r="AM557" s="124">
        <v>6368.0909591999998</v>
      </c>
      <c r="AN557" s="124">
        <v>9540.3303295999976</v>
      </c>
      <c r="AO557" s="124">
        <v>4.3302264000000017</v>
      </c>
      <c r="AQ557" s="78"/>
      <c r="AR557" s="7">
        <v>0.10860915174534275</v>
      </c>
      <c r="AS557" s="7">
        <f t="shared" si="222"/>
        <v>1.0809</v>
      </c>
      <c r="AT557">
        <v>62.5</v>
      </c>
      <c r="AU557" s="7">
        <v>0.43560000000000004</v>
      </c>
      <c r="AV557" s="7">
        <v>9.68</v>
      </c>
      <c r="AW557" s="78" t="s">
        <v>97</v>
      </c>
      <c r="AX557" s="78" t="s">
        <v>98</v>
      </c>
      <c r="AY557" s="78">
        <v>2859.2</v>
      </c>
      <c r="AZ557" s="78">
        <v>5051.04</v>
      </c>
      <c r="BA557" s="78">
        <v>61.87</v>
      </c>
      <c r="BB557" s="78">
        <v>227.53029418205705</v>
      </c>
      <c r="BC557" s="78" t="str">
        <f t="shared" si="227"/>
        <v>R67S7C2</v>
      </c>
      <c r="BD557" s="78">
        <f t="shared" si="229"/>
        <v>168.46027879186869</v>
      </c>
      <c r="BE557" s="78">
        <v>498.70999999999992</v>
      </c>
      <c r="BF557" s="78"/>
      <c r="BG557" s="99">
        <v>30.2</v>
      </c>
      <c r="BH557" s="142">
        <v>1.9998029605906478</v>
      </c>
      <c r="BI557" s="99">
        <v>3</v>
      </c>
      <c r="BJ557" s="99">
        <f t="shared" si="230"/>
        <v>11.058</v>
      </c>
      <c r="BK557" s="99">
        <v>81.355306938595049</v>
      </c>
      <c r="BL557" s="142">
        <v>13.924418604651162</v>
      </c>
      <c r="BM557" s="76" t="str">
        <f t="shared" si="231"/>
        <v>R67S7</v>
      </c>
      <c r="BN557" s="76">
        <f t="shared" si="232"/>
        <v>155.8518630695427</v>
      </c>
      <c r="BO557" s="76"/>
      <c r="BP557" s="110">
        <f t="shared" si="233"/>
        <v>19.370053891343399</v>
      </c>
      <c r="BQ557" s="144">
        <f t="shared" si="234"/>
        <v>0.22666666666666666</v>
      </c>
      <c r="BR557" s="110">
        <f t="shared" si="235"/>
        <v>13.778398235834763</v>
      </c>
      <c r="BS557" s="99">
        <v>7</v>
      </c>
      <c r="BT557" s="99">
        <f t="shared" si="236"/>
        <v>8991.4835313937838</v>
      </c>
      <c r="BU557" s="122">
        <v>2</v>
      </c>
      <c r="BV557" s="122">
        <f t="shared" si="237"/>
        <v>6981.4835313937838</v>
      </c>
      <c r="BW557" s="122">
        <f t="shared" si="238"/>
        <v>1.5065116279069767E-2</v>
      </c>
      <c r="BX557" s="122" t="s">
        <v>1376</v>
      </c>
      <c r="BY557" s="122">
        <f t="shared" si="239"/>
        <v>0.33145976534534749</v>
      </c>
      <c r="BZ557" s="78">
        <v>-6.1710485868764913</v>
      </c>
      <c r="CA557" s="122">
        <f t="shared" si="240"/>
        <v>-5.9574878674701752</v>
      </c>
      <c r="CB557" s="122">
        <f t="shared" si="241"/>
        <v>-6.4394486359485121</v>
      </c>
    </row>
    <row r="558" spans="1:80" x14ac:dyDescent="0.35">
      <c r="A558" s="34" t="s">
        <v>79</v>
      </c>
      <c r="B558" s="14">
        <f t="shared" si="254"/>
        <v>7</v>
      </c>
      <c r="C558" s="8" t="s">
        <v>45</v>
      </c>
      <c r="D558" s="14">
        <v>3</v>
      </c>
      <c r="E558" s="58">
        <v>44094</v>
      </c>
      <c r="F558" s="14">
        <v>3006</v>
      </c>
      <c r="G558" s="14">
        <v>3007</v>
      </c>
      <c r="H558" s="14">
        <f t="shared" si="253"/>
        <v>2835</v>
      </c>
      <c r="I558" s="14">
        <f t="shared" si="253"/>
        <v>2836</v>
      </c>
      <c r="J558" s="8">
        <v>9</v>
      </c>
      <c r="K558" s="55">
        <v>253.52599999999998</v>
      </c>
      <c r="L558" s="78">
        <v>164.32926829268294</v>
      </c>
      <c r="M558" s="78">
        <v>118.90243902439025</v>
      </c>
      <c r="N558" s="78">
        <v>93.902439024390247</v>
      </c>
      <c r="O558" s="78">
        <v>18.353658536585368</v>
      </c>
      <c r="P558" s="8">
        <v>0.629</v>
      </c>
      <c r="Q558" s="8">
        <v>0.19600000000000001</v>
      </c>
      <c r="R558" s="8">
        <v>0.214</v>
      </c>
      <c r="S558" s="8">
        <v>2218</v>
      </c>
      <c r="T558" s="8"/>
      <c r="U558" s="8"/>
      <c r="V558" s="8"/>
      <c r="W558" s="8">
        <v>0.307</v>
      </c>
      <c r="X558" s="8"/>
      <c r="Y558" s="8"/>
      <c r="Z558" s="8">
        <v>2570</v>
      </c>
      <c r="AA558" s="8">
        <v>32.9</v>
      </c>
      <c r="AB558" s="8">
        <v>3.7</v>
      </c>
      <c r="AC558" s="8">
        <v>2698.8809523809523</v>
      </c>
      <c r="AD558" s="8">
        <v>319.17200000000003</v>
      </c>
      <c r="AE558" s="8"/>
      <c r="AF558" s="8"/>
      <c r="AG558" s="7">
        <v>0.97312955438169213</v>
      </c>
      <c r="AH558" s="111">
        <v>8.2000000000000003E-2</v>
      </c>
      <c r="AI558" s="124">
        <v>5.3955771052631579E-2</v>
      </c>
      <c r="AJ558" s="7">
        <v>33.173999999999999</v>
      </c>
      <c r="AK558" s="124">
        <v>1902.9489576000001</v>
      </c>
      <c r="AM558" s="124">
        <v>6368.0909591999998</v>
      </c>
      <c r="AN558" s="124">
        <v>9540.3303295999976</v>
      </c>
      <c r="AO558" s="124">
        <v>4.3302264000000017</v>
      </c>
      <c r="AQ558" s="78"/>
      <c r="AR558" s="7">
        <v>0.10860915174534275</v>
      </c>
      <c r="AS558" s="7">
        <f t="shared" si="222"/>
        <v>1.0809</v>
      </c>
      <c r="AT558">
        <v>62.5</v>
      </c>
      <c r="AU558" s="7">
        <v>0.47789999999999999</v>
      </c>
      <c r="AV558" s="7">
        <v>10.62</v>
      </c>
      <c r="AW558" s="78" t="s">
        <v>97</v>
      </c>
      <c r="AX558" s="78" t="s">
        <v>98</v>
      </c>
      <c r="AY558" s="78">
        <v>2864.6</v>
      </c>
      <c r="AZ558" s="78">
        <v>5058.24</v>
      </c>
      <c r="BA558" s="78">
        <v>-66.52</v>
      </c>
      <c r="BB558" s="78">
        <v>248.16742947794535</v>
      </c>
      <c r="BC558" s="78" t="str">
        <f t="shared" si="227"/>
        <v>R67S7C3</v>
      </c>
      <c r="BD558" s="78">
        <f t="shared" si="229"/>
        <v>168.46027879186869</v>
      </c>
      <c r="BE558" s="78">
        <v>544.39</v>
      </c>
      <c r="BF558" s="78"/>
      <c r="BG558" s="99">
        <v>30.2</v>
      </c>
      <c r="BH558" s="142">
        <v>1.9998029605906478</v>
      </c>
      <c r="BI558" s="99">
        <v>3</v>
      </c>
      <c r="BJ558" s="99">
        <f t="shared" si="230"/>
        <v>11.058</v>
      </c>
      <c r="BK558" s="99">
        <v>81.355306938595049</v>
      </c>
      <c r="BL558" s="142">
        <v>6.4784053156146175</v>
      </c>
      <c r="BM558" s="76" t="str">
        <f t="shared" si="231"/>
        <v>R67S7</v>
      </c>
      <c r="BN558" s="76">
        <f t="shared" si="232"/>
        <v>155.8518630695427</v>
      </c>
      <c r="BO558" s="76"/>
      <c r="BP558" s="110">
        <f t="shared" si="233"/>
        <v>13.594514013118664</v>
      </c>
      <c r="BQ558" s="144">
        <f t="shared" si="234"/>
        <v>0.22666666666666666</v>
      </c>
      <c r="BR558" s="110">
        <f t="shared" si="235"/>
        <v>13.778398235834763</v>
      </c>
      <c r="BS558" s="99">
        <v>7</v>
      </c>
      <c r="BT558" s="99">
        <f t="shared" si="236"/>
        <v>9048.9371002844782</v>
      </c>
      <c r="BU558" s="122">
        <v>2</v>
      </c>
      <c r="BV558" s="122">
        <f t="shared" si="237"/>
        <v>6830.9371002844782</v>
      </c>
      <c r="BW558" s="122">
        <f t="shared" si="238"/>
        <v>1.1659800664451827E-2</v>
      </c>
      <c r="BX558" s="122" t="s">
        <v>1376</v>
      </c>
      <c r="BY558" s="122">
        <f t="shared" si="239"/>
        <v>0.17991817752655023</v>
      </c>
      <c r="BZ558" s="78">
        <v>-5.9654947285892677</v>
      </c>
      <c r="CA558" s="122">
        <f t="shared" si="240"/>
        <v>-5.9574878674701752</v>
      </c>
      <c r="CB558" s="122">
        <f t="shared" si="241"/>
        <v>-6.4394486359485121</v>
      </c>
    </row>
    <row r="559" spans="1:80" x14ac:dyDescent="0.35">
      <c r="A559" s="34" t="s">
        <v>79</v>
      </c>
      <c r="B559" s="14">
        <v>6</v>
      </c>
      <c r="C559" s="8" t="s">
        <v>45</v>
      </c>
      <c r="D559" s="14">
        <v>1</v>
      </c>
      <c r="E559" s="58">
        <v>44088</v>
      </c>
      <c r="F559" s="14">
        <v>3053.6</v>
      </c>
      <c r="G559" s="14">
        <v>3054.4</v>
      </c>
      <c r="H559" s="14">
        <f t="shared" si="253"/>
        <v>2882.6</v>
      </c>
      <c r="I559" s="14">
        <f t="shared" si="253"/>
        <v>2883.4</v>
      </c>
      <c r="J559" s="8">
        <v>7</v>
      </c>
      <c r="K559" s="54">
        <v>256.09640000000002</v>
      </c>
      <c r="L559" s="78">
        <v>335.36585365853659</v>
      </c>
      <c r="M559" s="78">
        <v>162.4390243902439</v>
      </c>
      <c r="N559" s="78">
        <v>143.75</v>
      </c>
      <c r="O559" s="78">
        <v>29.237804878048784</v>
      </c>
      <c r="P559" s="8">
        <v>0.77500000000000002</v>
      </c>
      <c r="Q559" s="8">
        <v>0.27500000000000002</v>
      </c>
      <c r="R559" s="8">
        <v>0.19600000000000001</v>
      </c>
      <c r="S559" s="8">
        <v>2444</v>
      </c>
      <c r="T559" s="8"/>
      <c r="U559" s="8"/>
      <c r="V559" s="8"/>
      <c r="W559" s="8">
        <v>0.46800000000000003</v>
      </c>
      <c r="X559" s="8"/>
      <c r="Y559" s="8"/>
      <c r="Z559" s="8">
        <v>4838</v>
      </c>
      <c r="AA559" s="8">
        <v>90.8</v>
      </c>
      <c r="AB559" s="8">
        <v>20.9</v>
      </c>
      <c r="AC559" s="8">
        <v>2650.3095238095239</v>
      </c>
      <c r="AD559" s="8">
        <v>271.55799999999999</v>
      </c>
      <c r="AE559" s="8"/>
      <c r="AF559" s="8"/>
      <c r="AG559" s="7">
        <v>0.84288657218057261</v>
      </c>
      <c r="AH559" s="111">
        <v>8.5000000000000006E-2</v>
      </c>
      <c r="AI559" s="124">
        <v>4.8507252631578943E-2</v>
      </c>
      <c r="AJ559" s="7">
        <v>30.302000000000003</v>
      </c>
      <c r="AK559" s="124">
        <v>2422.2137882681559</v>
      </c>
      <c r="AM559" s="124"/>
      <c r="AN559" s="124"/>
      <c r="AO559" s="124"/>
      <c r="AQ559" s="78"/>
      <c r="AR559" s="7">
        <v>0.11500891030295028</v>
      </c>
      <c r="AS559" s="7">
        <f t="shared" si="222"/>
        <v>1.0454999999999999</v>
      </c>
      <c r="AT559">
        <v>60.5</v>
      </c>
      <c r="AU559" s="7">
        <v>1.3499999999999998E-2</v>
      </c>
      <c r="AV559" s="7">
        <v>0.3</v>
      </c>
      <c r="AW559" s="78" t="s">
        <v>97</v>
      </c>
      <c r="AX559" s="78" t="s">
        <v>98</v>
      </c>
      <c r="AY559" s="78">
        <v>2884.7</v>
      </c>
      <c r="AZ559" s="78">
        <v>5077.28</v>
      </c>
      <c r="BA559" s="78">
        <v>-27.48</v>
      </c>
      <c r="BB559" s="78">
        <v>6.8047688111722264</v>
      </c>
      <c r="BC559" s="78" t="str">
        <f t="shared" si="227"/>
        <v>R67S6C1</v>
      </c>
      <c r="BD559" s="78">
        <f t="shared" si="229"/>
        <v>75.915246409305254</v>
      </c>
      <c r="BE559" s="78">
        <v>14.92</v>
      </c>
      <c r="BF559" s="78"/>
      <c r="BG559" s="99">
        <v>32.200000000000003</v>
      </c>
      <c r="BH559" s="142">
        <v>3.0576344473760888</v>
      </c>
      <c r="BI559" s="99">
        <v>4</v>
      </c>
      <c r="BJ559" s="99">
        <f t="shared" si="230"/>
        <v>7.5755000000000008</v>
      </c>
      <c r="BK559" s="99">
        <v>87.463188034107432</v>
      </c>
      <c r="BL559" s="142">
        <v>5.5557872784150151</v>
      </c>
      <c r="BM559" s="76" t="str">
        <f t="shared" si="231"/>
        <v>R67S6</v>
      </c>
      <c r="BN559" s="76">
        <f t="shared" si="232"/>
        <v>72.611426503400537</v>
      </c>
      <c r="BO559" s="76"/>
      <c r="BP559" s="110">
        <f t="shared" si="233"/>
        <v>5.3147125227417193</v>
      </c>
      <c r="BQ559" s="144">
        <f t="shared" si="234"/>
        <v>0.16950000000000001</v>
      </c>
      <c r="BR559" s="110">
        <f t="shared" si="235"/>
        <v>12.776691416632811</v>
      </c>
      <c r="BS559" s="99">
        <v>7</v>
      </c>
      <c r="BT559" s="99">
        <f t="shared" si="236"/>
        <v>7969.4318521341165</v>
      </c>
      <c r="BU559" s="122">
        <v>2</v>
      </c>
      <c r="BV559" s="122">
        <f t="shared" si="237"/>
        <v>5525.4318521341165</v>
      </c>
      <c r="BW559" s="122">
        <f t="shared" si="238"/>
        <v>6.7036496350364955E-3</v>
      </c>
      <c r="BX559" s="122" t="s">
        <v>1376</v>
      </c>
      <c r="BY559" s="122">
        <f t="shared" si="239"/>
        <v>0.12210342038388432</v>
      </c>
      <c r="BZ559" s="78">
        <v>-6.2774941086917551</v>
      </c>
      <c r="CA559" s="122">
        <f t="shared" si="240"/>
        <v>-5.3721702709522736</v>
      </c>
      <c r="CB559" s="122">
        <f t="shared" si="241"/>
        <v>-5.6166040182806016</v>
      </c>
    </row>
    <row r="560" spans="1:80" x14ac:dyDescent="0.35">
      <c r="A560" s="34" t="s">
        <v>79</v>
      </c>
      <c r="B560" s="14">
        <f t="shared" ref="B560:B562" si="255">B559</f>
        <v>6</v>
      </c>
      <c r="C560" s="8" t="s">
        <v>45</v>
      </c>
      <c r="D560" s="14">
        <v>2</v>
      </c>
      <c r="E560" s="58">
        <v>44088</v>
      </c>
      <c r="F560" s="14">
        <v>3072.4</v>
      </c>
      <c r="G560" s="14">
        <v>3073</v>
      </c>
      <c r="H560" s="14">
        <f t="shared" si="253"/>
        <v>2901.4</v>
      </c>
      <c r="I560" s="14">
        <f t="shared" si="253"/>
        <v>2902</v>
      </c>
      <c r="J560" s="8">
        <v>5</v>
      </c>
      <c r="K560" s="54">
        <v>257.11160000000001</v>
      </c>
      <c r="L560" s="78">
        <v>224.02439024390245</v>
      </c>
      <c r="M560" s="78">
        <v>89.298780487804876</v>
      </c>
      <c r="N560" s="78">
        <v>223.96341463414637</v>
      </c>
      <c r="O560" s="78">
        <v>14.390243902439027</v>
      </c>
      <c r="P560" s="8">
        <v>0.16200000000000001</v>
      </c>
      <c r="Q560" s="8">
        <v>1.0999999999999999E-2</v>
      </c>
      <c r="R560" s="8">
        <v>8.0000000000000002E-3</v>
      </c>
      <c r="S560" s="8">
        <v>1574</v>
      </c>
      <c r="T560" s="8"/>
      <c r="U560" s="8"/>
      <c r="V560" s="8"/>
      <c r="W560" s="8">
        <v>0.20399999999999999</v>
      </c>
      <c r="X560" s="8"/>
      <c r="Y560" s="8"/>
      <c r="Z560" s="8">
        <v>16</v>
      </c>
      <c r="AA560" s="8">
        <v>0.5</v>
      </c>
      <c r="AB560" s="8">
        <v>20.9</v>
      </c>
      <c r="AC560" s="8">
        <v>2650.3095238095239</v>
      </c>
      <c r="AD560" s="8">
        <v>271.55799999999999</v>
      </c>
      <c r="AE560" s="8"/>
      <c r="AF560" s="8"/>
      <c r="AG560" s="7">
        <v>0.84288657218057261</v>
      </c>
      <c r="AH560" s="111">
        <v>8.5000000000000006E-2</v>
      </c>
      <c r="AI560" s="124">
        <v>4.8507252631578943E-2</v>
      </c>
      <c r="AJ560" s="7">
        <v>30.302000000000003</v>
      </c>
      <c r="AK560" s="124">
        <v>2422.2137882681559</v>
      </c>
      <c r="AM560" s="124"/>
      <c r="AN560" s="124"/>
      <c r="AO560" s="124"/>
      <c r="AQ560" s="78"/>
      <c r="AR560" s="7">
        <v>0.11500891030295028</v>
      </c>
      <c r="AS560" s="7">
        <f t="shared" si="222"/>
        <v>1.0454999999999999</v>
      </c>
      <c r="AT560">
        <v>60.5</v>
      </c>
      <c r="AU560" s="7">
        <v>0.40860000000000002</v>
      </c>
      <c r="AV560" s="7">
        <v>9.08</v>
      </c>
      <c r="AW560" s="78" t="s">
        <v>97</v>
      </c>
      <c r="AX560" s="78" t="s">
        <v>98</v>
      </c>
      <c r="AY560" s="78">
        <v>2893.1</v>
      </c>
      <c r="AZ560" s="78">
        <v>5084.8</v>
      </c>
      <c r="BA560" s="78">
        <v>71.12</v>
      </c>
      <c r="BB560" s="78">
        <v>214.34046630469496</v>
      </c>
      <c r="BC560" s="78" t="str">
        <f t="shared" si="227"/>
        <v>R67S6C2</v>
      </c>
      <c r="BD560" s="78">
        <f t="shared" si="229"/>
        <v>75.915246409305254</v>
      </c>
      <c r="BE560" s="78">
        <v>469.77</v>
      </c>
      <c r="BF560" s="78"/>
      <c r="BG560" s="99">
        <v>32.200000000000003</v>
      </c>
      <c r="BH560" s="142">
        <v>3.0576344473760888</v>
      </c>
      <c r="BI560" s="99">
        <v>4</v>
      </c>
      <c r="BJ560" s="99">
        <f t="shared" si="230"/>
        <v>7.5755000000000008</v>
      </c>
      <c r="BK560" s="99">
        <v>87.463188034107432</v>
      </c>
      <c r="BL560" s="142">
        <v>6.2055084745762699</v>
      </c>
      <c r="BM560" s="76" t="str">
        <f t="shared" si="231"/>
        <v>R67S6</v>
      </c>
      <c r="BN560" s="76">
        <f t="shared" si="232"/>
        <v>72.611426503400537</v>
      </c>
      <c r="BO560" s="76"/>
      <c r="BP560" s="110">
        <f t="shared" si="233"/>
        <v>19.642702142803412</v>
      </c>
      <c r="BQ560" s="144">
        <f t="shared" si="234"/>
        <v>0.16950000000000001</v>
      </c>
      <c r="BR560" s="110">
        <f t="shared" si="235"/>
        <v>12.776691416632811</v>
      </c>
      <c r="BS560" s="99">
        <v>7</v>
      </c>
      <c r="BT560" s="99">
        <f t="shared" si="236"/>
        <v>8021.40760972106</v>
      </c>
      <c r="BU560" s="122">
        <v>2</v>
      </c>
      <c r="BV560" s="122">
        <f t="shared" si="237"/>
        <v>6447.40760972106</v>
      </c>
      <c r="BW560" s="122">
        <f t="shared" si="238"/>
        <v>5.5593220338983045E-4</v>
      </c>
      <c r="BX560" s="122" t="s">
        <v>1376</v>
      </c>
      <c r="BY560" s="122">
        <f t="shared" si="239"/>
        <v>0.21362064747989845</v>
      </c>
      <c r="BZ560" s="78">
        <v>-4.0691181808774122</v>
      </c>
      <c r="CA560" s="122">
        <f t="shared" si="240"/>
        <v>-5.3721702709522736</v>
      </c>
      <c r="CB560" s="122">
        <f t="shared" si="241"/>
        <v>-5.6166040182806016</v>
      </c>
    </row>
    <row r="561" spans="1:80" x14ac:dyDescent="0.35">
      <c r="A561" s="34" t="s">
        <v>79</v>
      </c>
      <c r="B561" s="14">
        <f t="shared" si="255"/>
        <v>6</v>
      </c>
      <c r="C561" s="8" t="s">
        <v>45</v>
      </c>
      <c r="D561" s="14">
        <v>3</v>
      </c>
      <c r="E561" s="58">
        <v>44088</v>
      </c>
      <c r="F561" s="14">
        <v>3091</v>
      </c>
      <c r="G561" s="14">
        <v>3091.8</v>
      </c>
      <c r="H561" s="14">
        <f t="shared" si="253"/>
        <v>2920</v>
      </c>
      <c r="I561" s="14">
        <f t="shared" si="253"/>
        <v>2920.8</v>
      </c>
      <c r="J561" s="8">
        <v>7</v>
      </c>
      <c r="K561" s="54">
        <v>258.11599999999999</v>
      </c>
      <c r="L561" s="78">
        <v>108.23170731707317</v>
      </c>
      <c r="M561" s="78">
        <v>66.128048780487816</v>
      </c>
      <c r="N561" s="78">
        <v>99.024390243902445</v>
      </c>
      <c r="O561" s="78">
        <v>24.634146341463417</v>
      </c>
      <c r="P561" s="8">
        <v>1.2010000000000001</v>
      </c>
      <c r="Q561" s="8">
        <v>0.36199999999999999</v>
      </c>
      <c r="R561" s="8">
        <v>0.32900000000000001</v>
      </c>
      <c r="S561" s="8">
        <v>2060</v>
      </c>
      <c r="T561" s="8"/>
      <c r="U561" s="8"/>
      <c r="V561" s="8"/>
      <c r="W561" s="8">
        <v>0.59799999999999998</v>
      </c>
      <c r="X561" s="8"/>
      <c r="Y561" s="8"/>
      <c r="Z561" s="8">
        <v>4383</v>
      </c>
      <c r="AA561" s="8">
        <v>202.1</v>
      </c>
      <c r="AB561" s="8">
        <v>20.9</v>
      </c>
      <c r="AC561" s="8">
        <v>2650.3095238095239</v>
      </c>
      <c r="AD561" s="8">
        <v>271.55799999999999</v>
      </c>
      <c r="AE561" s="8"/>
      <c r="AF561" s="8"/>
      <c r="AG561" s="7">
        <v>0.84288657218057261</v>
      </c>
      <c r="AH561" s="111">
        <v>8.5000000000000006E-2</v>
      </c>
      <c r="AI561" s="124">
        <v>4.8507252631578943E-2</v>
      </c>
      <c r="AJ561" s="7">
        <v>30.302000000000003</v>
      </c>
      <c r="AK561" s="124">
        <v>2422.2137882681559</v>
      </c>
      <c r="AM561" s="124"/>
      <c r="AN561" s="124"/>
      <c r="AO561" s="124"/>
      <c r="AQ561" s="78"/>
      <c r="AR561" s="7">
        <v>0.11500891030295028</v>
      </c>
      <c r="AS561" s="7">
        <f t="shared" si="222"/>
        <v>1.0454999999999999</v>
      </c>
      <c r="AT561">
        <v>60.5</v>
      </c>
      <c r="AU561" s="7">
        <v>0.11835</v>
      </c>
      <c r="AV561" s="7">
        <v>2.63</v>
      </c>
      <c r="AW561" s="78" t="s">
        <v>97</v>
      </c>
      <c r="AX561" s="78" t="s">
        <v>98</v>
      </c>
      <c r="AY561" s="78">
        <v>2901.3</v>
      </c>
      <c r="AZ561" s="78">
        <v>5092.24</v>
      </c>
      <c r="BA561" s="78">
        <v>-29.26</v>
      </c>
      <c r="BB561" s="78">
        <v>62.055556062694571</v>
      </c>
      <c r="BC561" s="78" t="str">
        <f t="shared" si="227"/>
        <v>R67S6C3</v>
      </c>
      <c r="BD561" s="78">
        <f t="shared" si="229"/>
        <v>75.915246409305254</v>
      </c>
      <c r="BE561" s="78">
        <v>135.96000000000004</v>
      </c>
      <c r="BF561" s="78"/>
      <c r="BG561" s="99">
        <v>32.200000000000003</v>
      </c>
      <c r="BH561" s="142">
        <v>3.0576344473760888</v>
      </c>
      <c r="BI561" s="99">
        <v>4</v>
      </c>
      <c r="BJ561" s="99">
        <f t="shared" si="230"/>
        <v>7.5755000000000008</v>
      </c>
      <c r="BK561" s="99">
        <v>87.463188034107432</v>
      </c>
      <c r="BL561" s="142">
        <v>2.6844059405940595</v>
      </c>
      <c r="BM561" s="76" t="str">
        <f t="shared" si="231"/>
        <v>R67S6</v>
      </c>
      <c r="BN561" s="76">
        <f t="shared" si="232"/>
        <v>72.611426503400537</v>
      </c>
      <c r="BO561" s="76"/>
      <c r="BP561" s="110">
        <f t="shared" si="233"/>
        <v>15.495003857232193</v>
      </c>
      <c r="BQ561" s="144">
        <f t="shared" si="234"/>
        <v>0.16950000000000001</v>
      </c>
      <c r="BR561" s="110">
        <f t="shared" si="235"/>
        <v>12.776691416632811</v>
      </c>
      <c r="BS561" s="99">
        <v>7</v>
      </c>
      <c r="BT561" s="99">
        <f t="shared" si="236"/>
        <v>8072.8304337166519</v>
      </c>
      <c r="BU561" s="122">
        <v>2</v>
      </c>
      <c r="BV561" s="122">
        <f t="shared" si="237"/>
        <v>6012.8304337166519</v>
      </c>
      <c r="BW561" s="122">
        <f t="shared" si="238"/>
        <v>1.3355445544554454E-2</v>
      </c>
      <c r="BX561" s="122" t="s">
        <v>1376</v>
      </c>
      <c r="BY561" s="122">
        <f t="shared" si="239"/>
        <v>0.11576010446037845</v>
      </c>
      <c r="BZ561" s="78">
        <v>-5.3787844072984043</v>
      </c>
      <c r="CA561" s="122">
        <f t="shared" si="240"/>
        <v>-5.3721702709522736</v>
      </c>
      <c r="CB561" s="122">
        <f t="shared" si="241"/>
        <v>-5.6166040182806016</v>
      </c>
    </row>
    <row r="562" spans="1:80" x14ac:dyDescent="0.35">
      <c r="A562" s="34" t="s">
        <v>79</v>
      </c>
      <c r="B562" s="14">
        <f t="shared" si="255"/>
        <v>6</v>
      </c>
      <c r="C562" s="8" t="s">
        <v>45</v>
      </c>
      <c r="D562" s="14">
        <v>4</v>
      </c>
      <c r="E562" s="58">
        <v>44088</v>
      </c>
      <c r="F562" s="14">
        <v>3147</v>
      </c>
      <c r="G562" s="14">
        <v>3148</v>
      </c>
      <c r="H562" s="14">
        <f t="shared" si="253"/>
        <v>2976</v>
      </c>
      <c r="I562" s="14">
        <f t="shared" si="253"/>
        <v>2977</v>
      </c>
      <c r="J562" s="8">
        <v>9</v>
      </c>
      <c r="K562" s="54">
        <v>261.14</v>
      </c>
      <c r="L562" s="78">
        <v>227.01219512195124</v>
      </c>
      <c r="M562" s="78">
        <v>97.134146341463421</v>
      </c>
      <c r="N562" s="78">
        <v>131.21951219512195</v>
      </c>
      <c r="O562" s="78">
        <v>24.390243902439025</v>
      </c>
      <c r="P562" s="8">
        <v>0.57799999999999996</v>
      </c>
      <c r="Q562" s="8">
        <v>0.19900000000000001</v>
      </c>
      <c r="R562" s="8">
        <v>0.14499999999999999</v>
      </c>
      <c r="S562" s="8">
        <v>2176</v>
      </c>
      <c r="T562" s="8"/>
      <c r="U562" s="8"/>
      <c r="V562" s="8"/>
      <c r="W562" s="8">
        <v>0.4</v>
      </c>
      <c r="X562" s="8"/>
      <c r="Y562" s="8"/>
      <c r="Z562" s="8">
        <v>2052</v>
      </c>
      <c r="AA562" s="8">
        <v>32.200000000000003</v>
      </c>
      <c r="AB562" s="8">
        <v>20.9</v>
      </c>
      <c r="AC562" s="8">
        <v>2650.3095238095239</v>
      </c>
      <c r="AD562" s="8">
        <v>271.55799999999999</v>
      </c>
      <c r="AE562" s="8"/>
      <c r="AF562" s="8"/>
      <c r="AG562" s="7">
        <v>0.84288657218057261</v>
      </c>
      <c r="AH562" s="111">
        <v>8.5000000000000006E-2</v>
      </c>
      <c r="AI562" s="124">
        <v>4.8507252631578943E-2</v>
      </c>
      <c r="AJ562" s="7">
        <v>30.302000000000003</v>
      </c>
      <c r="AK562" s="124">
        <v>2422.2137882681559</v>
      </c>
      <c r="AM562" s="124"/>
      <c r="AN562" s="124"/>
      <c r="AO562" s="124"/>
      <c r="AQ562" s="78"/>
      <c r="AR562" s="7">
        <v>0.11500891030295028</v>
      </c>
      <c r="AS562" s="7">
        <f t="shared" si="222"/>
        <v>1.0454999999999999</v>
      </c>
      <c r="AT562">
        <v>60.5</v>
      </c>
      <c r="AU562" s="7">
        <v>3.7350000000000001E-2</v>
      </c>
      <c r="AV562" s="7">
        <v>0.83</v>
      </c>
      <c r="AW562" s="78" t="s">
        <v>97</v>
      </c>
      <c r="AX562" s="78" t="s">
        <v>98</v>
      </c>
      <c r="AY562" s="78">
        <v>2926</v>
      </c>
      <c r="AZ562" s="78">
        <v>5114.6400000000003</v>
      </c>
      <c r="BA562" s="78">
        <v>48.42</v>
      </c>
      <c r="BB562" s="78">
        <v>20.460194458659256</v>
      </c>
      <c r="BC562" s="78" t="str">
        <f t="shared" si="227"/>
        <v>R67S6C4</v>
      </c>
      <c r="BD562" s="78">
        <f t="shared" si="229"/>
        <v>75.915246409305254</v>
      </c>
      <c r="BE562" s="78">
        <v>44.78</v>
      </c>
      <c r="BF562" s="78"/>
      <c r="BG562" s="99">
        <v>32.200000000000003</v>
      </c>
      <c r="BH562" s="142">
        <v>3.0576344473760888</v>
      </c>
      <c r="BI562" s="99">
        <v>4</v>
      </c>
      <c r="BJ562" s="99">
        <f t="shared" si="230"/>
        <v>7.5755000000000008</v>
      </c>
      <c r="BK562" s="99">
        <v>87.463188034107432</v>
      </c>
      <c r="BL562" s="142">
        <v>3.9825000000000004</v>
      </c>
      <c r="BM562" s="76" t="str">
        <f t="shared" si="231"/>
        <v>R67S6</v>
      </c>
      <c r="BN562" s="76">
        <f t="shared" si="232"/>
        <v>72.611426503400537</v>
      </c>
      <c r="BO562" s="76"/>
      <c r="BP562" s="110">
        <f t="shared" si="233"/>
        <v>10.654347143753924</v>
      </c>
      <c r="BQ562" s="144">
        <f t="shared" si="234"/>
        <v>0.16950000000000001</v>
      </c>
      <c r="BR562" s="110">
        <f t="shared" si="235"/>
        <v>12.776691416632811</v>
      </c>
      <c r="BS562" s="99">
        <v>7</v>
      </c>
      <c r="BT562" s="99">
        <f t="shared" si="236"/>
        <v>8227.6518392947801</v>
      </c>
      <c r="BU562" s="122">
        <v>2</v>
      </c>
      <c r="BV562" s="122">
        <f t="shared" si="237"/>
        <v>6051.6518392947801</v>
      </c>
      <c r="BW562" s="122">
        <f t="shared" si="238"/>
        <v>5.9449999999999998E-3</v>
      </c>
      <c r="BX562" s="122" t="s">
        <v>1376</v>
      </c>
      <c r="BY562" s="122">
        <f t="shared" si="239"/>
        <v>0.12871431170443873</v>
      </c>
      <c r="BZ562" s="78">
        <v>-5.7632843869415238</v>
      </c>
      <c r="CA562" s="122">
        <f t="shared" si="240"/>
        <v>-5.3721702709522736</v>
      </c>
      <c r="CB562" s="122">
        <f t="shared" si="241"/>
        <v>-5.6166040182806016</v>
      </c>
    </row>
    <row r="563" spans="1:80" x14ac:dyDescent="0.35">
      <c r="A563" s="34" t="s">
        <v>79</v>
      </c>
      <c r="B563" s="14">
        <v>5</v>
      </c>
      <c r="C563" s="8" t="s">
        <v>80</v>
      </c>
      <c r="D563" s="14">
        <v>1</v>
      </c>
      <c r="E563" s="58">
        <v>44086</v>
      </c>
      <c r="F563" s="14">
        <v>3215.5</v>
      </c>
      <c r="G563" s="14">
        <v>3216.5</v>
      </c>
      <c r="H563" s="14">
        <f t="shared" si="253"/>
        <v>3044.5</v>
      </c>
      <c r="I563" s="14">
        <f t="shared" si="253"/>
        <v>3045.5</v>
      </c>
      <c r="J563" s="8">
        <v>9</v>
      </c>
      <c r="K563" s="54">
        <v>264.839</v>
      </c>
      <c r="L563" s="78">
        <v>173.47560975609758</v>
      </c>
      <c r="M563" s="78">
        <v>95.426829268292693</v>
      </c>
      <c r="N563" s="78">
        <v>74.085365853658544</v>
      </c>
      <c r="O563" s="78">
        <v>25.182926829268293</v>
      </c>
      <c r="P563" s="8">
        <v>0.44</v>
      </c>
      <c r="Q563" s="8">
        <v>7.3999999999999996E-2</v>
      </c>
      <c r="R563" s="8">
        <v>6.9000000000000006E-2</v>
      </c>
      <c r="S563" s="8">
        <v>2117</v>
      </c>
      <c r="T563" s="8"/>
      <c r="U563" s="8"/>
      <c r="V563" s="8"/>
      <c r="W563" s="8">
        <v>0.33800000000000002</v>
      </c>
      <c r="X563" s="8"/>
      <c r="Y563" s="8"/>
      <c r="Z563" s="8">
        <v>655</v>
      </c>
      <c r="AA563" s="8">
        <v>20.9</v>
      </c>
      <c r="AB563" s="8">
        <v>2.2000000000000002</v>
      </c>
      <c r="AC563" s="8">
        <v>1976.0238095238096</v>
      </c>
      <c r="AD563" s="8">
        <v>796.42</v>
      </c>
      <c r="AE563" s="8"/>
      <c r="AF563" s="8"/>
      <c r="AG563" s="7">
        <v>0.84039990575532386</v>
      </c>
      <c r="AH563" s="111">
        <v>8.1000000000000003E-2</v>
      </c>
      <c r="AI563" s="124">
        <v>6.9604232352941178E-2</v>
      </c>
      <c r="AJ563" s="7">
        <v>31.006999999999998</v>
      </c>
      <c r="AK563" s="124">
        <v>2026.592646987951</v>
      </c>
      <c r="AM563" s="124"/>
      <c r="AN563" s="124"/>
      <c r="AO563" s="124"/>
      <c r="AQ563" s="78"/>
      <c r="AR563" s="7">
        <v>0.10952365594865676</v>
      </c>
      <c r="AS563" s="7">
        <f t="shared" si="222"/>
        <v>1.0187999999999999</v>
      </c>
      <c r="AT563">
        <v>61.9</v>
      </c>
      <c r="AU563" s="7">
        <v>7.4700000000000003E-2</v>
      </c>
      <c r="AV563" s="7">
        <v>1.66</v>
      </c>
      <c r="AW563" s="78" t="s">
        <v>97</v>
      </c>
      <c r="AX563" s="78" t="s">
        <v>98</v>
      </c>
      <c r="AY563" s="78">
        <v>2957.9</v>
      </c>
      <c r="AZ563" s="78">
        <v>5142.04</v>
      </c>
      <c r="BA563" s="78">
        <v>30.32</v>
      </c>
      <c r="BB563" s="78">
        <v>40.121054511157709</v>
      </c>
      <c r="BC563" s="78" t="str">
        <f t="shared" si="227"/>
        <v>R67S5C1</v>
      </c>
      <c r="BD563" s="78">
        <f t="shared" si="229"/>
        <v>4.8947991729928413</v>
      </c>
      <c r="BE563" s="78">
        <v>87.63</v>
      </c>
      <c r="BF563" s="78" t="s">
        <v>49</v>
      </c>
      <c r="BG563" s="99">
        <v>30.4</v>
      </c>
      <c r="BH563" s="142">
        <v>1.9104655361063241</v>
      </c>
      <c r="BI563" s="99">
        <v>3</v>
      </c>
      <c r="BJ563" s="99">
        <f t="shared" si="230"/>
        <v>10.335666666666667</v>
      </c>
      <c r="BK563" s="99">
        <v>63.728313268739633</v>
      </c>
      <c r="BL563" s="142">
        <v>3.7893462469733659</v>
      </c>
      <c r="BM563" s="76" t="str">
        <f t="shared" si="231"/>
        <v>R67S5</v>
      </c>
      <c r="BN563" s="76">
        <f t="shared" si="232"/>
        <v>4.8044750421994911</v>
      </c>
      <c r="BO563" s="76"/>
      <c r="BP563" s="110">
        <f t="shared" si="233"/>
        <v>30.80475597397675</v>
      </c>
      <c r="BQ563" s="144">
        <f t="shared" si="234"/>
        <v>7.2333333333333333E-2</v>
      </c>
      <c r="BR563" s="110">
        <f t="shared" si="235"/>
        <v>48.103172572377645</v>
      </c>
      <c r="BS563" s="99">
        <v>7</v>
      </c>
      <c r="BT563" s="99">
        <f t="shared" si="236"/>
        <v>8392.1998428764327</v>
      </c>
      <c r="BU563" s="122">
        <v>2</v>
      </c>
      <c r="BV563" s="122">
        <f t="shared" si="237"/>
        <v>6275.1998428764327</v>
      </c>
      <c r="BW563" s="122">
        <f t="shared" si="238"/>
        <v>2.7399515738498791E-3</v>
      </c>
      <c r="BX563" s="122" t="s">
        <v>1377</v>
      </c>
      <c r="BY563" s="122">
        <f t="shared" si="239"/>
        <v>0.12411132720789413</v>
      </c>
      <c r="BZ563" s="78">
        <v>-5.7455511800057293</v>
      </c>
      <c r="CA563" s="122">
        <f t="shared" si="240"/>
        <v>-5.6266506983784081</v>
      </c>
      <c r="CB563" s="122">
        <f t="shared" si="241"/>
        <v>-5.7324317315079218</v>
      </c>
    </row>
    <row r="564" spans="1:80" x14ac:dyDescent="0.35">
      <c r="A564" s="34" t="s">
        <v>79</v>
      </c>
      <c r="B564" s="14">
        <f t="shared" ref="B564:B565" si="256">B563</f>
        <v>5</v>
      </c>
      <c r="C564" s="8" t="s">
        <v>80</v>
      </c>
      <c r="D564" s="14">
        <v>2</v>
      </c>
      <c r="E564" s="58">
        <v>44086</v>
      </c>
      <c r="F564" s="14">
        <v>3230.4</v>
      </c>
      <c r="G564" s="14">
        <v>3231.2</v>
      </c>
      <c r="H564" s="14">
        <f t="shared" si="253"/>
        <v>3059.4</v>
      </c>
      <c r="I564" s="14">
        <f t="shared" si="253"/>
        <v>3060.2</v>
      </c>
      <c r="J564" s="8">
        <v>7</v>
      </c>
      <c r="K564" s="54">
        <v>265.64359999999999</v>
      </c>
      <c r="L564" s="78">
        <v>118.29268292682927</v>
      </c>
      <c r="M564" s="78">
        <v>51.189024390243908</v>
      </c>
      <c r="N564" s="78">
        <v>91.829268292682926</v>
      </c>
      <c r="O564" s="78">
        <v>18.079268292682926</v>
      </c>
      <c r="P564" s="8">
        <v>0.39100000000000001</v>
      </c>
      <c r="Q564" s="8">
        <v>7.8E-2</v>
      </c>
      <c r="R564" s="8">
        <v>5.1999999999999998E-2</v>
      </c>
      <c r="S564" s="8">
        <v>1705</v>
      </c>
      <c r="T564" s="8"/>
      <c r="U564" s="8"/>
      <c r="V564" s="8"/>
      <c r="W564" s="8">
        <v>0.34599999999999997</v>
      </c>
      <c r="X564" s="8"/>
      <c r="Y564" s="8"/>
      <c r="Z564" s="8">
        <v>481</v>
      </c>
      <c r="AA564" s="8">
        <v>28.6</v>
      </c>
      <c r="AB564" s="8">
        <v>2.2000000000000002</v>
      </c>
      <c r="AC564" s="8">
        <v>1976.0238095238096</v>
      </c>
      <c r="AD564" s="8">
        <v>796.42</v>
      </c>
      <c r="AE564" s="8"/>
      <c r="AF564" s="8"/>
      <c r="AG564" s="7">
        <v>0.84039990575532386</v>
      </c>
      <c r="AH564" s="111">
        <v>8.1000000000000003E-2</v>
      </c>
      <c r="AI564" s="124">
        <v>6.9604232352941178E-2</v>
      </c>
      <c r="AJ564" s="7">
        <v>31.006999999999998</v>
      </c>
      <c r="AK564" s="124">
        <v>2026.592646987951</v>
      </c>
      <c r="AM564" s="124"/>
      <c r="AN564" s="124"/>
      <c r="AO564" s="124"/>
      <c r="AQ564" s="78"/>
      <c r="AR564" s="7">
        <v>0.10952365594865676</v>
      </c>
      <c r="AS564" s="7">
        <f t="shared" si="222"/>
        <v>1.0187999999999999</v>
      </c>
      <c r="AT564">
        <v>61.9</v>
      </c>
      <c r="AU564" s="7">
        <v>0.1215</v>
      </c>
      <c r="AV564" s="7">
        <v>2.7</v>
      </c>
      <c r="AW564" s="78" t="s">
        <v>97</v>
      </c>
      <c r="AX564" s="78" t="s">
        <v>98</v>
      </c>
      <c r="AY564" s="78">
        <v>2961.4</v>
      </c>
      <c r="AZ564" s="78">
        <v>5148</v>
      </c>
      <c r="BA564" s="78">
        <v>-0.17</v>
      </c>
      <c r="BB564" s="78">
        <v>-42.476904783682429</v>
      </c>
      <c r="BC564" s="78" t="str">
        <f t="shared" si="227"/>
        <v>R67S5C2</v>
      </c>
      <c r="BD564" s="78">
        <f t="shared" si="229"/>
        <v>4.8947991729928413</v>
      </c>
      <c r="BE564" s="78">
        <v>-92.88</v>
      </c>
      <c r="BF564" s="78" t="s">
        <v>49</v>
      </c>
      <c r="BG564" s="99">
        <v>30.4</v>
      </c>
      <c r="BH564" s="142">
        <v>1.9104655361063241</v>
      </c>
      <c r="BI564" s="99">
        <v>3</v>
      </c>
      <c r="BJ564" s="99">
        <f t="shared" si="230"/>
        <v>10.335666666666667</v>
      </c>
      <c r="BK564" s="99">
        <v>63.728313268739633</v>
      </c>
      <c r="BL564" s="142">
        <v>2.8313659359190559</v>
      </c>
      <c r="BM564" s="76" t="str">
        <f t="shared" si="231"/>
        <v>R67S5</v>
      </c>
      <c r="BN564" s="76">
        <f t="shared" si="232"/>
        <v>4.8044750421994911</v>
      </c>
      <c r="BO564" s="76"/>
      <c r="BP564" s="110">
        <f t="shared" si="233"/>
        <v>79.990197328973025</v>
      </c>
      <c r="BQ564" s="144">
        <f t="shared" si="234"/>
        <v>7.2333333333333333E-2</v>
      </c>
      <c r="BR564" s="110">
        <f t="shared" si="235"/>
        <v>48.103172572377645</v>
      </c>
      <c r="BS564" s="99">
        <v>7</v>
      </c>
      <c r="BT564" s="99">
        <f t="shared" si="236"/>
        <v>8433.2718670705071</v>
      </c>
      <c r="BU564" s="122">
        <v>2</v>
      </c>
      <c r="BV564" s="122">
        <f t="shared" si="237"/>
        <v>6728.2718670705071</v>
      </c>
      <c r="BW564" s="122">
        <f t="shared" si="238"/>
        <v>2.876222596964587E-3</v>
      </c>
      <c r="BX564" s="122" t="s">
        <v>1377</v>
      </c>
      <c r="BY564" s="122">
        <f t="shared" si="239"/>
        <v>0.14794945287453659</v>
      </c>
      <c r="BZ564" s="78">
        <v>-5.1227165535490711</v>
      </c>
      <c r="CA564" s="122">
        <f t="shared" si="240"/>
        <v>-5.6266506983784081</v>
      </c>
      <c r="CB564" s="122">
        <f t="shared" si="241"/>
        <v>-5.7324317315079218</v>
      </c>
    </row>
    <row r="565" spans="1:80" x14ac:dyDescent="0.35">
      <c r="A565" s="34" t="s">
        <v>79</v>
      </c>
      <c r="B565" s="14">
        <f t="shared" si="256"/>
        <v>5</v>
      </c>
      <c r="C565" s="8" t="s">
        <v>80</v>
      </c>
      <c r="D565" s="14">
        <v>3</v>
      </c>
      <c r="E565" s="58">
        <v>44086</v>
      </c>
      <c r="F565" s="14">
        <v>3245.6</v>
      </c>
      <c r="G565" s="14">
        <v>3247</v>
      </c>
      <c r="H565" s="14">
        <f t="shared" si="253"/>
        <v>3074.6</v>
      </c>
      <c r="I565" s="14">
        <f t="shared" si="253"/>
        <v>3076</v>
      </c>
      <c r="J565" s="8">
        <v>13</v>
      </c>
      <c r="K565" s="54">
        <v>266.46440000000001</v>
      </c>
      <c r="L565" s="78">
        <v>234.51219512195124</v>
      </c>
      <c r="M565" s="78">
        <v>138.26219512195124</v>
      </c>
      <c r="N565" s="78">
        <v>231.46341463414637</v>
      </c>
      <c r="O565" s="78">
        <v>15.975609756097562</v>
      </c>
      <c r="P565" s="8">
        <v>0.82499999999999996</v>
      </c>
      <c r="Q565" s="8">
        <v>0.151</v>
      </c>
      <c r="R565" s="8">
        <v>9.6000000000000002E-2</v>
      </c>
      <c r="S565" s="8">
        <v>2489</v>
      </c>
      <c r="T565" s="8"/>
      <c r="U565" s="8"/>
      <c r="V565" s="8"/>
      <c r="W565" s="8">
        <v>0.46</v>
      </c>
      <c r="X565" s="8"/>
      <c r="Y565" s="8"/>
      <c r="Z565" s="8">
        <v>1237</v>
      </c>
      <c r="AA565" s="8">
        <v>6.8</v>
      </c>
      <c r="AB565" s="8">
        <v>2.2000000000000002</v>
      </c>
      <c r="AC565" s="8">
        <v>1976.0238095238096</v>
      </c>
      <c r="AD565" s="8">
        <v>796.42</v>
      </c>
      <c r="AE565" s="8"/>
      <c r="AF565" s="8"/>
      <c r="AG565" s="7">
        <v>0.84039990575532386</v>
      </c>
      <c r="AH565" s="111">
        <v>8.1000000000000003E-2</v>
      </c>
      <c r="AI565" s="124">
        <v>6.9604232352941178E-2</v>
      </c>
      <c r="AJ565" s="7">
        <v>31.006999999999998</v>
      </c>
      <c r="AK565" s="124">
        <v>2026.592646987951</v>
      </c>
      <c r="AM565" s="124"/>
      <c r="AN565" s="124"/>
      <c r="AO565" s="124"/>
      <c r="AQ565" s="78"/>
      <c r="AR565" s="7">
        <v>0.10952365594865676</v>
      </c>
      <c r="AS565" s="7">
        <f t="shared" si="222"/>
        <v>1.0187999999999999</v>
      </c>
      <c r="AT565">
        <v>61.9</v>
      </c>
      <c r="AU565" s="7">
        <v>3.2399999999999998E-2</v>
      </c>
      <c r="AV565" s="7">
        <v>0.72</v>
      </c>
      <c r="AW565" s="78" t="s">
        <v>97</v>
      </c>
      <c r="AX565" s="78" t="s">
        <v>98</v>
      </c>
      <c r="AY565" s="78">
        <v>2971.6</v>
      </c>
      <c r="AZ565" s="78">
        <v>5154.08</v>
      </c>
      <c r="BA565" s="78">
        <v>-20.41</v>
      </c>
      <c r="BB565" s="78">
        <v>17.040247791503244</v>
      </c>
      <c r="BC565" s="78" t="str">
        <f t="shared" si="227"/>
        <v>R67S5C3</v>
      </c>
      <c r="BD565" s="78">
        <f t="shared" si="229"/>
        <v>4.8947991729928413</v>
      </c>
      <c r="BE565" s="78">
        <v>37.19</v>
      </c>
      <c r="BF565" s="78" t="s">
        <v>49</v>
      </c>
      <c r="BG565" s="99">
        <v>30.4</v>
      </c>
      <c r="BH565" s="142">
        <v>1.9104655361063241</v>
      </c>
      <c r="BI565" s="99">
        <v>3</v>
      </c>
      <c r="BJ565" s="99">
        <f t="shared" si="230"/>
        <v>10.335666666666667</v>
      </c>
      <c r="BK565" s="99">
        <v>63.728313268739633</v>
      </c>
      <c r="BL565" s="142">
        <v>8.6545801526717572</v>
      </c>
      <c r="BM565" s="76" t="str">
        <f t="shared" si="231"/>
        <v>R67S5</v>
      </c>
      <c r="BN565" s="76">
        <f t="shared" si="232"/>
        <v>4.8044750421994911</v>
      </c>
      <c r="BO565" s="76"/>
      <c r="BP565" s="110">
        <f t="shared" si="233"/>
        <v>33.514564414183155</v>
      </c>
      <c r="BQ565" s="144">
        <f t="shared" si="234"/>
        <v>7.2333333333333333E-2</v>
      </c>
      <c r="BR565" s="110">
        <f t="shared" si="235"/>
        <v>48.103172572377645</v>
      </c>
      <c r="BS565" s="99">
        <v>7</v>
      </c>
      <c r="BT565" s="99">
        <f t="shared" si="236"/>
        <v>8475.1708447718447</v>
      </c>
      <c r="BU565" s="122">
        <v>2</v>
      </c>
      <c r="BV565" s="122">
        <f t="shared" si="237"/>
        <v>5986.1708447718447</v>
      </c>
      <c r="BW565" s="122">
        <f t="shared" si="238"/>
        <v>6.0091603053435113E-3</v>
      </c>
      <c r="BX565" s="122" t="s">
        <v>1377</v>
      </c>
      <c r="BY565" s="122">
        <f t="shared" si="239"/>
        <v>0.21464383473317047</v>
      </c>
      <c r="BZ565" s="78">
        <v>-6.0116843615804241</v>
      </c>
      <c r="CA565" s="122">
        <f t="shared" si="240"/>
        <v>-5.6266506983784081</v>
      </c>
      <c r="CB565" s="122">
        <f t="shared" si="241"/>
        <v>-5.7324317315079218</v>
      </c>
    </row>
    <row r="566" spans="1:80" x14ac:dyDescent="0.35">
      <c r="A566" s="34" t="s">
        <v>79</v>
      </c>
      <c r="B566" s="14">
        <v>4</v>
      </c>
      <c r="C566" s="8" t="s">
        <v>44</v>
      </c>
      <c r="D566" s="14">
        <v>1</v>
      </c>
      <c r="E566" s="58">
        <v>44073</v>
      </c>
      <c r="F566" s="14">
        <v>3273.2</v>
      </c>
      <c r="G566" s="14">
        <v>3274</v>
      </c>
      <c r="H566" s="14">
        <f t="shared" si="253"/>
        <v>3102.2</v>
      </c>
      <c r="I566" s="14">
        <f t="shared" si="253"/>
        <v>3103</v>
      </c>
      <c r="J566" s="8">
        <v>7</v>
      </c>
      <c r="K566" s="55">
        <v>267.95479999999998</v>
      </c>
      <c r="L566" s="78">
        <v>117.6829268292683</v>
      </c>
      <c r="M566" s="78">
        <v>86.890243902439025</v>
      </c>
      <c r="N566" s="78">
        <v>67.073170731707322</v>
      </c>
      <c r="O566" s="78">
        <v>55.792682926829272</v>
      </c>
      <c r="P566" s="8">
        <v>1.36</v>
      </c>
      <c r="Q566" s="8">
        <v>0.51</v>
      </c>
      <c r="R566" s="8">
        <v>0.34699999999999998</v>
      </c>
      <c r="S566" s="8">
        <v>1920</v>
      </c>
      <c r="T566" s="8"/>
      <c r="U566" s="8"/>
      <c r="V566" s="8"/>
      <c r="W566" s="8">
        <v>0.49399999999999999</v>
      </c>
      <c r="X566" s="8"/>
      <c r="Y566" s="8"/>
      <c r="Z566" s="8">
        <v>3364</v>
      </c>
      <c r="AA566" s="8">
        <v>58.8</v>
      </c>
      <c r="AB566" s="8">
        <v>20.6</v>
      </c>
      <c r="AC566" s="8">
        <v>2925.7142857142858</v>
      </c>
      <c r="AD566" s="8">
        <v>319.42200000000003</v>
      </c>
      <c r="AE566" s="8"/>
      <c r="AF566" s="8"/>
      <c r="AG566" s="7">
        <v>0.8201403315060144</v>
      </c>
      <c r="AH566" s="111">
        <v>7.4999999999999997E-2</v>
      </c>
      <c r="AI566" s="124">
        <v>6.4330089308176089E-2</v>
      </c>
      <c r="AJ566" s="7">
        <v>58.726500000000001</v>
      </c>
      <c r="AK566" s="124">
        <v>1669.8277133333329</v>
      </c>
      <c r="AM566" s="124">
        <v>6569.0774979487214</v>
      </c>
      <c r="AN566" s="124">
        <v>10744.942826666669</v>
      </c>
      <c r="AO566" s="124">
        <v>4.1004584615384587</v>
      </c>
      <c r="AQ566" s="78"/>
      <c r="AR566" s="7">
        <v>8.1206950865452571E-2</v>
      </c>
      <c r="AS566" s="7">
        <f t="shared" ref="AS566:AS629" si="257">0.3*AR566*AJ566</f>
        <v>1.4307000000000001</v>
      </c>
      <c r="AT566">
        <v>65.600000000000009</v>
      </c>
      <c r="AU566" s="7">
        <v>0.82484999999999986</v>
      </c>
      <c r="AV566" s="7">
        <v>18.329999999999998</v>
      </c>
      <c r="AW566" s="78" t="s">
        <v>97</v>
      </c>
      <c r="AX566" s="78" t="s">
        <v>98</v>
      </c>
      <c r="AY566" s="78">
        <v>2981.4</v>
      </c>
      <c r="AZ566" s="78">
        <v>5165.12</v>
      </c>
      <c r="BA566" s="78">
        <v>189.26</v>
      </c>
      <c r="BB566" s="78">
        <v>442.46057186818825</v>
      </c>
      <c r="BC566" s="78" t="str">
        <f t="shared" si="227"/>
        <v>R67S4C1</v>
      </c>
      <c r="BD566" s="78">
        <f t="shared" si="229"/>
        <v>160.58765792168404</v>
      </c>
      <c r="BE566" s="78">
        <v>966.21</v>
      </c>
      <c r="BF566" s="78"/>
      <c r="BG566" s="99">
        <v>30.1</v>
      </c>
      <c r="BH566" s="142">
        <v>3.8001708207932889</v>
      </c>
      <c r="BI566" s="99">
        <v>4</v>
      </c>
      <c r="BJ566" s="99">
        <f t="shared" si="230"/>
        <v>14.681625</v>
      </c>
      <c r="BK566" s="99">
        <v>49.819319825194512</v>
      </c>
      <c r="BL566" s="142">
        <v>1.5573770491803278</v>
      </c>
      <c r="BM566" s="76" t="str">
        <f t="shared" si="231"/>
        <v>R67S4</v>
      </c>
      <c r="BN566" s="76">
        <f t="shared" si="232"/>
        <v>112.24411681113024</v>
      </c>
      <c r="BO566" s="76"/>
      <c r="BP566" s="110">
        <f t="shared" si="233"/>
        <v>6.124475122231809</v>
      </c>
      <c r="BQ566" s="144">
        <f t="shared" si="234"/>
        <v>0.34699999999999998</v>
      </c>
      <c r="BR566" s="110">
        <f t="shared" si="235"/>
        <v>6.124475122231809</v>
      </c>
      <c r="BS566" s="99">
        <v>7</v>
      </c>
      <c r="BT566" s="99">
        <f t="shared" si="236"/>
        <v>8345.1050233853002</v>
      </c>
      <c r="BU566" s="122">
        <v>2</v>
      </c>
      <c r="BV566" s="122">
        <f t="shared" si="237"/>
        <v>6425.1050233853002</v>
      </c>
      <c r="BW566" s="122">
        <f t="shared" si="238"/>
        <v>6.2194535519125675E-3</v>
      </c>
      <c r="BX566" s="122" t="s">
        <v>1377</v>
      </c>
      <c r="BY566" s="122">
        <f t="shared" si="239"/>
        <v>5.4722446842575385E-2</v>
      </c>
      <c r="BZ566" s="78">
        <v>-5.6518371697342262</v>
      </c>
      <c r="CA566" s="122">
        <f t="shared" si="240"/>
        <v>-5.6518371697342262</v>
      </c>
      <c r="CB566" s="122">
        <f t="shared" si="241"/>
        <v>-8.0860834387387577</v>
      </c>
    </row>
    <row r="567" spans="1:80" x14ac:dyDescent="0.35">
      <c r="A567" s="34" t="s">
        <v>79</v>
      </c>
      <c r="B567" s="14">
        <f t="shared" ref="B567:B569" si="258">B566</f>
        <v>4</v>
      </c>
      <c r="C567" s="8" t="s">
        <v>44</v>
      </c>
      <c r="D567" s="14">
        <v>2</v>
      </c>
      <c r="E567" s="58">
        <v>44073</v>
      </c>
      <c r="F567" s="14">
        <v>3284.2</v>
      </c>
      <c r="G567" s="14">
        <v>3285</v>
      </c>
      <c r="H567" s="14">
        <f t="shared" si="253"/>
        <v>3113.2</v>
      </c>
      <c r="I567" s="14">
        <f t="shared" si="253"/>
        <v>3114</v>
      </c>
      <c r="J567" s="8">
        <v>7</v>
      </c>
      <c r="K567" s="55">
        <v>268.54880000000003</v>
      </c>
      <c r="L567" s="78">
        <v>117.6829268292683</v>
      </c>
      <c r="M567" s="78">
        <v>86.890243902439025</v>
      </c>
      <c r="N567" s="78">
        <v>67.073170731707322</v>
      </c>
      <c r="O567" s="78">
        <v>55.792682926829272</v>
      </c>
      <c r="P567" s="8">
        <v>1.36</v>
      </c>
      <c r="Q567" s="8">
        <v>0.51</v>
      </c>
      <c r="R567" s="8">
        <v>0.34699999999999998</v>
      </c>
      <c r="S567" s="8">
        <v>1920</v>
      </c>
      <c r="T567" s="8"/>
      <c r="U567" s="8"/>
      <c r="V567" s="8"/>
      <c r="W567" s="8">
        <v>0.49399999999999999</v>
      </c>
      <c r="X567" s="8"/>
      <c r="Y567" s="8"/>
      <c r="Z567" s="8">
        <v>3364</v>
      </c>
      <c r="AA567" s="8">
        <v>58.8</v>
      </c>
      <c r="AB567" s="8">
        <v>20.6</v>
      </c>
      <c r="AC567" s="8">
        <v>2925.7142857142858</v>
      </c>
      <c r="AD567" s="8">
        <v>319.42200000000003</v>
      </c>
      <c r="AE567" s="8"/>
      <c r="AF567" s="8"/>
      <c r="AG567" s="7">
        <v>0.8201403315060144</v>
      </c>
      <c r="AH567" s="111">
        <v>7.4999999999999997E-2</v>
      </c>
      <c r="AI567" s="124">
        <v>6.4330089308176089E-2</v>
      </c>
      <c r="AJ567" s="7">
        <v>58.726500000000001</v>
      </c>
      <c r="AK567" s="124">
        <v>1669.8277133333329</v>
      </c>
      <c r="AM567" s="124">
        <v>6569.0774979487214</v>
      </c>
      <c r="AN567" s="124">
        <v>10744.942826666669</v>
      </c>
      <c r="AO567" s="124">
        <v>4.1004584615384587</v>
      </c>
      <c r="AQ567" s="78"/>
      <c r="AR567" s="7">
        <v>8.1206950865452571E-2</v>
      </c>
      <c r="AS567" s="7">
        <f t="shared" si="257"/>
        <v>1.4307000000000001</v>
      </c>
      <c r="AT567">
        <v>65.600000000000009</v>
      </c>
      <c r="AU567" s="7">
        <v>0.39285000000000003</v>
      </c>
      <c r="AV567" s="7">
        <v>8.73</v>
      </c>
      <c r="AW567" s="78" t="s">
        <v>97</v>
      </c>
      <c r="AX567" s="78" t="s">
        <v>98</v>
      </c>
      <c r="AY567" s="78">
        <v>2987.8</v>
      </c>
      <c r="AZ567" s="78">
        <v>5169.5199999999995</v>
      </c>
      <c r="BA567" s="78">
        <v>103.82</v>
      </c>
      <c r="BB567" s="78">
        <v>210.54947472636277</v>
      </c>
      <c r="BC567" s="78" t="str">
        <f t="shared" si="227"/>
        <v>R67S4C2</v>
      </c>
      <c r="BD567" s="78">
        <f t="shared" si="229"/>
        <v>160.58765792168404</v>
      </c>
      <c r="BE567" s="78">
        <v>459.36000000000007</v>
      </c>
      <c r="BF567" s="78"/>
      <c r="BG567" s="99">
        <v>30.1</v>
      </c>
      <c r="BH567" s="142">
        <v>3.8001708207932889</v>
      </c>
      <c r="BI567" s="99">
        <v>4</v>
      </c>
      <c r="BJ567" s="99">
        <f t="shared" si="230"/>
        <v>14.681625</v>
      </c>
      <c r="BK567" s="99">
        <v>49.819319825194512</v>
      </c>
      <c r="BL567" s="142">
        <v>1.5573770491803278</v>
      </c>
      <c r="BM567" s="76" t="str">
        <f t="shared" si="231"/>
        <v>R67S4</v>
      </c>
      <c r="BN567" s="76">
        <f t="shared" si="232"/>
        <v>112.24411681113024</v>
      </c>
      <c r="BO567" s="76"/>
      <c r="BP567" s="110">
        <f t="shared" si="233"/>
        <v>6.124475122231809</v>
      </c>
      <c r="BQ567" s="144">
        <f t="shared" si="234"/>
        <v>0.34699999999999998</v>
      </c>
      <c r="BR567" s="110">
        <f t="shared" si="235"/>
        <v>6.124475122231809</v>
      </c>
      <c r="BS567" s="99">
        <v>7</v>
      </c>
      <c r="BT567" s="99">
        <f t="shared" si="236"/>
        <v>8374.6956865460379</v>
      </c>
      <c r="BU567" s="122">
        <v>2</v>
      </c>
      <c r="BV567" s="122">
        <f t="shared" si="237"/>
        <v>6454.6956865460379</v>
      </c>
      <c r="BW567" s="122">
        <f t="shared" si="238"/>
        <v>6.2194535519125675E-3</v>
      </c>
      <c r="BX567" s="122" t="s">
        <v>1377</v>
      </c>
      <c r="BY567" s="122">
        <f t="shared" si="239"/>
        <v>5.4722446842575385E-2</v>
      </c>
      <c r="BZ567" s="78">
        <v>-5.6518371697342262</v>
      </c>
      <c r="CA567" s="122">
        <f t="shared" si="240"/>
        <v>-5.6518371697342262</v>
      </c>
      <c r="CB567" s="122">
        <f t="shared" si="241"/>
        <v>-8.0860834387387577</v>
      </c>
    </row>
    <row r="568" spans="1:80" x14ac:dyDescent="0.35">
      <c r="A568" s="34" t="s">
        <v>79</v>
      </c>
      <c r="B568" s="14">
        <f t="shared" si="258"/>
        <v>4</v>
      </c>
      <c r="C568" s="8" t="s">
        <v>44</v>
      </c>
      <c r="D568" s="14">
        <v>3</v>
      </c>
      <c r="E568" s="58">
        <v>44073</v>
      </c>
      <c r="F568" s="14">
        <v>3302</v>
      </c>
      <c r="G568" s="14">
        <v>3302.8</v>
      </c>
      <c r="H568" s="14">
        <f t="shared" si="253"/>
        <v>3131</v>
      </c>
      <c r="I568" s="14">
        <f t="shared" si="253"/>
        <v>3131.8</v>
      </c>
      <c r="J568" s="8">
        <v>7</v>
      </c>
      <c r="K568" s="55">
        <v>269.51</v>
      </c>
      <c r="L568" s="78">
        <v>117.6829268292683</v>
      </c>
      <c r="M568" s="78">
        <v>86.890243902439025</v>
      </c>
      <c r="N568" s="78">
        <v>67.073170731707322</v>
      </c>
      <c r="O568" s="78">
        <v>55.792682926829272</v>
      </c>
      <c r="P568" s="8">
        <v>1.36</v>
      </c>
      <c r="Q568" s="8">
        <v>0.51</v>
      </c>
      <c r="R568" s="8">
        <v>0.34699999999999998</v>
      </c>
      <c r="S568" s="8">
        <v>1920</v>
      </c>
      <c r="T568" s="8"/>
      <c r="U568" s="8"/>
      <c r="V568" s="8"/>
      <c r="W568" s="8">
        <v>0.49399999999999999</v>
      </c>
      <c r="X568" s="8"/>
      <c r="Y568" s="8"/>
      <c r="Z568" s="8">
        <v>3364</v>
      </c>
      <c r="AA568" s="8">
        <v>58.8</v>
      </c>
      <c r="AB568" s="8">
        <v>20.6</v>
      </c>
      <c r="AC568" s="8">
        <v>2925.7142857142858</v>
      </c>
      <c r="AD568" s="8">
        <v>319.42200000000003</v>
      </c>
      <c r="AE568" s="8"/>
      <c r="AF568" s="8"/>
      <c r="AG568" s="7">
        <v>0.8201403315060144</v>
      </c>
      <c r="AH568" s="111">
        <v>7.4999999999999997E-2</v>
      </c>
      <c r="AI568" s="124">
        <v>6.4330089308176089E-2</v>
      </c>
      <c r="AJ568" s="7">
        <v>58.726500000000001</v>
      </c>
      <c r="AK568" s="124">
        <v>1669.8277133333329</v>
      </c>
      <c r="AM568" s="124">
        <v>6569.0774979487214</v>
      </c>
      <c r="AN568" s="124">
        <v>10744.942826666669</v>
      </c>
      <c r="AO568" s="124">
        <v>4.1004584615384587</v>
      </c>
      <c r="AQ568" s="78"/>
      <c r="AR568" s="7">
        <v>8.1206950865452571E-2</v>
      </c>
      <c r="AS568" s="7">
        <f t="shared" si="257"/>
        <v>1.4307000000000001</v>
      </c>
      <c r="AT568">
        <v>65.600000000000009</v>
      </c>
      <c r="AU568" s="7">
        <v>0</v>
      </c>
      <c r="AV568" s="7">
        <v>0</v>
      </c>
      <c r="AW568" s="78" t="s">
        <v>97</v>
      </c>
      <c r="AX568" s="78" t="s">
        <v>98</v>
      </c>
      <c r="AY568" s="78">
        <v>3002.1</v>
      </c>
      <c r="AZ568" s="78">
        <v>5176.6400000000003</v>
      </c>
      <c r="BA568" s="78">
        <v>15.82</v>
      </c>
      <c r="BB568" s="78">
        <v>-3.6927350152216092</v>
      </c>
      <c r="BC568" s="78" t="str">
        <f t="shared" si="227"/>
        <v>R67S4C3</v>
      </c>
      <c r="BD568" s="78">
        <f t="shared" si="229"/>
        <v>160.58765792168404</v>
      </c>
      <c r="BE568" s="78">
        <v>-8.0299999999999994</v>
      </c>
      <c r="BF568" s="78"/>
      <c r="BG568" s="99">
        <v>30.1</v>
      </c>
      <c r="BH568" s="142">
        <v>3.8001708207932889</v>
      </c>
      <c r="BI568" s="99">
        <v>4</v>
      </c>
      <c r="BJ568" s="99">
        <f t="shared" si="230"/>
        <v>14.681625</v>
      </c>
      <c r="BK568" s="99">
        <v>49.819319825194512</v>
      </c>
      <c r="BL568" s="142">
        <v>1.5573770491803278</v>
      </c>
      <c r="BM568" s="76" t="str">
        <f t="shared" si="231"/>
        <v>R67S4</v>
      </c>
      <c r="BN568" s="76">
        <f t="shared" si="232"/>
        <v>112.24411681113024</v>
      </c>
      <c r="BO568" s="76"/>
      <c r="BP568" s="110">
        <f t="shared" si="233"/>
        <v>6.124475122231809</v>
      </c>
      <c r="BQ568" s="144">
        <f t="shared" si="234"/>
        <v>0.34699999999999998</v>
      </c>
      <c r="BR568" s="110">
        <f t="shared" si="235"/>
        <v>6.124475122231809</v>
      </c>
      <c r="BS568" s="99">
        <v>7</v>
      </c>
      <c r="BT568" s="99">
        <f t="shared" si="236"/>
        <v>8422.578759660686</v>
      </c>
      <c r="BU568" s="122">
        <v>2</v>
      </c>
      <c r="BV568" s="122">
        <f t="shared" si="237"/>
        <v>6502.578759660686</v>
      </c>
      <c r="BW568" s="122">
        <f t="shared" si="238"/>
        <v>6.2194535519125675E-3</v>
      </c>
      <c r="BX568" s="122" t="s">
        <v>1377</v>
      </c>
      <c r="BY568" s="122">
        <f t="shared" si="239"/>
        <v>5.4722446842575385E-2</v>
      </c>
      <c r="BZ568" s="78">
        <v>-5.6518371697342262</v>
      </c>
      <c r="CA568" s="122">
        <f t="shared" si="240"/>
        <v>-5.6518371697342262</v>
      </c>
      <c r="CB568" s="122">
        <f t="shared" si="241"/>
        <v>-8.0860834387387577</v>
      </c>
    </row>
    <row r="569" spans="1:80" x14ac:dyDescent="0.35">
      <c r="A569" s="34" t="s">
        <v>79</v>
      </c>
      <c r="B569" s="14">
        <f t="shared" si="258"/>
        <v>4</v>
      </c>
      <c r="C569" s="8" t="s">
        <v>44</v>
      </c>
      <c r="D569" s="14">
        <v>4</v>
      </c>
      <c r="E569" s="58">
        <v>44073</v>
      </c>
      <c r="F569" s="14">
        <v>3316.8</v>
      </c>
      <c r="G569" s="14">
        <v>3317.6</v>
      </c>
      <c r="H569" s="14">
        <f t="shared" si="253"/>
        <v>3145.8</v>
      </c>
      <c r="I569" s="14">
        <f t="shared" si="253"/>
        <v>3146.6</v>
      </c>
      <c r="J569" s="8">
        <v>7</v>
      </c>
      <c r="K569" s="55">
        <v>270.30920000000003</v>
      </c>
      <c r="L569" s="78">
        <v>117.6829268292683</v>
      </c>
      <c r="M569" s="78">
        <v>86.890243902439025</v>
      </c>
      <c r="N569" s="78">
        <v>67.073170731707322</v>
      </c>
      <c r="O569" s="78">
        <v>55.792682926829272</v>
      </c>
      <c r="P569" s="8">
        <v>1.36</v>
      </c>
      <c r="Q569" s="8">
        <v>0.51</v>
      </c>
      <c r="R569" s="8">
        <v>0.34699999999999998</v>
      </c>
      <c r="S569" s="8">
        <v>1920</v>
      </c>
      <c r="T569" s="8"/>
      <c r="U569" s="8"/>
      <c r="V569" s="8"/>
      <c r="W569" s="8">
        <v>0.49399999999999999</v>
      </c>
      <c r="X569" s="8"/>
      <c r="Y569" s="8"/>
      <c r="Z569" s="8">
        <v>3364</v>
      </c>
      <c r="AA569" s="8">
        <v>58.8</v>
      </c>
      <c r="AB569" s="8">
        <v>20.6</v>
      </c>
      <c r="AC569" s="8">
        <v>2925.7142857142858</v>
      </c>
      <c r="AD569" s="8">
        <v>319.42200000000003</v>
      </c>
      <c r="AE569" s="8"/>
      <c r="AF569" s="8"/>
      <c r="AG569" s="7">
        <v>0.8201403315060144</v>
      </c>
      <c r="AH569" s="111">
        <v>7.4999999999999997E-2</v>
      </c>
      <c r="AI569" s="124">
        <v>6.4330089308176089E-2</v>
      </c>
      <c r="AJ569" s="7">
        <v>58.726500000000001</v>
      </c>
      <c r="AK569" s="124">
        <v>1669.8277133333329</v>
      </c>
      <c r="AM569" s="124">
        <v>6569.0774979487214</v>
      </c>
      <c r="AN569" s="124">
        <v>10744.942826666669</v>
      </c>
      <c r="AO569" s="124">
        <v>4.1004584615384587</v>
      </c>
      <c r="AQ569" s="78"/>
      <c r="AR569" s="7">
        <v>8.1206950865452571E-2</v>
      </c>
      <c r="AS569" s="7">
        <f t="shared" si="257"/>
        <v>1.4307000000000001</v>
      </c>
      <c r="AT569">
        <v>65.600000000000009</v>
      </c>
      <c r="AU569" s="7">
        <v>0</v>
      </c>
      <c r="AV569" s="7">
        <v>0</v>
      </c>
      <c r="AW569" s="78" t="s">
        <v>97</v>
      </c>
      <c r="AX569" s="78" t="s">
        <v>98</v>
      </c>
      <c r="AY569" s="78">
        <v>3015.1</v>
      </c>
      <c r="AZ569" s="78">
        <v>5182.5600000000004</v>
      </c>
      <c r="BA569" s="78">
        <v>-2.08</v>
      </c>
      <c r="BB569" s="78">
        <v>-6.9666798925931719</v>
      </c>
      <c r="BC569" s="78" t="str">
        <f t="shared" si="227"/>
        <v>R67S4C4</v>
      </c>
      <c r="BD569" s="78">
        <f t="shared" si="229"/>
        <v>160.58765792168404</v>
      </c>
      <c r="BE569" s="78">
        <v>-15.1</v>
      </c>
      <c r="BF569" s="78"/>
      <c r="BG569" s="99">
        <v>30.1</v>
      </c>
      <c r="BH569" s="142">
        <v>3.8001708207932889</v>
      </c>
      <c r="BI569" s="99">
        <v>4</v>
      </c>
      <c r="BJ569" s="99">
        <f t="shared" si="230"/>
        <v>14.681625</v>
      </c>
      <c r="BK569" s="99">
        <v>49.819319825194512</v>
      </c>
      <c r="BL569" s="142">
        <v>1.5573770491803278</v>
      </c>
      <c r="BM569" s="76" t="str">
        <f t="shared" si="231"/>
        <v>R67S4</v>
      </c>
      <c r="BN569" s="76">
        <f t="shared" si="232"/>
        <v>112.24411681113024</v>
      </c>
      <c r="BO569" s="76"/>
      <c r="BP569" s="110">
        <f t="shared" si="233"/>
        <v>6.124475122231809</v>
      </c>
      <c r="BQ569" s="144">
        <f t="shared" si="234"/>
        <v>0.34699999999999998</v>
      </c>
      <c r="BR569" s="110">
        <f t="shared" si="235"/>
        <v>6.124475122231809</v>
      </c>
      <c r="BS569" s="99">
        <v>7</v>
      </c>
      <c r="BT569" s="99">
        <f t="shared" si="236"/>
        <v>8462.3916519133145</v>
      </c>
      <c r="BU569" s="122">
        <v>2</v>
      </c>
      <c r="BV569" s="122">
        <f t="shared" si="237"/>
        <v>6542.3916519133145</v>
      </c>
      <c r="BW569" s="122">
        <f t="shared" si="238"/>
        <v>6.2194535519125675E-3</v>
      </c>
      <c r="BX569" s="122" t="s">
        <v>1377</v>
      </c>
      <c r="BY569" s="122">
        <f t="shared" si="239"/>
        <v>5.4722446842575385E-2</v>
      </c>
      <c r="BZ569" s="78">
        <v>-5.6518371697342262</v>
      </c>
      <c r="CA569" s="122">
        <f t="shared" si="240"/>
        <v>-5.6518371697342262</v>
      </c>
      <c r="CB569" s="122">
        <f t="shared" si="241"/>
        <v>-8.0860834387387577</v>
      </c>
    </row>
    <row r="570" spans="1:80" x14ac:dyDescent="0.35">
      <c r="A570" s="34" t="s">
        <v>79</v>
      </c>
      <c r="B570" s="14">
        <v>3</v>
      </c>
      <c r="C570" s="8" t="s">
        <v>44</v>
      </c>
      <c r="D570" s="14">
        <v>1</v>
      </c>
      <c r="E570" s="58">
        <v>44072</v>
      </c>
      <c r="F570" s="14">
        <v>3357.5</v>
      </c>
      <c r="G570" s="14">
        <v>3359</v>
      </c>
      <c r="H570" s="14">
        <f t="shared" ref="H570:I577" si="259">F570-171</f>
        <v>3186.5</v>
      </c>
      <c r="I570" s="14">
        <f t="shared" si="259"/>
        <v>3188</v>
      </c>
      <c r="J570" s="8">
        <v>14</v>
      </c>
      <c r="K570" s="55">
        <v>272.50700000000006</v>
      </c>
      <c r="L570" s="78">
        <v>244.57317073170734</v>
      </c>
      <c r="M570" s="78">
        <v>143.53658536585368</v>
      </c>
      <c r="N570" s="78">
        <v>180.73170731707316</v>
      </c>
      <c r="O570" s="78">
        <v>27.682926829268293</v>
      </c>
      <c r="P570" s="22">
        <v>1.014</v>
      </c>
      <c r="Q570" s="22">
        <v>0</v>
      </c>
      <c r="R570" s="22">
        <v>0.17499999999999999</v>
      </c>
      <c r="S570" s="8">
        <v>2941</v>
      </c>
      <c r="T570" s="8"/>
      <c r="U570" s="8"/>
      <c r="V570" s="8"/>
      <c r="W570" s="8">
        <v>0.47199999999999998</v>
      </c>
      <c r="X570" s="8"/>
      <c r="Y570" s="8"/>
      <c r="Z570" s="8">
        <v>1512</v>
      </c>
      <c r="AA570" s="8">
        <v>22.9</v>
      </c>
      <c r="AB570" s="8">
        <v>22.9</v>
      </c>
      <c r="AC570" s="8">
        <v>2365.0238095238096</v>
      </c>
      <c r="AD570" s="8">
        <v>169.68</v>
      </c>
      <c r="AE570" s="8"/>
      <c r="AF570" s="8"/>
      <c r="AG570" s="7">
        <v>1.0585112853540251</v>
      </c>
      <c r="AH570" s="111">
        <v>6.6000000000000003E-2</v>
      </c>
      <c r="AI570" s="124">
        <v>4.9287358333333343E-2</v>
      </c>
      <c r="AJ570" s="7">
        <v>22.310000000000002</v>
      </c>
      <c r="AK570" s="124">
        <v>2515.108157680249</v>
      </c>
      <c r="AM570" s="124">
        <v>7101.0769758620709</v>
      </c>
      <c r="AN570" s="124">
        <v>11159.47738495297</v>
      </c>
      <c r="AO570" s="124">
        <v>5.7298169278996882</v>
      </c>
      <c r="AQ570" s="78"/>
      <c r="AR570" s="7">
        <v>5.5356342447333035E-2</v>
      </c>
      <c r="AS570" s="7">
        <f t="shared" si="257"/>
        <v>0.3705</v>
      </c>
      <c r="AT570">
        <v>71.5</v>
      </c>
      <c r="AU570" s="7">
        <v>0.2412</v>
      </c>
      <c r="AV570" s="7">
        <v>5.36</v>
      </c>
      <c r="AW570" s="78" t="s">
        <v>97</v>
      </c>
      <c r="AX570" s="78" t="s">
        <v>98</v>
      </c>
      <c r="AY570" s="78">
        <v>3051.6</v>
      </c>
      <c r="AZ570" s="78">
        <v>5198.84</v>
      </c>
      <c r="BA570" s="78">
        <v>47.61</v>
      </c>
      <c r="BB570" s="78">
        <v>116.89424563625862</v>
      </c>
      <c r="BC570" s="78" t="str">
        <f t="shared" si="227"/>
        <v>R67S3C1</v>
      </c>
      <c r="BD570" s="78">
        <f t="shared" si="229"/>
        <v>75.223369449501035</v>
      </c>
      <c r="BE570" s="78">
        <v>250.99999999999997</v>
      </c>
      <c r="BF570" s="78"/>
      <c r="BG570" s="99">
        <v>28.1</v>
      </c>
      <c r="BH570" s="142">
        <v>2.3340730942047205</v>
      </c>
      <c r="BI570" s="99">
        <v>2</v>
      </c>
      <c r="BJ570" s="99">
        <f t="shared" si="230"/>
        <v>11.155000000000001</v>
      </c>
      <c r="BK570" s="99">
        <v>106.00734242598877</v>
      </c>
      <c r="BL570" s="142">
        <v>5.1850220264317191</v>
      </c>
      <c r="BM570" s="76" t="str">
        <f t="shared" si="231"/>
        <v>R67S3</v>
      </c>
      <c r="BN570" s="76">
        <f t="shared" si="232"/>
        <v>203.03203630094745</v>
      </c>
      <c r="BO570" s="76"/>
      <c r="BP570" s="110">
        <f t="shared" si="233"/>
        <v>3.9692490802046567</v>
      </c>
      <c r="BQ570" s="144">
        <f t="shared" si="234"/>
        <v>0.1525</v>
      </c>
      <c r="BR570" s="110">
        <f t="shared" si="235"/>
        <v>4.2950820564421974</v>
      </c>
      <c r="BS570" s="99">
        <v>7</v>
      </c>
      <c r="BT570" s="99">
        <f t="shared" si="236"/>
        <v>11063.26357136037</v>
      </c>
      <c r="BU570" s="122">
        <v>2</v>
      </c>
      <c r="BV570" s="122">
        <f t="shared" si="237"/>
        <v>8122.2635713603704</v>
      </c>
      <c r="BW570" s="122">
        <f t="shared" si="238"/>
        <v>6.3215859030837001E-3</v>
      </c>
      <c r="BX570" s="122" t="s">
        <v>1377</v>
      </c>
      <c r="BY570" s="122">
        <f t="shared" si="239"/>
        <v>0.12503415050369787</v>
      </c>
      <c r="BZ570" s="78">
        <v>-6.1537813648516977</v>
      </c>
      <c r="CA570" s="122">
        <f t="shared" si="240"/>
        <v>-6.1410897821889092</v>
      </c>
      <c r="CB570" s="122">
        <f t="shared" si="241"/>
        <v>-2.2752737643009908</v>
      </c>
    </row>
    <row r="571" spans="1:80" x14ac:dyDescent="0.35">
      <c r="A571" s="34" t="s">
        <v>79</v>
      </c>
      <c r="B571" s="14">
        <f>B570</f>
        <v>3</v>
      </c>
      <c r="C571" s="8" t="s">
        <v>44</v>
      </c>
      <c r="D571" s="14">
        <v>2</v>
      </c>
      <c r="E571" s="58">
        <v>44072</v>
      </c>
      <c r="F571" s="14">
        <v>3444</v>
      </c>
      <c r="G571" s="14">
        <v>3445.5</v>
      </c>
      <c r="H571" s="14">
        <f t="shared" si="259"/>
        <v>3273</v>
      </c>
      <c r="I571" s="14">
        <f t="shared" si="259"/>
        <v>3274.5</v>
      </c>
      <c r="J571" s="8">
        <v>14</v>
      </c>
      <c r="K571" s="55">
        <v>277.178</v>
      </c>
      <c r="L571" s="78">
        <v>288.01829268292687</v>
      </c>
      <c r="M571" s="78">
        <v>139.9390243902439</v>
      </c>
      <c r="N571" s="78">
        <v>123.17073170731707</v>
      </c>
      <c r="O571" s="78">
        <v>24.390243902439025</v>
      </c>
      <c r="P571" s="22">
        <v>0.61199999999999999</v>
      </c>
      <c r="Q571" s="71">
        <v>0.16200000000000001</v>
      </c>
      <c r="R571" s="71">
        <v>0.13</v>
      </c>
      <c r="S571" s="8">
        <v>3089</v>
      </c>
      <c r="T571" s="8"/>
      <c r="U571" s="8"/>
      <c r="V571" s="8"/>
      <c r="W571" s="8">
        <v>0.38300000000000001</v>
      </c>
      <c r="X571" s="8"/>
      <c r="Y571" s="8"/>
      <c r="Z571" s="8">
        <v>1100</v>
      </c>
      <c r="AA571" s="8">
        <v>23.9</v>
      </c>
      <c r="AB571" s="8">
        <v>22.9</v>
      </c>
      <c r="AC571" s="8">
        <v>2365.0238095238096</v>
      </c>
      <c r="AD571" s="8">
        <v>169.68</v>
      </c>
      <c r="AE571" s="8"/>
      <c r="AF571" s="8"/>
      <c r="AG571" s="7">
        <v>1.0585112853540251</v>
      </c>
      <c r="AH571" s="111">
        <v>6.6000000000000003E-2</v>
      </c>
      <c r="AI571" s="124">
        <v>4.9287358333333343E-2</v>
      </c>
      <c r="AJ571" s="7">
        <v>22.310000000000002</v>
      </c>
      <c r="AK571" s="124">
        <v>2515.108157680249</v>
      </c>
      <c r="AM571" s="124">
        <v>7101.0769758620709</v>
      </c>
      <c r="AN571" s="124">
        <v>11159.47738495297</v>
      </c>
      <c r="AO571" s="124">
        <v>5.7298169278996882</v>
      </c>
      <c r="AQ571" s="78"/>
      <c r="AR571" s="7">
        <v>5.5356342447333035E-2</v>
      </c>
      <c r="AS571" s="7">
        <f t="shared" si="257"/>
        <v>0.3705</v>
      </c>
      <c r="AT571">
        <v>71.5</v>
      </c>
      <c r="AU571" s="7">
        <v>5.5350000000000003E-2</v>
      </c>
      <c r="AV571" s="7">
        <v>1.23</v>
      </c>
      <c r="AW571" s="78" t="s">
        <v>97</v>
      </c>
      <c r="AX571" s="78" t="s">
        <v>98</v>
      </c>
      <c r="AY571" s="78">
        <v>3140.6</v>
      </c>
      <c r="AZ571" s="78">
        <v>5233.4399999999996</v>
      </c>
      <c r="BA571" s="78">
        <v>36.15</v>
      </c>
      <c r="BB571" s="78">
        <v>33.552493262743454</v>
      </c>
      <c r="BC571" s="78" t="str">
        <f t="shared" si="227"/>
        <v>R67S3C2</v>
      </c>
      <c r="BD571" s="78">
        <f t="shared" si="229"/>
        <v>75.223369449501035</v>
      </c>
      <c r="BE571" s="78">
        <v>70.22</v>
      </c>
      <c r="BF571" s="78"/>
      <c r="BG571" s="99">
        <v>28.1</v>
      </c>
      <c r="BH571" s="142">
        <v>2.3340730942047205</v>
      </c>
      <c r="BI571" s="99">
        <v>2</v>
      </c>
      <c r="BJ571" s="99">
        <f t="shared" si="230"/>
        <v>11.155000000000001</v>
      </c>
      <c r="BK571" s="99">
        <v>106.00734242598877</v>
      </c>
      <c r="BL571" s="142">
        <v>5.7374999999999998</v>
      </c>
      <c r="BM571" s="76" t="str">
        <f t="shared" si="231"/>
        <v>R67S3</v>
      </c>
      <c r="BN571" s="76">
        <f t="shared" si="232"/>
        <v>203.03203630094745</v>
      </c>
      <c r="BO571" s="76"/>
      <c r="BP571" s="110">
        <f t="shared" si="233"/>
        <v>4.6209150326797381</v>
      </c>
      <c r="BQ571" s="144">
        <f t="shared" si="234"/>
        <v>0.1525</v>
      </c>
      <c r="BR571" s="110">
        <f t="shared" si="235"/>
        <v>4.2950820564421974</v>
      </c>
      <c r="BS571" s="99">
        <v>7</v>
      </c>
      <c r="BT571" s="99">
        <f t="shared" si="236"/>
        <v>11363.584393241015</v>
      </c>
      <c r="BU571" s="122">
        <v>2</v>
      </c>
      <c r="BV571" s="122">
        <f t="shared" si="237"/>
        <v>8274.5843932410153</v>
      </c>
      <c r="BW571" s="122">
        <f t="shared" si="238"/>
        <v>5.3300000000000005E-3</v>
      </c>
      <c r="BX571" s="122" t="s">
        <v>1377</v>
      </c>
      <c r="BY571" s="122">
        <f t="shared" si="239"/>
        <v>0.14101605704137538</v>
      </c>
      <c r="BZ571" s="78">
        <v>-6.1283981995261207</v>
      </c>
      <c r="CA571" s="122">
        <f t="shared" si="240"/>
        <v>-6.1410897821889092</v>
      </c>
      <c r="CB571" s="122">
        <f t="shared" si="241"/>
        <v>-2.2752737643009908</v>
      </c>
    </row>
    <row r="572" spans="1:80" x14ac:dyDescent="0.35">
      <c r="A572" s="34" t="s">
        <v>79</v>
      </c>
      <c r="B572" s="14">
        <v>2</v>
      </c>
      <c r="C572" s="8" t="s">
        <v>44</v>
      </c>
      <c r="D572" s="14">
        <v>1</v>
      </c>
      <c r="E572" s="58">
        <v>44071</v>
      </c>
      <c r="F572" s="14">
        <v>3476.6</v>
      </c>
      <c r="G572" s="14">
        <v>3477.4</v>
      </c>
      <c r="H572" s="14">
        <f t="shared" si="259"/>
        <v>3305.6</v>
      </c>
      <c r="I572" s="14">
        <f t="shared" si="259"/>
        <v>3306.4</v>
      </c>
      <c r="J572" s="8">
        <v>7</v>
      </c>
      <c r="K572" s="55">
        <v>278.9384</v>
      </c>
      <c r="L572" s="78">
        <v>167.34756097560975</v>
      </c>
      <c r="M572" s="78">
        <v>112.80487804878049</v>
      </c>
      <c r="N572" s="78">
        <v>95.640243902439025</v>
      </c>
      <c r="O572" s="78">
        <v>14.02439024390244</v>
      </c>
      <c r="P572" s="8">
        <v>0.76700000000000002</v>
      </c>
      <c r="Q572" s="8">
        <v>0.20499999999999999</v>
      </c>
      <c r="R572" s="8">
        <v>0.19500000000000001</v>
      </c>
      <c r="S572" s="8">
        <v>4046</v>
      </c>
      <c r="T572" s="8"/>
      <c r="U572" s="8"/>
      <c r="V572" s="8"/>
      <c r="W572" s="8">
        <v>0.3</v>
      </c>
      <c r="X572" s="8"/>
      <c r="Y572" s="8"/>
      <c r="Z572" s="8">
        <v>1955</v>
      </c>
      <c r="AA572" s="8">
        <v>52.8</v>
      </c>
      <c r="AB572" s="8">
        <v>13.5</v>
      </c>
      <c r="AC572" s="8">
        <v>2797.3095238095239</v>
      </c>
      <c r="AD572" s="8">
        <v>249.45</v>
      </c>
      <c r="AE572" s="8"/>
      <c r="AF572" s="8"/>
      <c r="AG572" s="7">
        <v>1.1390215596123452</v>
      </c>
      <c r="AH572" s="111">
        <v>9.2999999999999999E-2</v>
      </c>
      <c r="AI572" s="124">
        <v>6.1388717391304359E-2</v>
      </c>
      <c r="AJ572" s="7">
        <v>23.046000000000003</v>
      </c>
      <c r="AK572" s="124">
        <v>2444.2101238095252</v>
      </c>
      <c r="AM572" s="124">
        <v>7309.228213919414</v>
      </c>
      <c r="AN572" s="124">
        <v>11612.079396703301</v>
      </c>
      <c r="AO572" s="124">
        <v>5.563081684981686</v>
      </c>
      <c r="AQ572" s="78"/>
      <c r="AR572" s="7">
        <v>9.9973965113251739E-2</v>
      </c>
      <c r="AS572" s="7">
        <f t="shared" si="257"/>
        <v>0.69119999999999993</v>
      </c>
      <c r="AT572">
        <v>56.100000000000009</v>
      </c>
      <c r="AU572" s="7">
        <v>2.6099999999999998E-2</v>
      </c>
      <c r="AV572" s="7">
        <v>0.57999999999999996</v>
      </c>
      <c r="AW572" s="78" t="s">
        <v>97</v>
      </c>
      <c r="AX572" s="78" t="s">
        <v>98</v>
      </c>
      <c r="AY572" s="78">
        <v>3175.4</v>
      </c>
      <c r="AZ572" s="78">
        <v>5246.48</v>
      </c>
      <c r="BA572" s="78">
        <v>22.74</v>
      </c>
      <c r="BB572" s="78">
        <v>20.086138632983761</v>
      </c>
      <c r="BC572" s="78" t="str">
        <f t="shared" si="227"/>
        <v>R67S2C1</v>
      </c>
      <c r="BD572" s="78">
        <f t="shared" si="229"/>
        <v>9.490555451779306</v>
      </c>
      <c r="BE572" s="78">
        <v>41.6</v>
      </c>
      <c r="BF572" s="78"/>
      <c r="BG572" s="99">
        <v>24.7</v>
      </c>
      <c r="BH572" s="142">
        <v>2.5690929911121549</v>
      </c>
      <c r="BI572" s="99">
        <v>3</v>
      </c>
      <c r="BJ572" s="99">
        <f t="shared" si="230"/>
        <v>7.6820000000000013</v>
      </c>
      <c r="BK572" s="99">
        <v>121.37939442026918</v>
      </c>
      <c r="BL572" s="142">
        <v>8.0434782608695645</v>
      </c>
      <c r="BM572" s="76" t="str">
        <f t="shared" si="231"/>
        <v>R67S2</v>
      </c>
      <c r="BN572" s="76">
        <f t="shared" si="232"/>
        <v>13.730548975375156</v>
      </c>
      <c r="BO572" s="76"/>
      <c r="BP572" s="110">
        <f t="shared" si="233"/>
        <v>14.656286721504113</v>
      </c>
      <c r="BQ572" s="144">
        <f t="shared" si="234"/>
        <v>0.28199999999999997</v>
      </c>
      <c r="BR572" s="110">
        <f t="shared" si="235"/>
        <v>15.517293728531461</v>
      </c>
      <c r="BS572" s="99">
        <v>7</v>
      </c>
      <c r="BT572" s="99">
        <f t="shared" si="236"/>
        <v>12349.690909250983</v>
      </c>
      <c r="BU572" s="122">
        <v>2</v>
      </c>
      <c r="BV572" s="122">
        <f t="shared" si="237"/>
        <v>8303.6909092509832</v>
      </c>
      <c r="BW572" s="122">
        <f t="shared" si="238"/>
        <v>1.3904347826086957E-2</v>
      </c>
      <c r="BX572" s="122" t="s">
        <v>1377</v>
      </c>
      <c r="BY572" s="122">
        <f t="shared" si="239"/>
        <v>0.23237959053400428</v>
      </c>
      <c r="BZ572" s="78">
        <v>-5.9128509951038462</v>
      </c>
      <c r="CA572" s="122">
        <f t="shared" si="240"/>
        <v>-5.5491263807919902</v>
      </c>
      <c r="CB572" s="122">
        <f t="shared" si="241"/>
        <v>-3.8355561544034233</v>
      </c>
    </row>
    <row r="573" spans="1:80" x14ac:dyDescent="0.35">
      <c r="A573" s="34" t="s">
        <v>79</v>
      </c>
      <c r="B573" s="14">
        <f t="shared" ref="B573:B574" si="260">B572</f>
        <v>2</v>
      </c>
      <c r="C573" s="8" t="s">
        <v>44</v>
      </c>
      <c r="D573" s="14">
        <v>2</v>
      </c>
      <c r="E573" s="58">
        <v>44071</v>
      </c>
      <c r="F573" s="14">
        <v>3523</v>
      </c>
      <c r="G573" s="14">
        <v>3524.6</v>
      </c>
      <c r="H573" s="14">
        <f t="shared" si="259"/>
        <v>3352</v>
      </c>
      <c r="I573" s="14">
        <f t="shared" si="259"/>
        <v>3353.6</v>
      </c>
      <c r="J573" s="8">
        <v>15</v>
      </c>
      <c r="K573" s="55">
        <v>281.44400000000002</v>
      </c>
      <c r="L573" s="78">
        <v>144.17682926829269</v>
      </c>
      <c r="M573" s="78">
        <v>83.780487804878064</v>
      </c>
      <c r="N573" s="78">
        <v>82.408536585365866</v>
      </c>
      <c r="O573" s="78">
        <v>20.182926829268293</v>
      </c>
      <c r="P573" s="8">
        <v>1.1830000000000001</v>
      </c>
      <c r="Q573" s="8">
        <v>0.32100000000000001</v>
      </c>
      <c r="R573" s="8">
        <v>0.29799999999999999</v>
      </c>
      <c r="S573" s="8">
        <v>3826</v>
      </c>
      <c r="T573" s="8"/>
      <c r="U573" s="8"/>
      <c r="V573" s="8"/>
      <c r="W573" s="8">
        <v>0.38400000000000001</v>
      </c>
      <c r="X573" s="8"/>
      <c r="Y573" s="8"/>
      <c r="Z573" s="8">
        <v>2981</v>
      </c>
      <c r="AA573" s="8">
        <v>54.2</v>
      </c>
      <c r="AB573" s="8">
        <v>13.5</v>
      </c>
      <c r="AC573" s="8">
        <v>2797.3095238095239</v>
      </c>
      <c r="AD573" s="8">
        <v>249.45</v>
      </c>
      <c r="AE573" s="8"/>
      <c r="AF573" s="8"/>
      <c r="AG573" s="7">
        <v>1.1390215596123452</v>
      </c>
      <c r="AH573" s="111">
        <v>9.2999999999999999E-2</v>
      </c>
      <c r="AI573" s="124">
        <v>6.1388717391304359E-2</v>
      </c>
      <c r="AJ573" s="7">
        <v>23.046000000000003</v>
      </c>
      <c r="AK573" s="124">
        <v>2444.2101238095252</v>
      </c>
      <c r="AM573" s="124">
        <v>7309.228213919414</v>
      </c>
      <c r="AN573" s="124">
        <v>11612.079396703301</v>
      </c>
      <c r="AO573" s="124">
        <v>5.563081684981686</v>
      </c>
      <c r="AQ573" s="78"/>
      <c r="AR573" s="7">
        <v>9.9973965113251739E-2</v>
      </c>
      <c r="AS573" s="7">
        <f t="shared" si="257"/>
        <v>0.69119999999999993</v>
      </c>
      <c r="AT573">
        <v>56.100000000000009</v>
      </c>
      <c r="AU573" s="7">
        <v>0</v>
      </c>
      <c r="AV573" s="7">
        <v>0</v>
      </c>
      <c r="AW573" s="78" t="s">
        <v>97</v>
      </c>
      <c r="AX573" s="78" t="s">
        <v>98</v>
      </c>
      <c r="AY573" s="78">
        <v>3226.9</v>
      </c>
      <c r="AZ573" s="78">
        <v>5265.04</v>
      </c>
      <c r="BA573" s="78">
        <v>18.84</v>
      </c>
      <c r="BB573" s="78">
        <v>0.46611125830414007</v>
      </c>
      <c r="BC573" s="78" t="str">
        <f t="shared" si="227"/>
        <v>R67S2C2</v>
      </c>
      <c r="BD573" s="78">
        <f t="shared" si="229"/>
        <v>9.490555451779306</v>
      </c>
      <c r="BE573" s="78">
        <v>0.95</v>
      </c>
      <c r="BF573" s="78"/>
      <c r="BG573" s="99">
        <v>24.7</v>
      </c>
      <c r="BH573" s="142">
        <v>2.5690929911121549</v>
      </c>
      <c r="BI573" s="99">
        <v>3</v>
      </c>
      <c r="BJ573" s="99">
        <f t="shared" si="230"/>
        <v>7.6820000000000013</v>
      </c>
      <c r="BK573" s="99">
        <v>121.37939442026918</v>
      </c>
      <c r="BL573" s="142">
        <v>4.1510574018126896</v>
      </c>
      <c r="BM573" s="76" t="str">
        <f t="shared" si="231"/>
        <v>R67S2</v>
      </c>
      <c r="BN573" s="76">
        <f t="shared" si="232"/>
        <v>13.730548975375156</v>
      </c>
      <c r="BO573" s="76"/>
      <c r="BP573" s="110">
        <f t="shared" si="233"/>
        <v>13.712252140529557</v>
      </c>
      <c r="BQ573" s="144">
        <f t="shared" si="234"/>
        <v>0.28199999999999997</v>
      </c>
      <c r="BR573" s="110">
        <f t="shared" si="235"/>
        <v>15.517293728531461</v>
      </c>
      <c r="BS573" s="99">
        <v>7</v>
      </c>
      <c r="BT573" s="99">
        <f t="shared" si="236"/>
        <v>12523.040878451506</v>
      </c>
      <c r="BU573" s="122">
        <v>2</v>
      </c>
      <c r="BV573" s="122">
        <f t="shared" si="237"/>
        <v>8697.0408784515057</v>
      </c>
      <c r="BW573" s="122">
        <f t="shared" si="238"/>
        <v>1.4764954682779455E-2</v>
      </c>
      <c r="BX573" s="122" t="s">
        <v>1377</v>
      </c>
      <c r="BY573" s="122">
        <f t="shared" si="239"/>
        <v>0.14989998018542641</v>
      </c>
      <c r="BZ573" s="78">
        <v>-5.6153915498137703</v>
      </c>
      <c r="CA573" s="122">
        <f t="shared" si="240"/>
        <v>-5.5491263807919902</v>
      </c>
      <c r="CB573" s="122">
        <f t="shared" si="241"/>
        <v>-3.8355561544034233</v>
      </c>
    </row>
    <row r="574" spans="1:80" x14ac:dyDescent="0.35">
      <c r="A574" s="34" t="s">
        <v>79</v>
      </c>
      <c r="B574" s="14">
        <f t="shared" si="260"/>
        <v>2</v>
      </c>
      <c r="C574" s="8" t="s">
        <v>44</v>
      </c>
      <c r="D574" s="40">
        <v>3</v>
      </c>
      <c r="E574" s="58">
        <v>44071</v>
      </c>
      <c r="F574" s="14">
        <v>3554.4</v>
      </c>
      <c r="G574" s="14">
        <v>3555.2</v>
      </c>
      <c r="H574" s="14">
        <f t="shared" si="259"/>
        <v>3383.4</v>
      </c>
      <c r="I574" s="14">
        <f t="shared" si="259"/>
        <v>3384.2</v>
      </c>
      <c r="J574" s="8">
        <v>7</v>
      </c>
      <c r="K574" s="55">
        <v>283.13959999999997</v>
      </c>
      <c r="L574" s="78">
        <v>107.71341463414635</v>
      </c>
      <c r="M574" s="78">
        <v>51.006097560975618</v>
      </c>
      <c r="N574" s="78">
        <v>92.987804878048792</v>
      </c>
      <c r="O574" s="78">
        <v>25</v>
      </c>
      <c r="P574" s="8">
        <v>1.3540000000000001</v>
      </c>
      <c r="Q574" s="8">
        <v>0.36799999999999999</v>
      </c>
      <c r="R574" s="8">
        <v>0.35299999999999998</v>
      </c>
      <c r="S574" s="8">
        <v>3826</v>
      </c>
      <c r="T574" s="8"/>
      <c r="U574" s="8"/>
      <c r="V574" s="8"/>
      <c r="W574" s="8">
        <v>0.47</v>
      </c>
      <c r="X574" s="8"/>
      <c r="Y574" s="8"/>
      <c r="Z574" s="8">
        <v>2550</v>
      </c>
      <c r="AA574" s="8">
        <v>76.2</v>
      </c>
      <c r="AB574" s="8">
        <v>13.5</v>
      </c>
      <c r="AC574" s="8">
        <v>2797.3095238095239</v>
      </c>
      <c r="AD574" s="8">
        <v>249.45</v>
      </c>
      <c r="AE574" s="8"/>
      <c r="AF574" s="8"/>
      <c r="AG574" s="7">
        <v>1.1390215596123452</v>
      </c>
      <c r="AH574" s="111">
        <v>9.2999999999999999E-2</v>
      </c>
      <c r="AI574" s="124">
        <v>6.1388717391304359E-2</v>
      </c>
      <c r="AJ574" s="7">
        <v>23.046000000000003</v>
      </c>
      <c r="AK574" s="124">
        <v>2444.2101238095252</v>
      </c>
      <c r="AM574" s="124">
        <v>7309.228213919414</v>
      </c>
      <c r="AN574" s="124">
        <v>11612.079396703301</v>
      </c>
      <c r="AO574" s="124">
        <v>5.563081684981686</v>
      </c>
      <c r="AQ574" s="78"/>
      <c r="AR574" s="7">
        <v>9.9973965113251739E-2</v>
      </c>
      <c r="AS574" s="7">
        <f t="shared" si="257"/>
        <v>0.69119999999999993</v>
      </c>
      <c r="AT574">
        <v>56.100000000000009</v>
      </c>
      <c r="AU574" s="7">
        <v>0</v>
      </c>
      <c r="AV574" s="7">
        <v>0</v>
      </c>
      <c r="AW574" s="78" t="s">
        <v>97</v>
      </c>
      <c r="AX574" s="78" t="s">
        <v>98</v>
      </c>
      <c r="AY574" s="78">
        <v>3262.3</v>
      </c>
      <c r="AZ574" s="78">
        <v>5277.6</v>
      </c>
      <c r="BA574" s="78">
        <v>16.55</v>
      </c>
      <c r="BB574" s="78">
        <v>7.9194164640500171</v>
      </c>
      <c r="BC574" s="78" t="str">
        <f t="shared" si="227"/>
        <v>R67S2C3</v>
      </c>
      <c r="BD574" s="78">
        <f t="shared" si="229"/>
        <v>9.490555451779306</v>
      </c>
      <c r="BE574" s="78">
        <v>15.96</v>
      </c>
      <c r="BF574" s="78"/>
      <c r="BG574" s="99">
        <v>24.7</v>
      </c>
      <c r="BH574" s="142">
        <v>2.5690929911121549</v>
      </c>
      <c r="BI574" s="99">
        <v>3</v>
      </c>
      <c r="BJ574" s="99">
        <f t="shared" si="230"/>
        <v>7.6820000000000013</v>
      </c>
      <c r="BK574" s="99">
        <v>121.37939442026918</v>
      </c>
      <c r="BL574" s="142">
        <v>2.0402439024390246</v>
      </c>
      <c r="BM574" s="76" t="str">
        <f t="shared" si="231"/>
        <v>R67S2</v>
      </c>
      <c r="BN574" s="76">
        <f t="shared" si="232"/>
        <v>13.730548975375156</v>
      </c>
      <c r="BO574" s="76"/>
      <c r="BP574" s="110">
        <f t="shared" si="233"/>
        <v>18.183342323560709</v>
      </c>
      <c r="BQ574" s="144">
        <f t="shared" si="234"/>
        <v>0.28199999999999997</v>
      </c>
      <c r="BR574" s="110">
        <f t="shared" si="235"/>
        <v>15.517293728531461</v>
      </c>
      <c r="BS574" s="99">
        <v>7</v>
      </c>
      <c r="BT574" s="99">
        <f t="shared" si="236"/>
        <v>12640.3509869191</v>
      </c>
      <c r="BU574" s="122">
        <v>2</v>
      </c>
      <c r="BV574" s="122">
        <f t="shared" si="237"/>
        <v>8814.3509869191003</v>
      </c>
      <c r="BW574" s="122">
        <f t="shared" si="238"/>
        <v>1.4119999999999999E-2</v>
      </c>
      <c r="BX574" s="122" t="s">
        <v>1377</v>
      </c>
      <c r="BY574" s="122">
        <f t="shared" si="239"/>
        <v>0.1068969996244452</v>
      </c>
      <c r="BZ574" s="78">
        <v>-5.119136597458354</v>
      </c>
      <c r="CA574" s="122">
        <f t="shared" si="240"/>
        <v>-5.5491263807919902</v>
      </c>
      <c r="CB574" s="122">
        <f t="shared" si="241"/>
        <v>-3.8355561544034233</v>
      </c>
    </row>
    <row r="575" spans="1:80" x14ac:dyDescent="0.35">
      <c r="A575" s="34" t="s">
        <v>79</v>
      </c>
      <c r="B575" s="12">
        <v>1</v>
      </c>
      <c r="C575" s="8" t="s">
        <v>44</v>
      </c>
      <c r="D575" s="12">
        <v>1</v>
      </c>
      <c r="E575" s="58">
        <v>44070</v>
      </c>
      <c r="F575" s="12">
        <v>3625</v>
      </c>
      <c r="G575" s="12">
        <v>3625.6</v>
      </c>
      <c r="H575" s="12">
        <f t="shared" si="259"/>
        <v>3454</v>
      </c>
      <c r="I575" s="12">
        <f t="shared" si="259"/>
        <v>3454.6</v>
      </c>
      <c r="J575" s="8">
        <v>5</v>
      </c>
      <c r="K575" s="55">
        <v>286.952</v>
      </c>
      <c r="L575" s="78">
        <v>161.40243902439025</v>
      </c>
      <c r="M575" s="78">
        <v>93.597560975609767</v>
      </c>
      <c r="N575" s="78">
        <v>92.073170731707322</v>
      </c>
      <c r="O575" s="78">
        <v>35.518292682926834</v>
      </c>
      <c r="P575" s="8">
        <v>0.54500000000000004</v>
      </c>
      <c r="Q575" s="8">
        <v>0.14000000000000001</v>
      </c>
      <c r="R575" s="8">
        <v>0.2</v>
      </c>
      <c r="S575" s="8">
        <v>1630</v>
      </c>
      <c r="T575" s="8"/>
      <c r="U575" s="8"/>
      <c r="V575" s="8"/>
      <c r="W575" s="8">
        <v>0.35399999999999998</v>
      </c>
      <c r="X575" s="8"/>
      <c r="Y575" s="8"/>
      <c r="Z575" s="8">
        <v>2100</v>
      </c>
      <c r="AA575" s="8">
        <v>158</v>
      </c>
      <c r="AB575" s="8">
        <v>18</v>
      </c>
      <c r="AC575" s="8">
        <v>2573.1</v>
      </c>
      <c r="AD575" s="8">
        <v>254.845</v>
      </c>
      <c r="AE575" s="8"/>
      <c r="AF575" s="8"/>
      <c r="AG575" s="7">
        <v>0.82</v>
      </c>
      <c r="AH575" s="111">
        <v>8.7999999999999995E-2</v>
      </c>
      <c r="AI575" s="124">
        <v>8.5742268965517274E-2</v>
      </c>
      <c r="AJ575" s="7">
        <v>26.950000000000003</v>
      </c>
      <c r="AK575" s="124">
        <v>2002.156750609757</v>
      </c>
      <c r="AM575" s="124">
        <v>7394.216459756095</v>
      </c>
      <c r="AN575" s="124">
        <v>12102.635701219509</v>
      </c>
      <c r="AO575" s="124">
        <v>5.1875408536585361</v>
      </c>
      <c r="AQ575" s="78"/>
      <c r="AR575" s="7">
        <v>0.10857142857142857</v>
      </c>
      <c r="AS575" s="7">
        <f t="shared" si="257"/>
        <v>0.87780000000000002</v>
      </c>
      <c r="AT575">
        <v>58.199999999999996</v>
      </c>
      <c r="AU575" s="7">
        <v>0</v>
      </c>
      <c r="AV575" s="7">
        <v>0</v>
      </c>
      <c r="AW575" s="78" t="s">
        <v>97</v>
      </c>
      <c r="AX575" s="78" t="s">
        <v>98</v>
      </c>
      <c r="AY575" s="78">
        <v>3342.4</v>
      </c>
      <c r="AZ575" s="78">
        <v>5305.84</v>
      </c>
      <c r="BA575" s="78">
        <v>7.71</v>
      </c>
      <c r="BB575" s="78">
        <v>7.1558081734099339</v>
      </c>
      <c r="BC575" s="78" t="str">
        <f t="shared" si="227"/>
        <v>R67S1C1</v>
      </c>
      <c r="BD575" s="78">
        <f t="shared" si="229"/>
        <v>8.708366128815932</v>
      </c>
      <c r="BE575" s="78">
        <v>14.050000000000002</v>
      </c>
      <c r="BF575" s="78"/>
      <c r="BG575" s="99">
        <v>30.2</v>
      </c>
      <c r="BH575" s="142">
        <v>3.4899769220326711</v>
      </c>
      <c r="BI575" s="99">
        <v>3</v>
      </c>
      <c r="BJ575" s="99">
        <f t="shared" si="230"/>
        <v>8.9833333333333343</v>
      </c>
      <c r="BK575" s="99">
        <v>95.476808905380324</v>
      </c>
      <c r="BL575" s="142">
        <v>2.6351931330472103</v>
      </c>
      <c r="BM575" s="76" t="str">
        <f t="shared" si="231"/>
        <v>R67S1</v>
      </c>
      <c r="BN575" s="76">
        <f t="shared" si="232"/>
        <v>9.9206722816312727</v>
      </c>
      <c r="BO575" s="76"/>
      <c r="BP575" s="110">
        <f t="shared" si="233"/>
        <v>7.1254421160056465</v>
      </c>
      <c r="BQ575" s="144">
        <f t="shared" si="234"/>
        <v>0.19800000000000004</v>
      </c>
      <c r="BR575" s="110">
        <f t="shared" si="235"/>
        <v>7.3914766403857355</v>
      </c>
      <c r="BS575" s="99">
        <v>7</v>
      </c>
      <c r="BT575" s="99">
        <f t="shared" si="236"/>
        <v>9289.8783999999978</v>
      </c>
      <c r="BU575" s="122">
        <v>2</v>
      </c>
      <c r="BV575" s="122">
        <f t="shared" si="237"/>
        <v>7659.8783999999978</v>
      </c>
      <c r="BW575" s="122">
        <f t="shared" si="238"/>
        <v>5.6309012875536473E-3</v>
      </c>
      <c r="BX575" s="122" t="s">
        <v>1377</v>
      </c>
      <c r="BY575" s="122">
        <f t="shared" si="239"/>
        <v>8.7571754582014605E-2</v>
      </c>
      <c r="BZ575" s="78">
        <v>-5.7261957370527732</v>
      </c>
      <c r="CA575" s="122">
        <f t="shared" si="240"/>
        <v>-5.8220171759658852</v>
      </c>
      <c r="CB575" s="122">
        <f t="shared" si="241"/>
        <v>-5.1105666770628542</v>
      </c>
    </row>
    <row r="576" spans="1:80" x14ac:dyDescent="0.35">
      <c r="A576" s="34" t="s">
        <v>79</v>
      </c>
      <c r="B576" s="12">
        <f t="shared" ref="B576:B577" si="261">B575</f>
        <v>1</v>
      </c>
      <c r="C576" s="8" t="s">
        <v>44</v>
      </c>
      <c r="D576" s="12">
        <v>2</v>
      </c>
      <c r="E576" s="58">
        <v>44070</v>
      </c>
      <c r="F576" s="12">
        <v>3637.2</v>
      </c>
      <c r="G576" s="12">
        <v>3638</v>
      </c>
      <c r="H576" s="12">
        <f t="shared" si="259"/>
        <v>3466.2</v>
      </c>
      <c r="I576" s="12">
        <f t="shared" si="259"/>
        <v>3467</v>
      </c>
      <c r="J576" s="8">
        <v>7</v>
      </c>
      <c r="K576" s="55">
        <v>287.61080000000004</v>
      </c>
      <c r="L576" s="78">
        <v>161.40243902439025</v>
      </c>
      <c r="M576" s="78">
        <v>93.597560975609767</v>
      </c>
      <c r="N576" s="78">
        <v>92.073170731707322</v>
      </c>
      <c r="O576" s="78">
        <v>35.518292682926834</v>
      </c>
      <c r="P576" s="8">
        <v>0.54500000000000004</v>
      </c>
      <c r="Q576" s="8">
        <v>0.14000000000000001</v>
      </c>
      <c r="R576" s="8">
        <v>0.2</v>
      </c>
      <c r="S576" s="8">
        <v>1630</v>
      </c>
      <c r="T576" s="8"/>
      <c r="U576" s="8"/>
      <c r="V576" s="8"/>
      <c r="W576" s="8">
        <v>0.35399999999999998</v>
      </c>
      <c r="X576" s="8"/>
      <c r="Y576" s="8"/>
      <c r="Z576" s="8">
        <v>2100</v>
      </c>
      <c r="AA576" s="8">
        <v>158</v>
      </c>
      <c r="AB576" s="8">
        <v>18</v>
      </c>
      <c r="AC576" s="8">
        <v>2573.1</v>
      </c>
      <c r="AD576" s="8">
        <v>254.845</v>
      </c>
      <c r="AE576" s="8"/>
      <c r="AF576" s="8"/>
      <c r="AG576" s="7">
        <v>0.82</v>
      </c>
      <c r="AH576" s="111">
        <v>8.7999999999999995E-2</v>
      </c>
      <c r="AI576" s="124">
        <v>8.5742268965517274E-2</v>
      </c>
      <c r="AJ576" s="7">
        <v>26.950000000000003</v>
      </c>
      <c r="AK576" s="124">
        <v>2002.156750609757</v>
      </c>
      <c r="AM576" s="124">
        <v>7394.216459756095</v>
      </c>
      <c r="AN576" s="124">
        <v>12102.635701219509</v>
      </c>
      <c r="AO576" s="124">
        <v>5.1875408536585361</v>
      </c>
      <c r="AQ576" s="78"/>
      <c r="AR576" s="7">
        <v>0.10857142857142857</v>
      </c>
      <c r="AS576" s="7">
        <f t="shared" si="257"/>
        <v>0.87780000000000002</v>
      </c>
      <c r="AT576">
        <v>58.199999999999996</v>
      </c>
      <c r="AU576" s="7">
        <v>0</v>
      </c>
      <c r="AV576" s="7">
        <v>0</v>
      </c>
      <c r="AW576" s="78" t="s">
        <v>97</v>
      </c>
      <c r="AX576" s="78" t="s">
        <v>98</v>
      </c>
      <c r="AY576" s="78">
        <v>3356.9</v>
      </c>
      <c r="AZ576" s="78">
        <v>5310.72</v>
      </c>
      <c r="BA576" s="78">
        <v>15.14</v>
      </c>
      <c r="BB576" s="78">
        <v>-1.1055266094113072</v>
      </c>
      <c r="BC576" s="78" t="str">
        <f t="shared" si="227"/>
        <v>R67S1C2</v>
      </c>
      <c r="BD576" s="78">
        <f t="shared" si="229"/>
        <v>8.708366128815932</v>
      </c>
      <c r="BE576" s="78">
        <v>-2.1600000000000006</v>
      </c>
      <c r="BF576" s="78"/>
      <c r="BG576" s="99">
        <v>30.2</v>
      </c>
      <c r="BH576" s="142">
        <v>3.4899769220326711</v>
      </c>
      <c r="BI576" s="99">
        <v>3</v>
      </c>
      <c r="BJ576" s="99">
        <f t="shared" si="230"/>
        <v>8.9833333333333343</v>
      </c>
      <c r="BK576" s="99">
        <v>95.476808905380324</v>
      </c>
      <c r="BL576" s="142">
        <v>2.6351931330472103</v>
      </c>
      <c r="BM576" s="76" t="str">
        <f t="shared" si="231"/>
        <v>R67S1</v>
      </c>
      <c r="BN576" s="76">
        <f t="shared" si="232"/>
        <v>9.9206722816312727</v>
      </c>
      <c r="BO576" s="76"/>
      <c r="BP576" s="110">
        <f t="shared" si="233"/>
        <v>7.1254421160056465</v>
      </c>
      <c r="BQ576" s="144">
        <f t="shared" si="234"/>
        <v>0.19800000000000004</v>
      </c>
      <c r="BR576" s="110">
        <f t="shared" si="235"/>
        <v>7.3914766403857355</v>
      </c>
      <c r="BS576" s="99">
        <v>7</v>
      </c>
      <c r="BT576" s="99">
        <f t="shared" si="236"/>
        <v>9322.6915199999985</v>
      </c>
      <c r="BU576" s="122">
        <v>2</v>
      </c>
      <c r="BV576" s="122">
        <f t="shared" si="237"/>
        <v>7692.6915199999985</v>
      </c>
      <c r="BW576" s="122">
        <f t="shared" si="238"/>
        <v>5.6309012875536473E-3</v>
      </c>
      <c r="BX576" s="122" t="s">
        <v>1377</v>
      </c>
      <c r="BY576" s="122">
        <f t="shared" si="239"/>
        <v>8.7571754582014605E-2</v>
      </c>
      <c r="BZ576" s="78">
        <v>-5.7261957370527732</v>
      </c>
      <c r="CA576" s="122">
        <f t="shared" si="240"/>
        <v>-5.8220171759658852</v>
      </c>
      <c r="CB576" s="122">
        <f t="shared" si="241"/>
        <v>-5.1105666770628542</v>
      </c>
    </row>
    <row r="577" spans="1:80" x14ac:dyDescent="0.35">
      <c r="A577" s="34" t="s">
        <v>79</v>
      </c>
      <c r="B577" s="12">
        <f t="shared" si="261"/>
        <v>1</v>
      </c>
      <c r="C577" s="8" t="s">
        <v>44</v>
      </c>
      <c r="D577" s="12">
        <v>3</v>
      </c>
      <c r="E577" s="58">
        <v>44070</v>
      </c>
      <c r="F577" s="12">
        <v>3654</v>
      </c>
      <c r="G577" s="12">
        <v>3655.6</v>
      </c>
      <c r="H577" s="12">
        <f t="shared" si="259"/>
        <v>3483</v>
      </c>
      <c r="I577" s="12">
        <f t="shared" si="259"/>
        <v>3484.6</v>
      </c>
      <c r="J577" s="8">
        <v>15</v>
      </c>
      <c r="K577" s="55">
        <v>288.51799999999997</v>
      </c>
      <c r="L577" s="78">
        <v>206.09756097560978</v>
      </c>
      <c r="M577" s="78">
        <v>129.8780487804878</v>
      </c>
      <c r="N577" s="78">
        <v>117.6829268292683</v>
      </c>
      <c r="O577" s="78">
        <v>23.01829268292683</v>
      </c>
      <c r="P577" s="22">
        <v>0.57799999999999996</v>
      </c>
      <c r="Q577" s="71">
        <v>0.14799999999999999</v>
      </c>
      <c r="R577" s="71">
        <v>0.19400000000000001</v>
      </c>
      <c r="S577" s="8">
        <v>1725</v>
      </c>
      <c r="T577" s="8"/>
      <c r="U577" s="8"/>
      <c r="V577" s="8"/>
      <c r="W577" s="8">
        <v>0.32300000000000001</v>
      </c>
      <c r="X577" s="8"/>
      <c r="Y577" s="8"/>
      <c r="Z577" s="8">
        <v>1908</v>
      </c>
      <c r="AA577" s="8">
        <v>9</v>
      </c>
      <c r="AB577" s="8">
        <v>18</v>
      </c>
      <c r="AC577" s="8">
        <v>2573.1</v>
      </c>
      <c r="AD577" s="8">
        <v>254.845</v>
      </c>
      <c r="AE577" s="8"/>
      <c r="AF577" s="8"/>
      <c r="AG577" s="7">
        <v>0.82</v>
      </c>
      <c r="AH577" s="111">
        <v>8.7999999999999995E-2</v>
      </c>
      <c r="AI577" s="124">
        <v>8.5742268965517274E-2</v>
      </c>
      <c r="AJ577" s="7">
        <v>26.950000000000003</v>
      </c>
      <c r="AK577" s="124">
        <v>2002.156750609757</v>
      </c>
      <c r="AM577" s="124">
        <v>7394.216459756095</v>
      </c>
      <c r="AN577" s="124">
        <v>12102.635701219509</v>
      </c>
      <c r="AO577" s="124">
        <v>5.1875408536585361</v>
      </c>
      <c r="AQ577" s="78"/>
      <c r="AR577" s="7">
        <v>0.10857142857142857</v>
      </c>
      <c r="AS577" s="7">
        <f t="shared" si="257"/>
        <v>0.87780000000000002</v>
      </c>
      <c r="AT577">
        <v>58.199999999999996</v>
      </c>
      <c r="AU577" s="7">
        <v>0</v>
      </c>
      <c r="AV577" s="7">
        <v>0</v>
      </c>
      <c r="AW577" s="78" t="s">
        <v>97</v>
      </c>
      <c r="AX577" s="78" t="s">
        <v>98</v>
      </c>
      <c r="AY577" s="78">
        <v>3376.7</v>
      </c>
      <c r="AZ577" s="78">
        <v>5317.44</v>
      </c>
      <c r="BA577" s="78">
        <v>56.65</v>
      </c>
      <c r="BB577" s="78">
        <v>20.074816822449169</v>
      </c>
      <c r="BC577" s="78" t="str">
        <f t="shared" si="227"/>
        <v>R67S1C3</v>
      </c>
      <c r="BD577" s="78">
        <f t="shared" si="229"/>
        <v>8.708366128815932</v>
      </c>
      <c r="BE577" s="78">
        <v>38.959999999999994</v>
      </c>
      <c r="BF577" s="78"/>
      <c r="BG577" s="99">
        <v>30.2</v>
      </c>
      <c r="BH577" s="142">
        <v>3.4899769220326711</v>
      </c>
      <c r="BI577" s="99">
        <v>3</v>
      </c>
      <c r="BJ577" s="99">
        <f t="shared" si="230"/>
        <v>8.9833333333333343</v>
      </c>
      <c r="BK577" s="99">
        <v>95.476808905380324</v>
      </c>
      <c r="BL577" s="142">
        <v>5.6423841059602644</v>
      </c>
      <c r="BM577" s="76" t="str">
        <f t="shared" si="231"/>
        <v>R67S1</v>
      </c>
      <c r="BN577" s="76">
        <f t="shared" si="232"/>
        <v>9.9206722816312727</v>
      </c>
      <c r="BO577" s="76"/>
      <c r="BP577" s="110">
        <f t="shared" si="233"/>
        <v>7.9235456891459135</v>
      </c>
      <c r="BQ577" s="144">
        <f t="shared" si="234"/>
        <v>0.19800000000000004</v>
      </c>
      <c r="BR577" s="110">
        <f t="shared" si="235"/>
        <v>7.3914766403857355</v>
      </c>
      <c r="BS577" s="99">
        <v>7</v>
      </c>
      <c r="BT577" s="99">
        <f t="shared" si="236"/>
        <v>9367.8768</v>
      </c>
      <c r="BU577" s="122">
        <v>2</v>
      </c>
      <c r="BV577" s="122">
        <f t="shared" si="237"/>
        <v>7642.8768</v>
      </c>
      <c r="BW577" s="122">
        <f t="shared" si="238"/>
        <v>8.4280794701986749E-3</v>
      </c>
      <c r="BX577" s="122" t="s">
        <v>1377</v>
      </c>
      <c r="BY577" s="122">
        <f t="shared" si="239"/>
        <v>0.1466597130491212</v>
      </c>
      <c r="BZ577" s="78">
        <v>-6.0136600537921066</v>
      </c>
      <c r="CA577" s="122">
        <f t="shared" si="240"/>
        <v>-5.8220171759658852</v>
      </c>
      <c r="CB577" s="122">
        <f t="shared" si="241"/>
        <v>-5.1105666770628542</v>
      </c>
    </row>
    <row r="578" spans="1:80" x14ac:dyDescent="0.35">
      <c r="A578" s="34" t="s">
        <v>81</v>
      </c>
      <c r="B578" s="14">
        <v>6</v>
      </c>
      <c r="C578" s="8" t="s">
        <v>46</v>
      </c>
      <c r="D578" s="14">
        <v>4</v>
      </c>
      <c r="E578" s="58">
        <v>43959</v>
      </c>
      <c r="F578" s="12">
        <v>3092.4</v>
      </c>
      <c r="G578" s="12">
        <v>3093.2</v>
      </c>
      <c r="H578" s="12">
        <v>2945.8</v>
      </c>
      <c r="I578" s="12">
        <v>2946.6</v>
      </c>
      <c r="J578" s="8">
        <v>7</v>
      </c>
      <c r="K578" s="54">
        <v>259.8818</v>
      </c>
      <c r="L578" s="78">
        <v>90.243902439024396</v>
      </c>
      <c r="M578" s="78">
        <v>64.908536585365866</v>
      </c>
      <c r="N578" s="78">
        <v>63.93292682926829</v>
      </c>
      <c r="O578" s="78">
        <v>19.207317073170731</v>
      </c>
      <c r="P578" s="8">
        <v>0.60299999999999998</v>
      </c>
      <c r="Q578" s="8">
        <v>0.19600000000000001</v>
      </c>
      <c r="R578" s="8">
        <v>0.28199999999999997</v>
      </c>
      <c r="S578" s="8">
        <v>1530</v>
      </c>
      <c r="T578" s="8"/>
      <c r="U578" s="8"/>
      <c r="V578" s="8"/>
      <c r="W578" s="8">
        <v>0.28799999999999998</v>
      </c>
      <c r="X578" s="8"/>
      <c r="Y578" s="8"/>
      <c r="Z578" s="8">
        <v>6881</v>
      </c>
      <c r="AA578" s="8">
        <v>161.6</v>
      </c>
      <c r="AB578" s="8">
        <v>6.4</v>
      </c>
      <c r="AC578" s="8">
        <v>2813.78</v>
      </c>
      <c r="AD578" s="8">
        <v>306.61</v>
      </c>
      <c r="AE578" s="8"/>
      <c r="AF578" s="8"/>
      <c r="AG578" s="7">
        <v>0.84</v>
      </c>
      <c r="AH578" s="111">
        <v>0.13</v>
      </c>
      <c r="AI578" s="124">
        <v>7.7922937499999984E-2</v>
      </c>
      <c r="AJ578" s="7">
        <v>39.092000000000006</v>
      </c>
      <c r="AK578" s="124">
        <v>1767.390193684209</v>
      </c>
      <c r="AM578" s="124">
        <v>6837.9533326315805</v>
      </c>
      <c r="AN578" s="124">
        <v>10085.489226315791</v>
      </c>
      <c r="AO578" s="124">
        <v>2.0293242105263158</v>
      </c>
      <c r="AQ578" s="78"/>
      <c r="AR578" s="7">
        <v>0.17369282717691598</v>
      </c>
      <c r="AS578" s="7">
        <f t="shared" si="257"/>
        <v>2.0370000000000004</v>
      </c>
      <c r="AT578">
        <v>43.4</v>
      </c>
      <c r="AU578" s="7">
        <v>0.63009999999999999</v>
      </c>
      <c r="AV578" s="7">
        <v>16.887781083326633</v>
      </c>
      <c r="AW578" s="78" t="s">
        <v>97</v>
      </c>
      <c r="AX578" s="78" t="s">
        <v>101</v>
      </c>
      <c r="AY578" s="78" t="e">
        <v>#N/A</v>
      </c>
      <c r="AZ578" s="78" t="e">
        <v>#N/A</v>
      </c>
      <c r="BA578" s="78" t="e">
        <v>#N/A</v>
      </c>
      <c r="BB578" s="78" t="e">
        <v>#N/A</v>
      </c>
      <c r="BC578" s="78" t="str">
        <f t="shared" ref="BC578:BC641" si="262">CONCATENATE("R",RIGHT(A578,2),"S",B578,"C",D578)</f>
        <v>R69S6C4</v>
      </c>
      <c r="BD578" s="78" t="e">
        <f t="shared" si="229"/>
        <v>#N/A</v>
      </c>
      <c r="BE578" s="78" t="e">
        <v>#N/A</v>
      </c>
      <c r="BF578" s="78"/>
      <c r="BG578" s="99">
        <v>30.2</v>
      </c>
      <c r="BH578" s="142">
        <v>2.2663859862787721</v>
      </c>
      <c r="BI578" s="99">
        <v>4</v>
      </c>
      <c r="BJ578" s="99">
        <f t="shared" si="230"/>
        <v>9.7730000000000015</v>
      </c>
      <c r="BK578" s="99">
        <v>71.978409904839864</v>
      </c>
      <c r="BL578" s="142">
        <v>3.3793650793650802</v>
      </c>
      <c r="BM578" s="76" t="str">
        <f t="shared" si="231"/>
        <v>R69S6</v>
      </c>
      <c r="BN578" s="76" t="e">
        <f t="shared" si="232"/>
        <v>#N/A</v>
      </c>
      <c r="BO578" s="76"/>
      <c r="BP578" s="110">
        <f t="shared" si="233"/>
        <v>22.859677768085472</v>
      </c>
      <c r="BQ578" s="144">
        <f t="shared" si="234"/>
        <v>0.30375000000000002</v>
      </c>
      <c r="BR578" s="110">
        <f t="shared" si="235"/>
        <v>14.246334545832841</v>
      </c>
      <c r="BS578" s="99">
        <v>5</v>
      </c>
      <c r="BT578" s="99">
        <f t="shared" si="236"/>
        <v>8116.2681600000005</v>
      </c>
      <c r="BU578">
        <v>6</v>
      </c>
      <c r="BV578" s="122">
        <f t="shared" si="237"/>
        <v>6586.2681600000005</v>
      </c>
      <c r="BW578" s="122">
        <f t="shared" si="238"/>
        <v>1.4681904761904761E-2</v>
      </c>
      <c r="BX578" s="122" t="s">
        <v>1376</v>
      </c>
      <c r="BY578" s="122">
        <f t="shared" si="239"/>
        <v>0.14777764750920036</v>
      </c>
      <c r="BZ578" s="78">
        <v>-5.3601705613650097</v>
      </c>
      <c r="CA578" s="122">
        <f t="shared" si="240"/>
        <v>-5.8045112041720985</v>
      </c>
      <c r="CB578" s="122">
        <f t="shared" si="241"/>
        <v>-11.823789322898566</v>
      </c>
    </row>
    <row r="579" spans="1:80" x14ac:dyDescent="0.35">
      <c r="A579" s="34" t="s">
        <v>81</v>
      </c>
      <c r="B579" s="14">
        <f t="shared" ref="B579:B581" si="263">B578</f>
        <v>6</v>
      </c>
      <c r="C579" s="8" t="s">
        <v>46</v>
      </c>
      <c r="D579" s="14">
        <v>3</v>
      </c>
      <c r="E579" s="58">
        <v>43959</v>
      </c>
      <c r="F579" s="12">
        <v>3077.8</v>
      </c>
      <c r="G579" s="12">
        <v>3078.6</v>
      </c>
      <c r="H579" s="12">
        <v>2931.2000000000003</v>
      </c>
      <c r="I579" s="12">
        <v>2932</v>
      </c>
      <c r="J579" s="8">
        <v>7</v>
      </c>
      <c r="K579" s="54">
        <v>259.09339999999997</v>
      </c>
      <c r="L579" s="78">
        <v>132.01219512195124</v>
      </c>
      <c r="M579" s="78">
        <v>114.63414634146342</v>
      </c>
      <c r="N579" s="78">
        <v>94.207317073170742</v>
      </c>
      <c r="O579" s="78">
        <v>15.121951219512196</v>
      </c>
      <c r="P579" s="8">
        <v>0.61199999999999999</v>
      </c>
      <c r="Q579" s="8">
        <v>0.21299999999999999</v>
      </c>
      <c r="R579" s="8">
        <v>0.27700000000000002</v>
      </c>
      <c r="S579" s="8">
        <v>1372</v>
      </c>
      <c r="T579" s="8"/>
      <c r="U579" s="8"/>
      <c r="V579" s="8"/>
      <c r="W579" s="8">
        <v>0.28899999999999998</v>
      </c>
      <c r="X579" s="8"/>
      <c r="Y579" s="8"/>
      <c r="Z579" s="8">
        <v>7890</v>
      </c>
      <c r="AA579" s="8">
        <v>104.9</v>
      </c>
      <c r="AB579" s="8">
        <v>6.4</v>
      </c>
      <c r="AC579" s="8">
        <v>2813.78</v>
      </c>
      <c r="AD579" s="8">
        <v>306.61</v>
      </c>
      <c r="AE579" s="8"/>
      <c r="AF579" s="8"/>
      <c r="AG579" s="7">
        <v>0.84</v>
      </c>
      <c r="AH579" s="111">
        <v>0.13</v>
      </c>
      <c r="AI579" s="124">
        <v>7.7922937499999984E-2</v>
      </c>
      <c r="AJ579" s="7">
        <v>39.092000000000006</v>
      </c>
      <c r="AK579" s="124">
        <v>1767.390193684209</v>
      </c>
      <c r="AM579" s="124">
        <v>6837.9533326315805</v>
      </c>
      <c r="AN579" s="124">
        <v>10085.489226315791</v>
      </c>
      <c r="AO579" s="124">
        <v>2.0293242105263158</v>
      </c>
      <c r="AQ579" s="78"/>
      <c r="AR579" s="7">
        <v>0.17369282717691598</v>
      </c>
      <c r="AS579" s="7">
        <f t="shared" si="257"/>
        <v>2.0370000000000004</v>
      </c>
      <c r="AT579">
        <v>43.4</v>
      </c>
      <c r="AU579" s="7">
        <v>3.8600000000000002E-2</v>
      </c>
      <c r="AV579" s="7">
        <v>1.0345474524939027</v>
      </c>
      <c r="AW579" s="78" t="s">
        <v>97</v>
      </c>
      <c r="AX579" s="78" t="s">
        <v>101</v>
      </c>
      <c r="AY579" s="78" t="e">
        <v>#N/A</v>
      </c>
      <c r="AZ579" s="78" t="e">
        <v>#N/A</v>
      </c>
      <c r="BA579" s="78" t="e">
        <v>#N/A</v>
      </c>
      <c r="BB579" s="78" t="e">
        <v>#N/A</v>
      </c>
      <c r="BC579" s="78" t="str">
        <f t="shared" si="262"/>
        <v>R69S6C3</v>
      </c>
      <c r="BD579" s="78" t="e">
        <f t="shared" ref="BD579:BD642" si="264">AVERAGEIF($BM$2:$BM$944, BM579, $BB$2:$BB$944)</f>
        <v>#N/A</v>
      </c>
      <c r="BE579" s="78" t="e">
        <v>#N/A</v>
      </c>
      <c r="BF579" s="78"/>
      <c r="BG579" s="99">
        <v>30.2</v>
      </c>
      <c r="BH579" s="142">
        <v>2.2663859862787721</v>
      </c>
      <c r="BI579" s="99">
        <v>4</v>
      </c>
      <c r="BJ579" s="99">
        <f t="shared" ref="BJ579:BJ642" si="265">AJ579/BI579</f>
        <v>9.7730000000000015</v>
      </c>
      <c r="BK579" s="99">
        <v>71.978409904839864</v>
      </c>
      <c r="BL579" s="142">
        <v>7.5806451612903221</v>
      </c>
      <c r="BM579" s="76" t="str">
        <f t="shared" ref="BM579:BM642" si="266">LEFT(BC579,5)</f>
        <v>R69S6</v>
      </c>
      <c r="BN579" s="76" t="e">
        <f t="shared" ref="BN579:BN642" si="267">BD579/AS579</f>
        <v>#N/A</v>
      </c>
      <c r="BO579" s="76"/>
      <c r="BP579" s="110">
        <f t="shared" ref="BP579:BP642" si="268">AD579*1000/(O579*3.28*3.28*M579)</f>
        <v>16.440567089910775</v>
      </c>
      <c r="BQ579" s="144">
        <f t="shared" ref="BQ579:BQ642" si="269">AVERAGEIF($BM$2:$BM$942,BM579,$R$2:$R$942)</f>
        <v>0.30375000000000002</v>
      </c>
      <c r="BR579" s="110">
        <f t="shared" ref="BR579:BR642" si="270">AVERAGEIF($BM$2:$BM$942,BM579,$BP$2:$BP$942)</f>
        <v>14.246334545832841</v>
      </c>
      <c r="BS579" s="99">
        <v>5</v>
      </c>
      <c r="BT579" s="99">
        <f t="shared" ref="BT579:BT642" si="271">AG579*H579*3.28</f>
        <v>8076.0422399999998</v>
      </c>
      <c r="BU579" s="122">
        <v>6</v>
      </c>
      <c r="BV579" s="122">
        <f t="shared" ref="BV579:BV642" si="272">BT579-S579</f>
        <v>6704.0422399999998</v>
      </c>
      <c r="BW579" s="122">
        <f t="shared" ref="BW579:BW642" si="273">R579/O579</f>
        <v>1.8317741935483873E-2</v>
      </c>
      <c r="BX579" s="122" t="s">
        <v>1376</v>
      </c>
      <c r="BY579" s="122">
        <f t="shared" ref="BY579:BY642" si="274">(M579)^0.25/O579</f>
        <v>0.21638176926780472</v>
      </c>
      <c r="BZ579" s="78">
        <v>-5.9289371328554701</v>
      </c>
      <c r="CA579" s="122">
        <f t="shared" ref="CA579:CA642" si="275">AVERAGEIF($BM$2:$BM$943,BM579,$BZ$2:$BZ$943)</f>
        <v>-5.8045112041720985</v>
      </c>
      <c r="CB579" s="122">
        <f t="shared" ref="CB579:CB642" si="276">CA579*AS579</f>
        <v>-11.823789322898566</v>
      </c>
    </row>
    <row r="580" spans="1:80" x14ac:dyDescent="0.35">
      <c r="A580" s="34" t="s">
        <v>81</v>
      </c>
      <c r="B580" s="14">
        <f t="shared" si="263"/>
        <v>6</v>
      </c>
      <c r="C580" s="8" t="s">
        <v>46</v>
      </c>
      <c r="D580" s="14">
        <v>2</v>
      </c>
      <c r="E580" s="58">
        <v>43959</v>
      </c>
      <c r="F580" s="12">
        <v>3063</v>
      </c>
      <c r="G580" s="12">
        <v>3063.8</v>
      </c>
      <c r="H580" s="12">
        <v>2916.4</v>
      </c>
      <c r="I580" s="12">
        <v>2917.2000000000003</v>
      </c>
      <c r="J580" s="8">
        <v>7</v>
      </c>
      <c r="K580" s="54">
        <v>258.29420000000005</v>
      </c>
      <c r="L580" s="78">
        <v>134.7560975609756</v>
      </c>
      <c r="M580" s="78">
        <v>118.78048780487806</v>
      </c>
      <c r="N580" s="78">
        <v>115.48780487804879</v>
      </c>
      <c r="O580" s="78">
        <v>27.134146341463417</v>
      </c>
      <c r="P580" s="8">
        <v>0.81</v>
      </c>
      <c r="Q580" s="8">
        <v>0.23899999999999999</v>
      </c>
      <c r="R580" s="8">
        <v>0.32800000000000001</v>
      </c>
      <c r="S580" s="8">
        <v>1447</v>
      </c>
      <c r="T580" s="8"/>
      <c r="U580" s="8"/>
      <c r="V580" s="8"/>
      <c r="W580" s="8">
        <v>0.36799999999999999</v>
      </c>
      <c r="X580" s="8"/>
      <c r="Y580" s="8"/>
      <c r="Z580" s="8">
        <v>9454</v>
      </c>
      <c r="AA580" s="8">
        <v>121.3</v>
      </c>
      <c r="AB580" s="8">
        <v>6.4</v>
      </c>
      <c r="AC580" s="8">
        <v>2813.78</v>
      </c>
      <c r="AD580" s="8">
        <v>306.61</v>
      </c>
      <c r="AE580" s="8"/>
      <c r="AF580" s="8"/>
      <c r="AG580" s="7">
        <v>0.84</v>
      </c>
      <c r="AH580" s="111">
        <v>0.13</v>
      </c>
      <c r="AI580" s="124">
        <v>7.7922937499999984E-2</v>
      </c>
      <c r="AJ580" s="7">
        <v>39.092000000000006</v>
      </c>
      <c r="AK580" s="124">
        <v>1767.390193684209</v>
      </c>
      <c r="AM580" s="124">
        <v>6837.9533326315805</v>
      </c>
      <c r="AN580" s="124">
        <v>10085.489226315791</v>
      </c>
      <c r="AO580" s="124">
        <v>2.0293242105263158</v>
      </c>
      <c r="AQ580" s="78"/>
      <c r="AR580" s="7">
        <v>0.17369282717691598</v>
      </c>
      <c r="AS580" s="7">
        <f t="shared" si="257"/>
        <v>2.0370000000000004</v>
      </c>
      <c r="AT580">
        <v>43.4</v>
      </c>
      <c r="AU580" s="7">
        <v>1.61E-2</v>
      </c>
      <c r="AV580" s="7">
        <v>0.43150813433035828</v>
      </c>
      <c r="AW580" s="78" t="s">
        <v>97</v>
      </c>
      <c r="AX580" s="78" t="s">
        <v>101</v>
      </c>
      <c r="AY580" s="78" t="e">
        <v>#N/A</v>
      </c>
      <c r="AZ580" s="78" t="e">
        <v>#N/A</v>
      </c>
      <c r="BA580" s="78" t="e">
        <v>#N/A</v>
      </c>
      <c r="BB580" s="78" t="e">
        <v>#N/A</v>
      </c>
      <c r="BC580" s="78" t="str">
        <f t="shared" si="262"/>
        <v>R69S6C2</v>
      </c>
      <c r="BD580" s="78" t="e">
        <f t="shared" si="264"/>
        <v>#N/A</v>
      </c>
      <c r="BE580" s="78" t="e">
        <v>#N/A</v>
      </c>
      <c r="BF580" s="78"/>
      <c r="BG580" s="99">
        <v>30.2</v>
      </c>
      <c r="BH580" s="142">
        <v>2.2663859862787721</v>
      </c>
      <c r="BI580" s="99">
        <v>4</v>
      </c>
      <c r="BJ580" s="99">
        <f t="shared" si="265"/>
        <v>9.7730000000000015</v>
      </c>
      <c r="BK580" s="99">
        <v>71.978409904839864</v>
      </c>
      <c r="BL580" s="142">
        <v>4.3775280898876403</v>
      </c>
      <c r="BM580" s="76" t="str">
        <f t="shared" si="266"/>
        <v>R69S6</v>
      </c>
      <c r="BN580" s="76" t="e">
        <f t="shared" si="267"/>
        <v>#N/A</v>
      </c>
      <c r="BO580" s="76"/>
      <c r="BP580" s="110">
        <f t="shared" si="268"/>
        <v>8.8425466626675586</v>
      </c>
      <c r="BQ580" s="144">
        <f t="shared" si="269"/>
        <v>0.30375000000000002</v>
      </c>
      <c r="BR580" s="110">
        <f t="shared" si="270"/>
        <v>14.246334545832841</v>
      </c>
      <c r="BS580" s="99">
        <v>5</v>
      </c>
      <c r="BT580" s="99">
        <f t="shared" si="271"/>
        <v>8035.2652799999987</v>
      </c>
      <c r="BU580" s="122">
        <v>6</v>
      </c>
      <c r="BV580" s="122">
        <f t="shared" si="272"/>
        <v>6588.2652799999987</v>
      </c>
      <c r="BW580" s="122">
        <f t="shared" si="273"/>
        <v>1.2088089887640449E-2</v>
      </c>
      <c r="BX580" s="122" t="s">
        <v>1376</v>
      </c>
      <c r="BY580" s="122">
        <f t="shared" si="274"/>
        <v>0.12166624741315023</v>
      </c>
      <c r="BZ580" s="78">
        <v>-5.9644685612339563</v>
      </c>
      <c r="CA580" s="122">
        <f t="shared" si="275"/>
        <v>-5.8045112041720985</v>
      </c>
      <c r="CB580" s="122">
        <f t="shared" si="276"/>
        <v>-11.823789322898566</v>
      </c>
    </row>
    <row r="581" spans="1:80" x14ac:dyDescent="0.35">
      <c r="A581" s="34" t="s">
        <v>81</v>
      </c>
      <c r="B581" s="14">
        <f t="shared" si="263"/>
        <v>6</v>
      </c>
      <c r="C581" s="8" t="s">
        <v>46</v>
      </c>
      <c r="D581" s="14">
        <v>1</v>
      </c>
      <c r="E581" s="58">
        <v>43959</v>
      </c>
      <c r="F581" s="12">
        <v>3054.8</v>
      </c>
      <c r="G581" s="12">
        <v>3055.6</v>
      </c>
      <c r="H581" s="12">
        <v>2908.2000000000003</v>
      </c>
      <c r="I581" s="12">
        <v>2909</v>
      </c>
      <c r="J581" s="8">
        <v>7</v>
      </c>
      <c r="K581" s="54">
        <v>257.85140000000001</v>
      </c>
      <c r="L581" s="78">
        <v>134.7560975609756</v>
      </c>
      <c r="M581" s="78">
        <v>118.78048780487806</v>
      </c>
      <c r="N581" s="78">
        <v>115.48780487804879</v>
      </c>
      <c r="O581" s="78">
        <v>27.134146341463417</v>
      </c>
      <c r="P581" s="8">
        <v>0.81</v>
      </c>
      <c r="Q581" s="8">
        <v>0.23899999999999999</v>
      </c>
      <c r="R581" s="8">
        <v>0.32800000000000001</v>
      </c>
      <c r="S581" s="8">
        <v>1447</v>
      </c>
      <c r="T581" s="8"/>
      <c r="U581" s="8"/>
      <c r="V581" s="8"/>
      <c r="W581" s="8">
        <v>0.36799999999999999</v>
      </c>
      <c r="X581" s="8"/>
      <c r="Y581" s="8"/>
      <c r="Z581" s="8">
        <v>9454</v>
      </c>
      <c r="AA581" s="8">
        <v>121.3</v>
      </c>
      <c r="AB581" s="8">
        <v>6.4</v>
      </c>
      <c r="AC581" s="8">
        <v>2813.78</v>
      </c>
      <c r="AD581" s="8">
        <v>306.61</v>
      </c>
      <c r="AE581" s="8"/>
      <c r="AF581" s="8"/>
      <c r="AG581" s="7">
        <v>0.84</v>
      </c>
      <c r="AH581" s="111">
        <v>0.13</v>
      </c>
      <c r="AI581" s="124">
        <v>7.7922937499999984E-2</v>
      </c>
      <c r="AJ581" s="7">
        <v>39.092000000000006</v>
      </c>
      <c r="AK581" s="124">
        <v>1767.390193684209</v>
      </c>
      <c r="AM581" s="124">
        <v>6837.9533326315805</v>
      </c>
      <c r="AN581" s="124">
        <v>10085.489226315791</v>
      </c>
      <c r="AO581" s="124">
        <v>2.0293242105263158</v>
      </c>
      <c r="AQ581" s="78"/>
      <c r="AR581" s="7">
        <v>0.17369282717691598</v>
      </c>
      <c r="AS581" s="7">
        <f t="shared" si="257"/>
        <v>2.0370000000000004</v>
      </c>
      <c r="AT581">
        <v>43.4</v>
      </c>
      <c r="AU581" s="7">
        <v>1.06E-2</v>
      </c>
      <c r="AV581" s="7">
        <v>0.28409852322371421</v>
      </c>
      <c r="AW581" s="78" t="s">
        <v>97</v>
      </c>
      <c r="AX581" s="78" t="s">
        <v>101</v>
      </c>
      <c r="AY581" s="78" t="e">
        <v>#N/A</v>
      </c>
      <c r="AZ581" s="78" t="e">
        <v>#N/A</v>
      </c>
      <c r="BA581" s="78" t="e">
        <v>#N/A</v>
      </c>
      <c r="BB581" s="78" t="e">
        <v>#N/A</v>
      </c>
      <c r="BC581" s="78" t="str">
        <f t="shared" si="262"/>
        <v>R69S6C1</v>
      </c>
      <c r="BD581" s="78" t="e">
        <f t="shared" si="264"/>
        <v>#N/A</v>
      </c>
      <c r="BE581" s="78" t="e">
        <v>#N/A</v>
      </c>
      <c r="BF581" s="78"/>
      <c r="BG581" s="99">
        <v>30.2</v>
      </c>
      <c r="BH581" s="142">
        <v>2.2663859862787721</v>
      </c>
      <c r="BI581" s="99">
        <v>4</v>
      </c>
      <c r="BJ581" s="99">
        <f t="shared" si="265"/>
        <v>9.7730000000000015</v>
      </c>
      <c r="BK581" s="99">
        <v>71.978409904839864</v>
      </c>
      <c r="BL581" s="142">
        <v>4.3775280898876403</v>
      </c>
      <c r="BM581" s="76" t="str">
        <f t="shared" si="266"/>
        <v>R69S6</v>
      </c>
      <c r="BN581" s="76" t="e">
        <f t="shared" si="267"/>
        <v>#N/A</v>
      </c>
      <c r="BO581" s="76"/>
      <c r="BP581" s="110">
        <f t="shared" si="268"/>
        <v>8.8425466626675586</v>
      </c>
      <c r="BQ581" s="144">
        <f t="shared" si="269"/>
        <v>0.30375000000000002</v>
      </c>
      <c r="BR581" s="110">
        <f t="shared" si="270"/>
        <v>14.246334545832841</v>
      </c>
      <c r="BS581" s="99">
        <v>5</v>
      </c>
      <c r="BT581" s="99">
        <f t="shared" si="271"/>
        <v>8012.6726399999989</v>
      </c>
      <c r="BU581" s="122">
        <v>6</v>
      </c>
      <c r="BV581" s="122">
        <f t="shared" si="272"/>
        <v>6565.6726399999989</v>
      </c>
      <c r="BW581" s="122">
        <f t="shared" si="273"/>
        <v>1.2088089887640449E-2</v>
      </c>
      <c r="BX581" s="122" t="s">
        <v>1376</v>
      </c>
      <c r="BY581" s="122">
        <f t="shared" si="274"/>
        <v>0.12166624741315023</v>
      </c>
      <c r="BZ581" s="78">
        <v>-5.9644685612339563</v>
      </c>
      <c r="CA581" s="122">
        <f t="shared" si="275"/>
        <v>-5.8045112041720985</v>
      </c>
      <c r="CB581" s="122">
        <f t="shared" si="276"/>
        <v>-11.823789322898566</v>
      </c>
    </row>
    <row r="582" spans="1:80" x14ac:dyDescent="0.35">
      <c r="A582" s="34" t="s">
        <v>81</v>
      </c>
      <c r="B582" s="12">
        <v>4</v>
      </c>
      <c r="C582" s="8" t="s">
        <v>45</v>
      </c>
      <c r="D582" s="12">
        <v>3</v>
      </c>
      <c r="E582" s="58">
        <v>43958</v>
      </c>
      <c r="F582" s="12">
        <v>3212.2</v>
      </c>
      <c r="G582" s="12">
        <v>3213</v>
      </c>
      <c r="H582" s="12">
        <f t="shared" ref="H582:I589" si="277">F582-146.6</f>
        <v>3065.6</v>
      </c>
      <c r="I582" s="12">
        <f t="shared" si="277"/>
        <v>3066.4</v>
      </c>
      <c r="J582" s="8">
        <v>7</v>
      </c>
      <c r="K582" s="55">
        <v>266.351</v>
      </c>
      <c r="L582" s="78">
        <v>135.36585365853659</v>
      </c>
      <c r="M582" s="78">
        <v>132.6219512195122</v>
      </c>
      <c r="N582" s="78">
        <v>96.646341463414643</v>
      </c>
      <c r="O582" s="78">
        <v>30.365853658536587</v>
      </c>
      <c r="P582" s="8">
        <v>0.78100000000000003</v>
      </c>
      <c r="Q582" s="8">
        <v>9.1999999999999998E-2</v>
      </c>
      <c r="R582" s="8">
        <v>0.20499999999999999</v>
      </c>
      <c r="S582" s="8">
        <v>1812</v>
      </c>
      <c r="T582" s="8"/>
      <c r="U582" s="8"/>
      <c r="V582" s="8"/>
      <c r="W582" s="8">
        <v>0.35</v>
      </c>
      <c r="X582" s="8"/>
      <c r="Y582" s="8"/>
      <c r="Z582" s="8">
        <v>5529</v>
      </c>
      <c r="AA582" s="8">
        <v>63.5</v>
      </c>
      <c r="AB582" s="8">
        <v>3.2</v>
      </c>
      <c r="AC582" s="8">
        <v>2415.4499999999998</v>
      </c>
      <c r="AD582" s="8">
        <v>202.78899999999999</v>
      </c>
      <c r="AE582" s="8"/>
      <c r="AF582" s="8"/>
      <c r="AG582" s="7">
        <v>0.94</v>
      </c>
      <c r="AH582" s="111">
        <v>0.11700000000000001</v>
      </c>
      <c r="AI582" s="124">
        <v>4.675E-2</v>
      </c>
      <c r="AJ582" s="7">
        <v>23.045999999999999</v>
      </c>
      <c r="AK582" s="124">
        <v>1902.423258940398</v>
      </c>
      <c r="AM582" s="124">
        <v>7034.6161218543048</v>
      </c>
      <c r="AN582" s="124">
        <v>10543.54900397351</v>
      </c>
      <c r="AO582" s="124">
        <v>4.6474960264900664</v>
      </c>
      <c r="AQ582" s="78"/>
      <c r="AR582" s="7">
        <v>0.18011802481992537</v>
      </c>
      <c r="AS582" s="7">
        <f t="shared" si="257"/>
        <v>1.2452999999999999</v>
      </c>
      <c r="AT582">
        <v>47</v>
      </c>
      <c r="AU582" s="7">
        <v>4.9000000000000002E-2</v>
      </c>
      <c r="AV582" s="7">
        <v>1.3132856262228298</v>
      </c>
      <c r="AW582" s="78" t="s">
        <v>97</v>
      </c>
      <c r="AX582" s="78" t="s">
        <v>101</v>
      </c>
      <c r="AY582" s="78" t="e">
        <v>#N/A</v>
      </c>
      <c r="AZ582" s="78" t="e">
        <v>#N/A</v>
      </c>
      <c r="BA582" s="78" t="e">
        <v>#N/A</v>
      </c>
      <c r="BB582" s="78" t="e">
        <v>#N/A</v>
      </c>
      <c r="BC582" s="78" t="str">
        <f t="shared" si="262"/>
        <v>R69S4C3</v>
      </c>
      <c r="BD582" s="78" t="e">
        <f t="shared" si="264"/>
        <v>#N/A</v>
      </c>
      <c r="BE582" s="78" t="e">
        <v>#N/A</v>
      </c>
      <c r="BF582" s="78"/>
      <c r="BG582" s="99">
        <v>30.4</v>
      </c>
      <c r="BH582" s="142">
        <v>3.5573074423792925</v>
      </c>
      <c r="BI582" s="99">
        <v>3</v>
      </c>
      <c r="BJ582" s="99">
        <f t="shared" si="265"/>
        <v>7.6819999999999995</v>
      </c>
      <c r="BK582" s="99">
        <v>104.80994532673782</v>
      </c>
      <c r="BL582" s="142">
        <v>4.3674698795180724</v>
      </c>
      <c r="BM582" s="76" t="str">
        <f t="shared" si="266"/>
        <v>R69S4</v>
      </c>
      <c r="BN582" s="76" t="e">
        <f t="shared" si="267"/>
        <v>#N/A</v>
      </c>
      <c r="BO582" s="76"/>
      <c r="BP582" s="110">
        <f t="shared" si="268"/>
        <v>4.680538244933758</v>
      </c>
      <c r="BQ582" s="144">
        <f t="shared" si="269"/>
        <v>0.19533333333333333</v>
      </c>
      <c r="BR582" s="110">
        <f t="shared" si="270"/>
        <v>5.9087954854214031</v>
      </c>
      <c r="BS582" s="99">
        <v>5</v>
      </c>
      <c r="BT582" s="99">
        <f t="shared" si="271"/>
        <v>9451.8579199999986</v>
      </c>
      <c r="BU582" s="122">
        <v>6</v>
      </c>
      <c r="BV582" s="122">
        <f t="shared" si="272"/>
        <v>7639.8579199999986</v>
      </c>
      <c r="BW582" s="122">
        <f t="shared" si="273"/>
        <v>6.7510040160642564E-3</v>
      </c>
      <c r="BX582" s="122" t="s">
        <v>1377</v>
      </c>
      <c r="BY582" s="122">
        <f t="shared" si="274"/>
        <v>0.11175535915194956</v>
      </c>
      <c r="BZ582" s="78">
        <v>-6.0746940205542597</v>
      </c>
      <c r="CA582" s="122">
        <f t="shared" si="275"/>
        <v>-6.0001212108314261</v>
      </c>
      <c r="CB582" s="122">
        <f t="shared" si="276"/>
        <v>-7.4719509438483742</v>
      </c>
    </row>
    <row r="583" spans="1:80" x14ac:dyDescent="0.35">
      <c r="A583" s="34" t="s">
        <v>81</v>
      </c>
      <c r="B583" s="12">
        <f t="shared" ref="B583:B584" si="278">B582</f>
        <v>4</v>
      </c>
      <c r="C583" s="8" t="s">
        <v>45</v>
      </c>
      <c r="D583" s="12">
        <v>2</v>
      </c>
      <c r="E583" s="58">
        <v>43958</v>
      </c>
      <c r="F583" s="12">
        <v>3196</v>
      </c>
      <c r="G583" s="12">
        <v>3197.2</v>
      </c>
      <c r="H583" s="12">
        <f t="shared" si="277"/>
        <v>3049.4</v>
      </c>
      <c r="I583" s="12">
        <f t="shared" si="277"/>
        <v>3050.6</v>
      </c>
      <c r="J583" s="8">
        <v>11</v>
      </c>
      <c r="K583" s="55">
        <v>265.49779999999998</v>
      </c>
      <c r="L583" s="78">
        <v>135.36585365853659</v>
      </c>
      <c r="M583" s="78">
        <v>132.6219512195122</v>
      </c>
      <c r="N583" s="78">
        <v>96.646341463414643</v>
      </c>
      <c r="O583" s="78">
        <v>30.365853658536587</v>
      </c>
      <c r="P583" s="8">
        <v>0.78100000000000003</v>
      </c>
      <c r="Q583" s="8">
        <v>9.1999999999999998E-2</v>
      </c>
      <c r="R583" s="8">
        <v>0.20499999999999999</v>
      </c>
      <c r="S583" s="8">
        <v>1812</v>
      </c>
      <c r="T583" s="8"/>
      <c r="U583" s="8"/>
      <c r="V583" s="8"/>
      <c r="W583" s="8">
        <v>0.35</v>
      </c>
      <c r="X583" s="8"/>
      <c r="Y583" s="8"/>
      <c r="Z583" s="8">
        <v>5529</v>
      </c>
      <c r="AA583" s="8">
        <v>63.5</v>
      </c>
      <c r="AB583" s="8">
        <v>3.2</v>
      </c>
      <c r="AC583" s="8">
        <v>2415.4499999999998</v>
      </c>
      <c r="AD583" s="8">
        <v>202.78899999999999</v>
      </c>
      <c r="AE583" s="8"/>
      <c r="AF583" s="8"/>
      <c r="AG583" s="7">
        <v>0.94</v>
      </c>
      <c r="AH583" s="111">
        <v>0.11700000000000001</v>
      </c>
      <c r="AI583" s="124">
        <v>4.675E-2</v>
      </c>
      <c r="AJ583" s="7">
        <v>23.045999999999999</v>
      </c>
      <c r="AK583" s="124">
        <v>1902.423258940398</v>
      </c>
      <c r="AM583" s="124">
        <v>7034.6161218543048</v>
      </c>
      <c r="AN583" s="124">
        <v>10543.54900397351</v>
      </c>
      <c r="AO583" s="124">
        <v>4.6474960264900664</v>
      </c>
      <c r="AQ583" s="78"/>
      <c r="AR583" s="7">
        <v>0.18011802481992537</v>
      </c>
      <c r="AS583" s="7">
        <f t="shared" si="257"/>
        <v>1.2452999999999999</v>
      </c>
      <c r="AT583">
        <v>47</v>
      </c>
      <c r="AU583" s="7">
        <v>9.06E-2</v>
      </c>
      <c r="AV583" s="7">
        <v>2.4282383211385383</v>
      </c>
      <c r="AW583" s="78" t="s">
        <v>97</v>
      </c>
      <c r="AX583" s="78" t="s">
        <v>101</v>
      </c>
      <c r="AY583" s="78" t="e">
        <v>#N/A</v>
      </c>
      <c r="AZ583" s="78" t="e">
        <v>#N/A</v>
      </c>
      <c r="BA583" s="78" t="e">
        <v>#N/A</v>
      </c>
      <c r="BB583" s="78" t="e">
        <v>#N/A</v>
      </c>
      <c r="BC583" s="78" t="str">
        <f t="shared" si="262"/>
        <v>R69S4C2</v>
      </c>
      <c r="BD583" s="78" t="e">
        <f t="shared" si="264"/>
        <v>#N/A</v>
      </c>
      <c r="BE583" s="78" t="e">
        <v>#N/A</v>
      </c>
      <c r="BF583" s="78"/>
      <c r="BG583" s="99">
        <v>30.4</v>
      </c>
      <c r="BH583" s="142">
        <v>3.5573074423792925</v>
      </c>
      <c r="BI583" s="99">
        <v>3</v>
      </c>
      <c r="BJ583" s="99">
        <f t="shared" si="265"/>
        <v>7.6819999999999995</v>
      </c>
      <c r="BK583" s="99">
        <v>104.80994532673782</v>
      </c>
      <c r="BL583" s="142">
        <v>4.3674698795180724</v>
      </c>
      <c r="BM583" s="76" t="str">
        <f t="shared" si="266"/>
        <v>R69S4</v>
      </c>
      <c r="BN583" s="76" t="e">
        <f t="shared" si="267"/>
        <v>#N/A</v>
      </c>
      <c r="BO583" s="76"/>
      <c r="BP583" s="110">
        <f t="shared" si="268"/>
        <v>4.680538244933758</v>
      </c>
      <c r="BQ583" s="144">
        <f t="shared" si="269"/>
        <v>0.19533333333333333</v>
      </c>
      <c r="BR583" s="110">
        <f t="shared" si="270"/>
        <v>5.9087954854214031</v>
      </c>
      <c r="BS583" s="99">
        <v>5</v>
      </c>
      <c r="BT583" s="99">
        <f t="shared" si="271"/>
        <v>9401.9100799999997</v>
      </c>
      <c r="BU583" s="122">
        <v>6</v>
      </c>
      <c r="BV583" s="122">
        <f t="shared" si="272"/>
        <v>7589.9100799999997</v>
      </c>
      <c r="BW583" s="122">
        <f t="shared" si="273"/>
        <v>6.7510040160642564E-3</v>
      </c>
      <c r="BX583" s="122" t="s">
        <v>1377</v>
      </c>
      <c r="BY583" s="122">
        <f t="shared" si="274"/>
        <v>0.11175535915194956</v>
      </c>
      <c r="BZ583" s="78">
        <v>-6.0746940205542597</v>
      </c>
      <c r="CA583" s="122">
        <f t="shared" si="275"/>
        <v>-6.0001212108314261</v>
      </c>
      <c r="CB583" s="122">
        <f t="shared" si="276"/>
        <v>-7.4719509438483742</v>
      </c>
    </row>
    <row r="584" spans="1:80" x14ac:dyDescent="0.35">
      <c r="A584" s="34" t="s">
        <v>81</v>
      </c>
      <c r="B584" s="12">
        <f t="shared" si="278"/>
        <v>4</v>
      </c>
      <c r="C584" s="8" t="s">
        <v>45</v>
      </c>
      <c r="D584" s="12">
        <v>1</v>
      </c>
      <c r="E584" s="58">
        <v>43958</v>
      </c>
      <c r="F584" s="12">
        <v>3181.5</v>
      </c>
      <c r="G584" s="12">
        <v>3182.5</v>
      </c>
      <c r="H584" s="12">
        <f t="shared" si="277"/>
        <v>3034.9</v>
      </c>
      <c r="I584" s="12">
        <f t="shared" si="277"/>
        <v>3035.9</v>
      </c>
      <c r="J584" s="8">
        <v>9</v>
      </c>
      <c r="K584" s="55">
        <v>264.70400000000001</v>
      </c>
      <c r="L584" s="78">
        <v>107.6219512195122</v>
      </c>
      <c r="M584" s="78">
        <v>106.03658536585367</v>
      </c>
      <c r="N584" s="78">
        <v>76.890243902439025</v>
      </c>
      <c r="O584" s="78">
        <v>21.250000000000004</v>
      </c>
      <c r="P584" s="8">
        <v>0.68</v>
      </c>
      <c r="Q584" s="8">
        <v>9.7000000000000003E-2</v>
      </c>
      <c r="R584" s="8">
        <v>0.17599999999999999</v>
      </c>
      <c r="S584" s="8">
        <v>2072</v>
      </c>
      <c r="T584" s="8"/>
      <c r="U584" s="8"/>
      <c r="V584" s="8"/>
      <c r="W584" s="8">
        <v>0.32400000000000001</v>
      </c>
      <c r="X584" s="8"/>
      <c r="Y584" s="8"/>
      <c r="Z584" s="8">
        <v>7320</v>
      </c>
      <c r="AA584" s="8">
        <v>105.2</v>
      </c>
      <c r="AB584" s="8">
        <v>3.2</v>
      </c>
      <c r="AC584" s="8">
        <v>2415.4499999999998</v>
      </c>
      <c r="AD584" s="8">
        <v>202.78899999999999</v>
      </c>
      <c r="AE584" s="8"/>
      <c r="AF584" s="8"/>
      <c r="AG584" s="7">
        <v>0.94</v>
      </c>
      <c r="AH584" s="111">
        <v>0.11700000000000001</v>
      </c>
      <c r="AI584" s="124">
        <v>4.675E-2</v>
      </c>
      <c r="AJ584" s="7">
        <v>23.045999999999999</v>
      </c>
      <c r="AK584" s="124">
        <v>1902.423258940398</v>
      </c>
      <c r="AM584" s="124">
        <v>7034.6161218543048</v>
      </c>
      <c r="AN584" s="124">
        <v>10543.54900397351</v>
      </c>
      <c r="AO584" s="124">
        <v>4.6474960264900664</v>
      </c>
      <c r="AQ584" s="78"/>
      <c r="AR584" s="7">
        <v>0.18011802481992537</v>
      </c>
      <c r="AS584" s="7">
        <f t="shared" si="257"/>
        <v>1.2452999999999999</v>
      </c>
      <c r="AT584">
        <v>47</v>
      </c>
      <c r="AU584" s="7">
        <v>0.14780000000000001</v>
      </c>
      <c r="AV584" s="7">
        <v>3.9612982766476375</v>
      </c>
      <c r="AW584" s="78" t="s">
        <v>97</v>
      </c>
      <c r="AX584" s="78" t="s">
        <v>101</v>
      </c>
      <c r="AY584" s="78" t="e">
        <v>#N/A</v>
      </c>
      <c r="AZ584" s="78" t="e">
        <v>#N/A</v>
      </c>
      <c r="BA584" s="78" t="e">
        <v>#N/A</v>
      </c>
      <c r="BB584" s="78" t="e">
        <v>#N/A</v>
      </c>
      <c r="BC584" s="78" t="str">
        <f t="shared" si="262"/>
        <v>R69S4C1</v>
      </c>
      <c r="BD584" s="78" t="e">
        <f t="shared" si="264"/>
        <v>#N/A</v>
      </c>
      <c r="BE584" s="78" t="e">
        <v>#N/A</v>
      </c>
      <c r="BF584" s="78"/>
      <c r="BG584" s="99">
        <v>30.4</v>
      </c>
      <c r="BH584" s="142">
        <v>3.5573074423792925</v>
      </c>
      <c r="BI584" s="99">
        <v>3</v>
      </c>
      <c r="BJ584" s="99">
        <f t="shared" si="265"/>
        <v>7.6819999999999995</v>
      </c>
      <c r="BK584" s="99">
        <v>104.80994532673782</v>
      </c>
      <c r="BL584" s="142">
        <v>4.9899569583931127</v>
      </c>
      <c r="BM584" s="76" t="str">
        <f t="shared" si="266"/>
        <v>R69S4</v>
      </c>
      <c r="BN584" s="76" t="e">
        <f t="shared" si="267"/>
        <v>#N/A</v>
      </c>
      <c r="BO584" s="76"/>
      <c r="BP584" s="110">
        <f t="shared" si="268"/>
        <v>8.3653099663966906</v>
      </c>
      <c r="BQ584" s="144">
        <f t="shared" si="269"/>
        <v>0.19533333333333333</v>
      </c>
      <c r="BR584" s="110">
        <f t="shared" si="270"/>
        <v>5.9087954854214031</v>
      </c>
      <c r="BS584" s="99">
        <v>5</v>
      </c>
      <c r="BT584" s="99">
        <f t="shared" si="271"/>
        <v>9357.2036799999987</v>
      </c>
      <c r="BU584" s="122">
        <v>6</v>
      </c>
      <c r="BV584" s="122">
        <f t="shared" si="272"/>
        <v>7285.2036799999987</v>
      </c>
      <c r="BW584" s="122">
        <f t="shared" si="273"/>
        <v>8.2823529411764681E-3</v>
      </c>
      <c r="BX584" s="122" t="s">
        <v>1377</v>
      </c>
      <c r="BY584" s="122">
        <f t="shared" si="274"/>
        <v>0.1510097536583499</v>
      </c>
      <c r="BZ584" s="78">
        <v>-5.8509755913857591</v>
      </c>
      <c r="CA584" s="122">
        <f t="shared" si="275"/>
        <v>-6.0001212108314261</v>
      </c>
      <c r="CB584" s="122">
        <f t="shared" si="276"/>
        <v>-7.4719509438483742</v>
      </c>
    </row>
    <row r="585" spans="1:80" x14ac:dyDescent="0.35">
      <c r="A585" s="34" t="s">
        <v>81</v>
      </c>
      <c r="B585" s="12">
        <v>3</v>
      </c>
      <c r="C585" s="8" t="s">
        <v>45</v>
      </c>
      <c r="D585" s="12">
        <v>2</v>
      </c>
      <c r="E585" s="58">
        <v>43941</v>
      </c>
      <c r="F585" s="12">
        <v>3248.5</v>
      </c>
      <c r="G585" s="12">
        <v>3250</v>
      </c>
      <c r="H585" s="12">
        <f t="shared" si="277"/>
        <v>3101.9</v>
      </c>
      <c r="I585" s="12">
        <f t="shared" si="277"/>
        <v>3103.4</v>
      </c>
      <c r="J585" s="8">
        <v>14</v>
      </c>
      <c r="K585" s="55">
        <v>268.34900000000005</v>
      </c>
      <c r="L585" s="78">
        <v>123.71951219512196</v>
      </c>
      <c r="M585" s="78">
        <v>99.634146341463421</v>
      </c>
      <c r="N585" s="78">
        <v>70.701219512195124</v>
      </c>
      <c r="O585" s="78">
        <v>56.615853658536587</v>
      </c>
      <c r="P585" s="8">
        <v>0.78400000000000003</v>
      </c>
      <c r="Q585" s="8">
        <v>8.4000000000000005E-2</v>
      </c>
      <c r="R585" s="8">
        <v>0.154</v>
      </c>
      <c r="S585" s="8">
        <v>2401</v>
      </c>
      <c r="T585" s="8"/>
      <c r="U585" s="8"/>
      <c r="V585" s="8"/>
      <c r="W585" s="8">
        <v>0.33600000000000002</v>
      </c>
      <c r="X585" s="8"/>
      <c r="Y585" s="8"/>
      <c r="Z585" s="8">
        <v>2401</v>
      </c>
      <c r="AA585" s="8">
        <v>73.5</v>
      </c>
      <c r="AB585" s="8">
        <v>4.3</v>
      </c>
      <c r="AC585" s="8">
        <v>2284.67</v>
      </c>
      <c r="AD585" s="8">
        <v>157.38200000000001</v>
      </c>
      <c r="AE585" s="8"/>
      <c r="AF585" s="8"/>
      <c r="AG585" s="7">
        <v>0.89</v>
      </c>
      <c r="AH585" s="111">
        <v>0.13100000000000001</v>
      </c>
      <c r="AI585" s="124">
        <v>8.6865318181818182E-2</v>
      </c>
      <c r="AJ585" s="7">
        <v>22.341000000000001</v>
      </c>
      <c r="AK585" s="124">
        <v>1726.73845462963</v>
      </c>
      <c r="AM585" s="124">
        <v>7160.2197037037013</v>
      </c>
      <c r="AN585" s="124">
        <v>10741.89991388889</v>
      </c>
      <c r="AO585" s="124">
        <v>4.554389814814817</v>
      </c>
      <c r="AQ585" s="78"/>
      <c r="AR585" s="7">
        <v>0.20858511257329573</v>
      </c>
      <c r="AS585" s="7">
        <f t="shared" si="257"/>
        <v>1.3979999999999999</v>
      </c>
      <c r="AT585">
        <v>43.3</v>
      </c>
      <c r="AU585" s="7">
        <v>0.11359999999999999</v>
      </c>
      <c r="AV585" s="7">
        <v>3.0446785130390501</v>
      </c>
      <c r="AW585" s="78" t="s">
        <v>97</v>
      </c>
      <c r="AX585" s="78" t="s">
        <v>101</v>
      </c>
      <c r="AY585" s="78" t="e">
        <v>#N/A</v>
      </c>
      <c r="AZ585" s="78" t="e">
        <v>#N/A</v>
      </c>
      <c r="BA585" s="78" t="e">
        <v>#N/A</v>
      </c>
      <c r="BB585" s="78" t="e">
        <v>#N/A</v>
      </c>
      <c r="BC585" s="78" t="str">
        <f t="shared" si="262"/>
        <v>R69S3C2</v>
      </c>
      <c r="BD585" s="78" t="e">
        <f t="shared" si="264"/>
        <v>#N/A</v>
      </c>
      <c r="BE585" s="78" t="e">
        <v>#N/A</v>
      </c>
      <c r="BF585" s="78"/>
      <c r="BG585" s="99">
        <v>20.9</v>
      </c>
      <c r="BH585" s="142">
        <v>5.0683365703000387</v>
      </c>
      <c r="BI585" s="99">
        <v>2</v>
      </c>
      <c r="BJ585" s="99">
        <f t="shared" si="265"/>
        <v>11.170500000000001</v>
      </c>
      <c r="BK585" s="99">
        <v>102.26355131820419</v>
      </c>
      <c r="BL585" s="142">
        <v>1.7598276790522349</v>
      </c>
      <c r="BM585" s="76" t="str">
        <f t="shared" si="266"/>
        <v>R69S3</v>
      </c>
      <c r="BN585" s="76" t="e">
        <f t="shared" si="267"/>
        <v>#N/A</v>
      </c>
      <c r="BO585" s="76"/>
      <c r="BP585" s="110">
        <f t="shared" si="268"/>
        <v>2.5933498509394801</v>
      </c>
      <c r="BQ585" s="144">
        <f t="shared" si="269"/>
        <v>0.154</v>
      </c>
      <c r="BR585" s="110">
        <f t="shared" si="270"/>
        <v>2.5933498509394801</v>
      </c>
      <c r="BS585" s="99">
        <v>5</v>
      </c>
      <c r="BT585" s="99">
        <f t="shared" si="271"/>
        <v>9055.0664799999995</v>
      </c>
      <c r="BU585" s="122">
        <v>6</v>
      </c>
      <c r="BV585" s="122">
        <f t="shared" si="272"/>
        <v>6654.0664799999995</v>
      </c>
      <c r="BW585" s="122">
        <f t="shared" si="273"/>
        <v>2.7200861604738825E-3</v>
      </c>
      <c r="BX585" s="122" t="s">
        <v>1377</v>
      </c>
      <c r="BY585" s="122">
        <f t="shared" si="274"/>
        <v>5.58038279432026E-2</v>
      </c>
      <c r="BZ585" s="78">
        <v>-5.7886963524514243</v>
      </c>
      <c r="CA585" s="122">
        <f t="shared" si="275"/>
        <v>-5.7886963524514243</v>
      </c>
      <c r="CB585" s="122">
        <f t="shared" si="276"/>
        <v>-8.0925975007270914</v>
      </c>
    </row>
    <row r="586" spans="1:80" x14ac:dyDescent="0.35">
      <c r="A586" s="34" t="s">
        <v>81</v>
      </c>
      <c r="B586" s="12">
        <f>B585</f>
        <v>3</v>
      </c>
      <c r="C586" s="8" t="s">
        <v>45</v>
      </c>
      <c r="D586" s="12">
        <v>1</v>
      </c>
      <c r="E586" s="58">
        <v>43941</v>
      </c>
      <c r="F586" s="12">
        <v>3233.2</v>
      </c>
      <c r="G586" s="12">
        <v>3234.7</v>
      </c>
      <c r="H586" s="12">
        <f t="shared" si="277"/>
        <v>3086.6</v>
      </c>
      <c r="I586" s="12">
        <f t="shared" si="277"/>
        <v>3088.1</v>
      </c>
      <c r="J586" s="8">
        <v>14</v>
      </c>
      <c r="K586" s="55">
        <v>267.52280000000002</v>
      </c>
      <c r="L586" s="78">
        <v>123.71951219512196</v>
      </c>
      <c r="M586" s="78">
        <v>99.634146341463421</v>
      </c>
      <c r="N586" s="78">
        <v>70.701219512195124</v>
      </c>
      <c r="O586" s="78">
        <v>56.615853658536587</v>
      </c>
      <c r="P586" s="8">
        <v>0.78400000000000003</v>
      </c>
      <c r="Q586" s="8">
        <v>8.4000000000000005E-2</v>
      </c>
      <c r="R586" s="8">
        <v>0.154</v>
      </c>
      <c r="S586" s="8">
        <v>2401</v>
      </c>
      <c r="T586" s="8"/>
      <c r="U586" s="8"/>
      <c r="V586" s="8"/>
      <c r="W586" s="8">
        <v>0.33600000000000002</v>
      </c>
      <c r="X586" s="8"/>
      <c r="Y586" s="8"/>
      <c r="Z586" s="8">
        <v>2401</v>
      </c>
      <c r="AA586" s="8">
        <v>73.5</v>
      </c>
      <c r="AB586" s="8">
        <v>4.3</v>
      </c>
      <c r="AC586" s="8">
        <v>2284.67</v>
      </c>
      <c r="AD586" s="8">
        <v>157.38200000000001</v>
      </c>
      <c r="AE586" s="8"/>
      <c r="AF586" s="8"/>
      <c r="AG586" s="7">
        <v>0.89</v>
      </c>
      <c r="AH586" s="111">
        <v>0.13100000000000001</v>
      </c>
      <c r="AI586" s="124">
        <v>8.6865318181818182E-2</v>
      </c>
      <c r="AJ586" s="7">
        <v>22.341000000000001</v>
      </c>
      <c r="AK586" s="124">
        <v>1726.73845462963</v>
      </c>
      <c r="AM586" s="124">
        <v>7160.2197037037013</v>
      </c>
      <c r="AN586" s="124">
        <v>10741.89991388889</v>
      </c>
      <c r="AO586" s="124">
        <v>4.554389814814817</v>
      </c>
      <c r="AQ586" s="78"/>
      <c r="AR586" s="7">
        <v>0.20858511257329573</v>
      </c>
      <c r="AS586" s="7">
        <f t="shared" si="257"/>
        <v>1.3979999999999999</v>
      </c>
      <c r="AT586">
        <v>43.3</v>
      </c>
      <c r="AU586" s="7">
        <v>1E-4</v>
      </c>
      <c r="AV586" s="7">
        <v>2.6801747473935299E-3</v>
      </c>
      <c r="AW586" s="78" t="s">
        <v>97</v>
      </c>
      <c r="AX586" s="78" t="s">
        <v>101</v>
      </c>
      <c r="AY586" s="78" t="e">
        <v>#N/A</v>
      </c>
      <c r="AZ586" s="78" t="e">
        <v>#N/A</v>
      </c>
      <c r="BA586" s="78" t="e">
        <v>#N/A</v>
      </c>
      <c r="BB586" s="78" t="e">
        <v>#N/A</v>
      </c>
      <c r="BC586" s="78" t="str">
        <f t="shared" si="262"/>
        <v>R69S3C1</v>
      </c>
      <c r="BD586" s="78" t="e">
        <f t="shared" si="264"/>
        <v>#N/A</v>
      </c>
      <c r="BE586" s="78" t="e">
        <v>#N/A</v>
      </c>
      <c r="BF586" s="78"/>
      <c r="BG586" s="99">
        <v>20.9</v>
      </c>
      <c r="BH586" s="142">
        <v>5.0683365703000387</v>
      </c>
      <c r="BI586" s="99">
        <v>2</v>
      </c>
      <c r="BJ586" s="99">
        <f t="shared" si="265"/>
        <v>11.170500000000001</v>
      </c>
      <c r="BK586" s="99">
        <v>102.26355131820419</v>
      </c>
      <c r="BL586" s="142">
        <v>1.7598276790522349</v>
      </c>
      <c r="BM586" s="76" t="str">
        <f t="shared" si="266"/>
        <v>R69S3</v>
      </c>
      <c r="BN586" s="76" t="e">
        <f t="shared" si="267"/>
        <v>#N/A</v>
      </c>
      <c r="BO586" s="76"/>
      <c r="BP586" s="110">
        <f t="shared" si="268"/>
        <v>2.5933498509394801</v>
      </c>
      <c r="BQ586" s="144">
        <f t="shared" si="269"/>
        <v>0.154</v>
      </c>
      <c r="BR586" s="110">
        <f t="shared" si="270"/>
        <v>2.5933498509394801</v>
      </c>
      <c r="BS586" s="99">
        <v>5</v>
      </c>
      <c r="BT586" s="99">
        <f t="shared" si="271"/>
        <v>9010.40272</v>
      </c>
      <c r="BU586" s="122">
        <v>6</v>
      </c>
      <c r="BV586" s="122">
        <f t="shared" si="272"/>
        <v>6609.40272</v>
      </c>
      <c r="BW586" s="122">
        <f t="shared" si="273"/>
        <v>2.7200861604738825E-3</v>
      </c>
      <c r="BX586" s="122" t="s">
        <v>1377</v>
      </c>
      <c r="BY586" s="122">
        <f t="shared" si="274"/>
        <v>5.58038279432026E-2</v>
      </c>
      <c r="BZ586" s="78">
        <v>-5.7886963524514243</v>
      </c>
      <c r="CA586" s="122">
        <f t="shared" si="275"/>
        <v>-5.7886963524514243</v>
      </c>
      <c r="CB586" s="122">
        <f t="shared" si="276"/>
        <v>-8.0925975007270914</v>
      </c>
    </row>
    <row r="587" spans="1:80" x14ac:dyDescent="0.35">
      <c r="A587" s="34" t="s">
        <v>81</v>
      </c>
      <c r="B587" s="12">
        <v>2</v>
      </c>
      <c r="C587" s="8" t="s">
        <v>45</v>
      </c>
      <c r="D587" s="12">
        <v>3</v>
      </c>
      <c r="E587" s="58">
        <v>43940</v>
      </c>
      <c r="F587" s="12">
        <v>3302.4</v>
      </c>
      <c r="G587" s="12">
        <v>3303.4</v>
      </c>
      <c r="H587" s="12">
        <f t="shared" si="277"/>
        <v>3155.8</v>
      </c>
      <c r="I587" s="12">
        <f t="shared" si="277"/>
        <v>3156.8</v>
      </c>
      <c r="J587" s="8">
        <v>9</v>
      </c>
      <c r="K587" s="55">
        <v>271.23260000000005</v>
      </c>
      <c r="L587" s="78">
        <v>278.75</v>
      </c>
      <c r="M587" s="78">
        <v>235.67073170731709</v>
      </c>
      <c r="N587" s="78">
        <v>238.71951219512198</v>
      </c>
      <c r="O587" s="78">
        <v>23.475609756097562</v>
      </c>
      <c r="P587" s="8">
        <v>0.38900000000000001</v>
      </c>
      <c r="Q587" s="8">
        <v>7.5999999999999998E-2</v>
      </c>
      <c r="R587" s="8">
        <v>0.12</v>
      </c>
      <c r="S587" s="8">
        <v>1020</v>
      </c>
      <c r="T587" s="8"/>
      <c r="U587" s="8"/>
      <c r="V587" s="8"/>
      <c r="W587" s="8">
        <v>0.42599999999999999</v>
      </c>
      <c r="X587" s="8"/>
      <c r="Y587" s="8"/>
      <c r="Z587" s="8">
        <v>4092</v>
      </c>
      <c r="AA587" s="8">
        <v>52.9</v>
      </c>
      <c r="AB587" s="8">
        <v>2.7</v>
      </c>
      <c r="AC587" s="8">
        <v>2811.62</v>
      </c>
      <c r="AD587" s="8">
        <v>302.76900000000001</v>
      </c>
      <c r="AE587" s="8"/>
      <c r="AF587" s="8"/>
      <c r="AG587" s="7">
        <v>0.84</v>
      </c>
      <c r="AH587" s="111">
        <v>0.129</v>
      </c>
      <c r="AI587" s="124">
        <v>8.1743393442622964E-2</v>
      </c>
      <c r="AJ587" s="7">
        <v>49.815999999999995</v>
      </c>
      <c r="AK587" s="124">
        <v>1445.6012282352931</v>
      </c>
      <c r="AM587" s="124">
        <v>7317.406635882352</v>
      </c>
      <c r="AN587" s="124">
        <v>10915.155211764701</v>
      </c>
      <c r="AO587" s="124">
        <v>3.530185294117647</v>
      </c>
      <c r="AQ587" s="78"/>
      <c r="AR587" s="7">
        <v>0.20647984583266421</v>
      </c>
      <c r="AS587" s="7">
        <f t="shared" si="257"/>
        <v>3.0857999999999999</v>
      </c>
      <c r="AT587">
        <v>44</v>
      </c>
      <c r="AU587" s="7">
        <v>2.8399999999999998E-2</v>
      </c>
      <c r="AV587" s="7">
        <v>0.76116962825976253</v>
      </c>
      <c r="AW587" s="78" t="s">
        <v>97</v>
      </c>
      <c r="AX587" s="78" t="s">
        <v>101</v>
      </c>
      <c r="AY587" s="78" t="e">
        <v>#N/A</v>
      </c>
      <c r="AZ587" s="78" t="e">
        <v>#N/A</v>
      </c>
      <c r="BA587" s="78" t="e">
        <v>#N/A</v>
      </c>
      <c r="BB587" s="78" t="e">
        <v>#N/A</v>
      </c>
      <c r="BC587" s="78" t="str">
        <f t="shared" si="262"/>
        <v>R69S2C3</v>
      </c>
      <c r="BD587" s="78" t="e">
        <f t="shared" si="264"/>
        <v>#N/A</v>
      </c>
      <c r="BE587" s="78" t="e">
        <v>#N/A</v>
      </c>
      <c r="BF587" s="78"/>
      <c r="BG587" s="99">
        <v>28.7</v>
      </c>
      <c r="BH587" s="142">
        <v>1.2185085015295312</v>
      </c>
      <c r="BI587" s="99">
        <v>3</v>
      </c>
      <c r="BJ587" s="99">
        <f t="shared" si="265"/>
        <v>16.605333333333331</v>
      </c>
      <c r="BK587" s="99">
        <v>56.440099566404371</v>
      </c>
      <c r="BL587" s="142">
        <v>10.038961038961039</v>
      </c>
      <c r="BM587" s="76" t="str">
        <f t="shared" si="266"/>
        <v>R69S2</v>
      </c>
      <c r="BN587" s="76" t="e">
        <f t="shared" si="267"/>
        <v>#N/A</v>
      </c>
      <c r="BO587" s="76"/>
      <c r="BP587" s="110">
        <f t="shared" si="268"/>
        <v>5.0867592950387257</v>
      </c>
      <c r="BQ587" s="144">
        <f t="shared" si="269"/>
        <v>0.12333333333333334</v>
      </c>
      <c r="BR587" s="110">
        <f t="shared" si="270"/>
        <v>6.9025834734391838</v>
      </c>
      <c r="BS587" s="99">
        <v>5</v>
      </c>
      <c r="BT587" s="99">
        <f t="shared" si="271"/>
        <v>8694.8601599999984</v>
      </c>
      <c r="BU587" s="122">
        <v>6</v>
      </c>
      <c r="BV587" s="122">
        <f t="shared" si="272"/>
        <v>7674.8601599999984</v>
      </c>
      <c r="BW587" s="122">
        <f t="shared" si="273"/>
        <v>5.1116883116883111E-3</v>
      </c>
      <c r="BX587" s="122" t="s">
        <v>1377</v>
      </c>
      <c r="BY587" s="122">
        <f t="shared" si="274"/>
        <v>0.16690122762153567</v>
      </c>
      <c r="BZ587" s="78">
        <v>-6.6496270380529987</v>
      </c>
      <c r="CA587" s="122">
        <f t="shared" si="275"/>
        <v>-6.5842623848335498</v>
      </c>
      <c r="CB587" s="122">
        <f t="shared" si="276"/>
        <v>-20.317716867119366</v>
      </c>
    </row>
    <row r="588" spans="1:80" x14ac:dyDescent="0.35">
      <c r="A588" s="34" t="s">
        <v>81</v>
      </c>
      <c r="B588" s="12">
        <f t="shared" ref="B588:B589" si="279">B587</f>
        <v>2</v>
      </c>
      <c r="C588" s="8" t="s">
        <v>45</v>
      </c>
      <c r="D588" s="12">
        <v>2</v>
      </c>
      <c r="E588" s="58">
        <v>43940</v>
      </c>
      <c r="F588" s="12">
        <v>3285.2</v>
      </c>
      <c r="G588" s="12">
        <v>3286.2</v>
      </c>
      <c r="H588" s="12">
        <f t="shared" si="277"/>
        <v>3138.6</v>
      </c>
      <c r="I588" s="12">
        <f t="shared" si="277"/>
        <v>3139.6</v>
      </c>
      <c r="J588" s="8">
        <v>9</v>
      </c>
      <c r="K588" s="55">
        <v>270.30380000000002</v>
      </c>
      <c r="L588" s="78">
        <v>329.8780487804878</v>
      </c>
      <c r="M588" s="78">
        <v>233.23170731707319</v>
      </c>
      <c r="N588" s="78">
        <v>235.67073170731709</v>
      </c>
      <c r="O588" s="78">
        <v>12.225609756097562</v>
      </c>
      <c r="P588" s="8">
        <v>0.36299999999999999</v>
      </c>
      <c r="Q588" s="8">
        <v>8.5999999999999993E-2</v>
      </c>
      <c r="R588" s="8">
        <v>0.111</v>
      </c>
      <c r="S588" s="8">
        <v>1269</v>
      </c>
      <c r="T588" s="8"/>
      <c r="U588" s="8"/>
      <c r="V588" s="8"/>
      <c r="W588" s="8">
        <v>0.33700000000000002</v>
      </c>
      <c r="X588" s="8"/>
      <c r="Y588" s="8"/>
      <c r="Z588" s="8">
        <v>4384</v>
      </c>
      <c r="AA588" s="8">
        <v>57.3</v>
      </c>
      <c r="AB588" s="8">
        <v>2.7</v>
      </c>
      <c r="AC588" s="8">
        <v>2811.62</v>
      </c>
      <c r="AD588" s="8">
        <v>302.76900000000001</v>
      </c>
      <c r="AE588" s="8"/>
      <c r="AF588" s="8"/>
      <c r="AG588" s="7">
        <v>0.84</v>
      </c>
      <c r="AH588" s="111">
        <v>0.129</v>
      </c>
      <c r="AI588" s="124">
        <v>8.1743393442622964E-2</v>
      </c>
      <c r="AJ588" s="7">
        <v>49.815999999999995</v>
      </c>
      <c r="AK588" s="124">
        <v>1445.6012282352931</v>
      </c>
      <c r="AM588" s="124">
        <v>7317.406635882352</v>
      </c>
      <c r="AN588" s="124">
        <v>10915.155211764701</v>
      </c>
      <c r="AO588" s="124">
        <v>3.530185294117647</v>
      </c>
      <c r="AQ588" s="78"/>
      <c r="AR588" s="7">
        <v>0.20647984583266421</v>
      </c>
      <c r="AS588" s="7">
        <f t="shared" si="257"/>
        <v>3.0857999999999999</v>
      </c>
      <c r="AT588">
        <v>44</v>
      </c>
      <c r="AU588" s="7">
        <v>0.1062</v>
      </c>
      <c r="AV588" s="7">
        <v>2.8463455817319292</v>
      </c>
      <c r="AW588" s="78" t="s">
        <v>97</v>
      </c>
      <c r="AX588" s="78" t="s">
        <v>101</v>
      </c>
      <c r="AY588" s="78" t="e">
        <v>#N/A</v>
      </c>
      <c r="AZ588" s="78" t="e">
        <v>#N/A</v>
      </c>
      <c r="BA588" s="78" t="e">
        <v>#N/A</v>
      </c>
      <c r="BB588" s="78" t="e">
        <v>#N/A</v>
      </c>
      <c r="BC588" s="78" t="str">
        <f t="shared" si="262"/>
        <v>R69S2C2</v>
      </c>
      <c r="BD588" s="78" t="e">
        <f t="shared" si="264"/>
        <v>#N/A</v>
      </c>
      <c r="BE588" s="78" t="e">
        <v>#N/A</v>
      </c>
      <c r="BF588" s="78"/>
      <c r="BG588" s="99">
        <v>28.7</v>
      </c>
      <c r="BH588" s="142">
        <v>1.2185085015295312</v>
      </c>
      <c r="BI588" s="99">
        <v>3</v>
      </c>
      <c r="BJ588" s="99">
        <f t="shared" si="265"/>
        <v>16.605333333333331</v>
      </c>
      <c r="BK588" s="99">
        <v>56.440099566404371</v>
      </c>
      <c r="BL588" s="142">
        <v>19.077306733167081</v>
      </c>
      <c r="BM588" s="76" t="str">
        <f t="shared" si="266"/>
        <v>R69S2</v>
      </c>
      <c r="BN588" s="76" t="e">
        <f t="shared" si="267"/>
        <v>#N/A</v>
      </c>
      <c r="BO588" s="76"/>
      <c r="BP588" s="110">
        <f t="shared" si="268"/>
        <v>9.8697374211529993</v>
      </c>
      <c r="BQ588" s="144">
        <f t="shared" si="269"/>
        <v>0.12333333333333334</v>
      </c>
      <c r="BR588" s="110">
        <f t="shared" si="270"/>
        <v>6.9025834734391838</v>
      </c>
      <c r="BS588" s="99">
        <v>5</v>
      </c>
      <c r="BT588" s="99">
        <f t="shared" si="271"/>
        <v>8647.4707199999993</v>
      </c>
      <c r="BU588" s="122">
        <v>6</v>
      </c>
      <c r="BV588" s="122">
        <f t="shared" si="272"/>
        <v>7378.4707199999993</v>
      </c>
      <c r="BW588" s="122">
        <f t="shared" si="273"/>
        <v>9.0793017456359103E-3</v>
      </c>
      <c r="BX588" s="122" t="s">
        <v>1377</v>
      </c>
      <c r="BY588" s="122">
        <f t="shared" si="274"/>
        <v>0.3196512219317631</v>
      </c>
      <c r="BZ588" s="78">
        <v>-6.6392238232921121</v>
      </c>
      <c r="CA588" s="122">
        <f t="shared" si="275"/>
        <v>-6.5842623848335498</v>
      </c>
      <c r="CB588" s="122">
        <f t="shared" si="276"/>
        <v>-20.317716867119366</v>
      </c>
    </row>
    <row r="589" spans="1:80" x14ac:dyDescent="0.35">
      <c r="A589" s="34" t="s">
        <v>81</v>
      </c>
      <c r="B589" s="12">
        <f t="shared" si="279"/>
        <v>2</v>
      </c>
      <c r="C589" s="8" t="s">
        <v>45</v>
      </c>
      <c r="D589" s="12">
        <v>1</v>
      </c>
      <c r="E589" s="58">
        <v>43940</v>
      </c>
      <c r="F589" s="12">
        <v>3276</v>
      </c>
      <c r="G589" s="12">
        <v>3277</v>
      </c>
      <c r="H589" s="12">
        <f t="shared" si="277"/>
        <v>3129.4</v>
      </c>
      <c r="I589" s="12">
        <f t="shared" si="277"/>
        <v>3130.4</v>
      </c>
      <c r="J589" s="8">
        <v>9</v>
      </c>
      <c r="K589" s="55">
        <v>269.80700000000002</v>
      </c>
      <c r="L589" s="78">
        <v>238.90243902439028</v>
      </c>
      <c r="M589" s="78">
        <v>195.73170731707319</v>
      </c>
      <c r="N589" s="78">
        <v>204.57317073170734</v>
      </c>
      <c r="O589" s="78">
        <v>25</v>
      </c>
      <c r="P589" s="8">
        <v>0.41299999999999998</v>
      </c>
      <c r="Q589" s="8">
        <v>7.5999999999999998E-2</v>
      </c>
      <c r="R589" s="8">
        <v>0.13900000000000001</v>
      </c>
      <c r="S589" s="8">
        <v>1060</v>
      </c>
      <c r="T589" s="8"/>
      <c r="U589" s="8"/>
      <c r="V589" s="8"/>
      <c r="W589" s="8">
        <v>0.42899999999999999</v>
      </c>
      <c r="X589" s="8"/>
      <c r="Y589" s="8"/>
      <c r="Z589" s="8">
        <v>5807</v>
      </c>
      <c r="AA589" s="8">
        <v>90.4</v>
      </c>
      <c r="AB589" s="8">
        <v>2.7</v>
      </c>
      <c r="AC589" s="8">
        <v>2811.62</v>
      </c>
      <c r="AD589" s="8">
        <v>302.76900000000001</v>
      </c>
      <c r="AE589" s="8"/>
      <c r="AF589" s="8"/>
      <c r="AG589" s="7">
        <v>0.84</v>
      </c>
      <c r="AH589" s="111">
        <v>0.129</v>
      </c>
      <c r="AI589" s="124">
        <v>8.1743393442622964E-2</v>
      </c>
      <c r="AJ589" s="7">
        <v>49.815999999999995</v>
      </c>
      <c r="AK589" s="124">
        <v>1445.6012282352931</v>
      </c>
      <c r="AM589" s="124">
        <v>7317.406635882352</v>
      </c>
      <c r="AN589" s="124">
        <v>10915.155211764701</v>
      </c>
      <c r="AO589" s="124">
        <v>3.530185294117647</v>
      </c>
      <c r="AQ589" s="78"/>
      <c r="AR589" s="7">
        <v>0.20647984583266421</v>
      </c>
      <c r="AS589" s="7">
        <f t="shared" si="257"/>
        <v>3.0857999999999999</v>
      </c>
      <c r="AT589">
        <v>44</v>
      </c>
      <c r="AU589" s="7">
        <v>0.13109999999999999</v>
      </c>
      <c r="AV589" s="7">
        <v>3.5137090938329179</v>
      </c>
      <c r="AW589" s="78" t="s">
        <v>97</v>
      </c>
      <c r="AX589" s="78" t="s">
        <v>101</v>
      </c>
      <c r="AY589" s="78" t="e">
        <v>#N/A</v>
      </c>
      <c r="AZ589" s="78" t="e">
        <v>#N/A</v>
      </c>
      <c r="BA589" s="78" t="e">
        <v>#N/A</v>
      </c>
      <c r="BB589" s="78" t="e">
        <v>#N/A</v>
      </c>
      <c r="BC589" s="78" t="str">
        <f t="shared" si="262"/>
        <v>R69S2C1</v>
      </c>
      <c r="BD589" s="78" t="e">
        <f t="shared" si="264"/>
        <v>#N/A</v>
      </c>
      <c r="BE589" s="78" t="e">
        <v>#N/A</v>
      </c>
      <c r="BF589" s="78"/>
      <c r="BG589" s="99">
        <v>28.7</v>
      </c>
      <c r="BH589" s="142">
        <v>1.2185085015295312</v>
      </c>
      <c r="BI589" s="99">
        <v>3</v>
      </c>
      <c r="BJ589" s="99">
        <f t="shared" si="265"/>
        <v>16.605333333333331</v>
      </c>
      <c r="BK589" s="99">
        <v>56.440099566404371</v>
      </c>
      <c r="BL589" s="142">
        <v>7.8292682926829276</v>
      </c>
      <c r="BM589" s="76" t="str">
        <f t="shared" si="266"/>
        <v>R69S2</v>
      </c>
      <c r="BN589" s="76" t="e">
        <f t="shared" si="267"/>
        <v>#N/A</v>
      </c>
      <c r="BO589" s="76"/>
      <c r="BP589" s="110">
        <f t="shared" si="268"/>
        <v>5.7512537041258263</v>
      </c>
      <c r="BQ589" s="144">
        <f t="shared" si="269"/>
        <v>0.12333333333333334</v>
      </c>
      <c r="BR589" s="110">
        <f t="shared" si="270"/>
        <v>6.9025834734391838</v>
      </c>
      <c r="BS589" s="99">
        <v>5</v>
      </c>
      <c r="BT589" s="99">
        <f t="shared" si="271"/>
        <v>8622.122879999999</v>
      </c>
      <c r="BU589" s="122">
        <v>6</v>
      </c>
      <c r="BV589" s="122">
        <f t="shared" si="272"/>
        <v>7562.122879999999</v>
      </c>
      <c r="BW589" s="122">
        <f t="shared" si="273"/>
        <v>5.5600000000000007E-3</v>
      </c>
      <c r="BX589" s="122" t="s">
        <v>1377</v>
      </c>
      <c r="BY589" s="122">
        <f t="shared" si="274"/>
        <v>0.1496150518481589</v>
      </c>
      <c r="BZ589" s="78">
        <v>-6.4639362931555375</v>
      </c>
      <c r="CA589" s="122">
        <f t="shared" si="275"/>
        <v>-6.5842623848335498</v>
      </c>
      <c r="CB589" s="122">
        <f t="shared" si="276"/>
        <v>-20.317716867119366</v>
      </c>
    </row>
    <row r="590" spans="1:80" x14ac:dyDescent="0.35">
      <c r="A590" s="34" t="s">
        <v>81</v>
      </c>
      <c r="B590" s="12">
        <v>1</v>
      </c>
      <c r="C590" s="8" t="s">
        <v>45</v>
      </c>
      <c r="D590" s="12">
        <v>4</v>
      </c>
      <c r="E590" s="58">
        <v>43939</v>
      </c>
      <c r="F590" s="12">
        <v>3383.7</v>
      </c>
      <c r="G590" s="12">
        <v>3384.3</v>
      </c>
      <c r="H590" s="12">
        <f>F590-146.6</f>
        <v>3237.1</v>
      </c>
      <c r="I590" s="12">
        <f>G590-146.6</f>
        <v>3237.7000000000003</v>
      </c>
      <c r="J590" s="8">
        <v>5</v>
      </c>
      <c r="K590" s="55">
        <v>275.60120000000001</v>
      </c>
      <c r="L590" s="78">
        <v>109.72560975609755</v>
      </c>
      <c r="M590" s="78">
        <v>93.902439024390247</v>
      </c>
      <c r="N590" s="78">
        <v>62.500000000000007</v>
      </c>
      <c r="O590" s="78">
        <v>34.451219512195124</v>
      </c>
      <c r="P590" s="8">
        <v>0.877</v>
      </c>
      <c r="Q590" s="8">
        <v>0.246</v>
      </c>
      <c r="R590" s="8">
        <v>0.20100000000000001</v>
      </c>
      <c r="S590" s="8">
        <v>1715</v>
      </c>
      <c r="T590" s="8"/>
      <c r="U590" s="8"/>
      <c r="V590" s="8"/>
      <c r="W590" s="8">
        <v>0.35</v>
      </c>
      <c r="X590" s="8"/>
      <c r="Y590" s="8"/>
      <c r="Z590" s="8">
        <v>4852</v>
      </c>
      <c r="AA590" s="8">
        <v>97.6</v>
      </c>
      <c r="AB590" s="8">
        <v>3.5</v>
      </c>
      <c r="AC590" s="8">
        <v>2462.4299999999998</v>
      </c>
      <c r="AD590" s="8">
        <v>250.905</v>
      </c>
      <c r="AE590" s="8"/>
      <c r="AF590" s="8"/>
      <c r="AG590" s="7">
        <v>0.84</v>
      </c>
      <c r="AH590" s="111">
        <v>0.11600000000000001</v>
      </c>
      <c r="AI590" s="124">
        <v>4.6269200000000003E-2</v>
      </c>
      <c r="AJ590" s="7">
        <v>28.356599999999954</v>
      </c>
      <c r="AK590" s="124">
        <v>2045.1128383783771</v>
      </c>
      <c r="AM590" s="124"/>
      <c r="AN590" s="124"/>
      <c r="AO590" s="124"/>
      <c r="AQ590" s="78"/>
      <c r="AR590" s="7">
        <v>0.17304613388064888</v>
      </c>
      <c r="AS590" s="7">
        <f t="shared" si="257"/>
        <v>1.4721</v>
      </c>
      <c r="AT590">
        <v>47.5</v>
      </c>
      <c r="AU590" s="7">
        <v>0.1</v>
      </c>
      <c r="AV590" s="7">
        <v>2.6801747473935298</v>
      </c>
      <c r="AW590" s="78" t="s">
        <v>97</v>
      </c>
      <c r="AX590" s="78" t="s">
        <v>101</v>
      </c>
      <c r="AY590" s="78" t="e">
        <v>#N/A</v>
      </c>
      <c r="AZ590" s="78" t="e">
        <v>#N/A</v>
      </c>
      <c r="BA590" s="78" t="e">
        <v>#N/A</v>
      </c>
      <c r="BB590" s="78" t="e">
        <v>#N/A</v>
      </c>
      <c r="BC590" s="78" t="str">
        <f t="shared" si="262"/>
        <v>R69S1C4</v>
      </c>
      <c r="BD590" s="78" t="e">
        <f t="shared" si="264"/>
        <v>#N/A</v>
      </c>
      <c r="BE590" s="78" t="e">
        <v>#N/A</v>
      </c>
      <c r="BF590" s="78"/>
      <c r="BG590" s="99">
        <v>21.5</v>
      </c>
      <c r="BH590" s="142">
        <v>5.3048260111682257</v>
      </c>
      <c r="BI590" s="99">
        <v>4</v>
      </c>
      <c r="BJ590" s="99">
        <f t="shared" si="265"/>
        <v>7.0891499999999885</v>
      </c>
      <c r="BK590" s="99">
        <v>86.837984807769757</v>
      </c>
      <c r="BL590" s="142">
        <v>2.7256637168141591</v>
      </c>
      <c r="BM590" s="76" t="str">
        <f t="shared" si="266"/>
        <v>R69S1</v>
      </c>
      <c r="BN590" s="76" t="e">
        <f t="shared" si="267"/>
        <v>#N/A</v>
      </c>
      <c r="BO590" s="76"/>
      <c r="BP590" s="110">
        <f t="shared" si="268"/>
        <v>7.2090851626249854</v>
      </c>
      <c r="BQ590" s="144">
        <f t="shared" si="269"/>
        <v>0.20599999999999999</v>
      </c>
      <c r="BR590" s="110">
        <f t="shared" si="270"/>
        <v>36.470261183459868</v>
      </c>
      <c r="BS590" s="99">
        <v>5</v>
      </c>
      <c r="BT590" s="99">
        <f t="shared" si="271"/>
        <v>8918.8579199999986</v>
      </c>
      <c r="BU590" s="122">
        <v>6</v>
      </c>
      <c r="BV590" s="122">
        <f t="shared" si="272"/>
        <v>7203.8579199999986</v>
      </c>
      <c r="BW590" s="122">
        <f t="shared" si="273"/>
        <v>5.834336283185841E-3</v>
      </c>
      <c r="BX590" s="122" t="s">
        <v>1377</v>
      </c>
      <c r="BY590" s="122">
        <f t="shared" si="274"/>
        <v>9.0357585722427608E-2</v>
      </c>
      <c r="BZ590" s="78">
        <v>-5.7294477724391504</v>
      </c>
      <c r="CA590" s="122">
        <f t="shared" si="275"/>
        <v>-4.5402255822274658</v>
      </c>
      <c r="CB590" s="122">
        <f t="shared" si="276"/>
        <v>-6.6836660795970522</v>
      </c>
    </row>
    <row r="591" spans="1:80" x14ac:dyDescent="0.35">
      <c r="A591" s="34" t="s">
        <v>81</v>
      </c>
      <c r="B591" s="12">
        <f t="shared" ref="B591:B593" si="280">B590</f>
        <v>1</v>
      </c>
      <c r="C591" s="8" t="s">
        <v>45</v>
      </c>
      <c r="D591" s="12">
        <v>3</v>
      </c>
      <c r="E591" s="58">
        <v>43939</v>
      </c>
      <c r="F591" s="12">
        <v>3366.4</v>
      </c>
      <c r="G591" s="12">
        <v>3367.2</v>
      </c>
      <c r="H591" s="12">
        <f t="shared" ref="H591:I593" si="281">F591-146.6</f>
        <v>3219.8</v>
      </c>
      <c r="I591" s="12">
        <f t="shared" si="281"/>
        <v>3220.6</v>
      </c>
      <c r="J591" s="8">
        <v>7</v>
      </c>
      <c r="K591" s="55">
        <v>274.67779999999999</v>
      </c>
      <c r="L591" s="78">
        <v>109.72560975609755</v>
      </c>
      <c r="M591" s="78">
        <v>93.902439024390247</v>
      </c>
      <c r="N591" s="78">
        <v>62.500000000000007</v>
      </c>
      <c r="O591" s="78">
        <v>34.451219512195124</v>
      </c>
      <c r="P591" s="8">
        <v>0.877</v>
      </c>
      <c r="Q591" s="8">
        <v>0.246</v>
      </c>
      <c r="R591" s="8">
        <v>0.20100000000000001</v>
      </c>
      <c r="S591" s="8">
        <v>1715</v>
      </c>
      <c r="T591" s="8"/>
      <c r="U591" s="8"/>
      <c r="V591" s="8"/>
      <c r="W591" s="8">
        <v>0.35</v>
      </c>
      <c r="X591" s="8"/>
      <c r="Y591" s="8"/>
      <c r="Z591" s="8">
        <v>4852</v>
      </c>
      <c r="AA591" s="8">
        <v>97.6</v>
      </c>
      <c r="AB591" s="8">
        <v>3.5</v>
      </c>
      <c r="AC591" s="8">
        <v>2462.4299999999998</v>
      </c>
      <c r="AD591" s="8">
        <v>250.905</v>
      </c>
      <c r="AE591" s="8"/>
      <c r="AF591" s="8"/>
      <c r="AG591" s="7">
        <v>0.84</v>
      </c>
      <c r="AH591" s="111">
        <v>0.11600000000000001</v>
      </c>
      <c r="AI591" s="124">
        <v>4.6269200000000003E-2</v>
      </c>
      <c r="AJ591" s="7">
        <v>28.356599999999954</v>
      </c>
      <c r="AK591" s="124">
        <v>2045.1128383783771</v>
      </c>
      <c r="AM591" s="124"/>
      <c r="AN591" s="124"/>
      <c r="AO591" s="124"/>
      <c r="AQ591" s="78"/>
      <c r="AR591" s="7">
        <v>0.17304613388064888</v>
      </c>
      <c r="AS591" s="7">
        <f t="shared" si="257"/>
        <v>1.4721</v>
      </c>
      <c r="AT591">
        <v>47.5</v>
      </c>
      <c r="AU591" s="7">
        <v>0.1</v>
      </c>
      <c r="AV591" s="7">
        <v>2.6801747473935298</v>
      </c>
      <c r="AW591" s="78" t="s">
        <v>97</v>
      </c>
      <c r="AX591" s="78" t="s">
        <v>101</v>
      </c>
      <c r="AY591" s="78" t="e">
        <v>#N/A</v>
      </c>
      <c r="AZ591" s="78" t="e">
        <v>#N/A</v>
      </c>
      <c r="BA591" s="78" t="e">
        <v>#N/A</v>
      </c>
      <c r="BB591" s="78" t="e">
        <v>#N/A</v>
      </c>
      <c r="BC591" s="78" t="str">
        <f t="shared" si="262"/>
        <v>R69S1C3</v>
      </c>
      <c r="BD591" s="78" t="e">
        <f t="shared" si="264"/>
        <v>#N/A</v>
      </c>
      <c r="BE591" s="78" t="e">
        <v>#N/A</v>
      </c>
      <c r="BF591" s="78"/>
      <c r="BG591" s="99">
        <v>21.5</v>
      </c>
      <c r="BH591" s="142">
        <v>5.3048260111682257</v>
      </c>
      <c r="BI591" s="99">
        <v>4</v>
      </c>
      <c r="BJ591" s="99">
        <f t="shared" si="265"/>
        <v>7.0891499999999885</v>
      </c>
      <c r="BK591" s="99">
        <v>86.837984807769757</v>
      </c>
      <c r="BL591" s="142">
        <v>2.7256637168141591</v>
      </c>
      <c r="BM591" s="76" t="str">
        <f t="shared" si="266"/>
        <v>R69S1</v>
      </c>
      <c r="BN591" s="76" t="e">
        <f t="shared" si="267"/>
        <v>#N/A</v>
      </c>
      <c r="BO591" s="76"/>
      <c r="BP591" s="110">
        <f t="shared" si="268"/>
        <v>7.2090851626249854</v>
      </c>
      <c r="BQ591" s="144">
        <f t="shared" si="269"/>
        <v>0.20599999999999999</v>
      </c>
      <c r="BR591" s="110">
        <f t="shared" si="270"/>
        <v>36.470261183459868</v>
      </c>
      <c r="BS591" s="99">
        <v>5</v>
      </c>
      <c r="BT591" s="99">
        <f t="shared" si="271"/>
        <v>8871.1929600000003</v>
      </c>
      <c r="BU591" s="122">
        <v>6</v>
      </c>
      <c r="BV591" s="122">
        <f t="shared" si="272"/>
        <v>7156.1929600000003</v>
      </c>
      <c r="BW591" s="122">
        <f t="shared" si="273"/>
        <v>5.834336283185841E-3</v>
      </c>
      <c r="BX591" s="122" t="s">
        <v>1377</v>
      </c>
      <c r="BY591" s="122">
        <f t="shared" si="274"/>
        <v>9.0357585722427608E-2</v>
      </c>
      <c r="BZ591" s="78">
        <v>-5.7294477724391504</v>
      </c>
      <c r="CA591" s="122">
        <f t="shared" si="275"/>
        <v>-4.5402255822274658</v>
      </c>
      <c r="CB591" s="122">
        <f t="shared" si="276"/>
        <v>-6.6836660795970522</v>
      </c>
    </row>
    <row r="592" spans="1:80" x14ac:dyDescent="0.35">
      <c r="A592" s="34" t="s">
        <v>81</v>
      </c>
      <c r="B592" s="12">
        <f t="shared" si="280"/>
        <v>1</v>
      </c>
      <c r="C592" s="8" t="s">
        <v>45</v>
      </c>
      <c r="D592" s="12">
        <v>2</v>
      </c>
      <c r="E592" s="58">
        <v>43939</v>
      </c>
      <c r="F592" s="12">
        <v>3351.5</v>
      </c>
      <c r="G592" s="12">
        <v>3352.3</v>
      </c>
      <c r="H592" s="12">
        <f t="shared" si="281"/>
        <v>3204.9</v>
      </c>
      <c r="I592" s="12">
        <f t="shared" si="281"/>
        <v>3205.7000000000003</v>
      </c>
      <c r="J592" s="8">
        <v>7</v>
      </c>
      <c r="K592" s="55">
        <v>273.8732</v>
      </c>
      <c r="L592" s="78">
        <v>104.29878048780489</v>
      </c>
      <c r="M592" s="78">
        <v>8.6890243902439028</v>
      </c>
      <c r="N592" s="78">
        <v>74.725609756097569</v>
      </c>
      <c r="O592" s="78">
        <v>40.762195121951216</v>
      </c>
      <c r="P592" s="8">
        <v>0.73799999999999999</v>
      </c>
      <c r="Q592" s="8">
        <v>0.19700000000000001</v>
      </c>
      <c r="R592" s="8">
        <v>0.21099999999999999</v>
      </c>
      <c r="S592" s="8">
        <v>1942</v>
      </c>
      <c r="T592" s="8"/>
      <c r="U592" s="8"/>
      <c r="V592" s="8"/>
      <c r="W592" s="8">
        <v>0.34599999999999997</v>
      </c>
      <c r="X592" s="8"/>
      <c r="Y592" s="8"/>
      <c r="Z592" s="8">
        <v>6756</v>
      </c>
      <c r="AA592" s="8">
        <v>135.69999999999999</v>
      </c>
      <c r="AB592" s="8">
        <v>3.5</v>
      </c>
      <c r="AC592" s="8">
        <v>2462.4299999999998</v>
      </c>
      <c r="AD592" s="8">
        <v>250.905</v>
      </c>
      <c r="AE592" s="8"/>
      <c r="AF592" s="8"/>
      <c r="AG592" s="7">
        <v>0.84</v>
      </c>
      <c r="AH592" s="111">
        <v>0.11600000000000001</v>
      </c>
      <c r="AI592" s="124">
        <v>4.6269200000000003E-2</v>
      </c>
      <c r="AJ592" s="7">
        <v>28.356599999999954</v>
      </c>
      <c r="AK592" s="124">
        <v>2045.1128383783771</v>
      </c>
      <c r="AM592" s="124"/>
      <c r="AN592" s="124"/>
      <c r="AO592" s="124"/>
      <c r="AQ592" s="78"/>
      <c r="AR592" s="7">
        <v>0.17304613388064888</v>
      </c>
      <c r="AS592" s="7">
        <f t="shared" si="257"/>
        <v>1.4721</v>
      </c>
      <c r="AT592">
        <v>47.5</v>
      </c>
      <c r="AU592" s="7">
        <v>1.0800000000000001E-2</v>
      </c>
      <c r="AV592" s="7">
        <v>0.28945887271850124</v>
      </c>
      <c r="AW592" s="78" t="s">
        <v>97</v>
      </c>
      <c r="AX592" s="78" t="s">
        <v>101</v>
      </c>
      <c r="AY592" s="78" t="e">
        <v>#N/A</v>
      </c>
      <c r="AZ592" s="78" t="e">
        <v>#N/A</v>
      </c>
      <c r="BA592" s="78" t="e">
        <v>#N/A</v>
      </c>
      <c r="BB592" s="78" t="e">
        <v>#N/A</v>
      </c>
      <c r="BC592" s="78" t="str">
        <f t="shared" si="262"/>
        <v>R69S1C2</v>
      </c>
      <c r="BD592" s="78" t="e">
        <f t="shared" si="264"/>
        <v>#N/A</v>
      </c>
      <c r="BE592" s="78" t="e">
        <v>#N/A</v>
      </c>
      <c r="BF592" s="78"/>
      <c r="BG592" s="99">
        <v>21.5</v>
      </c>
      <c r="BH592" s="142">
        <v>5.3048260111682257</v>
      </c>
      <c r="BI592" s="99">
        <v>4</v>
      </c>
      <c r="BJ592" s="99">
        <f t="shared" si="265"/>
        <v>7.0891499999999885</v>
      </c>
      <c r="BK592" s="99">
        <v>86.837984807769757</v>
      </c>
      <c r="BL592" s="142">
        <v>0.21316379955123413</v>
      </c>
      <c r="BM592" s="76" t="str">
        <f t="shared" si="266"/>
        <v>R69S1</v>
      </c>
      <c r="BN592" s="76" t="e">
        <f t="shared" si="267"/>
        <v>#N/A</v>
      </c>
      <c r="BO592" s="76"/>
      <c r="BP592" s="110">
        <f t="shared" si="268"/>
        <v>65.846553556666535</v>
      </c>
      <c r="BQ592" s="144">
        <f t="shared" si="269"/>
        <v>0.20599999999999999</v>
      </c>
      <c r="BR592" s="110">
        <f t="shared" si="270"/>
        <v>36.470261183459868</v>
      </c>
      <c r="BS592" s="99">
        <v>5</v>
      </c>
      <c r="BT592" s="99">
        <f t="shared" si="271"/>
        <v>8830.14048</v>
      </c>
      <c r="BU592" s="122">
        <v>6</v>
      </c>
      <c r="BV592" s="122">
        <f t="shared" si="272"/>
        <v>6888.14048</v>
      </c>
      <c r="BW592" s="122">
        <f t="shared" si="273"/>
        <v>5.1763649962602845E-3</v>
      </c>
      <c r="BX592" s="122" t="s">
        <v>1377</v>
      </c>
      <c r="BY592" s="122">
        <f t="shared" si="274"/>
        <v>4.2119692366084871E-2</v>
      </c>
      <c r="BZ592" s="78">
        <v>-3.3492520767401808</v>
      </c>
      <c r="CA592" s="122">
        <f t="shared" si="275"/>
        <v>-4.5402255822274658</v>
      </c>
      <c r="CB592" s="122">
        <f t="shared" si="276"/>
        <v>-6.6836660795970522</v>
      </c>
    </row>
    <row r="593" spans="1:80" x14ac:dyDescent="0.35">
      <c r="A593" s="34" t="s">
        <v>81</v>
      </c>
      <c r="B593" s="12">
        <f t="shared" si="280"/>
        <v>1</v>
      </c>
      <c r="C593" s="8" t="s">
        <v>45</v>
      </c>
      <c r="D593" s="12">
        <v>1</v>
      </c>
      <c r="E593" s="58">
        <v>43939</v>
      </c>
      <c r="F593" s="12">
        <v>3334.4</v>
      </c>
      <c r="G593" s="12">
        <v>3335</v>
      </c>
      <c r="H593" s="12">
        <f t="shared" si="281"/>
        <v>3187.8</v>
      </c>
      <c r="I593" s="12">
        <f t="shared" si="281"/>
        <v>3188.4</v>
      </c>
      <c r="J593" s="8">
        <v>5</v>
      </c>
      <c r="K593" s="55">
        <v>272.93899999999996</v>
      </c>
      <c r="L593" s="78">
        <v>104.60365853658539</v>
      </c>
      <c r="M593" s="78">
        <v>8.7195121951219523</v>
      </c>
      <c r="N593" s="78">
        <v>74.725609756097569</v>
      </c>
      <c r="O593" s="78">
        <v>40.762195121951216</v>
      </c>
      <c r="P593" s="8">
        <v>0.73799999999999999</v>
      </c>
      <c r="Q593" s="8">
        <v>0.19700000000000001</v>
      </c>
      <c r="R593" s="8">
        <v>0.21099999999999999</v>
      </c>
      <c r="S593" s="8">
        <v>1942</v>
      </c>
      <c r="T593" s="8"/>
      <c r="U593" s="8"/>
      <c r="V593" s="8"/>
      <c r="W593" s="8">
        <v>0.34599999999999997</v>
      </c>
      <c r="X593" s="8"/>
      <c r="Y593" s="8"/>
      <c r="Z593" s="8">
        <v>6756</v>
      </c>
      <c r="AA593" s="8">
        <v>135.69999999999999</v>
      </c>
      <c r="AB593" s="8">
        <v>3.5</v>
      </c>
      <c r="AC593" s="8">
        <v>2462.4299999999998</v>
      </c>
      <c r="AD593" s="8">
        <v>250.905</v>
      </c>
      <c r="AE593" s="8"/>
      <c r="AF593" s="8"/>
      <c r="AG593" s="7">
        <v>0.84</v>
      </c>
      <c r="AH593" s="111">
        <v>0.11600000000000001</v>
      </c>
      <c r="AI593" s="124">
        <v>4.6269200000000003E-2</v>
      </c>
      <c r="AJ593" s="7">
        <v>28.356599999999954</v>
      </c>
      <c r="AK593" s="124">
        <v>2045.1128383783771</v>
      </c>
      <c r="AM593" s="124"/>
      <c r="AN593" s="124"/>
      <c r="AO593" s="124"/>
      <c r="AQ593" s="78"/>
      <c r="AR593" s="7">
        <v>0.17304613388064888</v>
      </c>
      <c r="AS593" s="7">
        <f t="shared" si="257"/>
        <v>1.4721</v>
      </c>
      <c r="AT593">
        <v>47.5</v>
      </c>
      <c r="AU593" s="7">
        <v>2.0000000000000001E-4</v>
      </c>
      <c r="AV593" s="7">
        <v>5.3603494947870598E-3</v>
      </c>
      <c r="AW593" s="78" t="s">
        <v>97</v>
      </c>
      <c r="AX593" s="78" t="s">
        <v>101</v>
      </c>
      <c r="AY593" s="78" t="e">
        <v>#N/A</v>
      </c>
      <c r="AZ593" s="78" t="e">
        <v>#N/A</v>
      </c>
      <c r="BA593" s="78" t="e">
        <v>#N/A</v>
      </c>
      <c r="BB593" s="78" t="e">
        <v>#N/A</v>
      </c>
      <c r="BC593" s="78" t="str">
        <f t="shared" si="262"/>
        <v>R69S1C1</v>
      </c>
      <c r="BD593" s="78" t="e">
        <f t="shared" si="264"/>
        <v>#N/A</v>
      </c>
      <c r="BE593" s="78" t="e">
        <v>#N/A</v>
      </c>
      <c r="BF593" s="78"/>
      <c r="BG593" s="99">
        <v>21.5</v>
      </c>
      <c r="BH593" s="142">
        <v>5.3048260111682257</v>
      </c>
      <c r="BI593" s="99">
        <v>4</v>
      </c>
      <c r="BJ593" s="99">
        <f t="shared" si="265"/>
        <v>7.0891499999999885</v>
      </c>
      <c r="BK593" s="99">
        <v>86.837984807769757</v>
      </c>
      <c r="BL593" s="142">
        <v>0.21391174270755428</v>
      </c>
      <c r="BM593" s="76" t="str">
        <f t="shared" si="266"/>
        <v>R69S1</v>
      </c>
      <c r="BN593" s="76" t="e">
        <f t="shared" si="267"/>
        <v>#N/A</v>
      </c>
      <c r="BO593" s="76"/>
      <c r="BP593" s="110">
        <f t="shared" si="268"/>
        <v>65.61632085192295</v>
      </c>
      <c r="BQ593" s="144">
        <f t="shared" si="269"/>
        <v>0.20599999999999999</v>
      </c>
      <c r="BR593" s="110">
        <f t="shared" si="270"/>
        <v>36.470261183459868</v>
      </c>
      <c r="BS593" s="99">
        <v>5</v>
      </c>
      <c r="BT593" s="99">
        <f t="shared" si="271"/>
        <v>8783.0265599999984</v>
      </c>
      <c r="BU593" s="122">
        <v>6</v>
      </c>
      <c r="BV593" s="122">
        <f t="shared" si="272"/>
        <v>6841.0265599999984</v>
      </c>
      <c r="BW593" s="122">
        <f t="shared" si="273"/>
        <v>5.1763649962602845E-3</v>
      </c>
      <c r="BX593" s="122" t="s">
        <v>1377</v>
      </c>
      <c r="BY593" s="122">
        <f t="shared" si="274"/>
        <v>4.2156590949312414E-2</v>
      </c>
      <c r="BZ593" s="78">
        <v>-3.3527547072913828</v>
      </c>
      <c r="CA593" s="122">
        <f t="shared" si="275"/>
        <v>-4.5402255822274658</v>
      </c>
      <c r="CB593" s="122">
        <f t="shared" si="276"/>
        <v>-6.6836660795970522</v>
      </c>
    </row>
    <row r="594" spans="1:80" x14ac:dyDescent="0.35">
      <c r="A594" s="34" t="s">
        <v>82</v>
      </c>
      <c r="B594" s="14">
        <v>6</v>
      </c>
      <c r="C594" s="8" t="s">
        <v>46</v>
      </c>
      <c r="D594" s="14">
        <v>1</v>
      </c>
      <c r="E594" s="58">
        <v>44190</v>
      </c>
      <c r="F594" s="14">
        <v>3211.8</v>
      </c>
      <c r="G594" s="14">
        <v>3212.8</v>
      </c>
      <c r="H594" s="14">
        <f>F594-225</f>
        <v>2986.8</v>
      </c>
      <c r="I594" s="14">
        <f t="shared" ref="I594:I597" si="282">G594-225</f>
        <v>2987.8</v>
      </c>
      <c r="J594" s="8">
        <v>9</v>
      </c>
      <c r="K594" s="54">
        <v>262.00940000000003</v>
      </c>
      <c r="L594" s="8">
        <v>121.8</v>
      </c>
      <c r="M594" s="8">
        <v>105.2</v>
      </c>
      <c r="N594" s="8">
        <v>52.2</v>
      </c>
      <c r="O594" s="8">
        <v>6.7</v>
      </c>
      <c r="P594" s="8">
        <v>0.439</v>
      </c>
      <c r="Q594" s="8">
        <v>0.155</v>
      </c>
      <c r="R594" s="8">
        <v>0.21</v>
      </c>
      <c r="S594" s="8">
        <v>1808</v>
      </c>
      <c r="T594" s="8"/>
      <c r="U594" s="8"/>
      <c r="V594" s="8"/>
      <c r="W594" s="8">
        <v>0.1</v>
      </c>
      <c r="X594" s="8"/>
      <c r="Y594" s="8"/>
      <c r="Z594" s="8">
        <v>2423</v>
      </c>
      <c r="AA594" s="8">
        <v>35.1</v>
      </c>
      <c r="AB594" s="8">
        <v>8.8000000000000007</v>
      </c>
      <c r="AC594" s="8">
        <v>2874.0952380952381</v>
      </c>
      <c r="AD594" s="8">
        <v>316.49400000000003</v>
      </c>
      <c r="AE594" s="8"/>
      <c r="AF594" s="8"/>
      <c r="AG594" s="7">
        <v>0.91346265520640268</v>
      </c>
      <c r="AH594" s="111">
        <v>0.13100000000000001</v>
      </c>
      <c r="AI594" s="124"/>
      <c r="AJ594" s="7">
        <v>29.898</v>
      </c>
      <c r="AK594" s="124"/>
      <c r="AM594" s="124"/>
      <c r="AN594" s="124"/>
      <c r="AO594" s="124"/>
      <c r="AQ594" s="78"/>
      <c r="AR594" s="7">
        <v>0.15703391531206101</v>
      </c>
      <c r="AS594" s="7">
        <f t="shared" si="257"/>
        <v>1.4085000000000001</v>
      </c>
      <c r="AT594">
        <v>45.6</v>
      </c>
      <c r="AU594" s="7">
        <v>1.3032000000000001</v>
      </c>
      <c r="AV594" s="7">
        <v>72.400000000000006</v>
      </c>
      <c r="AW594" s="78" t="s">
        <v>97</v>
      </c>
      <c r="AX594" s="78" t="s">
        <v>99</v>
      </c>
      <c r="AY594" s="78">
        <v>2554.4</v>
      </c>
      <c r="AZ594" s="78">
        <v>5118.96</v>
      </c>
      <c r="BA594" s="78">
        <v>122.23</v>
      </c>
      <c r="BB594" s="78">
        <v>291.02068191034721</v>
      </c>
      <c r="BC594" s="78" t="str">
        <f t="shared" si="262"/>
        <v>R49S6C1</v>
      </c>
      <c r="BD594" s="78">
        <f t="shared" si="264"/>
        <v>137.44279503998919</v>
      </c>
      <c r="BE594" s="78">
        <v>746.34</v>
      </c>
      <c r="BF594" s="78"/>
      <c r="BG594" s="99">
        <v>30.1</v>
      </c>
      <c r="BH594" s="142">
        <v>1.9098267442638304</v>
      </c>
      <c r="BI594" s="99">
        <v>4</v>
      </c>
      <c r="BJ594" s="99">
        <f t="shared" si="265"/>
        <v>7.4744999999999999</v>
      </c>
      <c r="BK594" s="99">
        <v>96.130016659817983</v>
      </c>
      <c r="BL594" s="142">
        <v>15.701492537313433</v>
      </c>
      <c r="BM594" s="76" t="str">
        <f t="shared" si="266"/>
        <v>R49S6</v>
      </c>
      <c r="BN594" s="76">
        <f t="shared" si="267"/>
        <v>97.580969144472263</v>
      </c>
      <c r="BO594" s="76"/>
      <c r="BP594" s="110">
        <f t="shared" si="268"/>
        <v>41.737578728614643</v>
      </c>
      <c r="BQ594" s="144">
        <f t="shared" si="269"/>
        <v>0.42225000000000001</v>
      </c>
      <c r="BR594" s="110">
        <f t="shared" si="270"/>
        <v>28.193838170159651</v>
      </c>
      <c r="BS594" s="99">
        <v>1</v>
      </c>
      <c r="BT594" s="99">
        <f t="shared" si="271"/>
        <v>8948.9232481111867</v>
      </c>
      <c r="BU594" s="122">
        <v>6</v>
      </c>
      <c r="BV594" s="122">
        <f t="shared" si="272"/>
        <v>7140.9232481111867</v>
      </c>
      <c r="BW594" s="122">
        <f t="shared" si="273"/>
        <v>3.134328358208955E-2</v>
      </c>
      <c r="BX594" s="122" t="s">
        <v>1376</v>
      </c>
      <c r="BY594" s="122">
        <f t="shared" si="274"/>
        <v>0.47800135999303367</v>
      </c>
      <c r="BZ594" s="78">
        <v>-5.8430547121652374</v>
      </c>
      <c r="CA594" s="122">
        <f t="shared" si="275"/>
        <v>-5.673072597768158</v>
      </c>
      <c r="CB594" s="122">
        <f t="shared" si="276"/>
        <v>-7.9905227539564514</v>
      </c>
    </row>
    <row r="595" spans="1:80" x14ac:dyDescent="0.35">
      <c r="A595" s="34" t="s">
        <v>82</v>
      </c>
      <c r="B595" s="14">
        <f t="shared" ref="B595:B597" si="283">B594</f>
        <v>6</v>
      </c>
      <c r="C595" s="8" t="s">
        <v>46</v>
      </c>
      <c r="D595" s="14">
        <v>2</v>
      </c>
      <c r="E595" s="58">
        <v>44190</v>
      </c>
      <c r="F595" s="14">
        <v>3221</v>
      </c>
      <c r="G595" s="14">
        <v>3221.8</v>
      </c>
      <c r="H595" s="14">
        <f t="shared" ref="H595:I610" si="284">F595-225</f>
        <v>2996</v>
      </c>
      <c r="I595" s="14">
        <f t="shared" si="282"/>
        <v>2996.8</v>
      </c>
      <c r="J595" s="8">
        <v>7</v>
      </c>
      <c r="K595" s="54">
        <v>262.50620000000004</v>
      </c>
      <c r="L595" s="8">
        <v>83.4</v>
      </c>
      <c r="M595" s="8">
        <v>83.4</v>
      </c>
      <c r="N595" s="8">
        <v>59.6</v>
      </c>
      <c r="O595" s="8">
        <v>9.6</v>
      </c>
      <c r="P595" s="8">
        <v>1.4</v>
      </c>
      <c r="Q595" s="8">
        <v>0.46400000000000002</v>
      </c>
      <c r="R595" s="8">
        <v>0.39500000000000002</v>
      </c>
      <c r="S595" s="8">
        <v>1765</v>
      </c>
      <c r="T595" s="8"/>
      <c r="U595" s="8"/>
      <c r="V595" s="8"/>
      <c r="W595" s="8">
        <v>0.31900000000000001</v>
      </c>
      <c r="X595" s="8"/>
      <c r="Y595" s="8"/>
      <c r="Z595" s="8">
        <v>5069</v>
      </c>
      <c r="AA595" s="8">
        <v>46.3</v>
      </c>
      <c r="AB595" s="8">
        <v>8.8000000000000007</v>
      </c>
      <c r="AC595" s="8">
        <v>2874.0952380952381</v>
      </c>
      <c r="AD595" s="8">
        <v>316.49400000000003</v>
      </c>
      <c r="AE595" s="8"/>
      <c r="AF595" s="8"/>
      <c r="AG595" s="7">
        <v>0.91346265520640268</v>
      </c>
      <c r="AH595" s="111">
        <v>0.13100000000000001</v>
      </c>
      <c r="AI595" s="124"/>
      <c r="AJ595" s="7">
        <v>29.898</v>
      </c>
      <c r="AK595" s="124"/>
      <c r="AM595" s="124"/>
      <c r="AN595" s="124"/>
      <c r="AO595" s="124"/>
      <c r="AQ595" s="78"/>
      <c r="AR595" s="7">
        <v>0.15703391531206101</v>
      </c>
      <c r="AS595" s="7">
        <f t="shared" si="257"/>
        <v>1.4085000000000001</v>
      </c>
      <c r="AT595">
        <v>45.6</v>
      </c>
      <c r="AU595" s="7">
        <v>0.32580000000000003</v>
      </c>
      <c r="AV595" s="7">
        <v>18.100000000000001</v>
      </c>
      <c r="AW595" s="78" t="s">
        <v>97</v>
      </c>
      <c r="AX595" s="78" t="s">
        <v>99</v>
      </c>
      <c r="AY595" s="78">
        <v>2562.1</v>
      </c>
      <c r="AZ595" s="78">
        <v>5122.6400000000003</v>
      </c>
      <c r="BA595" s="78">
        <v>325.95</v>
      </c>
      <c r="BB595" s="78">
        <v>254.01282541963798</v>
      </c>
      <c r="BC595" s="78" t="str">
        <f t="shared" si="262"/>
        <v>R49S6C2</v>
      </c>
      <c r="BD595" s="78">
        <f t="shared" si="264"/>
        <v>137.44279503998919</v>
      </c>
      <c r="BE595" s="78">
        <v>650.40999999999985</v>
      </c>
      <c r="BF595" s="78"/>
      <c r="BG595" s="99">
        <v>30.1</v>
      </c>
      <c r="BH595" s="142">
        <v>1.9098267442638304</v>
      </c>
      <c r="BI595" s="99">
        <v>4</v>
      </c>
      <c r="BJ595" s="99">
        <f t="shared" si="265"/>
        <v>7.4744999999999999</v>
      </c>
      <c r="BK595" s="99">
        <v>96.130016659817983</v>
      </c>
      <c r="BL595" s="142">
        <v>8.6875000000000018</v>
      </c>
      <c r="BM595" s="76" t="str">
        <f t="shared" si="266"/>
        <v>R49S6</v>
      </c>
      <c r="BN595" s="76">
        <f t="shared" si="267"/>
        <v>97.580969144472263</v>
      </c>
      <c r="BO595" s="76"/>
      <c r="BP595" s="110">
        <f t="shared" si="268"/>
        <v>36.74349893969417</v>
      </c>
      <c r="BQ595" s="144">
        <f t="shared" si="269"/>
        <v>0.42225000000000001</v>
      </c>
      <c r="BR595" s="110">
        <f t="shared" si="270"/>
        <v>28.193838170159651</v>
      </c>
      <c r="BS595" s="99">
        <v>1</v>
      </c>
      <c r="BT595" s="99">
        <f t="shared" si="271"/>
        <v>8976.4878971946946</v>
      </c>
      <c r="BU595" s="122">
        <v>6</v>
      </c>
      <c r="BV595" s="122">
        <f t="shared" si="272"/>
        <v>7211.4878971946946</v>
      </c>
      <c r="BW595" s="122">
        <f t="shared" si="273"/>
        <v>4.114583333333334E-2</v>
      </c>
      <c r="BX595" s="122" t="s">
        <v>1376</v>
      </c>
      <c r="BY595" s="122">
        <f t="shared" si="274"/>
        <v>0.3147895303373196</v>
      </c>
      <c r="BZ595" s="78">
        <v>-5.6108397212263297</v>
      </c>
      <c r="CA595" s="122">
        <f t="shared" si="275"/>
        <v>-5.673072597768158</v>
      </c>
      <c r="CB595" s="122">
        <f t="shared" si="276"/>
        <v>-7.9905227539564514</v>
      </c>
    </row>
    <row r="596" spans="1:80" x14ac:dyDescent="0.35">
      <c r="A596" s="34" t="s">
        <v>82</v>
      </c>
      <c r="B596" s="14">
        <f t="shared" si="283"/>
        <v>6</v>
      </c>
      <c r="C596" s="8" t="s">
        <v>46</v>
      </c>
      <c r="D596" s="14">
        <v>3</v>
      </c>
      <c r="E596" s="58">
        <v>44190</v>
      </c>
      <c r="F596" s="14">
        <v>3237.8</v>
      </c>
      <c r="G596" s="14">
        <v>3238.6</v>
      </c>
      <c r="H596" s="14">
        <f t="shared" si="284"/>
        <v>3012.8</v>
      </c>
      <c r="I596" s="14">
        <f t="shared" si="282"/>
        <v>3013.6</v>
      </c>
      <c r="J596" s="8">
        <v>7</v>
      </c>
      <c r="K596" s="54">
        <v>263.41340000000002</v>
      </c>
      <c r="L596" s="74">
        <v>97.6</v>
      </c>
      <c r="M596" s="8">
        <v>84.1</v>
      </c>
      <c r="N596" s="8">
        <v>69.7</v>
      </c>
      <c r="O596" s="8">
        <v>20.399999999999999</v>
      </c>
      <c r="P596" s="8">
        <v>1.869</v>
      </c>
      <c r="Q596" s="8">
        <v>0.628</v>
      </c>
      <c r="R596" s="8">
        <v>0.54200000000000004</v>
      </c>
      <c r="S596" s="8">
        <v>1716</v>
      </c>
      <c r="T596" s="8"/>
      <c r="U596" s="8"/>
      <c r="V596" s="8"/>
      <c r="W596" s="8">
        <v>0.432</v>
      </c>
      <c r="X596" s="8"/>
      <c r="Y596" s="8"/>
      <c r="Z596" s="8">
        <v>6991</v>
      </c>
      <c r="AA596" s="8">
        <v>129.1</v>
      </c>
      <c r="AB596" s="8">
        <v>8.8000000000000007</v>
      </c>
      <c r="AC596" s="8">
        <v>2874.0952380952381</v>
      </c>
      <c r="AD596" s="8">
        <v>316.49400000000003</v>
      </c>
      <c r="AE596" s="8"/>
      <c r="AF596" s="8"/>
      <c r="AG596" s="7">
        <v>0.91346265520640268</v>
      </c>
      <c r="AH596" s="111">
        <v>0.13100000000000001</v>
      </c>
      <c r="AI596" s="124"/>
      <c r="AJ596" s="7">
        <v>29.898</v>
      </c>
      <c r="AK596" s="124"/>
      <c r="AM596" s="124"/>
      <c r="AN596" s="124"/>
      <c r="AO596" s="124"/>
      <c r="AQ596" s="78"/>
      <c r="AR596" s="7">
        <v>0.15703391531206101</v>
      </c>
      <c r="AS596" s="7">
        <f t="shared" si="257"/>
        <v>1.4085000000000001</v>
      </c>
      <c r="AT596">
        <v>45.6</v>
      </c>
      <c r="AU596" s="7">
        <v>8.2800000000000009E-3</v>
      </c>
      <c r="AV596" s="7">
        <v>0.46</v>
      </c>
      <c r="AW596" s="78" t="s">
        <v>97</v>
      </c>
      <c r="AX596" s="78" t="s">
        <v>99</v>
      </c>
      <c r="AY596" s="78">
        <v>2578.1</v>
      </c>
      <c r="AZ596" s="78">
        <v>5129.3599999999997</v>
      </c>
      <c r="BA596" s="78">
        <v>8.27</v>
      </c>
      <c r="BB596" s="78">
        <v>1.8030306593604728</v>
      </c>
      <c r="BC596" s="78" t="str">
        <f t="shared" si="262"/>
        <v>R49S6C3</v>
      </c>
      <c r="BD596" s="78">
        <f t="shared" si="264"/>
        <v>137.44279503998919</v>
      </c>
      <c r="BE596" s="78">
        <v>4.5999999999999988</v>
      </c>
      <c r="BF596" s="78"/>
      <c r="BG596" s="99">
        <v>30.1</v>
      </c>
      <c r="BH596" s="142">
        <v>1.9098267442638304</v>
      </c>
      <c r="BI596" s="99">
        <v>4</v>
      </c>
      <c r="BJ596" s="99">
        <f t="shared" si="265"/>
        <v>7.4744999999999999</v>
      </c>
      <c r="BK596" s="99">
        <v>96.130016659817983</v>
      </c>
      <c r="BL596" s="142">
        <v>4.1225490196078427</v>
      </c>
      <c r="BM596" s="76" t="str">
        <f t="shared" si="266"/>
        <v>R49S6</v>
      </c>
      <c r="BN596" s="76">
        <f t="shared" si="267"/>
        <v>97.580969144472263</v>
      </c>
      <c r="BO596" s="76"/>
      <c r="BP596" s="110">
        <f t="shared" si="268"/>
        <v>17.147137506164899</v>
      </c>
      <c r="BQ596" s="144">
        <f t="shared" si="269"/>
        <v>0.42225000000000001</v>
      </c>
      <c r="BR596" s="110">
        <f t="shared" si="270"/>
        <v>28.193838170159651</v>
      </c>
      <c r="BS596" s="99">
        <v>1</v>
      </c>
      <c r="BT596" s="99">
        <f t="shared" si="271"/>
        <v>9026.8233433471887</v>
      </c>
      <c r="BU596" s="122">
        <v>6</v>
      </c>
      <c r="BV596" s="122">
        <f t="shared" si="272"/>
        <v>7310.8233433471887</v>
      </c>
      <c r="BW596" s="122">
        <f t="shared" si="273"/>
        <v>2.6568627450980396E-2</v>
      </c>
      <c r="BX596" s="122" t="s">
        <v>1377</v>
      </c>
      <c r="BY596" s="122">
        <f t="shared" si="274"/>
        <v>0.14844611343198275</v>
      </c>
      <c r="BZ596" s="78">
        <v>-5.6191979788405302</v>
      </c>
      <c r="CA596" s="122">
        <f t="shared" si="275"/>
        <v>-5.673072597768158</v>
      </c>
      <c r="CB596" s="122">
        <f t="shared" si="276"/>
        <v>-7.9905227539564514</v>
      </c>
    </row>
    <row r="597" spans="1:80" x14ac:dyDescent="0.35">
      <c r="A597" s="34" t="s">
        <v>82</v>
      </c>
      <c r="B597" s="14">
        <f t="shared" si="283"/>
        <v>6</v>
      </c>
      <c r="C597" s="8" t="s">
        <v>46</v>
      </c>
      <c r="D597" s="14">
        <v>4</v>
      </c>
      <c r="E597" s="58">
        <v>44190</v>
      </c>
      <c r="F597" s="14">
        <v>3254</v>
      </c>
      <c r="G597" s="14">
        <v>3254.8</v>
      </c>
      <c r="H597" s="14">
        <f t="shared" si="284"/>
        <v>3029</v>
      </c>
      <c r="I597" s="14">
        <f t="shared" si="282"/>
        <v>3029.8</v>
      </c>
      <c r="J597" s="8">
        <v>7</v>
      </c>
      <c r="K597" s="54">
        <v>264.28820000000002</v>
      </c>
      <c r="L597" s="74">
        <v>97.6</v>
      </c>
      <c r="M597" s="8">
        <v>84.1</v>
      </c>
      <c r="N597" s="8">
        <v>69.7</v>
      </c>
      <c r="O597" s="8">
        <v>20.399999999999999</v>
      </c>
      <c r="P597" s="8">
        <v>1.869</v>
      </c>
      <c r="Q597" s="8">
        <v>0.628</v>
      </c>
      <c r="R597" s="8">
        <v>0.54200000000000004</v>
      </c>
      <c r="S597" s="8">
        <v>1716</v>
      </c>
      <c r="T597" s="8"/>
      <c r="U597" s="8"/>
      <c r="V597" s="8"/>
      <c r="W597" s="8">
        <v>0.432</v>
      </c>
      <c r="X597" s="8"/>
      <c r="Y597" s="8"/>
      <c r="Z597" s="8">
        <v>6991</v>
      </c>
      <c r="AA597" s="8">
        <v>129.1</v>
      </c>
      <c r="AB597" s="8">
        <v>8.8000000000000007</v>
      </c>
      <c r="AC597" s="8">
        <v>2874.0952380952381</v>
      </c>
      <c r="AD597" s="8">
        <v>316.49400000000003</v>
      </c>
      <c r="AE597" s="8"/>
      <c r="AF597" s="8"/>
      <c r="AG597" s="7">
        <v>0.91346265520640268</v>
      </c>
      <c r="AH597" s="111">
        <v>0.13100000000000001</v>
      </c>
      <c r="AI597" s="124"/>
      <c r="AJ597" s="7">
        <v>29.898</v>
      </c>
      <c r="AK597" s="124"/>
      <c r="AM597" s="124"/>
      <c r="AN597" s="124"/>
      <c r="AO597" s="124"/>
      <c r="AQ597" s="78"/>
      <c r="AR597" s="7">
        <v>0.15703391531206101</v>
      </c>
      <c r="AS597" s="7">
        <f t="shared" si="257"/>
        <v>1.4085000000000001</v>
      </c>
      <c r="AT597">
        <v>45.6</v>
      </c>
      <c r="AU597" s="7">
        <v>0</v>
      </c>
      <c r="AV597" s="7">
        <v>0</v>
      </c>
      <c r="AW597" s="78" t="s">
        <v>97</v>
      </c>
      <c r="AX597" s="78" t="s">
        <v>99</v>
      </c>
      <c r="AY597" s="78">
        <v>2597.1999999999998</v>
      </c>
      <c r="AZ597" s="78">
        <v>5135.84</v>
      </c>
      <c r="BA597" s="78">
        <v>21.42</v>
      </c>
      <c r="BB597" s="78">
        <v>2.9346421706110357</v>
      </c>
      <c r="BC597" s="78" t="str">
        <f t="shared" si="262"/>
        <v>R49S6C4</v>
      </c>
      <c r="BD597" s="78">
        <f t="shared" si="264"/>
        <v>137.44279503998919</v>
      </c>
      <c r="BE597" s="78">
        <v>7.4500000000000011</v>
      </c>
      <c r="BF597" s="78"/>
      <c r="BG597" s="99">
        <v>30.1</v>
      </c>
      <c r="BH597" s="142">
        <v>1.9098267442638304</v>
      </c>
      <c r="BI597" s="99">
        <v>4</v>
      </c>
      <c r="BJ597" s="99">
        <f t="shared" si="265"/>
        <v>7.4744999999999999</v>
      </c>
      <c r="BK597" s="99">
        <v>96.130016659817983</v>
      </c>
      <c r="BL597" s="142">
        <v>4.1225490196078427</v>
      </c>
      <c r="BM597" s="76" t="str">
        <f t="shared" si="266"/>
        <v>R49S6</v>
      </c>
      <c r="BN597" s="76">
        <f t="shared" si="267"/>
        <v>97.580969144472263</v>
      </c>
      <c r="BO597" s="76"/>
      <c r="BP597" s="110">
        <f t="shared" si="268"/>
        <v>17.147137506164899</v>
      </c>
      <c r="BQ597" s="144">
        <f t="shared" si="269"/>
        <v>0.42225000000000001</v>
      </c>
      <c r="BR597" s="110">
        <f t="shared" si="270"/>
        <v>28.193838170159651</v>
      </c>
      <c r="BS597" s="99">
        <v>1</v>
      </c>
      <c r="BT597" s="99">
        <f t="shared" si="271"/>
        <v>9075.3610949942358</v>
      </c>
      <c r="BU597" s="122">
        <v>6</v>
      </c>
      <c r="BV597" s="122">
        <f t="shared" si="272"/>
        <v>7359.3610949942358</v>
      </c>
      <c r="BW597" s="122">
        <f t="shared" si="273"/>
        <v>2.6568627450980396E-2</v>
      </c>
      <c r="BX597" s="122" t="s">
        <v>1377</v>
      </c>
      <c r="BY597" s="122">
        <f t="shared" si="274"/>
        <v>0.14844611343198275</v>
      </c>
      <c r="BZ597" s="78">
        <v>-5.6191979788405302</v>
      </c>
      <c r="CA597" s="122">
        <f t="shared" si="275"/>
        <v>-5.673072597768158</v>
      </c>
      <c r="CB597" s="122">
        <f t="shared" si="276"/>
        <v>-7.9905227539564514</v>
      </c>
    </row>
    <row r="598" spans="1:80" x14ac:dyDescent="0.35">
      <c r="A598" s="34" t="s">
        <v>82</v>
      </c>
      <c r="B598" s="14">
        <v>5</v>
      </c>
      <c r="C598" s="8" t="s">
        <v>46</v>
      </c>
      <c r="D598" s="14">
        <v>1</v>
      </c>
      <c r="E598" s="58">
        <v>44186</v>
      </c>
      <c r="F598" s="14">
        <v>3292.8</v>
      </c>
      <c r="G598" s="14">
        <v>3293.4</v>
      </c>
      <c r="H598" s="14">
        <f t="shared" si="284"/>
        <v>3067.8</v>
      </c>
      <c r="I598" s="14">
        <f t="shared" si="284"/>
        <v>3068.4</v>
      </c>
      <c r="J598" s="8">
        <v>5</v>
      </c>
      <c r="K598" s="54">
        <v>266.38340000000005</v>
      </c>
      <c r="L598" s="8">
        <v>186</v>
      </c>
      <c r="M598" s="8">
        <v>134</v>
      </c>
      <c r="N598" s="8">
        <v>132.9</v>
      </c>
      <c r="O598" s="8">
        <v>5.2</v>
      </c>
      <c r="P598" s="8">
        <v>1.2330000000000001</v>
      </c>
      <c r="Q598" s="8">
        <v>0.33</v>
      </c>
      <c r="R598" s="8">
        <v>0.27800000000000002</v>
      </c>
      <c r="S598" s="8">
        <v>4644</v>
      </c>
      <c r="T598" s="8"/>
      <c r="U598" s="8"/>
      <c r="V598" s="8"/>
      <c r="W598" s="8">
        <v>0.42899999999999999</v>
      </c>
      <c r="X598" s="8"/>
      <c r="Y598" s="8"/>
      <c r="Z598" s="8">
        <v>2607</v>
      </c>
      <c r="AA598" s="8">
        <v>11.8</v>
      </c>
      <c r="AB598" s="8">
        <v>7.1</v>
      </c>
      <c r="AC598" s="8">
        <v>3024.6666666666665</v>
      </c>
      <c r="AD598" s="8">
        <v>259.62299999999999</v>
      </c>
      <c r="AE598" s="8"/>
      <c r="AF598" s="8"/>
      <c r="AG598" s="7">
        <v>1.1929947493178314</v>
      </c>
      <c r="AH598" s="111">
        <v>0.11600000000000001</v>
      </c>
      <c r="AI598" s="124">
        <v>6.3539999999999999E-2</v>
      </c>
      <c r="AJ598" s="7">
        <v>30.66</v>
      </c>
      <c r="AK598" s="124">
        <v>1860.794904060913</v>
      </c>
      <c r="AM598" s="124">
        <v>6940.9094055837531</v>
      </c>
      <c r="AN598" s="124">
        <v>10847.170925888329</v>
      </c>
      <c r="AO598" s="124">
        <v>5.962979695431474</v>
      </c>
      <c r="AQ598" s="78"/>
      <c r="AR598" s="7">
        <v>0.18382257012393999</v>
      </c>
      <c r="AS598" s="7">
        <f t="shared" si="257"/>
        <v>1.6908000000000001</v>
      </c>
      <c r="AT598">
        <v>50.1</v>
      </c>
      <c r="AU598" s="7">
        <v>6.5159999999999996E-2</v>
      </c>
      <c r="AV598" s="7">
        <v>3.62</v>
      </c>
      <c r="AW598" s="78" t="s">
        <v>97</v>
      </c>
      <c r="AX598" s="78" t="s">
        <v>99</v>
      </c>
      <c r="AY598" s="78">
        <v>2643.5</v>
      </c>
      <c r="AZ598" s="78">
        <v>5151.3599999999997</v>
      </c>
      <c r="BA598" s="78">
        <v>86.05</v>
      </c>
      <c r="BB598" s="78">
        <v>35.683810101042326</v>
      </c>
      <c r="BC598" s="78" t="str">
        <f t="shared" si="262"/>
        <v>R49S5C1</v>
      </c>
      <c r="BD598" s="78" t="e">
        <f t="shared" si="264"/>
        <v>#VALUE!</v>
      </c>
      <c r="BE598" s="78">
        <v>89.49</v>
      </c>
      <c r="BF598" s="78"/>
      <c r="BG598" s="99">
        <v>30</v>
      </c>
      <c r="BH598" s="142">
        <v>46.771037181996086</v>
      </c>
      <c r="BI598" s="99">
        <v>4</v>
      </c>
      <c r="BJ598" s="99">
        <f t="shared" si="265"/>
        <v>7.665</v>
      </c>
      <c r="BK598" s="99">
        <v>98.651880843661658</v>
      </c>
      <c r="BL598" s="142">
        <v>25.76923076923077</v>
      </c>
      <c r="BM598" s="76" t="str">
        <f t="shared" si="266"/>
        <v>R49S5</v>
      </c>
      <c r="BN598" s="76" t="e">
        <f t="shared" si="267"/>
        <v>#VALUE!</v>
      </c>
      <c r="BO598" s="76"/>
      <c r="BP598" s="110">
        <f t="shared" si="268"/>
        <v>34.63277844122635</v>
      </c>
      <c r="BQ598" s="144">
        <f t="shared" si="269"/>
        <v>0.25950000000000001</v>
      </c>
      <c r="BR598" s="110">
        <f t="shared" si="270"/>
        <v>22.37698466073099</v>
      </c>
      <c r="BS598" s="99">
        <v>1</v>
      </c>
      <c r="BT598" s="99">
        <f t="shared" si="271"/>
        <v>12004.371277619759</v>
      </c>
      <c r="BU598" s="122">
        <v>6</v>
      </c>
      <c r="BV598" s="122">
        <f t="shared" si="272"/>
        <v>7360.371277619759</v>
      </c>
      <c r="BW598" s="122">
        <f t="shared" si="273"/>
        <v>5.3461538461538463E-2</v>
      </c>
      <c r="BX598" s="122" t="s">
        <v>1377</v>
      </c>
      <c r="BY598" s="122">
        <f t="shared" si="274"/>
        <v>0.65429387676654482</v>
      </c>
      <c r="BZ598" s="78">
        <v>-6.0449039298697</v>
      </c>
      <c r="CA598" s="122">
        <f t="shared" si="275"/>
        <v>-5.9565359100669619</v>
      </c>
      <c r="CB598" s="122">
        <f t="shared" si="276"/>
        <v>-10.07131091674122</v>
      </c>
    </row>
    <row r="599" spans="1:80" x14ac:dyDescent="0.35">
      <c r="A599" s="34" t="s">
        <v>82</v>
      </c>
      <c r="B599" s="14">
        <f t="shared" ref="B599:B601" si="285">B598</f>
        <v>5</v>
      </c>
      <c r="C599" s="8" t="s">
        <v>46</v>
      </c>
      <c r="D599" s="14">
        <v>2</v>
      </c>
      <c r="E599" s="58">
        <v>44186</v>
      </c>
      <c r="F599" s="14">
        <v>3308.6</v>
      </c>
      <c r="G599" s="14">
        <v>3309.4</v>
      </c>
      <c r="H599" s="14">
        <f t="shared" si="284"/>
        <v>3083.6</v>
      </c>
      <c r="I599" s="14">
        <f t="shared" si="284"/>
        <v>3084.4</v>
      </c>
      <c r="J599" s="8">
        <v>7</v>
      </c>
      <c r="K599" s="54">
        <v>267.23660000000007</v>
      </c>
      <c r="L599" s="8">
        <v>150</v>
      </c>
      <c r="M599" s="8">
        <v>115</v>
      </c>
      <c r="N599" s="8">
        <v>107</v>
      </c>
      <c r="O599" s="8">
        <v>9</v>
      </c>
      <c r="P599" s="8">
        <v>0.77400000000000002</v>
      </c>
      <c r="Q599" s="8">
        <v>0.20499999999999999</v>
      </c>
      <c r="R599" s="8">
        <v>0.19600000000000001</v>
      </c>
      <c r="S599" s="8">
        <v>4789</v>
      </c>
      <c r="T599" s="8"/>
      <c r="U599" s="8"/>
      <c r="V599" s="8"/>
      <c r="W599" s="8">
        <v>0.31900000000000001</v>
      </c>
      <c r="X599" s="8"/>
      <c r="Y599" s="8"/>
      <c r="Z599" s="8">
        <v>1979</v>
      </c>
      <c r="AA599" s="8">
        <v>26.2</v>
      </c>
      <c r="AB599" s="8">
        <v>7.1</v>
      </c>
      <c r="AC599" s="8">
        <v>3024.6666666666665</v>
      </c>
      <c r="AD599" s="8">
        <v>259.62299999999999</v>
      </c>
      <c r="AE599" s="8"/>
      <c r="AF599" s="8"/>
      <c r="AG599" s="7">
        <v>1.1929947493178314</v>
      </c>
      <c r="AH599" s="111">
        <v>0.11600000000000001</v>
      </c>
      <c r="AI599" s="124">
        <v>6.3539999999999999E-2</v>
      </c>
      <c r="AJ599" s="7">
        <v>30.66</v>
      </c>
      <c r="AK599" s="124">
        <v>1860.794904060913</v>
      </c>
      <c r="AM599" s="124">
        <v>6940.9094055837531</v>
      </c>
      <c r="AN599" s="124">
        <v>10847.170925888329</v>
      </c>
      <c r="AO599" s="124">
        <v>5.962979695431474</v>
      </c>
      <c r="AQ599" s="78"/>
      <c r="AR599" s="7">
        <v>0.18382257012393999</v>
      </c>
      <c r="AS599" s="7">
        <f t="shared" si="257"/>
        <v>1.6908000000000001</v>
      </c>
      <c r="AT599">
        <v>50.1</v>
      </c>
      <c r="AU599" s="7">
        <v>9.7739999999999994E-2</v>
      </c>
      <c r="AV599" s="7">
        <v>5.43</v>
      </c>
      <c r="AW599" s="78" t="s">
        <v>97</v>
      </c>
      <c r="AX599" s="78" t="s">
        <v>99</v>
      </c>
      <c r="AY599" s="78">
        <v>2663.4</v>
      </c>
      <c r="AZ599" s="78">
        <v>5157.68</v>
      </c>
      <c r="BA599" s="78">
        <v>121.81</v>
      </c>
      <c r="BB599" s="78">
        <v>23.77038664464294</v>
      </c>
      <c r="BC599" s="78" t="str">
        <f t="shared" si="262"/>
        <v>R49S5C2</v>
      </c>
      <c r="BD599" s="78" t="e">
        <f t="shared" si="264"/>
        <v>#VALUE!</v>
      </c>
      <c r="BE599" s="78">
        <v>59.29</v>
      </c>
      <c r="BF599" s="78"/>
      <c r="BG599" s="99">
        <v>30</v>
      </c>
      <c r="BH599" s="142">
        <v>46.771037181996086</v>
      </c>
      <c r="BI599" s="99">
        <v>4</v>
      </c>
      <c r="BJ599" s="99">
        <f t="shared" si="265"/>
        <v>7.665</v>
      </c>
      <c r="BK599" s="99">
        <v>98.651880843661658</v>
      </c>
      <c r="BL599" s="142">
        <v>12.777777777777779</v>
      </c>
      <c r="BM599" s="76" t="str">
        <f t="shared" si="266"/>
        <v>R49S5</v>
      </c>
      <c r="BN599" s="76" t="e">
        <f t="shared" si="267"/>
        <v>#VALUE!</v>
      </c>
      <c r="BO599" s="76"/>
      <c r="BP599" s="110">
        <f t="shared" si="268"/>
        <v>23.316057988257509</v>
      </c>
      <c r="BQ599" s="144">
        <f t="shared" si="269"/>
        <v>0.25950000000000001</v>
      </c>
      <c r="BR599" s="110">
        <f t="shared" si="270"/>
        <v>22.37698466073099</v>
      </c>
      <c r="BS599" s="99">
        <v>1</v>
      </c>
      <c r="BT599" s="99">
        <f t="shared" si="271"/>
        <v>12066.197037508404</v>
      </c>
      <c r="BU599" s="122">
        <v>6</v>
      </c>
      <c r="BV599" s="122">
        <f t="shared" si="272"/>
        <v>7277.1970375084038</v>
      </c>
      <c r="BW599" s="122">
        <f t="shared" si="273"/>
        <v>2.1777777777777778E-2</v>
      </c>
      <c r="BX599" s="122" t="s">
        <v>1377</v>
      </c>
      <c r="BY599" s="122">
        <f t="shared" si="274"/>
        <v>0.36385801895800585</v>
      </c>
      <c r="BZ599" s="78">
        <v>-5.9321235402248789</v>
      </c>
      <c r="CA599" s="122">
        <f t="shared" si="275"/>
        <v>-5.9565359100669619</v>
      </c>
      <c r="CB599" s="122">
        <f t="shared" si="276"/>
        <v>-10.07131091674122</v>
      </c>
    </row>
    <row r="600" spans="1:80" x14ac:dyDescent="0.35">
      <c r="A600" s="34" t="s">
        <v>82</v>
      </c>
      <c r="B600" s="14">
        <f t="shared" si="285"/>
        <v>5</v>
      </c>
      <c r="C600" s="8" t="s">
        <v>46</v>
      </c>
      <c r="D600" s="14">
        <v>3</v>
      </c>
      <c r="E600" s="58">
        <v>44186</v>
      </c>
      <c r="F600" s="14">
        <v>3319.2</v>
      </c>
      <c r="G600" s="14">
        <v>3320.4</v>
      </c>
      <c r="H600" s="14">
        <f t="shared" si="284"/>
        <v>3094.2</v>
      </c>
      <c r="I600" s="14">
        <f t="shared" si="284"/>
        <v>3095.4</v>
      </c>
      <c r="J600" s="8">
        <v>11</v>
      </c>
      <c r="K600" s="54">
        <v>267.80899999999997</v>
      </c>
      <c r="L600" s="8">
        <v>210</v>
      </c>
      <c r="M600" s="8">
        <v>152</v>
      </c>
      <c r="N600" s="8">
        <v>180</v>
      </c>
      <c r="O600" s="8">
        <v>12.8</v>
      </c>
      <c r="P600" s="8">
        <v>1.3009999999999999</v>
      </c>
      <c r="Q600" s="8">
        <v>0.35199999999999998</v>
      </c>
      <c r="R600" s="8">
        <v>0.27800000000000002</v>
      </c>
      <c r="S600" s="8">
        <v>5124</v>
      </c>
      <c r="T600" s="8"/>
      <c r="U600" s="8"/>
      <c r="V600" s="8"/>
      <c r="W600" s="8">
        <v>0.45200000000000001</v>
      </c>
      <c r="X600" s="8"/>
      <c r="Y600" s="8"/>
      <c r="Z600" s="8">
        <v>4110</v>
      </c>
      <c r="AA600" s="8">
        <v>41</v>
      </c>
      <c r="AB600" s="8">
        <v>7.1</v>
      </c>
      <c r="AC600" s="8">
        <v>3024.6666666666665</v>
      </c>
      <c r="AD600" s="8">
        <v>259.62299999999999</v>
      </c>
      <c r="AE600" s="8"/>
      <c r="AF600" s="8"/>
      <c r="AG600" s="7">
        <v>1.1929947493178314</v>
      </c>
      <c r="AH600" s="111">
        <v>0.11600000000000001</v>
      </c>
      <c r="AI600" s="124">
        <v>6.3539999999999999E-2</v>
      </c>
      <c r="AJ600" s="7">
        <v>30.66</v>
      </c>
      <c r="AK600" s="124">
        <v>1860.794904060913</v>
      </c>
      <c r="AM600" s="124">
        <v>6940.9094055837531</v>
      </c>
      <c r="AN600" s="124">
        <v>10847.170925888329</v>
      </c>
      <c r="AO600" s="124">
        <v>5.962979695431474</v>
      </c>
      <c r="AQ600" s="78"/>
      <c r="AR600" s="7">
        <v>0.18382257012393999</v>
      </c>
      <c r="AS600" s="7">
        <f t="shared" si="257"/>
        <v>1.6908000000000001</v>
      </c>
      <c r="AT600">
        <v>50.1</v>
      </c>
      <c r="AU600" s="7">
        <v>0</v>
      </c>
      <c r="AV600" s="7">
        <v>0</v>
      </c>
      <c r="AW600" s="78" t="s">
        <v>97</v>
      </c>
      <c r="AX600" s="78" t="s">
        <v>99</v>
      </c>
      <c r="AY600" s="78">
        <v>2677.7</v>
      </c>
      <c r="AZ600" s="78">
        <v>5161.92</v>
      </c>
      <c r="BA600" s="78">
        <v>147.43</v>
      </c>
      <c r="BB600" s="78">
        <v>7.8616225616088746</v>
      </c>
      <c r="BC600" s="78" t="str">
        <f t="shared" si="262"/>
        <v>R49S5C3</v>
      </c>
      <c r="BD600" s="78" t="e">
        <f t="shared" si="264"/>
        <v>#VALUE!</v>
      </c>
      <c r="BE600" s="78">
        <v>19.53</v>
      </c>
      <c r="BF600" s="78"/>
      <c r="BG600" s="99">
        <v>30</v>
      </c>
      <c r="BH600" s="142">
        <v>46.771037181996086</v>
      </c>
      <c r="BI600" s="99">
        <v>4</v>
      </c>
      <c r="BJ600" s="99">
        <f t="shared" si="265"/>
        <v>7.665</v>
      </c>
      <c r="BK600" s="99">
        <v>98.651880843661658</v>
      </c>
      <c r="BL600" s="142">
        <v>11.875</v>
      </c>
      <c r="BM600" s="76" t="str">
        <f t="shared" si="266"/>
        <v>R49S5</v>
      </c>
      <c r="BN600" s="76" t="e">
        <f t="shared" si="267"/>
        <v>#VALUE!</v>
      </c>
      <c r="BO600" s="76"/>
      <c r="BP600" s="110">
        <f t="shared" si="268"/>
        <v>12.403433397330655</v>
      </c>
      <c r="BQ600" s="144">
        <f t="shared" si="269"/>
        <v>0.25950000000000001</v>
      </c>
      <c r="BR600" s="110">
        <f t="shared" si="270"/>
        <v>22.37698466073099</v>
      </c>
      <c r="BS600" s="99">
        <v>1</v>
      </c>
      <c r="BT600" s="99">
        <f t="shared" si="271"/>
        <v>12107.675078952687</v>
      </c>
      <c r="BU600" s="122">
        <v>6</v>
      </c>
      <c r="BV600" s="122">
        <f t="shared" si="272"/>
        <v>6983.6750789526868</v>
      </c>
      <c r="BW600" s="122">
        <f t="shared" si="273"/>
        <v>2.1718750000000002E-2</v>
      </c>
      <c r="BX600" s="122" t="s">
        <v>1377</v>
      </c>
      <c r="BY600" s="122">
        <f t="shared" si="274"/>
        <v>0.27431586605987612</v>
      </c>
      <c r="BZ600" s="78">
        <v>-6.2110719327079051</v>
      </c>
      <c r="CA600" s="122">
        <f t="shared" si="275"/>
        <v>-5.9565359100669619</v>
      </c>
      <c r="CB600" s="122">
        <f t="shared" si="276"/>
        <v>-10.07131091674122</v>
      </c>
    </row>
    <row r="601" spans="1:80" x14ac:dyDescent="0.35">
      <c r="A601" s="34" t="s">
        <v>82</v>
      </c>
      <c r="B601" s="14">
        <f t="shared" si="285"/>
        <v>5</v>
      </c>
      <c r="C601" s="8" t="s">
        <v>46</v>
      </c>
      <c r="D601" s="14">
        <v>4</v>
      </c>
      <c r="E601" s="58">
        <v>44186</v>
      </c>
      <c r="F601" s="14">
        <v>3340</v>
      </c>
      <c r="G601" s="14">
        <v>3340.8</v>
      </c>
      <c r="H601" s="14">
        <f t="shared" si="284"/>
        <v>3115</v>
      </c>
      <c r="I601" s="14">
        <f t="shared" si="284"/>
        <v>3115.8</v>
      </c>
      <c r="J601" s="8">
        <v>7</v>
      </c>
      <c r="K601" s="54">
        <v>268.93220000000008</v>
      </c>
      <c r="L601" s="8">
        <v>149</v>
      </c>
      <c r="M601" s="8">
        <v>85.7</v>
      </c>
      <c r="N601" s="8">
        <v>107</v>
      </c>
      <c r="O601" s="8">
        <v>14.7</v>
      </c>
      <c r="P601" s="8">
        <v>1011</v>
      </c>
      <c r="Q601" s="8">
        <v>0.29899999999999999</v>
      </c>
      <c r="R601" s="8">
        <v>0.28599999999999998</v>
      </c>
      <c r="S601" s="8">
        <v>5029</v>
      </c>
      <c r="T601" s="8"/>
      <c r="U601" s="8"/>
      <c r="V601" s="8"/>
      <c r="W601" s="8">
        <v>0.46</v>
      </c>
      <c r="X601" s="8"/>
      <c r="Y601" s="8"/>
      <c r="Z601" s="8">
        <v>4736</v>
      </c>
      <c r="AA601" s="8">
        <v>84.2</v>
      </c>
      <c r="AB601" s="8">
        <v>7.1</v>
      </c>
      <c r="AC601" s="8">
        <v>3024.6666666666665</v>
      </c>
      <c r="AD601" s="8">
        <v>259.62299999999999</v>
      </c>
      <c r="AE601" s="8"/>
      <c r="AF601" s="8"/>
      <c r="AG601" s="7">
        <v>1.1929947493178314</v>
      </c>
      <c r="AH601" s="111">
        <v>0.11600000000000001</v>
      </c>
      <c r="AI601" s="124">
        <v>6.3539999999999999E-2</v>
      </c>
      <c r="AJ601" s="7">
        <v>30.66</v>
      </c>
      <c r="AK601" s="124">
        <v>1860.794904060913</v>
      </c>
      <c r="AM601" s="124">
        <v>6940.9094055837531</v>
      </c>
      <c r="AN601" s="124">
        <v>10847.170925888329</v>
      </c>
      <c r="AO601" s="124">
        <v>5.962979695431474</v>
      </c>
      <c r="AQ601" s="78"/>
      <c r="AR601" s="7">
        <v>0.18382257012393999</v>
      </c>
      <c r="AS601" s="7">
        <f t="shared" si="257"/>
        <v>1.6908000000000001</v>
      </c>
      <c r="AT601">
        <v>50.1</v>
      </c>
      <c r="AU601" s="7">
        <v>0</v>
      </c>
      <c r="AV601" s="7">
        <v>0</v>
      </c>
      <c r="AW601" s="78" t="s">
        <v>97</v>
      </c>
      <c r="AX601" s="78" t="s">
        <v>99</v>
      </c>
      <c r="AY601" s="78">
        <v>2704.8</v>
      </c>
      <c r="AZ601" s="78">
        <v>5170.24</v>
      </c>
      <c r="BA601" s="78" t="s">
        <v>106</v>
      </c>
      <c r="BB601" s="78" t="e">
        <v>#VALUE!</v>
      </c>
      <c r="BC601" s="78" t="str">
        <f t="shared" si="262"/>
        <v>R49S5C4</v>
      </c>
      <c r="BD601" s="78" t="e">
        <f t="shared" si="264"/>
        <v>#VALUE!</v>
      </c>
      <c r="BE601" s="78" t="e">
        <v>#VALUE!</v>
      </c>
      <c r="BF601" s="78"/>
      <c r="BG601" s="99">
        <v>30</v>
      </c>
      <c r="BH601" s="142">
        <v>46.771037181996086</v>
      </c>
      <c r="BI601" s="99">
        <v>4</v>
      </c>
      <c r="BJ601" s="99">
        <f t="shared" si="265"/>
        <v>7.665</v>
      </c>
      <c r="BK601" s="99">
        <v>98.651880843661658</v>
      </c>
      <c r="BL601" s="142">
        <v>6.0909737029140015E-2</v>
      </c>
      <c r="BM601" s="76" t="str">
        <f t="shared" si="266"/>
        <v>R49S5</v>
      </c>
      <c r="BN601" s="76" t="e">
        <f t="shared" si="267"/>
        <v>#VALUE!</v>
      </c>
      <c r="BO601" s="76"/>
      <c r="BP601" s="110">
        <f t="shared" si="268"/>
        <v>19.155668816109447</v>
      </c>
      <c r="BQ601" s="144">
        <f t="shared" si="269"/>
        <v>0.25950000000000001</v>
      </c>
      <c r="BR601" s="110">
        <f t="shared" si="270"/>
        <v>22.37698466073099</v>
      </c>
      <c r="BS601" s="99">
        <v>1</v>
      </c>
      <c r="BT601" s="99">
        <f t="shared" si="271"/>
        <v>12189.065952730147</v>
      </c>
      <c r="BU601" s="122">
        <v>6</v>
      </c>
      <c r="BV601" s="122">
        <f t="shared" si="272"/>
        <v>7160.0659527301468</v>
      </c>
      <c r="BW601" s="122">
        <f t="shared" si="273"/>
        <v>1.945578231292517E-2</v>
      </c>
      <c r="BX601" s="122" t="s">
        <v>1377</v>
      </c>
      <c r="BY601" s="122">
        <f t="shared" si="274"/>
        <v>0.20697975604489569</v>
      </c>
      <c r="BZ601" s="78">
        <v>-5.6380442374653628</v>
      </c>
      <c r="CA601" s="122">
        <f t="shared" si="275"/>
        <v>-5.9565359100669619</v>
      </c>
      <c r="CB601" s="122">
        <f t="shared" si="276"/>
        <v>-10.07131091674122</v>
      </c>
    </row>
    <row r="602" spans="1:80" x14ac:dyDescent="0.35">
      <c r="A602" s="34" t="s">
        <v>82</v>
      </c>
      <c r="B602" s="14">
        <v>4</v>
      </c>
      <c r="C602" s="8" t="s">
        <v>72</v>
      </c>
      <c r="D602" s="14">
        <v>1</v>
      </c>
      <c r="E602" s="58">
        <v>44185</v>
      </c>
      <c r="F602" s="14">
        <v>3363.4</v>
      </c>
      <c r="G602" s="14">
        <v>3364.4</v>
      </c>
      <c r="H602" s="14">
        <f t="shared" si="284"/>
        <v>3138.4</v>
      </c>
      <c r="I602" s="14">
        <f t="shared" si="284"/>
        <v>3139.4</v>
      </c>
      <c r="J602" s="8">
        <v>9</v>
      </c>
      <c r="K602" s="54">
        <v>270.19580000000008</v>
      </c>
      <c r="L602" s="8">
        <v>126</v>
      </c>
      <c r="M602" s="8">
        <v>124</v>
      </c>
      <c r="N602" s="8">
        <v>108</v>
      </c>
      <c r="O602" s="8">
        <v>7.8</v>
      </c>
      <c r="P602" s="8">
        <v>1.5840000000000001</v>
      </c>
      <c r="Q602" s="8">
        <v>0.36799999999999999</v>
      </c>
      <c r="R602" s="8">
        <v>0.34499999999999997</v>
      </c>
      <c r="S602" s="8">
        <v>4288</v>
      </c>
      <c r="T602" s="8"/>
      <c r="U602" s="8"/>
      <c r="V602" s="8"/>
      <c r="W602" s="8">
        <v>0.41199999999999998</v>
      </c>
      <c r="X602" s="8"/>
      <c r="Y602" s="8"/>
      <c r="Z602" s="8">
        <v>3519</v>
      </c>
      <c r="AA602" s="8">
        <v>43.2</v>
      </c>
      <c r="AB602" s="8">
        <v>4.7</v>
      </c>
      <c r="AC602" s="8">
        <v>2806.5</v>
      </c>
      <c r="AD602" s="8">
        <v>232.36500000000001</v>
      </c>
      <c r="AE602" s="8"/>
      <c r="AF602" s="8"/>
      <c r="AG602" s="7">
        <v>1.1499999999999999</v>
      </c>
      <c r="AH602" s="111">
        <v>0.105</v>
      </c>
      <c r="AI602" s="124">
        <v>0.12275</v>
      </c>
      <c r="AJ602" s="7">
        <v>23.759999999999998</v>
      </c>
      <c r="AK602" s="124">
        <v>1992.7148353591151</v>
      </c>
      <c r="AM602" s="124">
        <v>7052.3573707182268</v>
      </c>
      <c r="AN602" s="124">
        <v>11076.47109668508</v>
      </c>
      <c r="AO602" s="124">
        <v>6.8098928176795583</v>
      </c>
      <c r="AQ602" s="78"/>
      <c r="AR602" s="7">
        <v>0.15563973063973066</v>
      </c>
      <c r="AS602" s="7">
        <f t="shared" si="257"/>
        <v>1.1093999999999999</v>
      </c>
      <c r="AT602">
        <v>54.500000000000007</v>
      </c>
      <c r="AU602" s="7" t="s">
        <v>66</v>
      </c>
      <c r="AV602" s="7">
        <v>0</v>
      </c>
      <c r="AW602" s="78" t="s">
        <v>97</v>
      </c>
      <c r="AX602" s="78" t="s">
        <v>99</v>
      </c>
      <c r="AY602" s="78" t="s">
        <v>106</v>
      </c>
      <c r="AZ602" s="78">
        <v>5179.6000000000004</v>
      </c>
      <c r="BA602" s="78" t="s">
        <v>106</v>
      </c>
      <c r="BB602" s="78" t="e">
        <v>#VALUE!</v>
      </c>
      <c r="BC602" s="78" t="str">
        <f t="shared" si="262"/>
        <v>R49S4C1</v>
      </c>
      <c r="BD602" s="78" t="e">
        <f t="shared" si="264"/>
        <v>#VALUE!</v>
      </c>
      <c r="BE602" s="78" t="e">
        <v>#VALUE!</v>
      </c>
      <c r="BF602" s="78"/>
      <c r="BG602" s="99">
        <v>30.1</v>
      </c>
      <c r="BH602" s="142">
        <v>0.90909090909090917</v>
      </c>
      <c r="BI602" s="99">
        <v>3</v>
      </c>
      <c r="BJ602" s="99">
        <f t="shared" si="265"/>
        <v>7.919999999999999</v>
      </c>
      <c r="BK602" s="99">
        <v>118.11868686868688</v>
      </c>
      <c r="BL602" s="142">
        <v>15.897435897435898</v>
      </c>
      <c r="BM602" s="76" t="str">
        <f t="shared" si="266"/>
        <v>R49S4</v>
      </c>
      <c r="BN602" s="76" t="e">
        <f t="shared" si="267"/>
        <v>#VALUE!</v>
      </c>
      <c r="BO602" s="76"/>
      <c r="BP602" s="110">
        <f t="shared" si="268"/>
        <v>22.330926273501976</v>
      </c>
      <c r="BQ602" s="144">
        <f t="shared" si="269"/>
        <v>0.35766666666666663</v>
      </c>
      <c r="BR602" s="110">
        <f t="shared" si="270"/>
        <v>22.364433489518362</v>
      </c>
      <c r="BS602" s="99">
        <v>1</v>
      </c>
      <c r="BT602" s="99">
        <f t="shared" si="271"/>
        <v>11838.0448</v>
      </c>
      <c r="BU602" s="122">
        <v>6</v>
      </c>
      <c r="BV602" s="122">
        <f t="shared" si="272"/>
        <v>7550.0447999999997</v>
      </c>
      <c r="BW602" s="122">
        <f t="shared" si="273"/>
        <v>4.4230769230769226E-2</v>
      </c>
      <c r="BX602" s="122" t="s">
        <v>1377</v>
      </c>
      <c r="BY602" s="122">
        <f t="shared" si="274"/>
        <v>0.42781973916429678</v>
      </c>
      <c r="BZ602" s="78">
        <v>-6.0074729774666649</v>
      </c>
      <c r="CA602" s="122">
        <f t="shared" si="275"/>
        <v>-6.0911374876193607</v>
      </c>
      <c r="CB602" s="122">
        <f t="shared" si="276"/>
        <v>-6.7575079287649187</v>
      </c>
    </row>
    <row r="603" spans="1:80" x14ac:dyDescent="0.35">
      <c r="A603" s="34" t="s">
        <v>82</v>
      </c>
      <c r="B603" s="14">
        <f t="shared" ref="B603:B604" si="286">B602</f>
        <v>4</v>
      </c>
      <c r="C603" s="8" t="s">
        <v>72</v>
      </c>
      <c r="D603" s="14">
        <v>2</v>
      </c>
      <c r="E603" s="58">
        <v>44185</v>
      </c>
      <c r="F603" s="14">
        <v>3377.6</v>
      </c>
      <c r="G603" s="14">
        <v>3378.6</v>
      </c>
      <c r="H603" s="14">
        <f t="shared" si="284"/>
        <v>3152.6</v>
      </c>
      <c r="I603" s="14">
        <f t="shared" si="284"/>
        <v>3153.6</v>
      </c>
      <c r="J603" s="8">
        <v>9</v>
      </c>
      <c r="K603" s="54">
        <v>270.96260000000001</v>
      </c>
      <c r="L603" s="8">
        <v>148.69999999999999</v>
      </c>
      <c r="M603" s="8">
        <v>129</v>
      </c>
      <c r="N603" s="8">
        <v>127.4</v>
      </c>
      <c r="O603" s="8">
        <v>6.8</v>
      </c>
      <c r="P603" s="8">
        <v>1.466</v>
      </c>
      <c r="Q603" s="8">
        <v>0.33800000000000002</v>
      </c>
      <c r="R603" s="8">
        <v>0.372</v>
      </c>
      <c r="S603" s="8">
        <v>4464</v>
      </c>
      <c r="T603" s="8"/>
      <c r="U603" s="8"/>
      <c r="V603" s="8"/>
      <c r="W603" s="8">
        <v>0.39500000000000002</v>
      </c>
      <c r="X603" s="8"/>
      <c r="Y603" s="8"/>
      <c r="Z603" s="8">
        <v>3318</v>
      </c>
      <c r="AA603" s="8">
        <v>39.200000000000003</v>
      </c>
      <c r="AB603" s="8">
        <v>4.7</v>
      </c>
      <c r="AC603" s="8">
        <v>2806.5</v>
      </c>
      <c r="AD603" s="8">
        <v>232.36500000000001</v>
      </c>
      <c r="AE603" s="8"/>
      <c r="AF603" s="8"/>
      <c r="AG603" s="7">
        <v>1.1499999999999999</v>
      </c>
      <c r="AH603" s="111">
        <v>0.105</v>
      </c>
      <c r="AI603" s="124">
        <v>0.12275</v>
      </c>
      <c r="AJ603" s="7">
        <v>23.759999999999998</v>
      </c>
      <c r="AK603" s="124">
        <v>1992.7148353591151</v>
      </c>
      <c r="AM603" s="124">
        <v>7052.3573707182268</v>
      </c>
      <c r="AN603" s="124">
        <v>11076.47109668508</v>
      </c>
      <c r="AO603" s="124">
        <v>6.8098928176795583</v>
      </c>
      <c r="AQ603" s="78"/>
      <c r="AR603" s="7">
        <v>0.15563973063973066</v>
      </c>
      <c r="AS603" s="7">
        <f t="shared" si="257"/>
        <v>1.1093999999999999</v>
      </c>
      <c r="AT603">
        <v>54.500000000000007</v>
      </c>
      <c r="AU603" s="7">
        <v>0</v>
      </c>
      <c r="AV603" s="7">
        <v>0</v>
      </c>
      <c r="AW603" s="78" t="s">
        <v>97</v>
      </c>
      <c r="AX603" s="78" t="s">
        <v>99</v>
      </c>
      <c r="AY603" s="78" t="s">
        <v>106</v>
      </c>
      <c r="AZ603" s="78">
        <v>5185.28</v>
      </c>
      <c r="BA603" s="78" t="s">
        <v>106</v>
      </c>
      <c r="BB603" s="78" t="e">
        <v>#VALUE!</v>
      </c>
      <c r="BC603" s="78" t="str">
        <f t="shared" si="262"/>
        <v>R49S4C2</v>
      </c>
      <c r="BD603" s="78" t="e">
        <f t="shared" si="264"/>
        <v>#VALUE!</v>
      </c>
      <c r="BE603" s="78" t="e">
        <v>#VALUE!</v>
      </c>
      <c r="BF603" s="78"/>
      <c r="BG603" s="99">
        <v>30.1</v>
      </c>
      <c r="BH603" s="142">
        <v>0.90909090909090917</v>
      </c>
      <c r="BI603" s="99">
        <v>3</v>
      </c>
      <c r="BJ603" s="99">
        <f t="shared" si="265"/>
        <v>7.919999999999999</v>
      </c>
      <c r="BK603" s="99">
        <v>118.11868686868688</v>
      </c>
      <c r="BL603" s="142">
        <v>18.97058823529412</v>
      </c>
      <c r="BM603" s="76" t="str">
        <f t="shared" si="266"/>
        <v>R49S4</v>
      </c>
      <c r="BN603" s="76" t="e">
        <f t="shared" si="267"/>
        <v>#VALUE!</v>
      </c>
      <c r="BO603" s="76"/>
      <c r="BP603" s="110">
        <f t="shared" si="268"/>
        <v>24.622060980085632</v>
      </c>
      <c r="BQ603" s="144">
        <f t="shared" si="269"/>
        <v>0.35766666666666663</v>
      </c>
      <c r="BR603" s="110">
        <f t="shared" si="270"/>
        <v>22.364433489518362</v>
      </c>
      <c r="BS603" s="99">
        <v>1</v>
      </c>
      <c r="BT603" s="99">
        <f t="shared" si="271"/>
        <v>11891.607199999999</v>
      </c>
      <c r="BU603" s="122">
        <v>6</v>
      </c>
      <c r="BV603" s="122">
        <f t="shared" si="272"/>
        <v>7427.6071999999986</v>
      </c>
      <c r="BW603" s="122">
        <f t="shared" si="273"/>
        <v>5.4705882352941181E-2</v>
      </c>
      <c r="BX603" s="122" t="s">
        <v>1377</v>
      </c>
      <c r="BY603" s="122">
        <f t="shared" si="274"/>
        <v>0.49560823601639054</v>
      </c>
      <c r="BZ603" s="78">
        <v>-6.0470038162233006</v>
      </c>
      <c r="CA603" s="122">
        <f t="shared" si="275"/>
        <v>-6.0911374876193607</v>
      </c>
      <c r="CB603" s="122">
        <f t="shared" si="276"/>
        <v>-6.7575079287649187</v>
      </c>
    </row>
    <row r="604" spans="1:80" x14ac:dyDescent="0.35">
      <c r="A604" s="34" t="s">
        <v>82</v>
      </c>
      <c r="B604" s="14">
        <f t="shared" si="286"/>
        <v>4</v>
      </c>
      <c r="C604" s="8" t="s">
        <v>72</v>
      </c>
      <c r="D604" s="14">
        <v>3</v>
      </c>
      <c r="E604" s="58">
        <v>44185</v>
      </c>
      <c r="F604" s="14">
        <v>3395.6</v>
      </c>
      <c r="G604" s="14">
        <v>3396.8</v>
      </c>
      <c r="H604" s="14">
        <f t="shared" si="284"/>
        <v>3170.6</v>
      </c>
      <c r="I604" s="14">
        <f t="shared" si="284"/>
        <v>3171.8</v>
      </c>
      <c r="J604" s="8">
        <v>11</v>
      </c>
      <c r="K604" s="54">
        <v>271.93459999999999</v>
      </c>
      <c r="L604" s="8">
        <v>177</v>
      </c>
      <c r="M604" s="8">
        <v>153.19999999999999</v>
      </c>
      <c r="N604" s="8">
        <v>152</v>
      </c>
      <c r="O604" s="8">
        <v>7</v>
      </c>
      <c r="P604" s="8">
        <v>1.3720000000000001</v>
      </c>
      <c r="Q604" s="8">
        <v>0.318</v>
      </c>
      <c r="R604" s="8">
        <v>0.35599999999999998</v>
      </c>
      <c r="S604" s="8">
        <v>4394</v>
      </c>
      <c r="T604" s="8"/>
      <c r="U604" s="8"/>
      <c r="V604" s="8"/>
      <c r="W604" s="8">
        <v>0.38800000000000001</v>
      </c>
      <c r="X604" s="8"/>
      <c r="Y604" s="8"/>
      <c r="Z604" s="8">
        <v>3553</v>
      </c>
      <c r="AA604" s="8">
        <v>35.299999999999997</v>
      </c>
      <c r="AB604" s="8">
        <v>4.7</v>
      </c>
      <c r="AC604" s="8">
        <v>2806.5</v>
      </c>
      <c r="AD604" s="8">
        <v>232.36500000000001</v>
      </c>
      <c r="AE604" s="8"/>
      <c r="AF604" s="8"/>
      <c r="AG604" s="7">
        <v>1.1499999999999999</v>
      </c>
      <c r="AH604" s="111">
        <v>0.105</v>
      </c>
      <c r="AI604" s="124">
        <v>0.12275</v>
      </c>
      <c r="AJ604" s="7">
        <v>23.759999999999998</v>
      </c>
      <c r="AK604" s="124">
        <v>1992.7148353591151</v>
      </c>
      <c r="AM604" s="124">
        <v>7052.3573707182268</v>
      </c>
      <c r="AN604" s="124">
        <v>11076.47109668508</v>
      </c>
      <c r="AO604" s="124">
        <v>6.8098928176795583</v>
      </c>
      <c r="AQ604" s="78"/>
      <c r="AR604" s="7">
        <v>0.15563973063973066</v>
      </c>
      <c r="AS604" s="7">
        <f t="shared" si="257"/>
        <v>1.1093999999999999</v>
      </c>
      <c r="AT604">
        <v>54.500000000000007</v>
      </c>
      <c r="AU604" s="7">
        <v>0</v>
      </c>
      <c r="AV604" s="7">
        <v>0</v>
      </c>
      <c r="AW604" s="78" t="s">
        <v>97</v>
      </c>
      <c r="AX604" s="78" t="s">
        <v>99</v>
      </c>
      <c r="AY604" s="78" t="s">
        <v>106</v>
      </c>
      <c r="AZ604" s="78">
        <v>5192.4799999999996</v>
      </c>
      <c r="BA604" s="78" t="s">
        <v>106</v>
      </c>
      <c r="BB604" s="78" t="e">
        <v>#VALUE!</v>
      </c>
      <c r="BC604" s="78" t="str">
        <f t="shared" si="262"/>
        <v>R49S4C3</v>
      </c>
      <c r="BD604" s="78" t="e">
        <f t="shared" si="264"/>
        <v>#VALUE!</v>
      </c>
      <c r="BE604" s="78" t="e">
        <v>#VALUE!</v>
      </c>
      <c r="BF604" s="78"/>
      <c r="BG604" s="99">
        <v>30.1</v>
      </c>
      <c r="BH604" s="142">
        <v>0.90909090909090917</v>
      </c>
      <c r="BI604" s="99">
        <v>3</v>
      </c>
      <c r="BJ604" s="99">
        <f t="shared" si="265"/>
        <v>7.919999999999999</v>
      </c>
      <c r="BK604" s="99">
        <v>118.11868686868688</v>
      </c>
      <c r="BL604" s="142">
        <v>21.885714285714283</v>
      </c>
      <c r="BM604" s="76" t="str">
        <f t="shared" si="266"/>
        <v>R49S4</v>
      </c>
      <c r="BN604" s="76" t="e">
        <f t="shared" si="267"/>
        <v>#VALUE!</v>
      </c>
      <c r="BO604" s="76"/>
      <c r="BP604" s="110">
        <f t="shared" si="268"/>
        <v>20.140313214967474</v>
      </c>
      <c r="BQ604" s="144">
        <f t="shared" si="269"/>
        <v>0.35766666666666663</v>
      </c>
      <c r="BR604" s="110">
        <f t="shared" si="270"/>
        <v>22.364433489518362</v>
      </c>
      <c r="BS604" s="99">
        <v>1</v>
      </c>
      <c r="BT604" s="99">
        <f t="shared" si="271"/>
        <v>11959.503199999997</v>
      </c>
      <c r="BU604" s="122">
        <v>6</v>
      </c>
      <c r="BV604" s="122">
        <f t="shared" si="272"/>
        <v>7565.5031999999974</v>
      </c>
      <c r="BW604" s="122">
        <f t="shared" si="273"/>
        <v>5.0857142857142858E-2</v>
      </c>
      <c r="BX604" s="122" t="s">
        <v>1377</v>
      </c>
      <c r="BY604" s="122">
        <f t="shared" si="274"/>
        <v>0.50259324969708286</v>
      </c>
      <c r="BZ604" s="78">
        <v>-6.2189356691681192</v>
      </c>
      <c r="CA604" s="122">
        <f t="shared" si="275"/>
        <v>-6.0911374876193607</v>
      </c>
      <c r="CB604" s="122">
        <f t="shared" si="276"/>
        <v>-6.7575079287649187</v>
      </c>
    </row>
    <row r="605" spans="1:80" x14ac:dyDescent="0.35">
      <c r="A605" s="34" t="s">
        <v>82</v>
      </c>
      <c r="B605" s="14">
        <v>3</v>
      </c>
      <c r="C605" s="8" t="s">
        <v>45</v>
      </c>
      <c r="D605" s="14">
        <v>1</v>
      </c>
      <c r="E605" s="58">
        <v>44184</v>
      </c>
      <c r="F605" s="14">
        <v>3423.7</v>
      </c>
      <c r="G605" s="14">
        <v>3424.3</v>
      </c>
      <c r="H605" s="14">
        <f t="shared" si="284"/>
        <v>3198.7</v>
      </c>
      <c r="I605" s="14">
        <f t="shared" si="284"/>
        <v>3199.3</v>
      </c>
      <c r="J605" s="8">
        <v>5</v>
      </c>
      <c r="K605" s="54">
        <v>273.452</v>
      </c>
      <c r="L605" s="8">
        <v>88.4</v>
      </c>
      <c r="M605" s="8">
        <v>76.5</v>
      </c>
      <c r="N605" s="8">
        <v>50.5</v>
      </c>
      <c r="O605" s="8">
        <v>6.7</v>
      </c>
      <c r="P605" s="8">
        <v>0.77500000000000002</v>
      </c>
      <c r="Q605" s="8">
        <v>0.19400000000000001</v>
      </c>
      <c r="R605" s="8">
        <v>0.18099999999999999</v>
      </c>
      <c r="S605" s="8">
        <v>4311</v>
      </c>
      <c r="T605" s="8"/>
      <c r="U605" s="8"/>
      <c r="V605" s="8"/>
      <c r="W605" s="8">
        <v>0.19400000000000001</v>
      </c>
      <c r="X605" s="8"/>
      <c r="Y605" s="8"/>
      <c r="Z605" s="8">
        <v>1842</v>
      </c>
      <c r="AA605" s="8">
        <v>73.400000000000006</v>
      </c>
      <c r="AB605" s="8">
        <v>7</v>
      </c>
      <c r="AC605" s="8">
        <v>2615.6999999999998</v>
      </c>
      <c r="AD605" s="8">
        <v>183.441</v>
      </c>
      <c r="AE605" s="8"/>
      <c r="AF605" s="8"/>
      <c r="AG605" s="7">
        <v>1.1870000000000001</v>
      </c>
      <c r="AH605" s="111">
        <v>8.7999999999999995E-2</v>
      </c>
      <c r="AI605" s="124">
        <v>6.9500000000000006E-2</v>
      </c>
      <c r="AJ605" s="7">
        <v>16.310000000000002</v>
      </c>
      <c r="AK605" s="124">
        <v>2054.5903965217399</v>
      </c>
      <c r="AM605" s="124">
        <v>7379.7546904347846</v>
      </c>
      <c r="AN605" s="124">
        <v>11305.86128956522</v>
      </c>
      <c r="AO605" s="124">
        <v>5.6816843478260877</v>
      </c>
      <c r="AQ605" s="78"/>
      <c r="AR605" s="7">
        <v>0.12035561005518086</v>
      </c>
      <c r="AS605" s="7">
        <f t="shared" si="257"/>
        <v>0.58890000000000009</v>
      </c>
      <c r="AT605">
        <v>65.8</v>
      </c>
      <c r="AU605" s="7">
        <v>0</v>
      </c>
      <c r="AV605" s="7">
        <v>0</v>
      </c>
      <c r="AW605" s="78" t="s">
        <v>97</v>
      </c>
      <c r="AX605" s="78" t="s">
        <v>99</v>
      </c>
      <c r="AY605" s="78" t="s">
        <v>106</v>
      </c>
      <c r="AZ605" s="78">
        <v>5203.72</v>
      </c>
      <c r="BA605" s="78" t="s">
        <v>106</v>
      </c>
      <c r="BB605" s="78" t="e">
        <v>#VALUE!</v>
      </c>
      <c r="BC605" s="78" t="str">
        <f t="shared" si="262"/>
        <v>R49S3C1</v>
      </c>
      <c r="BD605" s="78" t="e">
        <f t="shared" si="264"/>
        <v>#VALUE!</v>
      </c>
      <c r="BE605" s="78" t="e">
        <v>#VALUE!</v>
      </c>
      <c r="BF605" s="78"/>
      <c r="BG605" s="99">
        <v>24</v>
      </c>
      <c r="BH605" s="142">
        <v>1.7044757817290004</v>
      </c>
      <c r="BI605" s="99">
        <v>3</v>
      </c>
      <c r="BJ605" s="99">
        <f t="shared" si="265"/>
        <v>5.4366666666666674</v>
      </c>
      <c r="BK605" s="99">
        <v>160.37400367872468</v>
      </c>
      <c r="BL605" s="142">
        <v>11.417910447761194</v>
      </c>
      <c r="BM605" s="76" t="str">
        <f t="shared" si="266"/>
        <v>R49S3</v>
      </c>
      <c r="BN605" s="76" t="e">
        <f t="shared" si="267"/>
        <v>#VALUE!</v>
      </c>
      <c r="BO605" s="76"/>
      <c r="BP605" s="110">
        <f t="shared" si="268"/>
        <v>33.266911584081903</v>
      </c>
      <c r="BQ605" s="144">
        <f t="shared" si="269"/>
        <v>0.29233333333333333</v>
      </c>
      <c r="BR605" s="110">
        <f t="shared" si="270"/>
        <v>21.645458553143868</v>
      </c>
      <c r="BS605" s="99">
        <v>1</v>
      </c>
      <c r="BT605" s="99">
        <f t="shared" si="271"/>
        <v>12453.690631999998</v>
      </c>
      <c r="BU605" s="122">
        <v>6</v>
      </c>
      <c r="BV605" s="122">
        <f t="shared" si="272"/>
        <v>8142.690631999998</v>
      </c>
      <c r="BW605" s="122">
        <f t="shared" si="273"/>
        <v>2.7014925373134328E-2</v>
      </c>
      <c r="BX605" s="122" t="s">
        <v>1377</v>
      </c>
      <c r="BY605" s="122">
        <f t="shared" si="274"/>
        <v>0.44140836194787236</v>
      </c>
      <c r="BZ605" s="78">
        <v>-5.5244821526941177</v>
      </c>
      <c r="CA605" s="122">
        <f t="shared" si="275"/>
        <v>-5.7354670074211684</v>
      </c>
      <c r="CB605" s="122">
        <f t="shared" si="276"/>
        <v>-3.3776165206703266</v>
      </c>
    </row>
    <row r="606" spans="1:80" x14ac:dyDescent="0.35">
      <c r="A606" s="34" t="s">
        <v>82</v>
      </c>
      <c r="B606" s="14">
        <f t="shared" ref="B606:B607" si="287">B605</f>
        <v>3</v>
      </c>
      <c r="C606" s="8" t="s">
        <v>45</v>
      </c>
      <c r="D606" s="14">
        <v>2</v>
      </c>
      <c r="E606" s="58">
        <v>44184</v>
      </c>
      <c r="F606" s="14">
        <v>3431.5</v>
      </c>
      <c r="G606" s="14">
        <v>3432.7</v>
      </c>
      <c r="H606" s="14">
        <f t="shared" si="284"/>
        <v>3206.5</v>
      </c>
      <c r="I606" s="14">
        <f t="shared" si="284"/>
        <v>3207.7</v>
      </c>
      <c r="J606" s="8">
        <v>11</v>
      </c>
      <c r="K606" s="54">
        <v>273.8732</v>
      </c>
      <c r="L606" s="8">
        <v>140</v>
      </c>
      <c r="M606" s="8">
        <v>129.19999999999999</v>
      </c>
      <c r="N606" s="8">
        <v>100</v>
      </c>
      <c r="O606" s="8">
        <v>8.1</v>
      </c>
      <c r="P606" s="8">
        <v>1.1639999999999999</v>
      </c>
      <c r="Q606" s="8">
        <v>0.307</v>
      </c>
      <c r="R606" s="8">
        <v>0.24199999999999999</v>
      </c>
      <c r="S606" s="8">
        <v>4413</v>
      </c>
      <c r="T606" s="8"/>
      <c r="U606" s="8"/>
      <c r="V606" s="8"/>
      <c r="W606" s="8">
        <v>0.29399999999999998</v>
      </c>
      <c r="X606" s="8"/>
      <c r="Y606" s="8"/>
      <c r="Z606" s="8">
        <v>2662</v>
      </c>
      <c r="AA606" s="8">
        <v>31.4</v>
      </c>
      <c r="AB606" s="8">
        <v>7</v>
      </c>
      <c r="AC606" s="8">
        <v>2615.6999999999998</v>
      </c>
      <c r="AD606" s="8">
        <v>183.441</v>
      </c>
      <c r="AE606" s="8"/>
      <c r="AF606" s="8"/>
      <c r="AG606" s="7">
        <v>1.1870000000000001</v>
      </c>
      <c r="AH606" s="111">
        <v>8.7999999999999995E-2</v>
      </c>
      <c r="AI606" s="124">
        <v>6.9500000000000006E-2</v>
      </c>
      <c r="AJ606" s="7">
        <v>16.310000000000002</v>
      </c>
      <c r="AK606" s="124">
        <v>2054.5903965217399</v>
      </c>
      <c r="AM606" s="124">
        <v>7379.7546904347846</v>
      </c>
      <c r="AN606" s="124">
        <v>11305.86128956522</v>
      </c>
      <c r="AO606" s="124">
        <v>5.6816843478260877</v>
      </c>
      <c r="AQ606" s="78"/>
      <c r="AR606" s="7">
        <v>0.12035561005518086</v>
      </c>
      <c r="AS606" s="7">
        <f t="shared" si="257"/>
        <v>0.58890000000000009</v>
      </c>
      <c r="AT606">
        <v>65.8</v>
      </c>
      <c r="AU606" s="7">
        <v>0</v>
      </c>
      <c r="AV606" s="7">
        <v>0</v>
      </c>
      <c r="AW606" s="78" t="s">
        <v>97</v>
      </c>
      <c r="AX606" s="78" t="s">
        <v>99</v>
      </c>
      <c r="AY606" s="78" t="s">
        <v>106</v>
      </c>
      <c r="AZ606" s="78">
        <v>5206.84</v>
      </c>
      <c r="BA606" s="78" t="s">
        <v>106</v>
      </c>
      <c r="BB606" s="78" t="e">
        <v>#VALUE!</v>
      </c>
      <c r="BC606" s="78" t="str">
        <f t="shared" si="262"/>
        <v>R49S3C2</v>
      </c>
      <c r="BD606" s="78" t="e">
        <f t="shared" si="264"/>
        <v>#VALUE!</v>
      </c>
      <c r="BE606" s="78" t="e">
        <v>#VALUE!</v>
      </c>
      <c r="BF606" s="78"/>
      <c r="BG606" s="99">
        <v>24</v>
      </c>
      <c r="BH606" s="142">
        <v>1.7044757817290004</v>
      </c>
      <c r="BI606" s="99">
        <v>3</v>
      </c>
      <c r="BJ606" s="99">
        <f t="shared" si="265"/>
        <v>5.4366666666666674</v>
      </c>
      <c r="BK606" s="99">
        <v>160.37400367872468</v>
      </c>
      <c r="BL606" s="142">
        <v>15.950617283950617</v>
      </c>
      <c r="BM606" s="76" t="str">
        <f t="shared" si="266"/>
        <v>R49S3</v>
      </c>
      <c r="BN606" s="76" t="e">
        <f t="shared" si="267"/>
        <v>#VALUE!</v>
      </c>
      <c r="BO606" s="76"/>
      <c r="BP606" s="110">
        <f t="shared" si="268"/>
        <v>16.293004942496257</v>
      </c>
      <c r="BQ606" s="144">
        <f t="shared" si="269"/>
        <v>0.29233333333333333</v>
      </c>
      <c r="BR606" s="110">
        <f t="shared" si="270"/>
        <v>21.645458553143868</v>
      </c>
      <c r="BS606" s="99">
        <v>1</v>
      </c>
      <c r="BT606" s="99">
        <f t="shared" si="271"/>
        <v>12484.05884</v>
      </c>
      <c r="BU606" s="122">
        <v>6</v>
      </c>
      <c r="BV606" s="122">
        <f t="shared" si="272"/>
        <v>8071.0588399999997</v>
      </c>
      <c r="BW606" s="122">
        <f t="shared" si="273"/>
        <v>2.9876543209876545E-2</v>
      </c>
      <c r="BX606" s="122" t="s">
        <v>1377</v>
      </c>
      <c r="BY606" s="122">
        <f t="shared" si="274"/>
        <v>0.41622734572998532</v>
      </c>
      <c r="BZ606" s="78">
        <v>-6.0485530032101291</v>
      </c>
      <c r="CA606" s="122">
        <f t="shared" si="275"/>
        <v>-5.7354670074211684</v>
      </c>
      <c r="CB606" s="122">
        <f t="shared" si="276"/>
        <v>-3.3776165206703266</v>
      </c>
    </row>
    <row r="607" spans="1:80" x14ac:dyDescent="0.35">
      <c r="A607" s="34" t="s">
        <v>82</v>
      </c>
      <c r="B607" s="14">
        <f t="shared" si="287"/>
        <v>3</v>
      </c>
      <c r="C607" s="8" t="s">
        <v>45</v>
      </c>
      <c r="D607" s="14">
        <v>3</v>
      </c>
      <c r="E607" s="58">
        <v>44184</v>
      </c>
      <c r="F607" s="14">
        <v>3445</v>
      </c>
      <c r="G607" s="14">
        <v>3446.5</v>
      </c>
      <c r="H607" s="14">
        <f t="shared" si="284"/>
        <v>3220</v>
      </c>
      <c r="I607" s="14">
        <f t="shared" si="284"/>
        <v>3221.5</v>
      </c>
      <c r="J607" s="8">
        <v>14</v>
      </c>
      <c r="K607" s="54">
        <v>274.60220000000004</v>
      </c>
      <c r="L607" s="8">
        <v>97.9</v>
      </c>
      <c r="M607" s="8">
        <v>85.3</v>
      </c>
      <c r="N607" s="8">
        <v>69.900000000000006</v>
      </c>
      <c r="O607" s="8">
        <v>13</v>
      </c>
      <c r="P607" s="8">
        <v>2.1419999999999999</v>
      </c>
      <c r="Q607" s="8">
        <v>0.57799999999999996</v>
      </c>
      <c r="R607" s="8">
        <v>0.45400000000000001</v>
      </c>
      <c r="S607" s="8">
        <v>4345</v>
      </c>
      <c r="T607" s="8"/>
      <c r="U607" s="8"/>
      <c r="V607" s="8"/>
      <c r="W607" s="8">
        <v>0.38900000000000001</v>
      </c>
      <c r="X607" s="8"/>
      <c r="Y607" s="8"/>
      <c r="Z607" s="8">
        <v>5357</v>
      </c>
      <c r="AA607" s="8">
        <v>95.7</v>
      </c>
      <c r="AB607" s="8">
        <v>7</v>
      </c>
      <c r="AC607" s="8">
        <v>2615.6999999999998</v>
      </c>
      <c r="AD607" s="8">
        <v>183.441</v>
      </c>
      <c r="AE607" s="8"/>
      <c r="AF607" s="8"/>
      <c r="AG607" s="7">
        <v>1.1870000000000001</v>
      </c>
      <c r="AH607" s="111">
        <v>8.7999999999999995E-2</v>
      </c>
      <c r="AI607" s="124">
        <v>6.9500000000000006E-2</v>
      </c>
      <c r="AJ607" s="7">
        <v>16.310000000000002</v>
      </c>
      <c r="AK607" s="124">
        <v>2054.5903965217399</v>
      </c>
      <c r="AM607" s="124">
        <v>7379.7546904347846</v>
      </c>
      <c r="AN607" s="124">
        <v>11305.86128956522</v>
      </c>
      <c r="AO607" s="124">
        <v>5.6816843478260877</v>
      </c>
      <c r="AQ607" s="78"/>
      <c r="AR607" s="7">
        <v>0.12035561005518086</v>
      </c>
      <c r="AS607" s="7">
        <f t="shared" si="257"/>
        <v>0.58890000000000009</v>
      </c>
      <c r="AT607">
        <v>65.8</v>
      </c>
      <c r="AU607" s="7">
        <v>0</v>
      </c>
      <c r="AV607" s="7">
        <v>0</v>
      </c>
      <c r="AW607" s="78" t="s">
        <v>97</v>
      </c>
      <c r="AX607" s="78" t="s">
        <v>99</v>
      </c>
      <c r="AY607" s="78" t="s">
        <v>106</v>
      </c>
      <c r="AZ607" s="78">
        <v>5212.24</v>
      </c>
      <c r="BA607" s="78" t="s">
        <v>106</v>
      </c>
      <c r="BB607" s="78" t="e">
        <v>#VALUE!</v>
      </c>
      <c r="BC607" s="78" t="str">
        <f t="shared" si="262"/>
        <v>R49S3C3</v>
      </c>
      <c r="BD607" s="78" t="e">
        <f t="shared" si="264"/>
        <v>#VALUE!</v>
      </c>
      <c r="BE607" s="78" t="e">
        <v>#VALUE!</v>
      </c>
      <c r="BF607" s="78"/>
      <c r="BG607" s="99">
        <v>24</v>
      </c>
      <c r="BH607" s="142">
        <v>1.7044757817290004</v>
      </c>
      <c r="BI607" s="99">
        <v>3</v>
      </c>
      <c r="BJ607" s="99">
        <f t="shared" si="265"/>
        <v>5.4366666666666674</v>
      </c>
      <c r="BK607" s="99">
        <v>160.37400367872468</v>
      </c>
      <c r="BL607" s="142">
        <v>6.5615384615384613</v>
      </c>
      <c r="BM607" s="76" t="str">
        <f t="shared" si="266"/>
        <v>R49S3</v>
      </c>
      <c r="BN607" s="76" t="e">
        <f t="shared" si="267"/>
        <v>#VALUE!</v>
      </c>
      <c r="BO607" s="76"/>
      <c r="BP607" s="110">
        <f t="shared" si="268"/>
        <v>15.376459132853441</v>
      </c>
      <c r="BQ607" s="144">
        <f t="shared" si="269"/>
        <v>0.29233333333333333</v>
      </c>
      <c r="BR607" s="110">
        <f t="shared" si="270"/>
        <v>21.645458553143868</v>
      </c>
      <c r="BS607" s="99">
        <v>1</v>
      </c>
      <c r="BT607" s="99">
        <f t="shared" si="271"/>
        <v>12536.619200000001</v>
      </c>
      <c r="BU607" s="122">
        <v>6</v>
      </c>
      <c r="BV607" s="122">
        <f t="shared" si="272"/>
        <v>8191.619200000001</v>
      </c>
      <c r="BW607" s="122">
        <f t="shared" si="273"/>
        <v>3.4923076923076925E-2</v>
      </c>
      <c r="BX607" s="122" t="s">
        <v>1377</v>
      </c>
      <c r="BY607" s="122">
        <f t="shared" si="274"/>
        <v>0.23377276063873892</v>
      </c>
      <c r="BZ607" s="78">
        <v>-5.6333658663592612</v>
      </c>
      <c r="CA607" s="122">
        <f t="shared" si="275"/>
        <v>-5.7354670074211684</v>
      </c>
      <c r="CB607" s="122">
        <f t="shared" si="276"/>
        <v>-3.3776165206703266</v>
      </c>
    </row>
    <row r="608" spans="1:80" x14ac:dyDescent="0.35">
      <c r="A608" s="34" t="s">
        <v>82</v>
      </c>
      <c r="B608" s="14">
        <v>2</v>
      </c>
      <c r="C608" s="8" t="s">
        <v>45</v>
      </c>
      <c r="D608" s="14">
        <v>1</v>
      </c>
      <c r="E608" s="58">
        <v>44183</v>
      </c>
      <c r="F608" s="14">
        <v>3505</v>
      </c>
      <c r="G608" s="14">
        <v>3505.6</v>
      </c>
      <c r="H608" s="14">
        <f t="shared" si="284"/>
        <v>3280</v>
      </c>
      <c r="I608" s="14">
        <f t="shared" si="284"/>
        <v>3280.6</v>
      </c>
      <c r="J608" s="8">
        <v>5</v>
      </c>
      <c r="K608" s="54">
        <v>277.84220000000005</v>
      </c>
      <c r="L608" s="8">
        <v>57.4</v>
      </c>
      <c r="M608" s="8">
        <v>52.2</v>
      </c>
      <c r="N608" s="8">
        <v>32.799999999999997</v>
      </c>
      <c r="O608" s="8">
        <v>14.4</v>
      </c>
      <c r="P608" s="8">
        <v>2.04</v>
      </c>
      <c r="Q608" s="8">
        <v>0.44</v>
      </c>
      <c r="R608" s="8">
        <v>0.32400000000000001</v>
      </c>
      <c r="S608" s="8">
        <v>4446</v>
      </c>
      <c r="T608" s="8"/>
      <c r="U608" s="8"/>
      <c r="V608" s="8"/>
      <c r="W608" s="8">
        <v>0.39400000000000002</v>
      </c>
      <c r="X608" s="8"/>
      <c r="Y608" s="8"/>
      <c r="Z608" s="8">
        <v>4031</v>
      </c>
      <c r="AA608" s="8">
        <v>235.5</v>
      </c>
      <c r="AB608" s="8">
        <v>11.5</v>
      </c>
      <c r="AC608" s="8">
        <v>2484.9</v>
      </c>
      <c r="AD608" s="8">
        <v>156.435</v>
      </c>
      <c r="AE608" s="8"/>
      <c r="AF608" s="8"/>
      <c r="AG608" s="7">
        <v>1.18</v>
      </c>
      <c r="AH608" s="111">
        <v>0.109</v>
      </c>
      <c r="AI608" s="124"/>
      <c r="AJ608" s="7">
        <v>14.149999999999999</v>
      </c>
      <c r="AK608" s="124">
        <v>2010.4315266666661</v>
      </c>
      <c r="AM608" s="124"/>
      <c r="AN608" s="124"/>
      <c r="AO608" s="124"/>
      <c r="AQ608" s="78"/>
      <c r="AR608" s="7">
        <v>0.16621908127208482</v>
      </c>
      <c r="AS608" s="7">
        <f t="shared" si="257"/>
        <v>0.7056</v>
      </c>
      <c r="AT608">
        <v>52.5</v>
      </c>
      <c r="AU608" s="7">
        <v>0</v>
      </c>
      <c r="AV608" s="7">
        <v>0</v>
      </c>
      <c r="AW608" s="78" t="s">
        <v>97</v>
      </c>
      <c r="AX608" s="78" t="s">
        <v>99</v>
      </c>
      <c r="AY608" s="78" t="s">
        <v>106</v>
      </c>
      <c r="AZ608" s="78">
        <v>5236.24</v>
      </c>
      <c r="BA608" s="78" t="s">
        <v>106</v>
      </c>
      <c r="BB608" s="78" t="e">
        <v>#VALUE!</v>
      </c>
      <c r="BC608" s="78" t="str">
        <f t="shared" si="262"/>
        <v>R49S2C1</v>
      </c>
      <c r="BD608" s="78" t="e">
        <f t="shared" si="264"/>
        <v>#VALUE!</v>
      </c>
      <c r="BE608" s="78" t="e">
        <v>#VALUE!</v>
      </c>
      <c r="BF608" s="78"/>
      <c r="BG608" s="99">
        <v>22.3</v>
      </c>
      <c r="BH608" s="142">
        <v>2.2826855123674918</v>
      </c>
      <c r="BI608" s="99">
        <v>3</v>
      </c>
      <c r="BJ608" s="99">
        <f t="shared" si="265"/>
        <v>4.7166666666666659</v>
      </c>
      <c r="BK608" s="99">
        <v>175.61130742049471</v>
      </c>
      <c r="BL608" s="142">
        <v>3.625</v>
      </c>
      <c r="BM608" s="76" t="str">
        <f t="shared" si="266"/>
        <v>R49S2</v>
      </c>
      <c r="BN608" s="76" t="e">
        <f t="shared" si="267"/>
        <v>#VALUE!</v>
      </c>
      <c r="BO608" s="76"/>
      <c r="BP608" s="110">
        <f t="shared" si="268"/>
        <v>19.344310030481157</v>
      </c>
      <c r="BQ608" s="144">
        <f t="shared" si="269"/>
        <v>0.28799999999999998</v>
      </c>
      <c r="BR608" s="110">
        <f t="shared" si="270"/>
        <v>17.455488383724767</v>
      </c>
      <c r="BS608" s="99">
        <v>1</v>
      </c>
      <c r="BT608" s="99">
        <f t="shared" si="271"/>
        <v>12694.911999999998</v>
      </c>
      <c r="BU608" s="122">
        <v>6</v>
      </c>
      <c r="BV608" s="122">
        <f t="shared" si="272"/>
        <v>8248.9119999999984</v>
      </c>
      <c r="BW608" s="122">
        <f t="shared" si="273"/>
        <v>2.2499999999999999E-2</v>
      </c>
      <c r="BX608" s="122" t="s">
        <v>1377</v>
      </c>
      <c r="BY608" s="122">
        <f t="shared" si="274"/>
        <v>0.18666166426512892</v>
      </c>
      <c r="BZ608" s="78">
        <v>-5.142273906750221</v>
      </c>
      <c r="CA608" s="122">
        <f t="shared" si="275"/>
        <v>-5.5723580104083155</v>
      </c>
      <c r="CB608" s="122">
        <f t="shared" si="276"/>
        <v>-3.9318558121441076</v>
      </c>
    </row>
    <row r="609" spans="1:80" x14ac:dyDescent="0.35">
      <c r="A609" s="34" t="s">
        <v>82</v>
      </c>
      <c r="B609" s="14">
        <f t="shared" ref="B609:B610" si="288">B608</f>
        <v>2</v>
      </c>
      <c r="C609" s="8" t="s">
        <v>45</v>
      </c>
      <c r="D609" s="14">
        <v>2</v>
      </c>
      <c r="E609" s="58">
        <v>44183</v>
      </c>
      <c r="F609" s="14">
        <v>3528.6</v>
      </c>
      <c r="G609" s="14">
        <v>3530</v>
      </c>
      <c r="H609" s="14">
        <f t="shared" si="284"/>
        <v>3303.6</v>
      </c>
      <c r="I609" s="14">
        <f t="shared" si="284"/>
        <v>3305</v>
      </c>
      <c r="J609" s="8">
        <v>13</v>
      </c>
      <c r="K609" s="54">
        <v>279.11660000000001</v>
      </c>
      <c r="L609" s="8">
        <v>64.400000000000006</v>
      </c>
      <c r="M609" s="8">
        <v>82.1</v>
      </c>
      <c r="N609" s="8">
        <v>67.400000000000006</v>
      </c>
      <c r="O609" s="8">
        <v>10.199999999999999</v>
      </c>
      <c r="P609" s="8">
        <v>1.6870000000000001</v>
      </c>
      <c r="Q609" s="8">
        <v>0.35699999999999998</v>
      </c>
      <c r="R609" s="8">
        <v>0.30199999999999999</v>
      </c>
      <c r="S609" s="8">
        <v>4491</v>
      </c>
      <c r="T609" s="8"/>
      <c r="U609" s="8"/>
      <c r="V609" s="8"/>
      <c r="W609" s="8">
        <v>0.34399999999999997</v>
      </c>
      <c r="X609" s="8"/>
      <c r="Y609" s="8"/>
      <c r="Z609" s="8">
        <v>3233</v>
      </c>
      <c r="AA609" s="8">
        <v>60</v>
      </c>
      <c r="AB609" s="8">
        <v>11.5</v>
      </c>
      <c r="AC609" s="8">
        <v>2484.9</v>
      </c>
      <c r="AD609" s="8">
        <v>156.435</v>
      </c>
      <c r="AE609" s="8"/>
      <c r="AF609" s="8"/>
      <c r="AG609" s="7">
        <v>1.18</v>
      </c>
      <c r="AH609" s="111">
        <v>0.109</v>
      </c>
      <c r="AI609" s="124"/>
      <c r="AJ609" s="7">
        <v>14.149999999999999</v>
      </c>
      <c r="AK609" s="124">
        <v>2010.4315266666661</v>
      </c>
      <c r="AM609" s="124"/>
      <c r="AN609" s="124"/>
      <c r="AO609" s="124"/>
      <c r="AQ609" s="78"/>
      <c r="AR609" s="7">
        <v>0.16621908127208482</v>
      </c>
      <c r="AS609" s="7">
        <f t="shared" si="257"/>
        <v>0.7056</v>
      </c>
      <c r="AT609">
        <v>52.5</v>
      </c>
      <c r="AU609" s="7">
        <v>0</v>
      </c>
      <c r="AV609" s="7">
        <v>0</v>
      </c>
      <c r="AW609" s="78" t="s">
        <v>97</v>
      </c>
      <c r="AX609" s="78" t="s">
        <v>99</v>
      </c>
      <c r="AY609" s="78" t="s">
        <v>106</v>
      </c>
      <c r="AZ609" s="78">
        <v>5245.68</v>
      </c>
      <c r="BA609" s="78" t="s">
        <v>106</v>
      </c>
      <c r="BB609" s="78" t="e">
        <v>#VALUE!</v>
      </c>
      <c r="BC609" s="78" t="str">
        <f t="shared" si="262"/>
        <v>R49S2C2</v>
      </c>
      <c r="BD609" s="78" t="e">
        <f t="shared" si="264"/>
        <v>#VALUE!</v>
      </c>
      <c r="BE609" s="78" t="e">
        <v>#VALUE!</v>
      </c>
      <c r="BF609" s="78"/>
      <c r="BG609" s="99">
        <v>22.3</v>
      </c>
      <c r="BH609" s="142">
        <v>2.2826855123674918</v>
      </c>
      <c r="BI609" s="99">
        <v>3</v>
      </c>
      <c r="BJ609" s="99">
        <f t="shared" si="265"/>
        <v>4.7166666666666659</v>
      </c>
      <c r="BK609" s="99">
        <v>175.61130742049471</v>
      </c>
      <c r="BL609" s="142">
        <v>8.0490196078431371</v>
      </c>
      <c r="BM609" s="76" t="str">
        <f t="shared" si="266"/>
        <v>R49S2</v>
      </c>
      <c r="BN609" s="76" t="e">
        <f t="shared" si="267"/>
        <v>#VALUE!</v>
      </c>
      <c r="BO609" s="76"/>
      <c r="BP609" s="110">
        <f t="shared" si="268"/>
        <v>17.363725446863079</v>
      </c>
      <c r="BQ609" s="144">
        <f t="shared" si="269"/>
        <v>0.28799999999999998</v>
      </c>
      <c r="BR609" s="110">
        <f t="shared" si="270"/>
        <v>17.455488383724767</v>
      </c>
      <c r="BS609" s="99">
        <v>1</v>
      </c>
      <c r="BT609" s="99">
        <f t="shared" si="271"/>
        <v>12786.253439999999</v>
      </c>
      <c r="BU609" s="122">
        <v>6</v>
      </c>
      <c r="BV609" s="122">
        <f t="shared" si="272"/>
        <v>8295.2534399999986</v>
      </c>
      <c r="BW609" s="122">
        <f t="shared" si="273"/>
        <v>2.9607843137254904E-2</v>
      </c>
      <c r="BX609" s="122" t="s">
        <v>1377</v>
      </c>
      <c r="BY609" s="122">
        <f t="shared" si="274"/>
        <v>0.2951111493416963</v>
      </c>
      <c r="BZ609" s="78">
        <v>-5.5951294283200106</v>
      </c>
      <c r="CA609" s="122">
        <f t="shared" si="275"/>
        <v>-5.5723580104083155</v>
      </c>
      <c r="CB609" s="122">
        <f t="shared" si="276"/>
        <v>-3.9318558121441076</v>
      </c>
    </row>
    <row r="610" spans="1:80" x14ac:dyDescent="0.35">
      <c r="A610" s="34" t="s">
        <v>82</v>
      </c>
      <c r="B610" s="14">
        <f t="shared" si="288"/>
        <v>2</v>
      </c>
      <c r="C610" s="8" t="s">
        <v>45</v>
      </c>
      <c r="D610" s="14">
        <v>3</v>
      </c>
      <c r="E610" s="58">
        <v>44183</v>
      </c>
      <c r="F610" s="14">
        <v>3540.5</v>
      </c>
      <c r="G610" s="14">
        <v>3541.7</v>
      </c>
      <c r="H610" s="14">
        <f t="shared" si="284"/>
        <v>3315.5</v>
      </c>
      <c r="I610" s="14">
        <f t="shared" si="284"/>
        <v>3316.7</v>
      </c>
      <c r="J610" s="8">
        <v>11</v>
      </c>
      <c r="K610" s="54">
        <v>279.75920000000002</v>
      </c>
      <c r="L610" s="8">
        <v>123.9</v>
      </c>
      <c r="M610" s="8">
        <v>120.6</v>
      </c>
      <c r="N610" s="8">
        <v>88.5</v>
      </c>
      <c r="O610" s="8">
        <v>7.7</v>
      </c>
      <c r="P610" s="8">
        <v>1.4390000000000001</v>
      </c>
      <c r="Q610" s="8">
        <v>0.29799999999999999</v>
      </c>
      <c r="R610" s="8">
        <v>0.23799999999999999</v>
      </c>
      <c r="S610" s="8">
        <v>4716</v>
      </c>
      <c r="T610" s="8"/>
      <c r="U610" s="8"/>
      <c r="V610" s="8"/>
      <c r="W610" s="8">
        <v>0.32</v>
      </c>
      <c r="X610" s="8"/>
      <c r="Y610" s="8"/>
      <c r="Z610" s="8">
        <v>2454</v>
      </c>
      <c r="AA610" s="8">
        <v>20.7</v>
      </c>
      <c r="AB610" s="8">
        <v>11.5</v>
      </c>
      <c r="AC610" s="8">
        <v>2484.9</v>
      </c>
      <c r="AD610" s="8">
        <v>156.435</v>
      </c>
      <c r="AE610" s="8"/>
      <c r="AF610" s="8"/>
      <c r="AG610" s="7">
        <v>1.18</v>
      </c>
      <c r="AH610" s="111">
        <v>0.109</v>
      </c>
      <c r="AI610" s="124"/>
      <c r="AJ610" s="7">
        <v>14.149999999999999</v>
      </c>
      <c r="AK610" s="124">
        <v>2010.4315266666661</v>
      </c>
      <c r="AM610" s="124"/>
      <c r="AN610" s="124"/>
      <c r="AO610" s="124"/>
      <c r="AQ610" s="78"/>
      <c r="AR610" s="7">
        <v>0.16621908127208482</v>
      </c>
      <c r="AS610" s="7">
        <f t="shared" si="257"/>
        <v>0.7056</v>
      </c>
      <c r="AT610">
        <v>52.5</v>
      </c>
      <c r="AU610" s="7">
        <v>0</v>
      </c>
      <c r="AV610" s="7">
        <v>0</v>
      </c>
      <c r="AW610" s="78" t="s">
        <v>97</v>
      </c>
      <c r="AX610" s="78" t="s">
        <v>99</v>
      </c>
      <c r="AY610" s="78" t="s">
        <v>106</v>
      </c>
      <c r="AZ610" s="78">
        <v>5250.44</v>
      </c>
      <c r="BA610" s="78" t="s">
        <v>106</v>
      </c>
      <c r="BB610" s="78" t="e">
        <v>#VALUE!</v>
      </c>
      <c r="BC610" s="78" t="str">
        <f t="shared" si="262"/>
        <v>R49S2C3</v>
      </c>
      <c r="BD610" s="78" t="e">
        <f t="shared" si="264"/>
        <v>#VALUE!</v>
      </c>
      <c r="BE610" s="78" t="e">
        <v>#VALUE!</v>
      </c>
      <c r="BF610" s="78"/>
      <c r="BG610" s="99">
        <v>22.3</v>
      </c>
      <c r="BH610" s="142">
        <v>2.2826855123674918</v>
      </c>
      <c r="BI610" s="99">
        <v>3</v>
      </c>
      <c r="BJ610" s="99">
        <f t="shared" si="265"/>
        <v>4.7166666666666659</v>
      </c>
      <c r="BK610" s="99">
        <v>175.61130742049471</v>
      </c>
      <c r="BL610" s="142">
        <v>15.662337662337661</v>
      </c>
      <c r="BM610" s="76" t="str">
        <f t="shared" si="266"/>
        <v>R49S2</v>
      </c>
      <c r="BN610" s="76" t="e">
        <f t="shared" si="267"/>
        <v>#VALUE!</v>
      </c>
      <c r="BO610" s="76"/>
      <c r="BP610" s="110">
        <f t="shared" si="268"/>
        <v>15.658429673830065</v>
      </c>
      <c r="BQ610" s="144">
        <f t="shared" si="269"/>
        <v>0.28799999999999998</v>
      </c>
      <c r="BR610" s="110">
        <f t="shared" si="270"/>
        <v>17.455488383724767</v>
      </c>
      <c r="BS610" s="99">
        <v>1</v>
      </c>
      <c r="BT610" s="99">
        <f t="shared" si="271"/>
        <v>12832.311199999998</v>
      </c>
      <c r="BU610" s="122">
        <v>6</v>
      </c>
      <c r="BV610" s="122">
        <f t="shared" si="272"/>
        <v>8116.3111999999983</v>
      </c>
      <c r="BW610" s="122">
        <f t="shared" si="273"/>
        <v>3.0909090909090907E-2</v>
      </c>
      <c r="BX610" s="122" t="s">
        <v>1377</v>
      </c>
      <c r="BY610" s="122">
        <f t="shared" si="274"/>
        <v>0.43037407449551696</v>
      </c>
      <c r="BZ610" s="78">
        <v>-5.979670696154713</v>
      </c>
      <c r="CA610" s="122">
        <f t="shared" si="275"/>
        <v>-5.5723580104083155</v>
      </c>
      <c r="CB610" s="122">
        <f t="shared" si="276"/>
        <v>-3.9318558121441076</v>
      </c>
    </row>
    <row r="611" spans="1:80" x14ac:dyDescent="0.35">
      <c r="A611" s="34" t="s">
        <v>82</v>
      </c>
      <c r="B611" s="14">
        <v>1</v>
      </c>
      <c r="C611" s="8" t="s">
        <v>45</v>
      </c>
      <c r="D611" s="14">
        <v>1</v>
      </c>
      <c r="E611" s="58">
        <v>44183</v>
      </c>
      <c r="F611" s="14">
        <v>3576.5</v>
      </c>
      <c r="G611" s="14">
        <v>3577.1</v>
      </c>
      <c r="H611" s="14">
        <f t="shared" ref="H611:I613" si="289">F611-225</f>
        <v>3351.5</v>
      </c>
      <c r="I611" s="14">
        <f t="shared" si="289"/>
        <v>3352.1</v>
      </c>
      <c r="J611" s="8">
        <v>5</v>
      </c>
      <c r="K611" s="54">
        <v>281.70320000000004</v>
      </c>
      <c r="L611" s="8">
        <v>64.400000000000006</v>
      </c>
      <c r="M611" s="8">
        <v>46.2</v>
      </c>
      <c r="N611" s="8">
        <v>36.799999999999997</v>
      </c>
      <c r="O611" s="8">
        <v>5.7</v>
      </c>
      <c r="P611" s="8">
        <v>0.32600000000000001</v>
      </c>
      <c r="Q611" s="8">
        <v>2.5999999999999999E-2</v>
      </c>
      <c r="R611" s="8">
        <v>3.9E-2</v>
      </c>
      <c r="S611" s="8">
        <v>3722</v>
      </c>
      <c r="T611" s="8"/>
      <c r="U611" s="8"/>
      <c r="V611" s="8"/>
      <c r="W611" s="8">
        <v>0.13200000000000001</v>
      </c>
      <c r="X611" s="8"/>
      <c r="Y611" s="8"/>
      <c r="Z611" s="8">
        <v>281</v>
      </c>
      <c r="AA611" s="8">
        <v>9.3000000000000007</v>
      </c>
      <c r="AB611" s="8">
        <v>9.8000000000000007</v>
      </c>
      <c r="AC611" s="8">
        <v>969.3</v>
      </c>
      <c r="AD611" s="8">
        <v>27.172999999999998</v>
      </c>
      <c r="AE611" s="8"/>
      <c r="AF611" s="8"/>
      <c r="AG611" s="7">
        <v>1.05</v>
      </c>
      <c r="AH611" s="111">
        <v>0.11799999999999999</v>
      </c>
      <c r="AI611" s="124">
        <v>9.4824999999999993E-2</v>
      </c>
      <c r="AJ611" s="7">
        <v>20.440000000000001</v>
      </c>
      <c r="AK611" s="124">
        <v>1880.1339809160299</v>
      </c>
      <c r="AM611" s="124">
        <v>7469.9635694656508</v>
      </c>
      <c r="AN611" s="124">
        <v>11929.49530610687</v>
      </c>
      <c r="AO611" s="124">
        <v>6.7433061068702322</v>
      </c>
      <c r="AQ611" s="78"/>
      <c r="AR611" s="7">
        <v>0.18620352250489236</v>
      </c>
      <c r="AS611" s="7">
        <f t="shared" si="257"/>
        <v>1.1417999999999999</v>
      </c>
      <c r="AT611">
        <v>48.199999999999996</v>
      </c>
      <c r="AU611" s="7">
        <v>0</v>
      </c>
      <c r="AV611" s="7">
        <v>0</v>
      </c>
      <c r="AW611" s="78" t="s">
        <v>97</v>
      </c>
      <c r="AX611" s="78" t="s">
        <v>99</v>
      </c>
      <c r="AY611" s="78" t="s">
        <v>106</v>
      </c>
      <c r="AZ611" s="78">
        <v>5264.84</v>
      </c>
      <c r="BA611" s="78" t="s">
        <v>106</v>
      </c>
      <c r="BB611" s="78" t="e">
        <v>#VALUE!</v>
      </c>
      <c r="BC611" s="78" t="str">
        <f t="shared" si="262"/>
        <v>R49S1C1</v>
      </c>
      <c r="BD611" s="78" t="e">
        <f t="shared" si="264"/>
        <v>#VALUE!</v>
      </c>
      <c r="BE611" s="78" t="e">
        <v>#VALUE!</v>
      </c>
      <c r="BF611" s="78" t="s">
        <v>49</v>
      </c>
      <c r="BG611" s="99">
        <v>12</v>
      </c>
      <c r="BH611" s="142">
        <v>1.506849315068493</v>
      </c>
      <c r="BI611" s="99">
        <v>3</v>
      </c>
      <c r="BJ611" s="99">
        <f t="shared" si="265"/>
        <v>6.8133333333333335</v>
      </c>
      <c r="BK611" s="99">
        <v>47.421722113502931</v>
      </c>
      <c r="BL611" s="142">
        <v>8.1052631578947363</v>
      </c>
      <c r="BM611" s="76" t="str">
        <f t="shared" si="266"/>
        <v>R49S1</v>
      </c>
      <c r="BN611" s="76" t="e">
        <f t="shared" si="267"/>
        <v>#VALUE!</v>
      </c>
      <c r="BO611" s="76"/>
      <c r="BP611" s="110">
        <f t="shared" si="268"/>
        <v>9.5912027152047212</v>
      </c>
      <c r="BQ611" s="144">
        <f t="shared" si="269"/>
        <v>5.8333333333333327E-2</v>
      </c>
      <c r="BR611" s="110">
        <f t="shared" si="270"/>
        <v>5.2606862145469417</v>
      </c>
      <c r="BS611" s="99">
        <v>1</v>
      </c>
      <c r="BT611" s="99">
        <f t="shared" si="271"/>
        <v>11542.566000000001</v>
      </c>
      <c r="BU611" s="122">
        <v>6</v>
      </c>
      <c r="BV611" s="122">
        <f t="shared" si="272"/>
        <v>7820.5660000000007</v>
      </c>
      <c r="BW611" s="122">
        <f t="shared" si="273"/>
        <v>6.8421052631578941E-3</v>
      </c>
      <c r="BX611" s="122" t="s">
        <v>1377</v>
      </c>
      <c r="BY611" s="122">
        <f t="shared" si="274"/>
        <v>0.45738891828129197</v>
      </c>
      <c r="BZ611" s="78">
        <v>-4.9800439280064817</v>
      </c>
      <c r="CA611" s="122">
        <f t="shared" si="275"/>
        <v>-5.0076220578489057</v>
      </c>
      <c r="CB611" s="122">
        <f t="shared" si="276"/>
        <v>-5.71770286565188</v>
      </c>
    </row>
    <row r="612" spans="1:80" x14ac:dyDescent="0.35">
      <c r="A612" s="34" t="s">
        <v>82</v>
      </c>
      <c r="B612" s="14">
        <f t="shared" ref="B612:B613" si="290">B611</f>
        <v>1</v>
      </c>
      <c r="C612" s="8" t="s">
        <v>45</v>
      </c>
      <c r="D612" s="14">
        <v>2</v>
      </c>
      <c r="E612" s="58">
        <v>44183</v>
      </c>
      <c r="F612" s="14">
        <v>3593</v>
      </c>
      <c r="G612" s="14">
        <v>3594.4</v>
      </c>
      <c r="H612" s="14">
        <f t="shared" si="289"/>
        <v>3368</v>
      </c>
      <c r="I612" s="14">
        <f t="shared" si="289"/>
        <v>3369.4</v>
      </c>
      <c r="J612" s="8">
        <v>13</v>
      </c>
      <c r="K612" s="54">
        <v>282.5942</v>
      </c>
      <c r="L612" s="8">
        <v>108.2</v>
      </c>
      <c r="M612" s="8">
        <v>82.7</v>
      </c>
      <c r="N612" s="8">
        <v>61.8</v>
      </c>
      <c r="O612" s="8">
        <v>12.7</v>
      </c>
      <c r="P612" s="8">
        <v>0.81299999999999994</v>
      </c>
      <c r="Q612" s="8">
        <v>6.6000000000000003E-2</v>
      </c>
      <c r="R612" s="8">
        <v>7.0999999999999994E-2</v>
      </c>
      <c r="S612" s="8">
        <v>3748</v>
      </c>
      <c r="T612" s="8"/>
      <c r="U612" s="8"/>
      <c r="V612" s="8"/>
      <c r="W612" s="8">
        <v>0.35299999999999998</v>
      </c>
      <c r="X612" s="8"/>
      <c r="Y612" s="8"/>
      <c r="Z612" s="8">
        <v>272</v>
      </c>
      <c r="AA612" s="8">
        <v>3.3</v>
      </c>
      <c r="AB612" s="8">
        <v>9.8000000000000007</v>
      </c>
      <c r="AC612" s="8">
        <v>969.3</v>
      </c>
      <c r="AD612" s="8">
        <v>27.172999999999998</v>
      </c>
      <c r="AE612" s="8"/>
      <c r="AF612" s="8"/>
      <c r="AG612" s="7">
        <v>1.05</v>
      </c>
      <c r="AH612" s="111">
        <v>0.11799999999999999</v>
      </c>
      <c r="AI612" s="124">
        <v>9.4824999999999993E-2</v>
      </c>
      <c r="AJ612" s="7">
        <v>20.440000000000001</v>
      </c>
      <c r="AK612" s="124">
        <v>1880.1339809160299</v>
      </c>
      <c r="AM612" s="124">
        <v>7469.9635694656508</v>
      </c>
      <c r="AN612" s="124">
        <v>11929.49530610687</v>
      </c>
      <c r="AO612" s="124">
        <v>6.7433061068702322</v>
      </c>
      <c r="AQ612" s="78"/>
      <c r="AR612" s="7">
        <v>0.18620352250489236</v>
      </c>
      <c r="AS612" s="7">
        <f t="shared" si="257"/>
        <v>1.1417999999999999</v>
      </c>
      <c r="AT612">
        <v>48.199999999999996</v>
      </c>
      <c r="AU612" s="7">
        <v>0</v>
      </c>
      <c r="AV612" s="7">
        <v>0</v>
      </c>
      <c r="AW612" s="78" t="s">
        <v>97</v>
      </c>
      <c r="AX612" s="78" t="s">
        <v>99</v>
      </c>
      <c r="AY612" s="78" t="s">
        <v>106</v>
      </c>
      <c r="AZ612" s="78">
        <v>5271.44</v>
      </c>
      <c r="BA612" s="78" t="s">
        <v>106</v>
      </c>
      <c r="BB612" s="78" t="e">
        <v>#VALUE!</v>
      </c>
      <c r="BC612" s="78" t="str">
        <f t="shared" si="262"/>
        <v>R49S1C2</v>
      </c>
      <c r="BD612" s="78" t="e">
        <f t="shared" si="264"/>
        <v>#VALUE!</v>
      </c>
      <c r="BE612" s="78" t="e">
        <v>#VALUE!</v>
      </c>
      <c r="BF612" s="78" t="s">
        <v>49</v>
      </c>
      <c r="BG612" s="99">
        <v>12</v>
      </c>
      <c r="BH612" s="142">
        <v>1.506849315068493</v>
      </c>
      <c r="BI612" s="99">
        <v>3</v>
      </c>
      <c r="BJ612" s="99">
        <f t="shared" si="265"/>
        <v>6.8133333333333335</v>
      </c>
      <c r="BK612" s="99">
        <v>47.421722113502931</v>
      </c>
      <c r="BL612" s="142">
        <v>6.5118110236220481</v>
      </c>
      <c r="BM612" s="76" t="str">
        <f t="shared" si="266"/>
        <v>R49S1</v>
      </c>
      <c r="BN612" s="76" t="e">
        <f t="shared" si="267"/>
        <v>#VALUE!</v>
      </c>
      <c r="BO612" s="76"/>
      <c r="BP612" s="110">
        <f t="shared" si="268"/>
        <v>2.4048094555046808</v>
      </c>
      <c r="BQ612" s="144">
        <f t="shared" si="269"/>
        <v>5.8333333333333327E-2</v>
      </c>
      <c r="BR612" s="110">
        <f t="shared" si="270"/>
        <v>5.2606862145469417</v>
      </c>
      <c r="BS612" s="99">
        <v>1</v>
      </c>
      <c r="BT612" s="99">
        <f t="shared" si="271"/>
        <v>11599.392</v>
      </c>
      <c r="BU612" s="122">
        <v>6</v>
      </c>
      <c r="BV612" s="122">
        <f t="shared" si="272"/>
        <v>7851.3919999999998</v>
      </c>
      <c r="BW612" s="122">
        <f t="shared" si="273"/>
        <v>5.5905511811023623E-3</v>
      </c>
      <c r="BX612" s="122" t="s">
        <v>1377</v>
      </c>
      <c r="BY612" s="122">
        <f t="shared" si="274"/>
        <v>0.23745026381418965</v>
      </c>
      <c r="BZ612" s="78">
        <v>-5.0925530627348738</v>
      </c>
      <c r="CA612" s="122">
        <f t="shared" si="275"/>
        <v>-5.0076220578489057</v>
      </c>
      <c r="CB612" s="122">
        <f t="shared" si="276"/>
        <v>-5.71770286565188</v>
      </c>
    </row>
    <row r="613" spans="1:80" x14ac:dyDescent="0.35">
      <c r="A613" s="34" t="s">
        <v>82</v>
      </c>
      <c r="B613" s="14">
        <f t="shared" si="290"/>
        <v>1</v>
      </c>
      <c r="C613" s="8" t="s">
        <v>45</v>
      </c>
      <c r="D613" s="14">
        <v>3</v>
      </c>
      <c r="E613" s="58">
        <v>44183</v>
      </c>
      <c r="F613" s="14">
        <v>3609</v>
      </c>
      <c r="G613" s="14">
        <v>3610.2</v>
      </c>
      <c r="H613" s="14">
        <f t="shared" si="289"/>
        <v>3384</v>
      </c>
      <c r="I613" s="14">
        <f t="shared" si="289"/>
        <v>3385.2</v>
      </c>
      <c r="J613" s="8">
        <v>11</v>
      </c>
      <c r="K613" s="34">
        <v>283.45820000000003</v>
      </c>
      <c r="L613" s="8">
        <v>73</v>
      </c>
      <c r="M613" s="8">
        <v>53.8</v>
      </c>
      <c r="N613" s="8">
        <v>42</v>
      </c>
      <c r="O613" s="34">
        <v>12.4</v>
      </c>
      <c r="P613" s="34">
        <v>0.97199999999999998</v>
      </c>
      <c r="Q613" s="34">
        <v>7.9000000000000001E-2</v>
      </c>
      <c r="R613" s="34">
        <v>6.5000000000000002E-2</v>
      </c>
      <c r="S613" s="8">
        <v>3851</v>
      </c>
      <c r="T613" s="8"/>
      <c r="U613" s="8"/>
      <c r="V613" s="8"/>
      <c r="W613" s="8">
        <v>0.36</v>
      </c>
      <c r="X613" s="8"/>
      <c r="Y613" s="8"/>
      <c r="Z613" s="8">
        <v>472</v>
      </c>
      <c r="AA613" s="8">
        <v>5.4</v>
      </c>
      <c r="AB613" s="8">
        <v>9.8000000000000007</v>
      </c>
      <c r="AC613" s="8">
        <v>969.3</v>
      </c>
      <c r="AD613" s="8">
        <v>27.172999999999998</v>
      </c>
      <c r="AE613" s="8"/>
      <c r="AF613" s="8"/>
      <c r="AG613" s="7">
        <v>1.05</v>
      </c>
      <c r="AH613" s="111">
        <v>0.11799999999999999</v>
      </c>
      <c r="AI613" s="124">
        <v>9.4824999999999993E-2</v>
      </c>
      <c r="AJ613" s="7">
        <v>20.440000000000001</v>
      </c>
      <c r="AK613" s="124">
        <v>1880.1339809160299</v>
      </c>
      <c r="AM613" s="124">
        <v>7469.9635694656508</v>
      </c>
      <c r="AN613" s="124">
        <v>11929.49530610687</v>
      </c>
      <c r="AO613" s="124">
        <v>6.7433061068702322</v>
      </c>
      <c r="AQ613" s="78"/>
      <c r="AR613" s="7">
        <v>0.18620352250489236</v>
      </c>
      <c r="AS613" s="7">
        <f t="shared" si="257"/>
        <v>1.1417999999999999</v>
      </c>
      <c r="AT613">
        <v>48.199999999999996</v>
      </c>
      <c r="AU613" s="7">
        <v>0</v>
      </c>
      <c r="AV613" s="7">
        <v>0</v>
      </c>
      <c r="AW613" s="78" t="s">
        <v>97</v>
      </c>
      <c r="AX613" s="78" t="s">
        <v>99</v>
      </c>
      <c r="AY613" s="78" t="s">
        <v>106</v>
      </c>
      <c r="AZ613" s="78">
        <v>5277.84</v>
      </c>
      <c r="BA613" s="78" t="s">
        <v>106</v>
      </c>
      <c r="BB613" s="78" t="e">
        <v>#VALUE!</v>
      </c>
      <c r="BC613" s="78" t="str">
        <f t="shared" si="262"/>
        <v>R49S1C3</v>
      </c>
      <c r="BD613" s="78" t="e">
        <f t="shared" si="264"/>
        <v>#VALUE!</v>
      </c>
      <c r="BE613" s="78" t="e">
        <v>#VALUE!</v>
      </c>
      <c r="BF613" s="78" t="s">
        <v>49</v>
      </c>
      <c r="BG613" s="99">
        <v>12</v>
      </c>
      <c r="BH613" s="142">
        <v>1.506849315068493</v>
      </c>
      <c r="BI613" s="99">
        <v>3</v>
      </c>
      <c r="BJ613" s="99">
        <f t="shared" si="265"/>
        <v>6.8133333333333335</v>
      </c>
      <c r="BK613" s="99">
        <v>47.421722113502931</v>
      </c>
      <c r="BL613" s="142">
        <v>4.3387096774193541</v>
      </c>
      <c r="BM613" s="76" t="str">
        <f t="shared" si="266"/>
        <v>R49S1</v>
      </c>
      <c r="BN613" s="76" t="e">
        <f t="shared" si="267"/>
        <v>#VALUE!</v>
      </c>
      <c r="BO613" s="76"/>
      <c r="BP613" s="110">
        <f t="shared" si="268"/>
        <v>3.7860464729314232</v>
      </c>
      <c r="BQ613" s="144">
        <f t="shared" si="269"/>
        <v>5.8333333333333327E-2</v>
      </c>
      <c r="BR613" s="110">
        <f t="shared" si="270"/>
        <v>5.2606862145469417</v>
      </c>
      <c r="BS613" s="99">
        <v>1</v>
      </c>
      <c r="BT613" s="99">
        <f t="shared" si="271"/>
        <v>11654.496000000001</v>
      </c>
      <c r="BU613" s="122">
        <v>6</v>
      </c>
      <c r="BV613" s="122">
        <f t="shared" si="272"/>
        <v>7803.496000000001</v>
      </c>
      <c r="BW613" s="122">
        <f t="shared" si="273"/>
        <v>5.2419354838709681E-3</v>
      </c>
      <c r="BX613" s="122" t="s">
        <v>1377</v>
      </c>
      <c r="BY613" s="122">
        <f t="shared" si="274"/>
        <v>0.21841068641888228</v>
      </c>
      <c r="BZ613" s="78">
        <v>-4.9502691828053598</v>
      </c>
      <c r="CA613" s="122">
        <f t="shared" si="275"/>
        <v>-5.0076220578489057</v>
      </c>
      <c r="CB613" s="122">
        <f t="shared" si="276"/>
        <v>-5.71770286565188</v>
      </c>
    </row>
    <row r="614" spans="1:80" x14ac:dyDescent="0.35">
      <c r="A614" s="34" t="s">
        <v>83</v>
      </c>
      <c r="B614" s="14">
        <v>7</v>
      </c>
      <c r="C614" s="8" t="s">
        <v>46</v>
      </c>
      <c r="D614" s="14">
        <v>3</v>
      </c>
      <c r="E614" s="58">
        <v>43936</v>
      </c>
      <c r="F614" s="14">
        <v>3009</v>
      </c>
      <c r="G614" s="14">
        <v>3010</v>
      </c>
      <c r="H614" s="14">
        <f t="shared" ref="H614:I629" si="291">F614-129</f>
        <v>2880</v>
      </c>
      <c r="I614" s="14">
        <f t="shared" si="291"/>
        <v>2881</v>
      </c>
      <c r="J614" s="8">
        <v>9</v>
      </c>
      <c r="K614" s="54">
        <v>256.35559999999998</v>
      </c>
      <c r="L614" s="74">
        <v>119.7</v>
      </c>
      <c r="M614" s="8">
        <v>90.2</v>
      </c>
      <c r="N614" s="8">
        <v>336.7</v>
      </c>
      <c r="O614" s="8">
        <v>38.9</v>
      </c>
      <c r="P614" s="8">
        <v>1.18</v>
      </c>
      <c r="Q614" s="8">
        <v>0.372</v>
      </c>
      <c r="R614" s="8">
        <v>0.39300000000000002</v>
      </c>
      <c r="S614" s="8">
        <v>1401</v>
      </c>
      <c r="T614" s="8"/>
      <c r="U614" s="8"/>
      <c r="V614" s="8"/>
      <c r="W614" s="8">
        <v>0.318</v>
      </c>
      <c r="X614" s="8"/>
      <c r="Y614" s="8"/>
      <c r="Z614" s="8">
        <v>9763</v>
      </c>
      <c r="AA614" s="8">
        <v>33.700000000000003</v>
      </c>
      <c r="AB614" s="8">
        <v>4.5</v>
      </c>
      <c r="AC614" s="8">
        <v>2716.12</v>
      </c>
      <c r="AD614" s="8">
        <v>303.02699999999999</v>
      </c>
      <c r="AE614" s="8"/>
      <c r="AF614" s="8"/>
      <c r="AG614" s="7">
        <v>0.91</v>
      </c>
      <c r="AH614" s="111">
        <v>0.14399999999999999</v>
      </c>
      <c r="AI614" s="124">
        <v>9.8251840659340686E-2</v>
      </c>
      <c r="AJ614" s="7">
        <v>34.736000000000004</v>
      </c>
      <c r="AK614" s="124">
        <v>1663.5387192982471</v>
      </c>
      <c r="AM614" s="124">
        <v>6551.9024391812909</v>
      </c>
      <c r="AN614" s="124">
        <v>9812.5865099415187</v>
      </c>
      <c r="AO614" s="124">
        <v>2.4986093567251468</v>
      </c>
      <c r="AQ614" s="78"/>
      <c r="AR614" s="7">
        <v>0.99729387379087975</v>
      </c>
      <c r="AS614" s="7">
        <f t="shared" si="257"/>
        <v>10.3926</v>
      </c>
      <c r="AT614">
        <v>50.3</v>
      </c>
      <c r="AU614" s="7">
        <v>0.32969999999999999</v>
      </c>
      <c r="AV614" s="7">
        <v>4.71</v>
      </c>
      <c r="AW614" s="78" t="s">
        <v>97</v>
      </c>
      <c r="AX614" s="78" t="s">
        <v>98</v>
      </c>
      <c r="AY614" s="78">
        <v>3493.2</v>
      </c>
      <c r="AZ614" s="78">
        <v>5076.24</v>
      </c>
      <c r="BA614" s="78">
        <v>47.53</v>
      </c>
      <c r="BB614" s="78">
        <v>191.0690822720841</v>
      </c>
      <c r="BC614" s="78" t="str">
        <f t="shared" si="262"/>
        <v>R68S7C3</v>
      </c>
      <c r="BD614" s="78">
        <f t="shared" si="264"/>
        <v>140.93940628362404</v>
      </c>
      <c r="BE614" s="78">
        <v>302.47000000000003</v>
      </c>
      <c r="BF614" s="78"/>
      <c r="BG614" s="99">
        <v>30.2</v>
      </c>
      <c r="BH614" s="142">
        <v>2.5967296176877013</v>
      </c>
      <c r="BI614" s="99">
        <v>3</v>
      </c>
      <c r="BJ614" s="99">
        <f t="shared" si="265"/>
        <v>11.578666666666669</v>
      </c>
      <c r="BK614" s="99">
        <v>78.193228926761847</v>
      </c>
      <c r="BL614" s="142">
        <v>2.3187660668380463</v>
      </c>
      <c r="BM614" s="76" t="str">
        <f t="shared" si="266"/>
        <v>R68S7</v>
      </c>
      <c r="BN614" s="76">
        <f t="shared" si="267"/>
        <v>13.56151552870543</v>
      </c>
      <c r="BO614" s="76"/>
      <c r="BP614" s="110">
        <f t="shared" si="268"/>
        <v>8.0274479816941522</v>
      </c>
      <c r="BQ614" s="144">
        <f t="shared" si="269"/>
        <v>0.34866666666666668</v>
      </c>
      <c r="BR614" s="110">
        <f t="shared" si="270"/>
        <v>12.745824310022035</v>
      </c>
      <c r="BS614" s="99">
        <v>5</v>
      </c>
      <c r="BT614" s="99">
        <f t="shared" si="271"/>
        <v>8596.2240000000002</v>
      </c>
      <c r="BU614">
        <v>5</v>
      </c>
      <c r="BV614" s="122">
        <f t="shared" si="272"/>
        <v>7195.2240000000002</v>
      </c>
      <c r="BW614" s="122">
        <f t="shared" si="273"/>
        <v>1.0102827763496145E-2</v>
      </c>
      <c r="BX614" s="122" t="s">
        <v>1376</v>
      </c>
      <c r="BY614" s="122">
        <f t="shared" si="274"/>
        <v>7.9223136614096037E-2</v>
      </c>
      <c r="BZ614" s="78">
        <v>-5.6892208389302059</v>
      </c>
      <c r="CA614" s="122">
        <f t="shared" si="275"/>
        <v>-5.7315066007758162</v>
      </c>
      <c r="CB614" s="122">
        <f t="shared" si="276"/>
        <v>-59.565255499222744</v>
      </c>
    </row>
    <row r="615" spans="1:80" x14ac:dyDescent="0.35">
      <c r="A615" s="34" t="s">
        <v>83</v>
      </c>
      <c r="B615" s="14">
        <f t="shared" ref="B615:B616" si="292">B614</f>
        <v>7</v>
      </c>
      <c r="C615" s="8" t="s">
        <v>46</v>
      </c>
      <c r="D615" s="14">
        <v>2</v>
      </c>
      <c r="E615" s="58">
        <v>43936</v>
      </c>
      <c r="F615" s="14">
        <v>2987</v>
      </c>
      <c r="G615" s="14">
        <v>2988</v>
      </c>
      <c r="H615" s="14">
        <f t="shared" si="291"/>
        <v>2858</v>
      </c>
      <c r="I615" s="14">
        <f t="shared" si="291"/>
        <v>2859</v>
      </c>
      <c r="J615" s="8">
        <v>9</v>
      </c>
      <c r="K615" s="54">
        <v>255.16759999999999</v>
      </c>
      <c r="L615" s="74">
        <v>119.7</v>
      </c>
      <c r="M615" s="8">
        <v>90.2</v>
      </c>
      <c r="N615" s="8">
        <v>336.7</v>
      </c>
      <c r="O615" s="8">
        <v>38.9</v>
      </c>
      <c r="P615" s="8">
        <v>1.18</v>
      </c>
      <c r="Q615" s="8">
        <v>0.372</v>
      </c>
      <c r="R615" s="8">
        <v>0.39300000000000002</v>
      </c>
      <c r="S615" s="8">
        <v>1401</v>
      </c>
      <c r="T615" s="8"/>
      <c r="U615" s="8"/>
      <c r="V615" s="8"/>
      <c r="W615" s="8">
        <v>0.318</v>
      </c>
      <c r="X615" s="8"/>
      <c r="Y615" s="8"/>
      <c r="Z615" s="8">
        <v>9763</v>
      </c>
      <c r="AA615" s="8">
        <v>33.700000000000003</v>
      </c>
      <c r="AB615" s="8">
        <v>4.5</v>
      </c>
      <c r="AC615" s="8">
        <v>2716.12</v>
      </c>
      <c r="AD615" s="8">
        <v>303.02699999999999</v>
      </c>
      <c r="AE615" s="8"/>
      <c r="AF615" s="8"/>
      <c r="AG615" s="7">
        <v>0.91</v>
      </c>
      <c r="AH615" s="111">
        <v>0.14399999999999999</v>
      </c>
      <c r="AI615" s="124">
        <v>9.8251840659340686E-2</v>
      </c>
      <c r="AJ615" s="7">
        <v>34.736000000000004</v>
      </c>
      <c r="AK615" s="124">
        <v>1663.5387192982471</v>
      </c>
      <c r="AM615" s="124">
        <v>6551.9024391812909</v>
      </c>
      <c r="AN615" s="124">
        <v>9812.5865099415187</v>
      </c>
      <c r="AO615" s="124">
        <v>2.4986093567251468</v>
      </c>
      <c r="AQ615" s="78"/>
      <c r="AR615" s="7">
        <v>0.99729387379087975</v>
      </c>
      <c r="AS615" s="7">
        <f t="shared" si="257"/>
        <v>10.3926</v>
      </c>
      <c r="AT615">
        <v>50.3</v>
      </c>
      <c r="AU615" s="7">
        <v>0.39690000000000003</v>
      </c>
      <c r="AV615" s="7">
        <v>5.67</v>
      </c>
      <c r="AW615" s="78" t="s">
        <v>97</v>
      </c>
      <c r="AX615" s="78" t="s">
        <v>98</v>
      </c>
      <c r="AY615" s="78">
        <v>3483.7</v>
      </c>
      <c r="AZ615" s="78">
        <v>5067.4399999999996</v>
      </c>
      <c r="BA615" s="78">
        <v>0</v>
      </c>
      <c r="BB615" s="78">
        <v>229.21691691818103</v>
      </c>
      <c r="BC615" s="78" t="str">
        <f t="shared" si="262"/>
        <v>R68S7C2</v>
      </c>
      <c r="BD615" s="78">
        <f t="shared" si="264"/>
        <v>140.93940628362404</v>
      </c>
      <c r="BE615" s="78">
        <v>363.01999999999992</v>
      </c>
      <c r="BF615" s="78"/>
      <c r="BG615" s="99">
        <v>30.2</v>
      </c>
      <c r="BH615" s="142">
        <v>2.5967296176877013</v>
      </c>
      <c r="BI615" s="99">
        <v>3</v>
      </c>
      <c r="BJ615" s="99">
        <f t="shared" si="265"/>
        <v>11.578666666666669</v>
      </c>
      <c r="BK615" s="99">
        <v>78.193228926761847</v>
      </c>
      <c r="BL615" s="142">
        <v>2.3187660668380463</v>
      </c>
      <c r="BM615" s="76" t="str">
        <f t="shared" si="266"/>
        <v>R68S7</v>
      </c>
      <c r="BN615" s="76">
        <f t="shared" si="267"/>
        <v>13.56151552870543</v>
      </c>
      <c r="BO615" s="76"/>
      <c r="BP615" s="110">
        <f t="shared" si="268"/>
        <v>8.0274479816941522</v>
      </c>
      <c r="BQ615" s="144">
        <f t="shared" si="269"/>
        <v>0.34866666666666668</v>
      </c>
      <c r="BR615" s="110">
        <f t="shared" si="270"/>
        <v>12.745824310022035</v>
      </c>
      <c r="BS615" s="99">
        <v>5</v>
      </c>
      <c r="BT615" s="99">
        <f t="shared" si="271"/>
        <v>8530.5583999999999</v>
      </c>
      <c r="BU615" s="122">
        <v>5</v>
      </c>
      <c r="BV615" s="122">
        <f t="shared" si="272"/>
        <v>7129.5583999999999</v>
      </c>
      <c r="BW615" s="122">
        <f t="shared" si="273"/>
        <v>1.0102827763496145E-2</v>
      </c>
      <c r="BX615" s="122" t="s">
        <v>1376</v>
      </c>
      <c r="BY615" s="122">
        <f t="shared" si="274"/>
        <v>7.9223136614096037E-2</v>
      </c>
      <c r="BZ615" s="78">
        <v>-5.6892208389302059</v>
      </c>
      <c r="CA615" s="122">
        <f t="shared" si="275"/>
        <v>-5.7315066007758162</v>
      </c>
      <c r="CB615" s="122">
        <f t="shared" si="276"/>
        <v>-59.565255499222744</v>
      </c>
    </row>
    <row r="616" spans="1:80" x14ac:dyDescent="0.35">
      <c r="A616" s="34" t="s">
        <v>83</v>
      </c>
      <c r="B616" s="14">
        <f t="shared" si="292"/>
        <v>7</v>
      </c>
      <c r="C616" s="8" t="s">
        <v>46</v>
      </c>
      <c r="D616" s="14">
        <v>1</v>
      </c>
      <c r="E616" s="58">
        <v>43936</v>
      </c>
      <c r="F616" s="14">
        <v>2964</v>
      </c>
      <c r="G616" s="14">
        <v>2965</v>
      </c>
      <c r="H616" s="14">
        <f t="shared" si="291"/>
        <v>2835</v>
      </c>
      <c r="I616" s="14">
        <f t="shared" si="291"/>
        <v>2836</v>
      </c>
      <c r="J616" s="8">
        <v>9</v>
      </c>
      <c r="K616" s="54">
        <v>253.9256</v>
      </c>
      <c r="L616" s="8">
        <v>119.3</v>
      </c>
      <c r="M616" s="8">
        <v>102.4</v>
      </c>
      <c r="N616" s="8">
        <v>223.7</v>
      </c>
      <c r="O616" s="8">
        <v>12.4</v>
      </c>
      <c r="P616" s="8">
        <v>0.50900000000000001</v>
      </c>
      <c r="Q616" s="8">
        <v>0.25600000000000001</v>
      </c>
      <c r="R616" s="8">
        <v>0.26</v>
      </c>
      <c r="S616" s="8">
        <v>1123</v>
      </c>
      <c r="T616" s="8"/>
      <c r="U616" s="8"/>
      <c r="V616" s="8"/>
      <c r="W616" s="8">
        <v>0.17899999999999999</v>
      </c>
      <c r="X616" s="8"/>
      <c r="Y616" s="8"/>
      <c r="Z616" s="8">
        <v>5370</v>
      </c>
      <c r="AA616" s="8">
        <v>16</v>
      </c>
      <c r="AB616" s="8">
        <v>4.5</v>
      </c>
      <c r="AC616" s="8">
        <v>2716.12</v>
      </c>
      <c r="AD616" s="8">
        <v>303.02699999999999</v>
      </c>
      <c r="AE616" s="8"/>
      <c r="AF616" s="8"/>
      <c r="AG616" s="7">
        <v>0.91</v>
      </c>
      <c r="AH616" s="111">
        <v>0.14399999999999999</v>
      </c>
      <c r="AI616" s="124">
        <v>9.8251840659340686E-2</v>
      </c>
      <c r="AJ616" s="7">
        <v>34.736000000000004</v>
      </c>
      <c r="AK616" s="124">
        <v>1663.5387192982471</v>
      </c>
      <c r="AM616" s="124">
        <v>6551.9024391812909</v>
      </c>
      <c r="AN616" s="124">
        <v>9812.5865099415187</v>
      </c>
      <c r="AO616" s="124">
        <v>2.4986093567251468</v>
      </c>
      <c r="AQ616" s="78"/>
      <c r="AR616" s="7">
        <v>0.99729387379087975</v>
      </c>
      <c r="AS616" s="7">
        <f t="shared" si="257"/>
        <v>10.3926</v>
      </c>
      <c r="AT616">
        <v>50.3</v>
      </c>
      <c r="AU616" s="7">
        <v>0</v>
      </c>
      <c r="AV616" s="7">
        <v>0</v>
      </c>
      <c r="AW616" s="78" t="s">
        <v>97</v>
      </c>
      <c r="AX616" s="78" t="s">
        <v>98</v>
      </c>
      <c r="AY616" s="78">
        <v>3470.7</v>
      </c>
      <c r="AZ616" s="78">
        <v>5058.24</v>
      </c>
      <c r="BA616" s="78">
        <v>78.03</v>
      </c>
      <c r="BB616" s="78">
        <v>2.5322196606069767</v>
      </c>
      <c r="BC616" s="78" t="str">
        <f t="shared" si="262"/>
        <v>R68S7C1</v>
      </c>
      <c r="BD616" s="78">
        <f t="shared" si="264"/>
        <v>140.93940628362404</v>
      </c>
      <c r="BE616" s="78">
        <v>4.0199999999999996</v>
      </c>
      <c r="BF616" s="78"/>
      <c r="BG616" s="99">
        <v>30.2</v>
      </c>
      <c r="BH616" s="142">
        <v>2.5967296176877013</v>
      </c>
      <c r="BI616" s="99">
        <v>3</v>
      </c>
      <c r="BJ616" s="99">
        <f t="shared" si="265"/>
        <v>11.578666666666669</v>
      </c>
      <c r="BK616" s="99">
        <v>78.193228926761847</v>
      </c>
      <c r="BL616" s="142">
        <v>8.258064516129032</v>
      </c>
      <c r="BM616" s="76" t="str">
        <f t="shared" si="266"/>
        <v>R68S7</v>
      </c>
      <c r="BN616" s="76">
        <f t="shared" si="267"/>
        <v>13.56151552870543</v>
      </c>
      <c r="BO616" s="76"/>
      <c r="BP616" s="110">
        <f t="shared" si="268"/>
        <v>22.1825769666778</v>
      </c>
      <c r="BQ616" s="144">
        <f t="shared" si="269"/>
        <v>0.34866666666666668</v>
      </c>
      <c r="BR616" s="110">
        <f t="shared" si="270"/>
        <v>12.745824310022035</v>
      </c>
      <c r="BS616" s="99">
        <v>5</v>
      </c>
      <c r="BT616" s="99">
        <f t="shared" si="271"/>
        <v>8461.9079999999994</v>
      </c>
      <c r="BU616" s="122">
        <v>5</v>
      </c>
      <c r="BV616" s="122">
        <f t="shared" si="272"/>
        <v>7338.9079999999994</v>
      </c>
      <c r="BW616" s="122">
        <f t="shared" si="273"/>
        <v>2.0967741935483872E-2</v>
      </c>
      <c r="BX616" s="122" t="s">
        <v>1376</v>
      </c>
      <c r="BY616" s="122">
        <f t="shared" si="274"/>
        <v>0.2565389447635647</v>
      </c>
      <c r="BZ616" s="78">
        <v>-5.8160781244670359</v>
      </c>
      <c r="CA616" s="122">
        <f t="shared" si="275"/>
        <v>-5.7315066007758162</v>
      </c>
      <c r="CB616" s="122">
        <f t="shared" si="276"/>
        <v>-59.565255499222744</v>
      </c>
    </row>
    <row r="617" spans="1:80" x14ac:dyDescent="0.35">
      <c r="A617" s="34" t="s">
        <v>83</v>
      </c>
      <c r="B617" s="14">
        <v>6</v>
      </c>
      <c r="C617" s="8" t="s">
        <v>72</v>
      </c>
      <c r="D617" s="14">
        <v>2</v>
      </c>
      <c r="E617" s="58">
        <v>43936</v>
      </c>
      <c r="F617" s="14">
        <v>3062.5</v>
      </c>
      <c r="G617" s="14">
        <v>3064.3</v>
      </c>
      <c r="H617" s="14">
        <f t="shared" si="291"/>
        <v>2933.5</v>
      </c>
      <c r="I617" s="14">
        <f t="shared" si="291"/>
        <v>2935.3</v>
      </c>
      <c r="J617" s="8">
        <v>17</v>
      </c>
      <c r="K617" s="54">
        <v>259.28780000000006</v>
      </c>
      <c r="L617" s="8">
        <v>227.8</v>
      </c>
      <c r="M617" s="8">
        <v>200.3</v>
      </c>
      <c r="N617" s="8">
        <v>533.79999999999995</v>
      </c>
      <c r="O617" s="8">
        <v>17.899999999999999</v>
      </c>
      <c r="P617" s="8">
        <v>0.53300000000000003</v>
      </c>
      <c r="Q617" s="8">
        <v>0.189</v>
      </c>
      <c r="R617" s="8">
        <v>0.13700000000000001</v>
      </c>
      <c r="S617" s="8">
        <v>1098</v>
      </c>
      <c r="T617" s="8"/>
      <c r="U617" s="8"/>
      <c r="V617" s="8"/>
      <c r="W617" s="8">
        <v>0.378</v>
      </c>
      <c r="X617" s="8"/>
      <c r="Y617" s="8"/>
      <c r="Z617" s="8">
        <v>2744</v>
      </c>
      <c r="AA617" s="8">
        <v>20.9</v>
      </c>
      <c r="AB617" s="8">
        <v>7.7</v>
      </c>
      <c r="AC617" s="8">
        <v>1862.6</v>
      </c>
      <c r="AD617" s="8">
        <v>131.43299999999999</v>
      </c>
      <c r="AE617" s="8"/>
      <c r="AF617" s="8"/>
      <c r="AG617" s="7">
        <v>0.85</v>
      </c>
      <c r="AH617" s="111">
        <v>0.122</v>
      </c>
      <c r="AI617" s="124">
        <v>9.2302469230769235E-2</v>
      </c>
      <c r="AJ617" s="7">
        <v>14.308999999999999</v>
      </c>
      <c r="AK617" s="124">
        <v>2278.6683525925919</v>
      </c>
      <c r="AM617" s="124">
        <v>6827.9903296296307</v>
      </c>
      <c r="AN617" s="124">
        <v>10052.88747851852</v>
      </c>
      <c r="AO617" s="124">
        <v>2.702908888888889</v>
      </c>
      <c r="AQ617" s="78"/>
      <c r="AR617" s="7">
        <v>0.22678034803270672</v>
      </c>
      <c r="AS617" s="7">
        <f t="shared" si="257"/>
        <v>0.97350000000000003</v>
      </c>
      <c r="AT617">
        <v>50.9</v>
      </c>
      <c r="AU617" s="7">
        <v>7.0699999999999999E-2</v>
      </c>
      <c r="AV617" s="7">
        <v>1.01</v>
      </c>
      <c r="AW617" s="78" t="s">
        <v>97</v>
      </c>
      <c r="AX617" s="78" t="s">
        <v>98</v>
      </c>
      <c r="AY617" s="78">
        <v>3514</v>
      </c>
      <c r="AZ617" s="78">
        <v>5097.6400000000003</v>
      </c>
      <c r="BA617" s="78">
        <v>95.01</v>
      </c>
      <c r="BB617" s="78">
        <v>67.060695612639222</v>
      </c>
      <c r="BC617" s="78" t="str">
        <f t="shared" si="262"/>
        <v>R68S6C2</v>
      </c>
      <c r="BD617" s="78">
        <f t="shared" si="264"/>
        <v>178.72582144670869</v>
      </c>
      <c r="BE617" s="78">
        <v>106.2</v>
      </c>
      <c r="BF617" s="78"/>
      <c r="BG617" s="99">
        <v>30.2</v>
      </c>
      <c r="BH617" s="142">
        <v>2.6486826472849256</v>
      </c>
      <c r="BI617" s="99">
        <v>2</v>
      </c>
      <c r="BJ617" s="99">
        <f t="shared" si="265"/>
        <v>7.1544999999999996</v>
      </c>
      <c r="BK617" s="99">
        <v>130.16982318820322</v>
      </c>
      <c r="BL617" s="142">
        <v>11.189944134078214</v>
      </c>
      <c r="BM617" s="76" t="str">
        <f t="shared" si="266"/>
        <v>R68S6</v>
      </c>
      <c r="BN617" s="76">
        <f t="shared" si="267"/>
        <v>183.59098248249481</v>
      </c>
      <c r="BO617" s="76"/>
      <c r="BP617" s="110">
        <f t="shared" si="268"/>
        <v>3.407397129656879</v>
      </c>
      <c r="BQ617" s="144">
        <f t="shared" si="269"/>
        <v>0.1275</v>
      </c>
      <c r="BR617" s="110">
        <f t="shared" si="270"/>
        <v>3.9136803750234259</v>
      </c>
      <c r="BS617" s="99">
        <v>5</v>
      </c>
      <c r="BT617" s="99">
        <f t="shared" si="271"/>
        <v>8178.597999999999</v>
      </c>
      <c r="BU617" s="122">
        <v>5</v>
      </c>
      <c r="BV617" s="122">
        <f t="shared" si="272"/>
        <v>7080.597999999999</v>
      </c>
      <c r="BW617" s="122">
        <f t="shared" si="273"/>
        <v>7.6536312849162019E-3</v>
      </c>
      <c r="BX617" s="122" t="s">
        <v>1376</v>
      </c>
      <c r="BY617" s="122">
        <f t="shared" si="274"/>
        <v>0.21016829758030539</v>
      </c>
      <c r="BZ617" s="78">
        <v>-6.487007654533401</v>
      </c>
      <c r="CA617" s="122">
        <f t="shared" si="275"/>
        <v>-6.3014504888642993</v>
      </c>
      <c r="CB617" s="122">
        <f t="shared" si="276"/>
        <v>-6.1344620509093959</v>
      </c>
    </row>
    <row r="618" spans="1:80" x14ac:dyDescent="0.35">
      <c r="A618" s="34" t="s">
        <v>83</v>
      </c>
      <c r="B618" s="14">
        <f>B617</f>
        <v>6</v>
      </c>
      <c r="C618" s="8" t="s">
        <v>72</v>
      </c>
      <c r="D618" s="14">
        <v>1</v>
      </c>
      <c r="E618" s="58">
        <v>43936</v>
      </c>
      <c r="F618" s="14">
        <v>3031.6</v>
      </c>
      <c r="G618" s="14">
        <v>3032.8</v>
      </c>
      <c r="H618" s="14">
        <f t="shared" si="291"/>
        <v>2902.6</v>
      </c>
      <c r="I618" s="14">
        <f t="shared" si="291"/>
        <v>2903.8</v>
      </c>
      <c r="J618" s="8">
        <v>11</v>
      </c>
      <c r="K618" s="54">
        <v>257.58680000000004</v>
      </c>
      <c r="L618" s="8">
        <v>158.9</v>
      </c>
      <c r="M618" s="8">
        <v>138.19999999999999</v>
      </c>
      <c r="N618" s="8">
        <v>372.4</v>
      </c>
      <c r="O618" s="8">
        <v>20</v>
      </c>
      <c r="P618" s="8">
        <v>0.46100000000000002</v>
      </c>
      <c r="Q618" s="8">
        <v>4.5999999999999999E-2</v>
      </c>
      <c r="R618" s="8">
        <v>0.11799999999999999</v>
      </c>
      <c r="S618" s="8">
        <v>1735</v>
      </c>
      <c r="T618" s="8"/>
      <c r="U618" s="8"/>
      <c r="V618" s="8"/>
      <c r="W618" s="8">
        <v>0.33400000000000002</v>
      </c>
      <c r="X618" s="8"/>
      <c r="Y618" s="8"/>
      <c r="Z618" s="8">
        <v>2007</v>
      </c>
      <c r="AA618" s="8">
        <v>22.1</v>
      </c>
      <c r="AB618" s="8">
        <v>7.7</v>
      </c>
      <c r="AC618" s="8">
        <v>1862.6</v>
      </c>
      <c r="AD618" s="8">
        <v>131.43299999999999</v>
      </c>
      <c r="AE618" s="8"/>
      <c r="AF618" s="8"/>
      <c r="AG618" s="7">
        <v>0.85</v>
      </c>
      <c r="AH618" s="111">
        <v>0.122</v>
      </c>
      <c r="AI618" s="124">
        <v>9.2302469230769235E-2</v>
      </c>
      <c r="AJ618" s="7">
        <v>14.308999999999999</v>
      </c>
      <c r="AK618" s="124">
        <v>2278.6683525925919</v>
      </c>
      <c r="AM618" s="124">
        <v>6827.9903296296307</v>
      </c>
      <c r="AN618" s="124">
        <v>10052.88747851852</v>
      </c>
      <c r="AO618" s="124">
        <v>2.702908888888889</v>
      </c>
      <c r="AQ618" s="78"/>
      <c r="AR618" s="7">
        <v>0.22678034803270672</v>
      </c>
      <c r="AS618" s="7">
        <f t="shared" si="257"/>
        <v>0.97350000000000003</v>
      </c>
      <c r="AT618">
        <v>50.9</v>
      </c>
      <c r="AU618" s="7">
        <v>0.50119999999999998</v>
      </c>
      <c r="AV618" s="7">
        <v>7.16</v>
      </c>
      <c r="AW618" s="78" t="s">
        <v>97</v>
      </c>
      <c r="AX618" s="78" t="s">
        <v>98</v>
      </c>
      <c r="AY618" s="78">
        <v>3499.9</v>
      </c>
      <c r="AZ618" s="78">
        <v>5085.28</v>
      </c>
      <c r="BA618" s="78">
        <v>47.51</v>
      </c>
      <c r="BB618" s="78">
        <v>290.39094728077816</v>
      </c>
      <c r="BC618" s="78" t="str">
        <f t="shared" si="262"/>
        <v>R68S6C1</v>
      </c>
      <c r="BD618" s="78">
        <f t="shared" si="264"/>
        <v>178.72582144670869</v>
      </c>
      <c r="BE618" s="78">
        <v>460.38</v>
      </c>
      <c r="BF618" s="78"/>
      <c r="BG618" s="99">
        <v>30.2</v>
      </c>
      <c r="BH618" s="142">
        <v>2.6486826472849256</v>
      </c>
      <c r="BI618" s="99">
        <v>2</v>
      </c>
      <c r="BJ618" s="99">
        <f t="shared" si="265"/>
        <v>7.1544999999999996</v>
      </c>
      <c r="BK618" s="99">
        <v>130.16982318820322</v>
      </c>
      <c r="BL618" s="142">
        <v>6.9099999999999993</v>
      </c>
      <c r="BM618" s="76" t="str">
        <f t="shared" si="266"/>
        <v>R68S6</v>
      </c>
      <c r="BN618" s="76">
        <f t="shared" si="267"/>
        <v>183.59098248249481</v>
      </c>
      <c r="BO618" s="76"/>
      <c r="BP618" s="110">
        <f t="shared" si="268"/>
        <v>4.4199636203899724</v>
      </c>
      <c r="BQ618" s="144">
        <f t="shared" si="269"/>
        <v>0.1275</v>
      </c>
      <c r="BR618" s="110">
        <f t="shared" si="270"/>
        <v>3.9136803750234259</v>
      </c>
      <c r="BS618" s="99">
        <v>5</v>
      </c>
      <c r="BT618" s="99">
        <f t="shared" si="271"/>
        <v>8092.4487999999992</v>
      </c>
      <c r="BU618" s="122">
        <v>5</v>
      </c>
      <c r="BV618" s="122">
        <f t="shared" si="272"/>
        <v>6357.4487999999992</v>
      </c>
      <c r="BW618" s="122">
        <f t="shared" si="273"/>
        <v>5.8999999999999999E-3</v>
      </c>
      <c r="BX618" s="122" t="s">
        <v>1376</v>
      </c>
      <c r="BY618" s="122">
        <f t="shared" si="274"/>
        <v>0.17143402235079008</v>
      </c>
      <c r="BZ618" s="78">
        <v>-6.1158933231951975</v>
      </c>
      <c r="CA618" s="122">
        <f t="shared" si="275"/>
        <v>-6.3014504888642993</v>
      </c>
      <c r="CB618" s="122">
        <f t="shared" si="276"/>
        <v>-6.1344620509093959</v>
      </c>
    </row>
    <row r="619" spans="1:80" x14ac:dyDescent="0.35">
      <c r="A619" s="34" t="s">
        <v>83</v>
      </c>
      <c r="B619" s="14">
        <v>5</v>
      </c>
      <c r="C619" s="8" t="s">
        <v>45</v>
      </c>
      <c r="D619" s="14">
        <v>2</v>
      </c>
      <c r="E619" s="58">
        <v>43935</v>
      </c>
      <c r="F619" s="14">
        <v>3184.7</v>
      </c>
      <c r="G619" s="14">
        <v>3186.5</v>
      </c>
      <c r="H619" s="14">
        <f t="shared" si="291"/>
        <v>3055.7</v>
      </c>
      <c r="I619" s="14">
        <f t="shared" si="291"/>
        <v>3057.5</v>
      </c>
      <c r="J619" s="8">
        <v>17</v>
      </c>
      <c r="K619" s="54">
        <v>265.88660000000004</v>
      </c>
      <c r="L619" s="8">
        <v>265</v>
      </c>
      <c r="M619" s="8">
        <v>228.5</v>
      </c>
      <c r="N619" s="8">
        <v>745</v>
      </c>
      <c r="O619" s="8">
        <v>26.7</v>
      </c>
      <c r="P619" s="8">
        <v>0.47499999999999998</v>
      </c>
      <c r="Q619" s="8">
        <v>0.105</v>
      </c>
      <c r="R619" s="8">
        <v>0.14599999999999999</v>
      </c>
      <c r="S619" s="8">
        <v>1204</v>
      </c>
      <c r="T619" s="8"/>
      <c r="U619" s="8"/>
      <c r="V619" s="8"/>
      <c r="W619" s="8">
        <v>0.41899999999999998</v>
      </c>
      <c r="X619" s="8"/>
      <c r="Y619" s="8"/>
      <c r="Z619" s="8">
        <v>5249</v>
      </c>
      <c r="AA619" s="8">
        <v>23.3</v>
      </c>
      <c r="AB619" s="8">
        <v>7</v>
      </c>
      <c r="AC619" s="8">
        <v>2480.9499999999998</v>
      </c>
      <c r="AD619" s="8">
        <v>252.32</v>
      </c>
      <c r="AE619" s="8"/>
      <c r="AF619" s="8"/>
      <c r="AG619" s="7">
        <v>0.82</v>
      </c>
      <c r="AH619" s="111">
        <v>0.123</v>
      </c>
      <c r="AI619" s="124">
        <v>7.1120154545454548E-2</v>
      </c>
      <c r="AJ619" s="7">
        <v>30.2</v>
      </c>
      <c r="AK619" s="124">
        <v>2037.103065853659</v>
      </c>
      <c r="AM619" s="124">
        <v>6943.8644250000007</v>
      </c>
      <c r="AN619" s="124">
        <v>10549.30783902439</v>
      </c>
      <c r="AO619" s="124">
        <v>4.3006439024390257</v>
      </c>
      <c r="AQ619" s="78"/>
      <c r="AR619" s="7">
        <v>0.19430463576158941</v>
      </c>
      <c r="AS619" s="7">
        <f t="shared" si="257"/>
        <v>1.7604</v>
      </c>
      <c r="AT619">
        <v>45.5</v>
      </c>
      <c r="AU619" s="7">
        <v>2.9742999999999999</v>
      </c>
      <c r="AV619" s="7">
        <v>42.49</v>
      </c>
      <c r="AW619" s="78" t="s">
        <v>97</v>
      </c>
      <c r="AX619" s="78" t="s">
        <v>98</v>
      </c>
      <c r="AY619" s="78">
        <v>3563.7</v>
      </c>
      <c r="AZ619" s="78">
        <v>5146.5199999999995</v>
      </c>
      <c r="BA619" s="78">
        <v>13.78</v>
      </c>
      <c r="BB619" s="78">
        <v>1752.220719980794</v>
      </c>
      <c r="BC619" s="78" t="str">
        <f t="shared" si="262"/>
        <v>R68S5C2</v>
      </c>
      <c r="BD619" s="78">
        <f t="shared" si="264"/>
        <v>1198.8672848567039</v>
      </c>
      <c r="BE619" s="78">
        <v>2773.45</v>
      </c>
      <c r="BF619" s="78"/>
      <c r="BG619" s="99">
        <v>30.1</v>
      </c>
      <c r="BH619" s="142">
        <v>1.7682119205298013</v>
      </c>
      <c r="BI619" s="99">
        <v>2</v>
      </c>
      <c r="BJ619" s="99">
        <f t="shared" si="265"/>
        <v>15.1</v>
      </c>
      <c r="BK619" s="99">
        <v>82.150662251655632</v>
      </c>
      <c r="BL619" s="142">
        <v>8.5580524344569291</v>
      </c>
      <c r="BM619" s="76" t="str">
        <f t="shared" si="266"/>
        <v>R68S5</v>
      </c>
      <c r="BN619" s="76">
        <f t="shared" si="267"/>
        <v>681.01981643757324</v>
      </c>
      <c r="BO619" s="76"/>
      <c r="BP619" s="110">
        <f t="shared" si="268"/>
        <v>3.8442048543565841</v>
      </c>
      <c r="BQ619" s="144">
        <f t="shared" si="269"/>
        <v>0.122</v>
      </c>
      <c r="BR619" s="110">
        <f t="shared" si="270"/>
        <v>4.5209213893690592</v>
      </c>
      <c r="BS619" s="99">
        <v>5</v>
      </c>
      <c r="BT619" s="99">
        <f t="shared" si="271"/>
        <v>8218.6107199999988</v>
      </c>
      <c r="BU619" s="122">
        <v>5</v>
      </c>
      <c r="BV619" s="122">
        <f t="shared" si="272"/>
        <v>7014.6107199999988</v>
      </c>
      <c r="BW619" s="122">
        <f t="shared" si="273"/>
        <v>5.4681647940074901E-3</v>
      </c>
      <c r="BX619" s="122" t="s">
        <v>1377</v>
      </c>
      <c r="BY619" s="122">
        <f t="shared" si="274"/>
        <v>0.14561639990933728</v>
      </c>
      <c r="BZ619" s="78">
        <v>-6.6187276221958884</v>
      </c>
      <c r="CA619" s="122">
        <f t="shared" si="275"/>
        <v>-6.4478452335188754</v>
      </c>
      <c r="CB619" s="122">
        <f t="shared" si="276"/>
        <v>-11.350786749086629</v>
      </c>
    </row>
    <row r="620" spans="1:80" x14ac:dyDescent="0.35">
      <c r="A620" s="34" t="s">
        <v>83</v>
      </c>
      <c r="B620" s="14">
        <f>B619</f>
        <v>5</v>
      </c>
      <c r="C620" s="8" t="s">
        <v>45</v>
      </c>
      <c r="D620" s="14">
        <v>1</v>
      </c>
      <c r="E620" s="58">
        <v>43935</v>
      </c>
      <c r="F620" s="14">
        <v>3158.6</v>
      </c>
      <c r="G620" s="14">
        <v>3159.8</v>
      </c>
      <c r="H620" s="14">
        <f t="shared" si="291"/>
        <v>3029.6</v>
      </c>
      <c r="I620" s="14">
        <f t="shared" si="291"/>
        <v>3030.8</v>
      </c>
      <c r="J620" s="8">
        <v>11</v>
      </c>
      <c r="K620" s="54">
        <v>264.44479999999999</v>
      </c>
      <c r="L620" s="8">
        <v>201</v>
      </c>
      <c r="M620" s="8">
        <v>169</v>
      </c>
      <c r="N620" s="8">
        <v>471.3</v>
      </c>
      <c r="O620" s="8">
        <v>26.7</v>
      </c>
      <c r="P620" s="8">
        <v>0.34899999999999998</v>
      </c>
      <c r="Q620" s="8">
        <v>0.126</v>
      </c>
      <c r="R620" s="8">
        <v>9.8000000000000004E-2</v>
      </c>
      <c r="S620" s="8">
        <v>1173</v>
      </c>
      <c r="T620" s="8"/>
      <c r="U620" s="8"/>
      <c r="V620" s="8"/>
      <c r="W620" s="8">
        <v>0.37</v>
      </c>
      <c r="X620" s="8"/>
      <c r="Y620" s="8"/>
      <c r="Z620" s="8">
        <v>1530</v>
      </c>
      <c r="AA620" s="8">
        <v>9.1999999999999993</v>
      </c>
      <c r="AB620" s="8">
        <v>7</v>
      </c>
      <c r="AC620" s="8">
        <v>2480.9499999999998</v>
      </c>
      <c r="AD620" s="8">
        <v>252.32</v>
      </c>
      <c r="AE620" s="8"/>
      <c r="AF620" s="8"/>
      <c r="AG620" s="7">
        <v>0.82</v>
      </c>
      <c r="AH620" s="111">
        <v>0.123</v>
      </c>
      <c r="AI620" s="124">
        <v>7.1120154545454548E-2</v>
      </c>
      <c r="AJ620" s="7">
        <v>30.2</v>
      </c>
      <c r="AK620" s="124">
        <v>2037.103065853659</v>
      </c>
      <c r="AM620" s="124">
        <v>6943.8644250000007</v>
      </c>
      <c r="AN620" s="124">
        <v>10549.30783902439</v>
      </c>
      <c r="AO620" s="124">
        <v>4.3006439024390257</v>
      </c>
      <c r="AQ620" s="78"/>
      <c r="AR620" s="7">
        <v>0.19430463576158941</v>
      </c>
      <c r="AS620" s="7">
        <f t="shared" si="257"/>
        <v>1.7604</v>
      </c>
      <c r="AT620">
        <v>45.5</v>
      </c>
      <c r="AU620" s="7">
        <v>1.1067</v>
      </c>
      <c r="AV620" s="7">
        <v>15.81</v>
      </c>
      <c r="AW620" s="78" t="s">
        <v>97</v>
      </c>
      <c r="AX620" s="78" t="s">
        <v>98</v>
      </c>
      <c r="AY620" s="78">
        <v>3554.1</v>
      </c>
      <c r="AZ620" s="78">
        <v>5136.08</v>
      </c>
      <c r="BA620" s="78">
        <v>47.48</v>
      </c>
      <c r="BB620" s="78">
        <v>645.51384973261361</v>
      </c>
      <c r="BC620" s="78" t="str">
        <f t="shared" si="262"/>
        <v>R68S5C1</v>
      </c>
      <c r="BD620" s="78">
        <f t="shared" si="264"/>
        <v>1198.8672848567039</v>
      </c>
      <c r="BE620" s="78">
        <v>1021.1900000000002</v>
      </c>
      <c r="BF620" s="78"/>
      <c r="BG620" s="99">
        <v>30.1</v>
      </c>
      <c r="BH620" s="142">
        <v>1.7682119205298013</v>
      </c>
      <c r="BI620" s="99">
        <v>2</v>
      </c>
      <c r="BJ620" s="99">
        <f t="shared" si="265"/>
        <v>15.1</v>
      </c>
      <c r="BK620" s="99">
        <v>82.150662251655632</v>
      </c>
      <c r="BL620" s="142">
        <v>6.3295880149812733</v>
      </c>
      <c r="BM620" s="76" t="str">
        <f t="shared" si="266"/>
        <v>R68S5</v>
      </c>
      <c r="BN620" s="76">
        <f t="shared" si="267"/>
        <v>681.01981643757324</v>
      </c>
      <c r="BO620" s="76"/>
      <c r="BP620" s="110">
        <f t="shared" si="268"/>
        <v>5.1976379243815343</v>
      </c>
      <c r="BQ620" s="144">
        <f t="shared" si="269"/>
        <v>0.122</v>
      </c>
      <c r="BR620" s="110">
        <f t="shared" si="270"/>
        <v>4.5209213893690592</v>
      </c>
      <c r="BS620" s="99">
        <v>5</v>
      </c>
      <c r="BT620" s="99">
        <f t="shared" si="271"/>
        <v>8148.4121599999989</v>
      </c>
      <c r="BU620" s="122">
        <v>5</v>
      </c>
      <c r="BV620" s="122">
        <f t="shared" si="272"/>
        <v>6975.4121599999989</v>
      </c>
      <c r="BW620" s="122">
        <f t="shared" si="273"/>
        <v>3.6704119850187269E-3</v>
      </c>
      <c r="BX620" s="122" t="s">
        <v>1377</v>
      </c>
      <c r="BY620" s="122">
        <f t="shared" si="274"/>
        <v>0.13503937361288348</v>
      </c>
      <c r="BZ620" s="78">
        <v>-6.2769628448418624</v>
      </c>
      <c r="CA620" s="122">
        <f t="shared" si="275"/>
        <v>-6.4478452335188754</v>
      </c>
      <c r="CB620" s="122">
        <f t="shared" si="276"/>
        <v>-11.350786749086629</v>
      </c>
    </row>
    <row r="621" spans="1:80" x14ac:dyDescent="0.35">
      <c r="A621" s="34" t="s">
        <v>83</v>
      </c>
      <c r="B621" s="14">
        <v>4</v>
      </c>
      <c r="C621" s="8" t="s">
        <v>45</v>
      </c>
      <c r="D621" s="14">
        <v>4</v>
      </c>
      <c r="E621" s="58">
        <v>43933</v>
      </c>
      <c r="F621" s="14">
        <v>3258</v>
      </c>
      <c r="G621" s="14">
        <v>3258.8</v>
      </c>
      <c r="H621" s="14">
        <f t="shared" si="291"/>
        <v>3129</v>
      </c>
      <c r="I621" s="14">
        <f t="shared" si="291"/>
        <v>3129.8</v>
      </c>
      <c r="J621" s="8">
        <v>7</v>
      </c>
      <c r="K621" s="54">
        <v>269.79079999999999</v>
      </c>
      <c r="L621" s="8">
        <v>86.6</v>
      </c>
      <c r="M621" s="8">
        <v>74.3</v>
      </c>
      <c r="N621" s="8">
        <v>203</v>
      </c>
      <c r="O621" s="8">
        <v>41.6</v>
      </c>
      <c r="P621" s="8">
        <v>0.51500000000000001</v>
      </c>
      <c r="Q621" s="8">
        <v>0.14699999999999999</v>
      </c>
      <c r="R621" s="8">
        <v>0.20599999999999999</v>
      </c>
      <c r="S621" s="8">
        <v>793</v>
      </c>
      <c r="T621" s="8"/>
      <c r="U621" s="8"/>
      <c r="V621" s="8"/>
      <c r="W621" s="8">
        <v>0.35899999999999999</v>
      </c>
      <c r="X621" s="8"/>
      <c r="Y621" s="8"/>
      <c r="Z621" s="8">
        <v>1124</v>
      </c>
      <c r="AA621" s="8">
        <v>23.1</v>
      </c>
      <c r="AB621" s="8">
        <v>19.5</v>
      </c>
      <c r="AC621" s="8">
        <v>2792</v>
      </c>
      <c r="AD621" s="8">
        <v>295.75700000000001</v>
      </c>
      <c r="AE621" s="8"/>
      <c r="AF621" s="8"/>
      <c r="AG621" s="7">
        <v>0.78</v>
      </c>
      <c r="AH621" s="111">
        <v>0.124</v>
      </c>
      <c r="AI621" s="124">
        <v>6.1426762295081962E-2</v>
      </c>
      <c r="AJ621" s="7">
        <v>44.24</v>
      </c>
      <c r="AK621" s="124">
        <v>1858.346051086957</v>
      </c>
      <c r="AM621" s="124">
        <v>7047.5893548913073</v>
      </c>
      <c r="AN621" s="124">
        <v>10803.91673423913</v>
      </c>
      <c r="AO621" s="124">
        <v>4.5130010869565211</v>
      </c>
      <c r="AQ621" s="78"/>
      <c r="AR621" s="7">
        <v>0.19527576853526218</v>
      </c>
      <c r="AS621" s="7">
        <f t="shared" si="257"/>
        <v>2.5916999999999999</v>
      </c>
      <c r="AT621">
        <v>45.300000000000004</v>
      </c>
      <c r="AU621" s="7">
        <v>0</v>
      </c>
      <c r="AV621" s="7">
        <v>0</v>
      </c>
      <c r="AW621" s="78" t="s">
        <v>97</v>
      </c>
      <c r="AX621" s="78" t="s">
        <v>98</v>
      </c>
      <c r="AY621" s="78">
        <v>3604</v>
      </c>
      <c r="AZ621" s="78">
        <v>5175.84</v>
      </c>
      <c r="BA621" s="78">
        <v>0</v>
      </c>
      <c r="BB621" s="78">
        <v>17.024633550488598</v>
      </c>
      <c r="BC621" s="78" t="str">
        <f t="shared" si="262"/>
        <v>R68S4C4</v>
      </c>
      <c r="BD621" s="78">
        <f t="shared" si="264"/>
        <v>90.637210825405162</v>
      </c>
      <c r="BE621" s="78">
        <v>26.76</v>
      </c>
      <c r="BF621" s="78"/>
      <c r="BG621" s="99">
        <v>30.2</v>
      </c>
      <c r="BH621" s="142">
        <v>3.286618444846293</v>
      </c>
      <c r="BI621" s="99">
        <v>4</v>
      </c>
      <c r="BJ621" s="99">
        <f t="shared" si="265"/>
        <v>11.06</v>
      </c>
      <c r="BK621" s="99">
        <v>63.110307414104881</v>
      </c>
      <c r="BL621" s="142">
        <v>1.7860576923076921</v>
      </c>
      <c r="BM621" s="76" t="str">
        <f t="shared" si="266"/>
        <v>R68S4</v>
      </c>
      <c r="BN621" s="76">
        <f t="shared" si="267"/>
        <v>34.972107429642769</v>
      </c>
      <c r="BO621" s="76"/>
      <c r="BP621" s="110">
        <f t="shared" si="268"/>
        <v>8.8941653794912163</v>
      </c>
      <c r="BQ621" s="144">
        <f t="shared" si="269"/>
        <v>0.20150000000000001</v>
      </c>
      <c r="BR621" s="110">
        <f t="shared" si="270"/>
        <v>6.1081488947671749</v>
      </c>
      <c r="BS621" s="99">
        <v>5</v>
      </c>
      <c r="BT621" s="99">
        <f t="shared" si="271"/>
        <v>8005.2335999999996</v>
      </c>
      <c r="BU621" s="122">
        <v>5</v>
      </c>
      <c r="BV621" s="122">
        <f t="shared" si="272"/>
        <v>7212.2335999999996</v>
      </c>
      <c r="BW621" s="122">
        <f t="shared" si="273"/>
        <v>4.9519230769230769E-3</v>
      </c>
      <c r="BX621" s="122" t="s">
        <v>1377</v>
      </c>
      <c r="BY621" s="122">
        <f t="shared" si="274"/>
        <v>7.0575485240524885E-2</v>
      </c>
      <c r="BZ621" s="78">
        <v>-5.495302363585342</v>
      </c>
      <c r="CA621" s="122">
        <f t="shared" si="275"/>
        <v>-6.0390058164924243</v>
      </c>
      <c r="CB621" s="122">
        <f t="shared" si="276"/>
        <v>-15.651291374603415</v>
      </c>
    </row>
    <row r="622" spans="1:80" x14ac:dyDescent="0.35">
      <c r="A622" s="34" t="s">
        <v>83</v>
      </c>
      <c r="B622" s="14">
        <f t="shared" ref="B622:B624" si="293">B621</f>
        <v>4</v>
      </c>
      <c r="C622" s="8" t="s">
        <v>45</v>
      </c>
      <c r="D622" s="14">
        <v>3</v>
      </c>
      <c r="E622" s="58">
        <v>43933</v>
      </c>
      <c r="F622" s="14">
        <v>3237.2</v>
      </c>
      <c r="G622" s="14">
        <v>3238</v>
      </c>
      <c r="H622" s="14">
        <f t="shared" si="291"/>
        <v>3108.2</v>
      </c>
      <c r="I622" s="14">
        <f t="shared" si="291"/>
        <v>3109</v>
      </c>
      <c r="J622" s="8">
        <v>7</v>
      </c>
      <c r="K622" s="54">
        <v>268.66759999999999</v>
      </c>
      <c r="L622" s="74">
        <v>174.5</v>
      </c>
      <c r="M622" s="8">
        <v>153.4</v>
      </c>
      <c r="N622" s="8">
        <v>490.8</v>
      </c>
      <c r="O622" s="8">
        <v>34.6</v>
      </c>
      <c r="P622" s="8">
        <v>0.57899999999999996</v>
      </c>
      <c r="Q622" s="8">
        <v>0.16200000000000001</v>
      </c>
      <c r="R622" s="8">
        <v>0.2</v>
      </c>
      <c r="S622" s="8">
        <v>1181</v>
      </c>
      <c r="T622" s="8"/>
      <c r="U622" s="8"/>
      <c r="V622" s="8"/>
      <c r="W622" s="8">
        <v>0.38100000000000001</v>
      </c>
      <c r="X622" s="8"/>
      <c r="Y622" s="8"/>
      <c r="Z622" s="8">
        <v>2594</v>
      </c>
      <c r="AA622" s="8">
        <v>28.3</v>
      </c>
      <c r="AB622" s="8">
        <v>19.5</v>
      </c>
      <c r="AC622" s="8">
        <v>2792</v>
      </c>
      <c r="AD622" s="8">
        <v>295.75700000000001</v>
      </c>
      <c r="AE622" s="8"/>
      <c r="AF622" s="8"/>
      <c r="AG622" s="7">
        <v>0.78</v>
      </c>
      <c r="AH622" s="111">
        <v>0.124</v>
      </c>
      <c r="AI622" s="124">
        <v>6.1426762295081962E-2</v>
      </c>
      <c r="AJ622" s="7">
        <v>44.24</v>
      </c>
      <c r="AK622" s="124">
        <v>1858.346051086957</v>
      </c>
      <c r="AM622" s="124">
        <v>7047.5893548913073</v>
      </c>
      <c r="AN622" s="124">
        <v>10803.91673423913</v>
      </c>
      <c r="AO622" s="124">
        <v>4.5130010869565211</v>
      </c>
      <c r="AQ622" s="78"/>
      <c r="AR622" s="7">
        <v>0.19527576853526218</v>
      </c>
      <c r="AS622" s="7">
        <f t="shared" si="257"/>
        <v>2.5916999999999999</v>
      </c>
      <c r="AT622">
        <v>45.300000000000004</v>
      </c>
      <c r="AU622" s="7">
        <v>0.17500000000000002</v>
      </c>
      <c r="AV622" s="7">
        <v>2.5</v>
      </c>
      <c r="AW622" s="78" t="s">
        <v>97</v>
      </c>
      <c r="AX622" s="78" t="s">
        <v>98</v>
      </c>
      <c r="AY622" s="78">
        <v>3592.6</v>
      </c>
      <c r="AZ622" s="78">
        <v>5167.5199999999995</v>
      </c>
      <c r="BA622" s="78">
        <v>70.98</v>
      </c>
      <c r="BB622" s="78">
        <v>132.36862824778405</v>
      </c>
      <c r="BC622" s="78" t="str">
        <f t="shared" si="262"/>
        <v>R68S4C3</v>
      </c>
      <c r="BD622" s="78">
        <f t="shared" si="264"/>
        <v>90.637210825405162</v>
      </c>
      <c r="BE622" s="78">
        <v>208.47</v>
      </c>
      <c r="BF622" s="78"/>
      <c r="BG622" s="99">
        <v>30.2</v>
      </c>
      <c r="BH622" s="142">
        <v>3.286618444846293</v>
      </c>
      <c r="BI622" s="99">
        <v>4</v>
      </c>
      <c r="BJ622" s="99">
        <f t="shared" si="265"/>
        <v>11.06</v>
      </c>
      <c r="BK622" s="99">
        <v>63.110307414104881</v>
      </c>
      <c r="BL622" s="142">
        <v>4.4335260115606934</v>
      </c>
      <c r="BM622" s="76" t="str">
        <f t="shared" si="266"/>
        <v>R68S4</v>
      </c>
      <c r="BN622" s="76">
        <f t="shared" si="267"/>
        <v>34.972107429642769</v>
      </c>
      <c r="BO622" s="76"/>
      <c r="BP622" s="110">
        <f t="shared" si="268"/>
        <v>5.1794767331924936</v>
      </c>
      <c r="BQ622" s="144">
        <f t="shared" si="269"/>
        <v>0.20150000000000001</v>
      </c>
      <c r="BR622" s="110">
        <f t="shared" si="270"/>
        <v>6.1081488947671749</v>
      </c>
      <c r="BS622" s="99">
        <v>5</v>
      </c>
      <c r="BT622" s="99">
        <f t="shared" si="271"/>
        <v>7952.0188799999987</v>
      </c>
      <c r="BU622" s="122">
        <v>5</v>
      </c>
      <c r="BV622" s="122">
        <f t="shared" si="272"/>
        <v>6771.0188799999987</v>
      </c>
      <c r="BW622" s="122">
        <f t="shared" si="273"/>
        <v>5.7803468208092483E-3</v>
      </c>
      <c r="BX622" s="122" t="s">
        <v>1377</v>
      </c>
      <c r="BY622" s="122">
        <f t="shared" si="274"/>
        <v>0.10171388463480512</v>
      </c>
      <c r="BZ622" s="78">
        <v>-6.2202403007947842</v>
      </c>
      <c r="CA622" s="122">
        <f t="shared" si="275"/>
        <v>-6.0390058164924243</v>
      </c>
      <c r="CB622" s="122">
        <f t="shared" si="276"/>
        <v>-15.651291374603415</v>
      </c>
    </row>
    <row r="623" spans="1:80" x14ac:dyDescent="0.35">
      <c r="A623" s="34" t="s">
        <v>83</v>
      </c>
      <c r="B623" s="14">
        <f t="shared" si="293"/>
        <v>4</v>
      </c>
      <c r="C623" s="8" t="s">
        <v>45</v>
      </c>
      <c r="D623" s="14">
        <v>2</v>
      </c>
      <c r="E623" s="58">
        <v>43933</v>
      </c>
      <c r="F623" s="14">
        <v>3223.8</v>
      </c>
      <c r="G623" s="14">
        <v>3224.6</v>
      </c>
      <c r="H623" s="14">
        <f t="shared" si="291"/>
        <v>3094.8</v>
      </c>
      <c r="I623" s="14">
        <f t="shared" si="291"/>
        <v>3095.6</v>
      </c>
      <c r="J623" s="8">
        <v>7</v>
      </c>
      <c r="K623" s="54">
        <v>267.94400000000002</v>
      </c>
      <c r="L623" s="74">
        <v>174.5</v>
      </c>
      <c r="M623" s="8">
        <v>153.4</v>
      </c>
      <c r="N623" s="8">
        <v>490.8</v>
      </c>
      <c r="O623" s="8">
        <v>34.6</v>
      </c>
      <c r="P623" s="8">
        <v>0.57899999999999996</v>
      </c>
      <c r="Q623" s="8">
        <v>0.16200000000000001</v>
      </c>
      <c r="R623" s="8">
        <v>0.2</v>
      </c>
      <c r="S623" s="8">
        <v>1181</v>
      </c>
      <c r="T623" s="8"/>
      <c r="U623" s="8"/>
      <c r="V623" s="8"/>
      <c r="W623" s="8">
        <v>0.38100000000000001</v>
      </c>
      <c r="X623" s="8"/>
      <c r="Y623" s="8"/>
      <c r="Z623" s="8">
        <v>2594</v>
      </c>
      <c r="AA623" s="8">
        <v>28.3</v>
      </c>
      <c r="AB623" s="8">
        <v>19.5</v>
      </c>
      <c r="AC623" s="8">
        <v>2792</v>
      </c>
      <c r="AD623" s="8">
        <v>295.75700000000001</v>
      </c>
      <c r="AE623" s="8"/>
      <c r="AF623" s="8"/>
      <c r="AG623" s="7">
        <v>0.78</v>
      </c>
      <c r="AH623" s="111">
        <v>0.124</v>
      </c>
      <c r="AI623" s="124">
        <v>6.1426762295081962E-2</v>
      </c>
      <c r="AJ623" s="7">
        <v>44.24</v>
      </c>
      <c r="AK623" s="124">
        <v>1858.346051086957</v>
      </c>
      <c r="AM623" s="124">
        <v>7047.5893548913073</v>
      </c>
      <c r="AN623" s="124">
        <v>10803.91673423913</v>
      </c>
      <c r="AO623" s="124">
        <v>4.5130010869565211</v>
      </c>
      <c r="AQ623" s="78"/>
      <c r="AR623" s="7">
        <v>0.19527576853526218</v>
      </c>
      <c r="AS623" s="7">
        <f t="shared" si="257"/>
        <v>2.5916999999999999</v>
      </c>
      <c r="AT623">
        <v>45.300000000000004</v>
      </c>
      <c r="AU623" s="7">
        <v>0</v>
      </c>
      <c r="AV623" s="7">
        <v>0</v>
      </c>
      <c r="AW623" s="78" t="s">
        <v>97</v>
      </c>
      <c r="AX623" s="78" t="s">
        <v>98</v>
      </c>
      <c r="AY623" s="78">
        <v>3586.5</v>
      </c>
      <c r="AZ623" s="78">
        <v>5162.16</v>
      </c>
      <c r="BA623" s="78">
        <v>17.12</v>
      </c>
      <c r="BB623" s="78">
        <v>21.311704301689453</v>
      </c>
      <c r="BC623" s="78" t="str">
        <f t="shared" si="262"/>
        <v>R68S4C2</v>
      </c>
      <c r="BD623" s="78">
        <f t="shared" si="264"/>
        <v>90.637210825405162</v>
      </c>
      <c r="BE623" s="78">
        <v>33.58</v>
      </c>
      <c r="BF623" s="78"/>
      <c r="BG623" s="99">
        <v>30.2</v>
      </c>
      <c r="BH623" s="142">
        <v>3.286618444846293</v>
      </c>
      <c r="BI623" s="99">
        <v>4</v>
      </c>
      <c r="BJ623" s="99">
        <f t="shared" si="265"/>
        <v>11.06</v>
      </c>
      <c r="BK623" s="99">
        <v>63.110307414104881</v>
      </c>
      <c r="BL623" s="142">
        <v>4.4335260115606934</v>
      </c>
      <c r="BM623" s="76" t="str">
        <f t="shared" si="266"/>
        <v>R68S4</v>
      </c>
      <c r="BN623" s="76">
        <f t="shared" si="267"/>
        <v>34.972107429642769</v>
      </c>
      <c r="BO623" s="76"/>
      <c r="BP623" s="110">
        <f t="shared" si="268"/>
        <v>5.1794767331924936</v>
      </c>
      <c r="BQ623" s="144">
        <f t="shared" si="269"/>
        <v>0.20150000000000001</v>
      </c>
      <c r="BR623" s="110">
        <f t="shared" si="270"/>
        <v>6.1081488947671749</v>
      </c>
      <c r="BS623" s="99">
        <v>5</v>
      </c>
      <c r="BT623" s="99">
        <f t="shared" si="271"/>
        <v>7917.7363200000009</v>
      </c>
      <c r="BU623" s="122">
        <v>5</v>
      </c>
      <c r="BV623" s="122">
        <f t="shared" si="272"/>
        <v>6736.7363200000009</v>
      </c>
      <c r="BW623" s="122">
        <f t="shared" si="273"/>
        <v>5.7803468208092483E-3</v>
      </c>
      <c r="BX623" s="122" t="s">
        <v>1377</v>
      </c>
      <c r="BY623" s="122">
        <f t="shared" si="274"/>
        <v>0.10171388463480512</v>
      </c>
      <c r="BZ623" s="78">
        <v>-6.2202403007947842</v>
      </c>
      <c r="CA623" s="122">
        <f t="shared" si="275"/>
        <v>-6.0390058164924243</v>
      </c>
      <c r="CB623" s="122">
        <f t="shared" si="276"/>
        <v>-15.651291374603415</v>
      </c>
    </row>
    <row r="624" spans="1:80" x14ac:dyDescent="0.35">
      <c r="A624" s="34" t="s">
        <v>83</v>
      </c>
      <c r="B624" s="14">
        <f t="shared" si="293"/>
        <v>4</v>
      </c>
      <c r="C624" s="8" t="s">
        <v>45</v>
      </c>
      <c r="D624" s="14">
        <v>1</v>
      </c>
      <c r="E624" s="58">
        <v>43933</v>
      </c>
      <c r="F624" s="14">
        <v>3213.2</v>
      </c>
      <c r="G624" s="14">
        <v>3214</v>
      </c>
      <c r="H624" s="14">
        <f t="shared" si="291"/>
        <v>3084.2</v>
      </c>
      <c r="I624" s="14">
        <f t="shared" si="291"/>
        <v>3085</v>
      </c>
      <c r="J624" s="8">
        <v>7</v>
      </c>
      <c r="K624" s="54">
        <v>267.3716</v>
      </c>
      <c r="L624" s="74">
        <v>174.5</v>
      </c>
      <c r="M624" s="8">
        <v>153.4</v>
      </c>
      <c r="N624" s="8">
        <v>490.8</v>
      </c>
      <c r="O624" s="8">
        <v>34.6</v>
      </c>
      <c r="P624" s="8">
        <v>0.57899999999999996</v>
      </c>
      <c r="Q624" s="8">
        <v>0.16200000000000001</v>
      </c>
      <c r="R624" s="8">
        <v>0.2</v>
      </c>
      <c r="S624" s="8">
        <v>1181</v>
      </c>
      <c r="T624" s="8"/>
      <c r="U624" s="8"/>
      <c r="V624" s="8"/>
      <c r="W624" s="8">
        <v>0.38100000000000001</v>
      </c>
      <c r="X624" s="8"/>
      <c r="Y624" s="8"/>
      <c r="Z624" s="8">
        <v>2594</v>
      </c>
      <c r="AA624" s="8">
        <v>28.3</v>
      </c>
      <c r="AB624" s="8">
        <v>19.5</v>
      </c>
      <c r="AC624" s="8">
        <v>2792</v>
      </c>
      <c r="AD624" s="8">
        <v>295.75700000000001</v>
      </c>
      <c r="AE624" s="8"/>
      <c r="AF624" s="8"/>
      <c r="AG624" s="7">
        <v>0.78</v>
      </c>
      <c r="AH624" s="111">
        <v>0.124</v>
      </c>
      <c r="AI624" s="124">
        <v>6.1426762295081962E-2</v>
      </c>
      <c r="AJ624" s="7">
        <v>44.24</v>
      </c>
      <c r="AK624" s="124">
        <v>1858.346051086957</v>
      </c>
      <c r="AM624" s="124">
        <v>7047.5893548913073</v>
      </c>
      <c r="AN624" s="124">
        <v>10803.91673423913</v>
      </c>
      <c r="AO624" s="124">
        <v>4.5130010869565211</v>
      </c>
      <c r="AQ624" s="78"/>
      <c r="AR624" s="7">
        <v>0.19527576853526218</v>
      </c>
      <c r="AS624" s="7">
        <f t="shared" si="257"/>
        <v>2.5916999999999999</v>
      </c>
      <c r="AT624">
        <v>45.300000000000004</v>
      </c>
      <c r="AU624" s="7">
        <v>0.32759999999999995</v>
      </c>
      <c r="AV624" s="7">
        <v>4.68</v>
      </c>
      <c r="AW624" s="78" t="s">
        <v>97</v>
      </c>
      <c r="AX624" s="78" t="s">
        <v>98</v>
      </c>
      <c r="AY624" s="78">
        <v>3580.7</v>
      </c>
      <c r="AZ624" s="78">
        <v>5157.92</v>
      </c>
      <c r="BA624" s="78">
        <v>130.37</v>
      </c>
      <c r="BB624" s="78">
        <v>191.84387720165859</v>
      </c>
      <c r="BC624" s="78" t="str">
        <f t="shared" si="262"/>
        <v>R68S4C1</v>
      </c>
      <c r="BD624" s="78">
        <f t="shared" si="264"/>
        <v>90.637210825405162</v>
      </c>
      <c r="BE624" s="78">
        <v>302.58</v>
      </c>
      <c r="BF624" s="78"/>
      <c r="BG624" s="99">
        <v>30.2</v>
      </c>
      <c r="BH624" s="142">
        <v>3.286618444846293</v>
      </c>
      <c r="BI624" s="99">
        <v>4</v>
      </c>
      <c r="BJ624" s="99">
        <f t="shared" si="265"/>
        <v>11.06</v>
      </c>
      <c r="BK624" s="99">
        <v>63.110307414104881</v>
      </c>
      <c r="BL624" s="142">
        <v>4.4335260115606934</v>
      </c>
      <c r="BM624" s="76" t="str">
        <f t="shared" si="266"/>
        <v>R68S4</v>
      </c>
      <c r="BN624" s="76">
        <f t="shared" si="267"/>
        <v>34.972107429642769</v>
      </c>
      <c r="BO624" s="76"/>
      <c r="BP624" s="110">
        <f t="shared" si="268"/>
        <v>5.1794767331924936</v>
      </c>
      <c r="BQ624" s="144">
        <f t="shared" si="269"/>
        <v>0.20150000000000001</v>
      </c>
      <c r="BR624" s="110">
        <f t="shared" si="270"/>
        <v>6.1081488947671749</v>
      </c>
      <c r="BS624" s="99">
        <v>5</v>
      </c>
      <c r="BT624" s="99">
        <f t="shared" si="271"/>
        <v>7890.6172799999995</v>
      </c>
      <c r="BU624" s="122">
        <v>5</v>
      </c>
      <c r="BV624" s="122">
        <f t="shared" si="272"/>
        <v>6709.6172799999995</v>
      </c>
      <c r="BW624" s="122">
        <f t="shared" si="273"/>
        <v>5.7803468208092483E-3</v>
      </c>
      <c r="BX624" s="122" t="s">
        <v>1377</v>
      </c>
      <c r="BY624" s="122">
        <f t="shared" si="274"/>
        <v>0.10171388463480512</v>
      </c>
      <c r="BZ624" s="78">
        <v>-6.2202403007947842</v>
      </c>
      <c r="CA624" s="122">
        <f t="shared" si="275"/>
        <v>-6.0390058164924243</v>
      </c>
      <c r="CB624" s="122">
        <f t="shared" si="276"/>
        <v>-15.651291374603415</v>
      </c>
    </row>
    <row r="625" spans="1:80" x14ac:dyDescent="0.35">
      <c r="A625" s="34" t="s">
        <v>83</v>
      </c>
      <c r="B625" s="14">
        <v>3</v>
      </c>
      <c r="C625" s="8" t="s">
        <v>44</v>
      </c>
      <c r="D625" s="14">
        <v>4</v>
      </c>
      <c r="E625" s="58">
        <v>43932</v>
      </c>
      <c r="F625" s="14">
        <v>3352.8</v>
      </c>
      <c r="G625" s="14">
        <v>3353.6</v>
      </c>
      <c r="H625" s="14">
        <f t="shared" si="291"/>
        <v>3223.8</v>
      </c>
      <c r="I625" s="14">
        <f t="shared" si="291"/>
        <v>3224.6</v>
      </c>
      <c r="J625" s="8">
        <v>7</v>
      </c>
      <c r="K625" s="54">
        <v>274.90999999999997</v>
      </c>
      <c r="L625" s="8">
        <v>112.3</v>
      </c>
      <c r="M625" s="8">
        <v>87.4</v>
      </c>
      <c r="N625" s="8">
        <v>210.5</v>
      </c>
      <c r="O625" s="8">
        <v>21.2</v>
      </c>
      <c r="P625" s="8">
        <v>0.61</v>
      </c>
      <c r="Q625" s="8">
        <v>0.16200000000000001</v>
      </c>
      <c r="R625" s="8">
        <v>0.183</v>
      </c>
      <c r="S625" s="8">
        <v>975</v>
      </c>
      <c r="T625" s="8"/>
      <c r="U625" s="8"/>
      <c r="V625" s="8"/>
      <c r="W625" s="8">
        <v>0.35699999999999998</v>
      </c>
      <c r="X625" s="8"/>
      <c r="Y625" s="8"/>
      <c r="Z625" s="8">
        <v>5243</v>
      </c>
      <c r="AA625" s="8">
        <v>91.4</v>
      </c>
      <c r="AB625" s="8">
        <v>14.6</v>
      </c>
      <c r="AC625" s="8">
        <v>2711.64</v>
      </c>
      <c r="AD625" s="8">
        <v>302.83699999999999</v>
      </c>
      <c r="AE625" s="8"/>
      <c r="AF625" s="8"/>
      <c r="AG625" s="7">
        <v>0.86</v>
      </c>
      <c r="AH625" s="111">
        <v>0.09</v>
      </c>
      <c r="AI625" s="124">
        <v>6.3456938461538451E-2</v>
      </c>
      <c r="AJ625" s="7">
        <v>47.124000000000002</v>
      </c>
      <c r="AK625" s="124">
        <v>2126.875248221344</v>
      </c>
      <c r="AM625" s="124">
        <v>7071.5684964426891</v>
      </c>
      <c r="AN625" s="124">
        <v>11122.797139920949</v>
      </c>
      <c r="AO625" s="124">
        <v>4.4649256916996016</v>
      </c>
      <c r="AQ625" s="78"/>
      <c r="AR625" s="7">
        <v>0.12581699346405228</v>
      </c>
      <c r="AS625" s="7">
        <f t="shared" si="257"/>
        <v>1.7786999999999999</v>
      </c>
      <c r="AT625">
        <v>57.199999999999996</v>
      </c>
      <c r="AU625" s="7">
        <v>0.1036</v>
      </c>
      <c r="AV625" s="7">
        <v>1.48</v>
      </c>
      <c r="AW625" s="78" t="s">
        <v>97</v>
      </c>
      <c r="AX625" s="78" t="s">
        <v>98</v>
      </c>
      <c r="AY625" s="78">
        <v>3665.7</v>
      </c>
      <c r="AZ625" s="78">
        <v>5213.76</v>
      </c>
      <c r="BA625" s="78">
        <v>60.39</v>
      </c>
      <c r="BB625" s="78">
        <v>85.913982662170696</v>
      </c>
      <c r="BC625" s="78" t="str">
        <f t="shared" si="262"/>
        <v>R68S3C4</v>
      </c>
      <c r="BD625" s="78">
        <f t="shared" si="264"/>
        <v>156.4194603102477</v>
      </c>
      <c r="BE625" s="78">
        <v>133</v>
      </c>
      <c r="BF625" s="78"/>
      <c r="BG625" s="99">
        <v>28.2</v>
      </c>
      <c r="BH625" s="142">
        <v>2.6992615227909345</v>
      </c>
      <c r="BI625" s="99">
        <v>4</v>
      </c>
      <c r="BJ625" s="99">
        <f t="shared" si="265"/>
        <v>11.781000000000001</v>
      </c>
      <c r="BK625" s="99">
        <v>57.542653425006364</v>
      </c>
      <c r="BL625" s="142">
        <v>4.1226415094339623</v>
      </c>
      <c r="BM625" s="76" t="str">
        <f t="shared" si="266"/>
        <v>R68S3</v>
      </c>
      <c r="BN625" s="76">
        <f t="shared" si="267"/>
        <v>87.940327379686124</v>
      </c>
      <c r="BO625" s="76"/>
      <c r="BP625" s="110">
        <f t="shared" si="268"/>
        <v>15.191965108657577</v>
      </c>
      <c r="BQ625" s="144">
        <f t="shared" si="269"/>
        <v>0.19974999999999998</v>
      </c>
      <c r="BR625" s="110">
        <f t="shared" si="270"/>
        <v>10.239200964026255</v>
      </c>
      <c r="BS625" s="99">
        <v>5</v>
      </c>
      <c r="BT625" s="99">
        <f t="shared" si="271"/>
        <v>9093.6950400000005</v>
      </c>
      <c r="BU625" s="122">
        <v>5</v>
      </c>
      <c r="BV625" s="122">
        <f t="shared" si="272"/>
        <v>8118.6950400000005</v>
      </c>
      <c r="BW625" s="122">
        <f t="shared" si="273"/>
        <v>8.6320754716981141E-3</v>
      </c>
      <c r="BX625" s="122" t="s">
        <v>1377</v>
      </c>
      <c r="BY625" s="122">
        <f t="shared" si="274"/>
        <v>0.14422548139884328</v>
      </c>
      <c r="BZ625" s="78">
        <v>-5.6576866945231181</v>
      </c>
      <c r="CA625" s="122">
        <f t="shared" si="275"/>
        <v>-5.8633948361227173</v>
      </c>
      <c r="CB625" s="122">
        <f t="shared" si="276"/>
        <v>-10.429220395011477</v>
      </c>
    </row>
    <row r="626" spans="1:80" x14ac:dyDescent="0.35">
      <c r="A626" s="34" t="s">
        <v>83</v>
      </c>
      <c r="B626" s="14">
        <f t="shared" ref="B626:B628" si="294">B625</f>
        <v>3</v>
      </c>
      <c r="C626" s="8" t="s">
        <v>44</v>
      </c>
      <c r="D626" s="14">
        <v>3</v>
      </c>
      <c r="E626" s="58">
        <v>43932</v>
      </c>
      <c r="F626" s="14">
        <v>3329.6</v>
      </c>
      <c r="G626" s="14">
        <v>3330.4</v>
      </c>
      <c r="H626" s="14">
        <f t="shared" si="291"/>
        <v>3200.6</v>
      </c>
      <c r="I626" s="14">
        <f t="shared" si="291"/>
        <v>3201.4</v>
      </c>
      <c r="J626" s="8">
        <v>7</v>
      </c>
      <c r="K626" s="54">
        <v>273.65720000000005</v>
      </c>
      <c r="L626" s="74">
        <v>121.6</v>
      </c>
      <c r="M626" s="8">
        <v>120.9</v>
      </c>
      <c r="N626" s="8">
        <v>285</v>
      </c>
      <c r="O626" s="8">
        <v>44.1</v>
      </c>
      <c r="P626" s="8">
        <v>0.60199999999999998</v>
      </c>
      <c r="Q626" s="8">
        <v>0.222</v>
      </c>
      <c r="R626" s="8">
        <v>0.19600000000000001</v>
      </c>
      <c r="S626" s="8">
        <v>1937</v>
      </c>
      <c r="T626" s="8"/>
      <c r="U626" s="8"/>
      <c r="V626" s="8"/>
      <c r="W626" s="8">
        <v>0.4</v>
      </c>
      <c r="X626" s="8"/>
      <c r="Y626" s="8"/>
      <c r="Z626" s="8">
        <v>4243</v>
      </c>
      <c r="AA626" s="8">
        <v>45.7</v>
      </c>
      <c r="AB626" s="8">
        <v>14.6</v>
      </c>
      <c r="AC626" s="8">
        <v>2711.64</v>
      </c>
      <c r="AD626" s="8">
        <v>302.83699999999999</v>
      </c>
      <c r="AE626" s="8"/>
      <c r="AF626" s="8"/>
      <c r="AG626" s="7">
        <v>0.86</v>
      </c>
      <c r="AH626" s="111">
        <v>0.09</v>
      </c>
      <c r="AI626" s="124">
        <v>6.3456938461538451E-2</v>
      </c>
      <c r="AJ626" s="7">
        <v>47.124000000000002</v>
      </c>
      <c r="AK626" s="124">
        <v>2126.875248221344</v>
      </c>
      <c r="AM626" s="124">
        <v>7071.5684964426891</v>
      </c>
      <c r="AN626" s="124">
        <v>11122.797139920949</v>
      </c>
      <c r="AO626" s="124">
        <v>4.4649256916996016</v>
      </c>
      <c r="AQ626" s="78"/>
      <c r="AR626" s="7">
        <v>0.12581699346405228</v>
      </c>
      <c r="AS626" s="7">
        <f t="shared" si="257"/>
        <v>1.7786999999999999</v>
      </c>
      <c r="AT626">
        <v>57.199999999999996</v>
      </c>
      <c r="AU626" s="7">
        <v>0</v>
      </c>
      <c r="AV626" s="7">
        <v>0</v>
      </c>
      <c r="AW626" s="78" t="s">
        <v>97</v>
      </c>
      <c r="AX626" s="78" t="s">
        <v>98</v>
      </c>
      <c r="AY626" s="78">
        <v>3649.1</v>
      </c>
      <c r="AZ626" s="78">
        <v>5204.4799999999996</v>
      </c>
      <c r="BA626" s="78">
        <v>0</v>
      </c>
      <c r="BB626" s="78">
        <v>7.715156424796514E-2</v>
      </c>
      <c r="BC626" s="78" t="str">
        <f t="shared" si="262"/>
        <v>R68S3C3</v>
      </c>
      <c r="BD626" s="78">
        <f t="shared" si="264"/>
        <v>156.4194603102477</v>
      </c>
      <c r="BE626" s="78">
        <v>0.12</v>
      </c>
      <c r="BF626" s="78"/>
      <c r="BG626" s="99">
        <v>28.2</v>
      </c>
      <c r="BH626" s="142">
        <v>2.6992615227909345</v>
      </c>
      <c r="BI626" s="99">
        <v>4</v>
      </c>
      <c r="BJ626" s="99">
        <f t="shared" si="265"/>
        <v>11.781000000000001</v>
      </c>
      <c r="BK626" s="99">
        <v>57.542653425006364</v>
      </c>
      <c r="BL626" s="142">
        <v>2.7414965986394559</v>
      </c>
      <c r="BM626" s="76" t="str">
        <f t="shared" si="266"/>
        <v>R68S3</v>
      </c>
      <c r="BN626" s="76">
        <f t="shared" si="267"/>
        <v>87.940327379686124</v>
      </c>
      <c r="BO626" s="76"/>
      <c r="BP626" s="110">
        <f t="shared" si="268"/>
        <v>5.2795433175089794</v>
      </c>
      <c r="BQ626" s="144">
        <f t="shared" si="269"/>
        <v>0.19974999999999998</v>
      </c>
      <c r="BR626" s="110">
        <f t="shared" si="270"/>
        <v>10.239200964026255</v>
      </c>
      <c r="BS626" s="99">
        <v>5</v>
      </c>
      <c r="BT626" s="99">
        <f t="shared" si="271"/>
        <v>9028.2524799999992</v>
      </c>
      <c r="BU626" s="122">
        <v>5</v>
      </c>
      <c r="BV626" s="122">
        <f t="shared" si="272"/>
        <v>7091.2524799999992</v>
      </c>
      <c r="BW626" s="122">
        <f t="shared" si="273"/>
        <v>4.4444444444444444E-3</v>
      </c>
      <c r="BX626" s="122" t="s">
        <v>1377</v>
      </c>
      <c r="BY626" s="122">
        <f t="shared" si="274"/>
        <v>7.519136790987041E-2</v>
      </c>
      <c r="BZ626" s="78">
        <v>-5.9821551694823754</v>
      </c>
      <c r="CA626" s="122">
        <f t="shared" si="275"/>
        <v>-5.8633948361227173</v>
      </c>
      <c r="CB626" s="122">
        <f t="shared" si="276"/>
        <v>-10.429220395011477</v>
      </c>
    </row>
    <row r="627" spans="1:80" x14ac:dyDescent="0.35">
      <c r="A627" s="34" t="s">
        <v>83</v>
      </c>
      <c r="B627" s="14">
        <f t="shared" si="294"/>
        <v>3</v>
      </c>
      <c r="C627" s="8" t="s">
        <v>44</v>
      </c>
      <c r="D627" s="14">
        <v>2</v>
      </c>
      <c r="E627" s="58">
        <v>43932</v>
      </c>
      <c r="F627" s="14">
        <v>3298</v>
      </c>
      <c r="G627" s="14">
        <v>3298.8</v>
      </c>
      <c r="H627" s="14">
        <f t="shared" si="291"/>
        <v>3169</v>
      </c>
      <c r="I627" s="14">
        <f t="shared" si="291"/>
        <v>3169.8</v>
      </c>
      <c r="J627" s="8">
        <v>7</v>
      </c>
      <c r="K627" s="54">
        <v>271.95080000000002</v>
      </c>
      <c r="L627" s="74">
        <v>121.6</v>
      </c>
      <c r="M627" s="8">
        <v>120.9</v>
      </c>
      <c r="N627" s="8">
        <v>285</v>
      </c>
      <c r="O627" s="8">
        <v>44.1</v>
      </c>
      <c r="P627" s="8">
        <v>0.60199999999999998</v>
      </c>
      <c r="Q627" s="8">
        <v>0.222</v>
      </c>
      <c r="R627" s="8">
        <v>0.19600000000000001</v>
      </c>
      <c r="S627" s="8">
        <v>1937</v>
      </c>
      <c r="T627" s="8"/>
      <c r="U627" s="8"/>
      <c r="V627" s="8"/>
      <c r="W627" s="8">
        <v>0.4</v>
      </c>
      <c r="X627" s="8"/>
      <c r="Y627" s="8"/>
      <c r="Z627" s="8">
        <v>4243</v>
      </c>
      <c r="AA627" s="8">
        <v>45.7</v>
      </c>
      <c r="AB627" s="8">
        <v>14.6</v>
      </c>
      <c r="AC627" s="8">
        <v>2711.64</v>
      </c>
      <c r="AD627" s="8">
        <v>302.83699999999999</v>
      </c>
      <c r="AE627" s="8"/>
      <c r="AF627" s="8"/>
      <c r="AG627" s="7">
        <v>0.86</v>
      </c>
      <c r="AH627" s="111">
        <v>0.09</v>
      </c>
      <c r="AI627" s="124">
        <v>6.3456938461538451E-2</v>
      </c>
      <c r="AJ627" s="7">
        <v>47.124000000000002</v>
      </c>
      <c r="AK627" s="124">
        <v>2126.875248221344</v>
      </c>
      <c r="AM627" s="124">
        <v>7071.5684964426891</v>
      </c>
      <c r="AN627" s="124">
        <v>11122.797139920949</v>
      </c>
      <c r="AO627" s="124">
        <v>4.4649256916996016</v>
      </c>
      <c r="AQ627" s="78"/>
      <c r="AR627" s="7">
        <v>0.12581699346405228</v>
      </c>
      <c r="AS627" s="7">
        <f t="shared" si="257"/>
        <v>1.7786999999999999</v>
      </c>
      <c r="AT627">
        <v>57.199999999999996</v>
      </c>
      <c r="AU627" s="7">
        <v>0.87640000000000007</v>
      </c>
      <c r="AV627" s="7">
        <v>12.52</v>
      </c>
      <c r="AW627" s="78" t="s">
        <v>97</v>
      </c>
      <c r="AX627" s="78" t="s">
        <v>98</v>
      </c>
      <c r="AY627" s="78">
        <v>3624.8</v>
      </c>
      <c r="AZ627" s="78">
        <v>5191.84</v>
      </c>
      <c r="BA627" s="78">
        <v>208.1</v>
      </c>
      <c r="BB627" s="78">
        <v>517.88084541556054</v>
      </c>
      <c r="BC627" s="78" t="str">
        <f t="shared" si="262"/>
        <v>R68S3C2</v>
      </c>
      <c r="BD627" s="78">
        <f t="shared" si="264"/>
        <v>156.4194603102477</v>
      </c>
      <c r="BE627" s="78">
        <v>811.54</v>
      </c>
      <c r="BF627" s="78"/>
      <c r="BG627" s="99">
        <v>28.2</v>
      </c>
      <c r="BH627" s="142">
        <v>2.6992615227909345</v>
      </c>
      <c r="BI627" s="99">
        <v>4</v>
      </c>
      <c r="BJ627" s="99">
        <f t="shared" si="265"/>
        <v>11.781000000000001</v>
      </c>
      <c r="BK627" s="99">
        <v>57.542653425006364</v>
      </c>
      <c r="BL627" s="142">
        <v>2.7414965986394559</v>
      </c>
      <c r="BM627" s="76" t="str">
        <f t="shared" si="266"/>
        <v>R68S3</v>
      </c>
      <c r="BN627" s="76">
        <f t="shared" si="267"/>
        <v>87.940327379686124</v>
      </c>
      <c r="BO627" s="76"/>
      <c r="BP627" s="110">
        <f t="shared" si="268"/>
        <v>5.2795433175089794</v>
      </c>
      <c r="BQ627" s="144">
        <f t="shared" si="269"/>
        <v>0.19974999999999998</v>
      </c>
      <c r="BR627" s="110">
        <f t="shared" si="270"/>
        <v>10.239200964026255</v>
      </c>
      <c r="BS627" s="99">
        <v>5</v>
      </c>
      <c r="BT627" s="99">
        <f t="shared" si="271"/>
        <v>8939.1152000000002</v>
      </c>
      <c r="BU627" s="122">
        <v>5</v>
      </c>
      <c r="BV627" s="122">
        <f t="shared" si="272"/>
        <v>7002.1152000000002</v>
      </c>
      <c r="BW627" s="122">
        <f t="shared" si="273"/>
        <v>4.4444444444444444E-3</v>
      </c>
      <c r="BX627" s="122" t="s">
        <v>1377</v>
      </c>
      <c r="BY627" s="122">
        <f t="shared" si="274"/>
        <v>7.519136790987041E-2</v>
      </c>
      <c r="BZ627" s="78">
        <v>-5.9821551694823754</v>
      </c>
      <c r="CA627" s="122">
        <f t="shared" si="275"/>
        <v>-5.8633948361227173</v>
      </c>
      <c r="CB627" s="122">
        <f t="shared" si="276"/>
        <v>-10.429220395011477</v>
      </c>
    </row>
    <row r="628" spans="1:80" x14ac:dyDescent="0.35">
      <c r="A628" s="34" t="s">
        <v>83</v>
      </c>
      <c r="B628" s="14">
        <f t="shared" si="294"/>
        <v>3</v>
      </c>
      <c r="C628" s="8" t="s">
        <v>44</v>
      </c>
      <c r="D628" s="14">
        <v>1</v>
      </c>
      <c r="E628" s="58">
        <v>43932</v>
      </c>
      <c r="F628" s="14">
        <v>3281.2</v>
      </c>
      <c r="G628" s="14">
        <v>3282</v>
      </c>
      <c r="H628" s="14">
        <f t="shared" si="291"/>
        <v>3152.2</v>
      </c>
      <c r="I628" s="14">
        <f t="shared" si="291"/>
        <v>3153</v>
      </c>
      <c r="J628" s="8">
        <v>7</v>
      </c>
      <c r="K628" s="54">
        <v>271.04359999999997</v>
      </c>
      <c r="L628" s="8">
        <v>115.6</v>
      </c>
      <c r="M628" s="8">
        <v>104</v>
      </c>
      <c r="N628" s="8">
        <v>270.8</v>
      </c>
      <c r="O628" s="8">
        <v>17.8</v>
      </c>
      <c r="P628" s="8">
        <v>590</v>
      </c>
      <c r="Q628" s="8">
        <v>0.216</v>
      </c>
      <c r="R628" s="8">
        <v>0.224</v>
      </c>
      <c r="S628" s="8">
        <v>1442</v>
      </c>
      <c r="T628" s="8"/>
      <c r="U628" s="8"/>
      <c r="V628" s="8"/>
      <c r="W628" s="8">
        <v>0.30399999999999999</v>
      </c>
      <c r="X628" s="8"/>
      <c r="Y628" s="8"/>
      <c r="Z628" s="8">
        <v>6163</v>
      </c>
      <c r="AA628" s="8">
        <v>90.3</v>
      </c>
      <c r="AB628" s="8">
        <v>14.6</v>
      </c>
      <c r="AC628" s="8">
        <v>2711.64</v>
      </c>
      <c r="AD628" s="8">
        <v>302.83699999999999</v>
      </c>
      <c r="AE628" s="8"/>
      <c r="AF628" s="8"/>
      <c r="AG628" s="7">
        <v>0.86</v>
      </c>
      <c r="AH628" s="111">
        <v>0.09</v>
      </c>
      <c r="AI628" s="124">
        <v>6.3456938461538451E-2</v>
      </c>
      <c r="AJ628" s="7">
        <v>47.124000000000002</v>
      </c>
      <c r="AK628" s="124">
        <v>2126.875248221344</v>
      </c>
      <c r="AM628" s="124">
        <v>7071.5684964426891</v>
      </c>
      <c r="AN628" s="124">
        <v>11122.797139920949</v>
      </c>
      <c r="AO628" s="124">
        <v>4.4649256916996016</v>
      </c>
      <c r="AQ628" s="78"/>
      <c r="AR628" s="7">
        <v>0.12581699346405228</v>
      </c>
      <c r="AS628" s="7">
        <f t="shared" si="257"/>
        <v>1.7786999999999999</v>
      </c>
      <c r="AT628">
        <v>57.199999999999996</v>
      </c>
      <c r="AU628" s="7">
        <v>8.3999999999999995E-3</v>
      </c>
      <c r="AV628" s="7">
        <v>0.12</v>
      </c>
      <c r="AW628" s="78" t="s">
        <v>97</v>
      </c>
      <c r="AX628" s="78" t="s">
        <v>98</v>
      </c>
      <c r="AY628" s="78">
        <v>3614.9</v>
      </c>
      <c r="AZ628" s="78">
        <v>5185.12</v>
      </c>
      <c r="BA628" s="78">
        <v>0</v>
      </c>
      <c r="BB628" s="78">
        <v>21.805861599011607</v>
      </c>
      <c r="BC628" s="78" t="str">
        <f t="shared" si="262"/>
        <v>R68S3C1</v>
      </c>
      <c r="BD628" s="78">
        <f t="shared" si="264"/>
        <v>156.4194603102477</v>
      </c>
      <c r="BE628" s="78">
        <v>34.24</v>
      </c>
      <c r="BF628" s="78"/>
      <c r="BG628" s="99">
        <v>28.2</v>
      </c>
      <c r="BH628" s="142">
        <v>2.6992615227909345</v>
      </c>
      <c r="BI628" s="99">
        <v>4</v>
      </c>
      <c r="BJ628" s="99">
        <f t="shared" si="265"/>
        <v>11.781000000000001</v>
      </c>
      <c r="BK628" s="99">
        <v>57.542653425006364</v>
      </c>
      <c r="BL628" s="142">
        <v>5.8426966292134832</v>
      </c>
      <c r="BM628" s="76" t="str">
        <f t="shared" si="266"/>
        <v>R68S3</v>
      </c>
      <c r="BN628" s="76">
        <f t="shared" si="267"/>
        <v>87.940327379686124</v>
      </c>
      <c r="BO628" s="76"/>
      <c r="BP628" s="110">
        <f t="shared" si="268"/>
        <v>15.205752112429478</v>
      </c>
      <c r="BQ628" s="144">
        <f t="shared" si="269"/>
        <v>0.19974999999999998</v>
      </c>
      <c r="BR628" s="110">
        <f t="shared" si="270"/>
        <v>10.239200964026255</v>
      </c>
      <c r="BS628" s="99">
        <v>5</v>
      </c>
      <c r="BT628" s="99">
        <f t="shared" si="271"/>
        <v>8891.7257599999994</v>
      </c>
      <c r="BU628" s="122">
        <v>5</v>
      </c>
      <c r="BV628" s="122">
        <f t="shared" si="272"/>
        <v>7449.7257599999994</v>
      </c>
      <c r="BW628" s="122">
        <f t="shared" si="273"/>
        <v>1.2584269662921348E-2</v>
      </c>
      <c r="BX628" s="122" t="s">
        <v>1377</v>
      </c>
      <c r="BY628" s="122">
        <f t="shared" si="274"/>
        <v>0.17940656559408652</v>
      </c>
      <c r="BZ628" s="78">
        <v>-5.8315823110030012</v>
      </c>
      <c r="CA628" s="122">
        <f t="shared" si="275"/>
        <v>-5.8633948361227173</v>
      </c>
      <c r="CB628" s="122">
        <f t="shared" si="276"/>
        <v>-10.429220395011477</v>
      </c>
    </row>
    <row r="629" spans="1:80" x14ac:dyDescent="0.35">
      <c r="A629" s="34" t="s">
        <v>83</v>
      </c>
      <c r="B629" s="14">
        <v>2</v>
      </c>
      <c r="C629" s="8" t="s">
        <v>44</v>
      </c>
      <c r="D629" s="14">
        <v>2</v>
      </c>
      <c r="E629" s="58">
        <v>43931</v>
      </c>
      <c r="F629" s="14">
        <v>3514.5</v>
      </c>
      <c r="G629" s="14">
        <v>3516.5</v>
      </c>
      <c r="H629" s="14">
        <f t="shared" si="291"/>
        <v>3385.5</v>
      </c>
      <c r="I629" s="14">
        <f t="shared" si="291"/>
        <v>3387.5</v>
      </c>
      <c r="J629" s="8">
        <v>19</v>
      </c>
      <c r="K629" s="54">
        <v>283.70659999999998</v>
      </c>
      <c r="L629" s="74">
        <v>864.3</v>
      </c>
      <c r="M629" s="8">
        <v>287.10000000000002</v>
      </c>
      <c r="N629" s="8">
        <v>2820.5</v>
      </c>
      <c r="O629" s="8">
        <v>23.6</v>
      </c>
      <c r="P629" s="8">
        <v>0.193</v>
      </c>
      <c r="Q629" s="8">
        <v>1.9E-2</v>
      </c>
      <c r="R629" s="8">
        <v>1.2999999999999999E-2</v>
      </c>
      <c r="S629" s="8">
        <v>3141</v>
      </c>
      <c r="T629" s="8">
        <v>9722</v>
      </c>
      <c r="U629" s="8"/>
      <c r="V629" s="8"/>
      <c r="W629" s="8">
        <v>0.42</v>
      </c>
      <c r="X629" s="8"/>
      <c r="Y629" s="8"/>
      <c r="Z629" s="8">
        <v>112</v>
      </c>
      <c r="AA629" s="8">
        <v>0.2</v>
      </c>
      <c r="AB629" s="8">
        <v>5.8</v>
      </c>
      <c r="AC629" s="8">
        <v>1170.33</v>
      </c>
      <c r="AD629" s="8">
        <v>15.138999999999999</v>
      </c>
      <c r="AE629" s="8"/>
      <c r="AF629" s="8"/>
      <c r="AG629" s="7">
        <v>1.0289999999999999</v>
      </c>
      <c r="AH629" s="111">
        <v>0.105</v>
      </c>
      <c r="AI629" s="124">
        <v>5.2035800000000007E-2</v>
      </c>
      <c r="AJ629" s="7">
        <v>14.467000000000001</v>
      </c>
      <c r="AK629" s="124">
        <v>2351.3520581967209</v>
      </c>
      <c r="AM629" s="124">
        <v>7505.7808377049168</v>
      </c>
      <c r="AN629" s="124">
        <v>11866.426612295079</v>
      </c>
      <c r="AO629" s="124">
        <v>5.3919680327868811</v>
      </c>
      <c r="AQ629" s="78"/>
      <c r="AR629" s="7">
        <v>0.1618856708370775</v>
      </c>
      <c r="AS629" s="7">
        <f t="shared" si="257"/>
        <v>0.70260000000000011</v>
      </c>
      <c r="AT629">
        <v>50.4</v>
      </c>
      <c r="AU629" s="7">
        <v>0.11900000000000001</v>
      </c>
      <c r="AV629" s="7">
        <v>1.7</v>
      </c>
      <c r="AW629" s="78" t="s">
        <v>97</v>
      </c>
      <c r="AX629" s="78" t="s">
        <v>98</v>
      </c>
      <c r="AY629" s="78">
        <v>3801.4</v>
      </c>
      <c r="AZ629" s="78">
        <v>5278.44</v>
      </c>
      <c r="BA629" s="78">
        <v>0</v>
      </c>
      <c r="BB629" s="78">
        <v>84.445918864756564</v>
      </c>
      <c r="BC629" s="78" t="str">
        <f t="shared" si="262"/>
        <v>R68S2C2</v>
      </c>
      <c r="BD629" s="78">
        <f t="shared" si="264"/>
        <v>42.185860939251619</v>
      </c>
      <c r="BE629" s="78">
        <v>124.73</v>
      </c>
      <c r="BF629" s="78"/>
      <c r="BG629" s="99">
        <v>17.8</v>
      </c>
      <c r="BH629" s="142">
        <v>3.2625976359991706</v>
      </c>
      <c r="BI629" s="99">
        <v>2</v>
      </c>
      <c r="BJ629" s="99">
        <f t="shared" si="265"/>
        <v>7.2335000000000003</v>
      </c>
      <c r="BK629" s="99">
        <v>80.896523121587052</v>
      </c>
      <c r="BL629" s="142">
        <v>12.165254237288137</v>
      </c>
      <c r="BM629" s="76" t="str">
        <f t="shared" si="266"/>
        <v>R68S2</v>
      </c>
      <c r="BN629" s="76">
        <f t="shared" si="267"/>
        <v>60.042500625180203</v>
      </c>
      <c r="BO629" s="76"/>
      <c r="BP629" s="110">
        <f t="shared" si="268"/>
        <v>0.20768460558924753</v>
      </c>
      <c r="BQ629" s="144">
        <f t="shared" si="269"/>
        <v>1.2999999999999999E-2</v>
      </c>
      <c r="BR629" s="110">
        <f t="shared" si="270"/>
        <v>0.20768460558924753</v>
      </c>
      <c r="BS629" s="99">
        <v>5</v>
      </c>
      <c r="BT629" s="99">
        <f t="shared" si="271"/>
        <v>11426.468759999998</v>
      </c>
      <c r="BU629" s="122">
        <v>5</v>
      </c>
      <c r="BV629" s="122">
        <f t="shared" si="272"/>
        <v>8285.4687599999979</v>
      </c>
      <c r="BW629" s="122">
        <f t="shared" si="273"/>
        <v>5.5084745762711863E-4</v>
      </c>
      <c r="BX629" s="122" t="s">
        <v>1377</v>
      </c>
      <c r="BY629" s="122">
        <f t="shared" si="274"/>
        <v>0.17442000522099899</v>
      </c>
      <c r="BZ629" s="78">
        <v>-4.5505663858803018</v>
      </c>
      <c r="CA629" s="122">
        <f t="shared" si="275"/>
        <v>-4.5505663858803018</v>
      </c>
      <c r="CB629" s="122">
        <f t="shared" si="276"/>
        <v>-3.1972279427195005</v>
      </c>
    </row>
    <row r="630" spans="1:80" x14ac:dyDescent="0.35">
      <c r="A630" s="34" t="s">
        <v>83</v>
      </c>
      <c r="B630" s="14">
        <f>B629</f>
        <v>2</v>
      </c>
      <c r="C630" s="8" t="s">
        <v>44</v>
      </c>
      <c r="D630" s="14">
        <v>1</v>
      </c>
      <c r="E630" s="58">
        <v>43931</v>
      </c>
      <c r="F630" s="14">
        <v>3501</v>
      </c>
      <c r="G630" s="14">
        <v>3502</v>
      </c>
      <c r="H630" s="14">
        <f t="shared" ref="H630:I632" si="295">F630-129</f>
        <v>3372</v>
      </c>
      <c r="I630" s="14">
        <f t="shared" si="295"/>
        <v>3373</v>
      </c>
      <c r="J630" s="8">
        <v>9</v>
      </c>
      <c r="K630" s="54">
        <v>282.92360000000002</v>
      </c>
      <c r="L630" s="74">
        <v>864.3</v>
      </c>
      <c r="M630" s="8">
        <v>287.10000000000002</v>
      </c>
      <c r="N630" s="8">
        <v>2820.5</v>
      </c>
      <c r="O630" s="8">
        <v>23.6</v>
      </c>
      <c r="P630" s="8">
        <v>0.193</v>
      </c>
      <c r="Q630" s="8">
        <v>1.9E-2</v>
      </c>
      <c r="R630" s="8">
        <v>1.2999999999999999E-2</v>
      </c>
      <c r="S630" s="8">
        <v>3141</v>
      </c>
      <c r="T630" s="8">
        <v>9722</v>
      </c>
      <c r="U630" s="8"/>
      <c r="V630" s="8"/>
      <c r="W630" s="8">
        <v>0.42</v>
      </c>
      <c r="X630" s="8"/>
      <c r="Y630" s="8"/>
      <c r="Z630" s="8">
        <v>112</v>
      </c>
      <c r="AA630" s="8">
        <v>0.2</v>
      </c>
      <c r="AB630" s="8">
        <v>5.8</v>
      </c>
      <c r="AC630" s="8">
        <v>1170.33</v>
      </c>
      <c r="AD630" s="8">
        <v>15.138999999999999</v>
      </c>
      <c r="AE630" s="8"/>
      <c r="AF630" s="8"/>
      <c r="AG630" s="7">
        <v>1.0289999999999999</v>
      </c>
      <c r="AH630" s="111">
        <v>0.105</v>
      </c>
      <c r="AI630" s="124">
        <v>5.2035800000000007E-2</v>
      </c>
      <c r="AJ630" s="7">
        <v>14.467000000000001</v>
      </c>
      <c r="AK630" s="124">
        <v>2351.3520581967209</v>
      </c>
      <c r="AM630" s="124">
        <v>7505.7808377049168</v>
      </c>
      <c r="AN630" s="124">
        <v>11866.426612295079</v>
      </c>
      <c r="AO630" s="124">
        <v>5.3919680327868811</v>
      </c>
      <c r="AQ630" s="78"/>
      <c r="AR630" s="7">
        <v>0.1618856708370775</v>
      </c>
      <c r="AS630" s="7">
        <f t="shared" ref="AS630:AS693" si="296">0.3*AR630*AJ630</f>
        <v>0.70260000000000011</v>
      </c>
      <c r="AT630">
        <v>50.4</v>
      </c>
      <c r="AU630" s="7">
        <v>0</v>
      </c>
      <c r="AV630" s="7">
        <v>0</v>
      </c>
      <c r="AW630" s="78" t="s">
        <v>97</v>
      </c>
      <c r="AX630" s="78" t="s">
        <v>98</v>
      </c>
      <c r="AY630" s="78">
        <v>3790.5</v>
      </c>
      <c r="AZ630" s="78">
        <v>5273.04</v>
      </c>
      <c r="BA630" s="78">
        <v>0</v>
      </c>
      <c r="BB630" s="78">
        <v>-7.4196986253322009E-2</v>
      </c>
      <c r="BC630" s="78" t="str">
        <f t="shared" si="262"/>
        <v>R68S2C1</v>
      </c>
      <c r="BD630" s="78">
        <f t="shared" si="264"/>
        <v>42.185860939251619</v>
      </c>
      <c r="BE630" s="78">
        <v>-0.11000000000000001</v>
      </c>
      <c r="BF630" s="78"/>
      <c r="BG630" s="99">
        <v>17.8</v>
      </c>
      <c r="BH630" s="142">
        <v>3.2625976359991706</v>
      </c>
      <c r="BI630" s="99">
        <v>2</v>
      </c>
      <c r="BJ630" s="99">
        <f t="shared" si="265"/>
        <v>7.2335000000000003</v>
      </c>
      <c r="BK630" s="99">
        <v>80.896523121587052</v>
      </c>
      <c r="BL630" s="142">
        <v>12.165254237288137</v>
      </c>
      <c r="BM630" s="76" t="str">
        <f t="shared" si="266"/>
        <v>R68S2</v>
      </c>
      <c r="BN630" s="76">
        <f t="shared" si="267"/>
        <v>60.042500625180203</v>
      </c>
      <c r="BO630" s="76"/>
      <c r="BP630" s="110">
        <f t="shared" si="268"/>
        <v>0.20768460558924753</v>
      </c>
      <c r="BQ630" s="144">
        <f t="shared" si="269"/>
        <v>1.2999999999999999E-2</v>
      </c>
      <c r="BR630" s="110">
        <f t="shared" si="270"/>
        <v>0.20768460558924753</v>
      </c>
      <c r="BS630" s="99">
        <v>5</v>
      </c>
      <c r="BT630" s="99">
        <f t="shared" si="271"/>
        <v>11380.904639999997</v>
      </c>
      <c r="BU630" s="122">
        <v>5</v>
      </c>
      <c r="BV630" s="122">
        <f t="shared" si="272"/>
        <v>8239.904639999997</v>
      </c>
      <c r="BW630" s="122">
        <f t="shared" si="273"/>
        <v>5.5084745762711863E-4</v>
      </c>
      <c r="BX630" s="122" t="s">
        <v>1377</v>
      </c>
      <c r="BY630" s="122">
        <f t="shared" si="274"/>
        <v>0.17442000522099899</v>
      </c>
      <c r="BZ630" s="78">
        <v>-4.5505663858803018</v>
      </c>
      <c r="CA630" s="122">
        <f t="shared" si="275"/>
        <v>-4.5505663858803018</v>
      </c>
      <c r="CB630" s="122">
        <f t="shared" si="276"/>
        <v>-3.1972279427195005</v>
      </c>
    </row>
    <row r="631" spans="1:80" x14ac:dyDescent="0.35">
      <c r="A631" s="34" t="s">
        <v>83</v>
      </c>
      <c r="B631" s="14">
        <v>1</v>
      </c>
      <c r="C631" s="8" t="s">
        <v>44</v>
      </c>
      <c r="D631" s="14">
        <v>2</v>
      </c>
      <c r="E631" s="58">
        <v>43928</v>
      </c>
      <c r="F631" s="14">
        <v>3565</v>
      </c>
      <c r="G631" s="14">
        <v>3566.5</v>
      </c>
      <c r="H631" s="14">
        <f>F631-129</f>
        <v>3436</v>
      </c>
      <c r="I631" s="14">
        <f t="shared" si="295"/>
        <v>3437.5</v>
      </c>
      <c r="J631" s="8">
        <v>14</v>
      </c>
      <c r="K631" s="54">
        <v>286.40660000000003</v>
      </c>
      <c r="L631" s="74">
        <v>94.8</v>
      </c>
      <c r="M631" s="8">
        <v>79.599999999999994</v>
      </c>
      <c r="N631" s="8">
        <v>177.6</v>
      </c>
      <c r="O631" s="8">
        <v>64.400000000000006</v>
      </c>
      <c r="P631" s="8">
        <v>1.623</v>
      </c>
      <c r="Q631" s="8">
        <v>0.28799999999999998</v>
      </c>
      <c r="R631" s="8">
        <v>0.26400000000000001</v>
      </c>
      <c r="S631" s="8">
        <v>2844</v>
      </c>
      <c r="T631" s="8">
        <v>7920</v>
      </c>
      <c r="U631" s="8"/>
      <c r="V631" s="8"/>
      <c r="W631" s="8">
        <v>0.42599999999999999</v>
      </c>
      <c r="X631" s="8"/>
      <c r="Y631" s="8"/>
      <c r="Z631" s="8">
        <v>5510</v>
      </c>
      <c r="AA631" s="8">
        <v>211.1</v>
      </c>
      <c r="AB631" s="8">
        <v>19.3</v>
      </c>
      <c r="AC631" s="8">
        <v>2448.0700000000002</v>
      </c>
      <c r="AD631" s="8">
        <v>200.62799999999999</v>
      </c>
      <c r="AE631" s="8"/>
      <c r="AF631" s="8"/>
      <c r="AG631" s="7">
        <v>0.96</v>
      </c>
      <c r="AH631" s="111">
        <v>8.4000000000000005E-2</v>
      </c>
      <c r="AI631" s="124">
        <v>4.2008384374999992E-2</v>
      </c>
      <c r="AJ631" s="7">
        <v>24.384</v>
      </c>
      <c r="AK631" s="124">
        <v>2084.7325599999999</v>
      </c>
      <c r="AM631" s="124">
        <v>7504.2020561904737</v>
      </c>
      <c r="AN631" s="124">
        <v>12092.04256666666</v>
      </c>
      <c r="AO631" s="124">
        <v>5.1936047619047594</v>
      </c>
      <c r="AQ631" s="78"/>
      <c r="AR631" s="7">
        <v>0.10822670603674539</v>
      </c>
      <c r="AS631" s="7">
        <f t="shared" si="296"/>
        <v>0.79169999999999985</v>
      </c>
      <c r="AT631">
        <v>61.4</v>
      </c>
      <c r="AU631" s="7">
        <v>0</v>
      </c>
      <c r="AV631" s="7">
        <v>0</v>
      </c>
      <c r="AW631" s="78" t="s">
        <v>97</v>
      </c>
      <c r="AX631" s="78" t="s">
        <v>98</v>
      </c>
      <c r="AY631" s="78">
        <v>3856.3</v>
      </c>
      <c r="AZ631" s="78">
        <v>5298.64</v>
      </c>
      <c r="BA631" s="78">
        <v>7.27</v>
      </c>
      <c r="BB631" s="78">
        <v>0.11786402651247278</v>
      </c>
      <c r="BC631" s="78" t="str">
        <f t="shared" si="262"/>
        <v>R68S1C2</v>
      </c>
      <c r="BD631" s="78">
        <f t="shared" si="264"/>
        <v>28.235371990249476</v>
      </c>
      <c r="BE631" s="78">
        <v>0.17</v>
      </c>
      <c r="BF631" s="78"/>
      <c r="BG631" s="99">
        <v>15.5</v>
      </c>
      <c r="BH631" s="142">
        <v>5.2821522309711293</v>
      </c>
      <c r="BI631" s="99">
        <v>2</v>
      </c>
      <c r="BJ631" s="99">
        <f t="shared" si="265"/>
        <v>12.192</v>
      </c>
      <c r="BK631" s="99">
        <v>100.39657152230971</v>
      </c>
      <c r="BL631" s="142">
        <v>1.2360248447204967</v>
      </c>
      <c r="BM631" s="76" t="str">
        <f t="shared" si="266"/>
        <v>R68S1</v>
      </c>
      <c r="BN631" s="76">
        <f t="shared" si="267"/>
        <v>35.664231388467201</v>
      </c>
      <c r="BO631" s="76"/>
      <c r="BP631" s="110">
        <f t="shared" si="268"/>
        <v>3.6378511185402966</v>
      </c>
      <c r="BQ631" s="144">
        <f t="shared" si="269"/>
        <v>0.26400000000000001</v>
      </c>
      <c r="BR631" s="110">
        <f t="shared" si="270"/>
        <v>3.6378511185402966</v>
      </c>
      <c r="BS631" s="99">
        <v>5</v>
      </c>
      <c r="BT631" s="99">
        <f t="shared" si="271"/>
        <v>10819.2768</v>
      </c>
      <c r="BU631" s="122">
        <v>5</v>
      </c>
      <c r="BV631" s="122">
        <f t="shared" si="272"/>
        <v>7975.2767999999996</v>
      </c>
      <c r="BW631" s="122">
        <f t="shared" si="273"/>
        <v>4.0993788819875775E-3</v>
      </c>
      <c r="BX631" s="122" t="s">
        <v>1377</v>
      </c>
      <c r="BY631" s="122">
        <f t="shared" si="274"/>
        <v>4.6381244728683428E-2</v>
      </c>
      <c r="BZ631" s="78">
        <v>-5.5642055047119658</v>
      </c>
      <c r="CA631" s="122">
        <f t="shared" si="275"/>
        <v>-5.5642055047119658</v>
      </c>
      <c r="CB631" s="122">
        <f t="shared" si="276"/>
        <v>-4.4051814980804629</v>
      </c>
    </row>
    <row r="632" spans="1:80" x14ac:dyDescent="0.35">
      <c r="A632" s="34" t="s">
        <v>83</v>
      </c>
      <c r="B632" s="14">
        <f>B631</f>
        <v>1</v>
      </c>
      <c r="C632" s="8" t="s">
        <v>44</v>
      </c>
      <c r="D632" s="14">
        <v>1</v>
      </c>
      <c r="E632" s="58">
        <v>43928</v>
      </c>
      <c r="F632" s="14">
        <v>3544</v>
      </c>
      <c r="G632" s="14">
        <v>3545.5</v>
      </c>
      <c r="H632" s="14">
        <f t="shared" ref="H632" si="297">F632-129</f>
        <v>3415</v>
      </c>
      <c r="I632" s="14">
        <f t="shared" si="295"/>
        <v>3416.5</v>
      </c>
      <c r="J632" s="8">
        <v>14</v>
      </c>
      <c r="K632" s="54">
        <v>285.27260000000001</v>
      </c>
      <c r="L632" s="74">
        <v>94.8</v>
      </c>
      <c r="M632" s="8">
        <v>79.599999999999994</v>
      </c>
      <c r="N632" s="8">
        <v>177.6</v>
      </c>
      <c r="O632" s="8">
        <v>64.400000000000006</v>
      </c>
      <c r="P632" s="8">
        <v>1.623</v>
      </c>
      <c r="Q632" s="8">
        <v>0.28799999999999998</v>
      </c>
      <c r="R632" s="8">
        <v>0.26400000000000001</v>
      </c>
      <c r="S632" s="8">
        <v>2844</v>
      </c>
      <c r="T632" s="8">
        <v>7920</v>
      </c>
      <c r="U632" s="8"/>
      <c r="V632" s="8"/>
      <c r="W632" s="8">
        <v>0.42599999999999999</v>
      </c>
      <c r="X632" s="8"/>
      <c r="Y632" s="8"/>
      <c r="Z632" s="8">
        <v>5510</v>
      </c>
      <c r="AA632" s="8">
        <v>211.1</v>
      </c>
      <c r="AB632" s="8">
        <v>19.3</v>
      </c>
      <c r="AC632" s="8">
        <v>2448.0700000000002</v>
      </c>
      <c r="AD632" s="8">
        <v>200.62799999999999</v>
      </c>
      <c r="AE632" s="8"/>
      <c r="AF632" s="8"/>
      <c r="AG632" s="7">
        <v>0.96</v>
      </c>
      <c r="AH632" s="111">
        <v>8.4000000000000005E-2</v>
      </c>
      <c r="AI632" s="124">
        <v>4.2008384374999992E-2</v>
      </c>
      <c r="AJ632" s="7">
        <v>24.384</v>
      </c>
      <c r="AK632" s="124">
        <v>2084.7325599999999</v>
      </c>
      <c r="AM632" s="124">
        <v>7504.2020561904737</v>
      </c>
      <c r="AN632" s="124">
        <v>12092.04256666666</v>
      </c>
      <c r="AO632" s="124">
        <v>5.1936047619047594</v>
      </c>
      <c r="AQ632" s="78"/>
      <c r="AR632" s="7">
        <v>0.10822670603674539</v>
      </c>
      <c r="AS632" s="7">
        <f t="shared" si="296"/>
        <v>0.79169999999999985</v>
      </c>
      <c r="AT632">
        <v>61.4</v>
      </c>
      <c r="AU632" s="7">
        <v>1.1900000000000001E-2</v>
      </c>
      <c r="AV632" s="7">
        <v>0.17</v>
      </c>
      <c r="AW632" s="78" t="s">
        <v>97</v>
      </c>
      <c r="AX632" s="78" t="s">
        <v>98</v>
      </c>
      <c r="AY632" s="78">
        <v>3829.8</v>
      </c>
      <c r="AZ632" s="78">
        <v>5290.24</v>
      </c>
      <c r="BA632" s="78">
        <v>149.15</v>
      </c>
      <c r="BB632" s="78">
        <v>56.352879953986481</v>
      </c>
      <c r="BC632" s="78" t="str">
        <f t="shared" si="262"/>
        <v>R68S1C1</v>
      </c>
      <c r="BD632" s="78">
        <f t="shared" si="264"/>
        <v>28.235371990249476</v>
      </c>
      <c r="BE632" s="78">
        <v>82.3</v>
      </c>
      <c r="BF632" s="78"/>
      <c r="BG632" s="99">
        <v>15.5</v>
      </c>
      <c r="BH632" s="142">
        <v>5.2821522309711293</v>
      </c>
      <c r="BI632" s="99">
        <v>2</v>
      </c>
      <c r="BJ632" s="99">
        <f t="shared" si="265"/>
        <v>12.192</v>
      </c>
      <c r="BK632" s="99">
        <v>100.39657152230971</v>
      </c>
      <c r="BL632" s="142">
        <v>1.2360248447204967</v>
      </c>
      <c r="BM632" s="76" t="str">
        <f t="shared" si="266"/>
        <v>R68S1</v>
      </c>
      <c r="BN632" s="76">
        <f t="shared" si="267"/>
        <v>35.664231388467201</v>
      </c>
      <c r="BO632" s="76"/>
      <c r="BP632" s="110">
        <f t="shared" si="268"/>
        <v>3.6378511185402966</v>
      </c>
      <c r="BQ632" s="144">
        <f t="shared" si="269"/>
        <v>0.26400000000000001</v>
      </c>
      <c r="BR632" s="110">
        <f t="shared" si="270"/>
        <v>3.6378511185402966</v>
      </c>
      <c r="BS632" s="99">
        <v>5</v>
      </c>
      <c r="BT632" s="99">
        <f t="shared" si="271"/>
        <v>10753.152</v>
      </c>
      <c r="BU632" s="122">
        <v>5</v>
      </c>
      <c r="BV632" s="122">
        <f t="shared" si="272"/>
        <v>7909.152</v>
      </c>
      <c r="BW632" s="122">
        <f t="shared" si="273"/>
        <v>4.0993788819875775E-3</v>
      </c>
      <c r="BX632" s="122" t="s">
        <v>1377</v>
      </c>
      <c r="BY632" s="122">
        <f t="shared" si="274"/>
        <v>4.6381244728683428E-2</v>
      </c>
      <c r="BZ632" s="78">
        <v>-5.5642055047119658</v>
      </c>
      <c r="CA632" s="122">
        <f t="shared" si="275"/>
        <v>-5.5642055047119658</v>
      </c>
      <c r="CB632" s="122">
        <f t="shared" si="276"/>
        <v>-4.4051814980804629</v>
      </c>
    </row>
    <row r="633" spans="1:80" x14ac:dyDescent="0.35">
      <c r="A633" s="34" t="s">
        <v>84</v>
      </c>
      <c r="B633" s="14">
        <v>7</v>
      </c>
      <c r="C633" s="8" t="s">
        <v>46</v>
      </c>
      <c r="D633" s="14">
        <v>3</v>
      </c>
      <c r="E633" s="58">
        <v>43926</v>
      </c>
      <c r="F633" s="14">
        <v>3022.2</v>
      </c>
      <c r="G633" s="14">
        <v>3023.2</v>
      </c>
      <c r="H633" s="14">
        <f t="shared" ref="H633:I648" si="298">F633-65</f>
        <v>2957.2</v>
      </c>
      <c r="I633" s="14">
        <f t="shared" si="298"/>
        <v>2958.2</v>
      </c>
      <c r="J633" s="8">
        <v>9</v>
      </c>
      <c r="K633" s="54">
        <v>260.50819999999999</v>
      </c>
      <c r="L633" s="8">
        <v>643.5</v>
      </c>
      <c r="M633" s="8">
        <v>215.8</v>
      </c>
      <c r="N633" s="8">
        <v>639.29999999999995</v>
      </c>
      <c r="O633" s="8">
        <v>15.2</v>
      </c>
      <c r="P633" s="8">
        <v>0.51100000000000001</v>
      </c>
      <c r="Q633" s="8">
        <v>0.13400000000000001</v>
      </c>
      <c r="R633" s="8">
        <v>0.13400000000000001</v>
      </c>
      <c r="S633" s="8">
        <v>1383</v>
      </c>
      <c r="T633" s="8"/>
      <c r="U633" s="8"/>
      <c r="V633" s="8"/>
      <c r="W633" s="8">
        <v>0.57799999999999996</v>
      </c>
      <c r="X633" s="8"/>
      <c r="Y633" s="8"/>
      <c r="Z633" s="8">
        <v>1430</v>
      </c>
      <c r="AA633" s="8">
        <v>20.2</v>
      </c>
      <c r="AB633" s="8">
        <v>11.8</v>
      </c>
      <c r="AC633" s="8">
        <v>2342.4</v>
      </c>
      <c r="AD633" s="8">
        <v>212.62100000000001</v>
      </c>
      <c r="AE633" s="8"/>
      <c r="AF633" s="8"/>
      <c r="AG633" s="7">
        <v>0.95</v>
      </c>
      <c r="AH633" s="111">
        <v>0.106</v>
      </c>
      <c r="AI633" s="124">
        <v>4.1773983333333327E-2</v>
      </c>
      <c r="AJ633" s="7">
        <v>20.82</v>
      </c>
      <c r="AK633" s="124">
        <v>2081.2765636363629</v>
      </c>
      <c r="AM633" s="124">
        <v>6867.9763616161581</v>
      </c>
      <c r="AN633" s="124">
        <v>10158.6069939394</v>
      </c>
      <c r="AO633" s="124">
        <v>2.5521060606060608</v>
      </c>
      <c r="AQ633" s="78"/>
      <c r="AR633" s="7">
        <v>0.13342939481268012</v>
      </c>
      <c r="AS633" s="7">
        <f t="shared" si="296"/>
        <v>0.83340000000000003</v>
      </c>
      <c r="AT633">
        <v>51.1</v>
      </c>
      <c r="AU633" s="7">
        <v>7.0919999999999997E-2</v>
      </c>
      <c r="AV633" s="7">
        <v>5.91</v>
      </c>
      <c r="AW633" s="78" t="s">
        <v>97</v>
      </c>
      <c r="AX633" s="78" t="s">
        <v>101</v>
      </c>
      <c r="AY633">
        <v>2796.8</v>
      </c>
      <c r="AZ633" s="77">
        <v>5107.12</v>
      </c>
      <c r="BA633">
        <v>46.41</v>
      </c>
      <c r="BB633">
        <v>32.506319470895811</v>
      </c>
      <c r="BC633" s="78" t="str">
        <f t="shared" si="262"/>
        <v>R70S7C3</v>
      </c>
      <c r="BD633" s="78">
        <f t="shared" si="264"/>
        <v>27.241602955509677</v>
      </c>
      <c r="BE633">
        <v>75.099999999999994</v>
      </c>
      <c r="BF633" s="78"/>
      <c r="BG633" s="99">
        <v>27.9</v>
      </c>
      <c r="BH633" s="142">
        <v>2.041306436119116</v>
      </c>
      <c r="BI633" s="99">
        <v>3</v>
      </c>
      <c r="BJ633" s="99">
        <f t="shared" si="265"/>
        <v>6.94</v>
      </c>
      <c r="BK633" s="99">
        <v>112.50720461095101</v>
      </c>
      <c r="BL633" s="142">
        <v>14.197368421052634</v>
      </c>
      <c r="BM633" s="76" t="str">
        <f t="shared" si="266"/>
        <v>R70S7</v>
      </c>
      <c r="BN633" s="76">
        <f t="shared" si="267"/>
        <v>32.687308561926656</v>
      </c>
      <c r="BO633" s="76"/>
      <c r="BP633" s="110">
        <f t="shared" si="268"/>
        <v>6.0250886417345448</v>
      </c>
      <c r="BQ633" s="144">
        <f t="shared" si="269"/>
        <v>0.13166666666666668</v>
      </c>
      <c r="BR633" s="110">
        <f t="shared" si="270"/>
        <v>6.9099700367762535</v>
      </c>
      <c r="BS633" s="99">
        <v>5</v>
      </c>
      <c r="BT633" s="99">
        <f t="shared" si="271"/>
        <v>9214.6351999999988</v>
      </c>
      <c r="BU633">
        <v>6</v>
      </c>
      <c r="BV633" s="122">
        <f t="shared" si="272"/>
        <v>7831.6351999999988</v>
      </c>
      <c r="BW633" s="122">
        <f t="shared" si="273"/>
        <v>8.8157894736842109E-3</v>
      </c>
      <c r="BX633" s="122" t="s">
        <v>1376</v>
      </c>
      <c r="BY633" s="122">
        <f t="shared" si="274"/>
        <v>0.25215598001320366</v>
      </c>
      <c r="BZ633" s="78">
        <v>-6.5615434646856627</v>
      </c>
      <c r="CA633" s="122">
        <f t="shared" si="275"/>
        <v>-6.4961057595167704</v>
      </c>
      <c r="CB633" s="122">
        <f t="shared" si="276"/>
        <v>-5.4138545399812763</v>
      </c>
    </row>
    <row r="634" spans="1:80" x14ac:dyDescent="0.35">
      <c r="A634" s="34" t="s">
        <v>84</v>
      </c>
      <c r="B634" s="14">
        <f t="shared" ref="B634:B635" si="299">B633</f>
        <v>7</v>
      </c>
      <c r="C634" s="8" t="s">
        <v>46</v>
      </c>
      <c r="D634" s="14">
        <v>2</v>
      </c>
      <c r="E634" s="58">
        <v>43926</v>
      </c>
      <c r="F634" s="14">
        <v>3007.5</v>
      </c>
      <c r="G634" s="14">
        <v>3008.5</v>
      </c>
      <c r="H634" s="14">
        <f t="shared" si="298"/>
        <v>2942.5</v>
      </c>
      <c r="I634" s="14">
        <f t="shared" si="298"/>
        <v>2943.5</v>
      </c>
      <c r="J634" s="8">
        <v>9</v>
      </c>
      <c r="K634" s="54">
        <v>259.71439999999996</v>
      </c>
      <c r="L634" s="8">
        <v>665.3</v>
      </c>
      <c r="M634" s="8">
        <v>224.3</v>
      </c>
      <c r="N634" s="8">
        <v>664.8</v>
      </c>
      <c r="O634" s="8">
        <v>11.5</v>
      </c>
      <c r="P634" s="8">
        <v>0.53</v>
      </c>
      <c r="Q634" s="8">
        <v>0.128</v>
      </c>
      <c r="R634" s="8">
        <v>0.13700000000000001</v>
      </c>
      <c r="S634" s="8">
        <v>1807</v>
      </c>
      <c r="T634" s="8"/>
      <c r="U634" s="8"/>
      <c r="V634" s="8"/>
      <c r="W634" s="8">
        <v>0.72299999999999998</v>
      </c>
      <c r="X634" s="8"/>
      <c r="Y634" s="8"/>
      <c r="Z634" s="8">
        <v>1414</v>
      </c>
      <c r="AA634" s="8">
        <v>9.6</v>
      </c>
      <c r="AB634" s="8">
        <v>11.8</v>
      </c>
      <c r="AC634" s="8">
        <v>2342.4</v>
      </c>
      <c r="AD634" s="8">
        <v>212.62100000000001</v>
      </c>
      <c r="AE634" s="8"/>
      <c r="AF634" s="8"/>
      <c r="AG634" s="7">
        <v>0.95</v>
      </c>
      <c r="AH634" s="111">
        <v>0.106</v>
      </c>
      <c r="AI634" s="124">
        <v>4.1773983333333327E-2</v>
      </c>
      <c r="AJ634" s="7">
        <v>20.82</v>
      </c>
      <c r="AK634" s="124">
        <v>2081.2765636363629</v>
      </c>
      <c r="AM634" s="124">
        <v>6867.9763616161581</v>
      </c>
      <c r="AN634" s="124">
        <v>10158.6069939394</v>
      </c>
      <c r="AO634" s="124">
        <v>2.5521060606060608</v>
      </c>
      <c r="AQ634" s="78"/>
      <c r="AR634" s="7">
        <v>0.13342939481268012</v>
      </c>
      <c r="AS634" s="7">
        <f t="shared" si="296"/>
        <v>0.83340000000000003</v>
      </c>
      <c r="AT634">
        <v>51.1</v>
      </c>
      <c r="AU634" s="7">
        <v>5.1479999999999998E-2</v>
      </c>
      <c r="AV634" s="7">
        <v>4.29</v>
      </c>
      <c r="AW634" s="78" t="s">
        <v>97</v>
      </c>
      <c r="AX634" s="78" t="s">
        <v>101</v>
      </c>
      <c r="AY634">
        <v>2786.8</v>
      </c>
      <c r="AZ634" s="77">
        <v>5101.24</v>
      </c>
      <c r="BA634">
        <v>7.29</v>
      </c>
      <c r="BB634">
        <v>23.241043189713281</v>
      </c>
      <c r="BC634" s="78" t="str">
        <f t="shared" si="262"/>
        <v>R70S7C2</v>
      </c>
      <c r="BD634" s="78">
        <f t="shared" si="264"/>
        <v>27.241602955509677</v>
      </c>
      <c r="BE634">
        <v>53.79</v>
      </c>
      <c r="BF634" s="78"/>
      <c r="BG634" s="99">
        <v>27.9</v>
      </c>
      <c r="BH634" s="142">
        <v>2.041306436119116</v>
      </c>
      <c r="BI634" s="99">
        <v>3</v>
      </c>
      <c r="BJ634" s="99">
        <f t="shared" si="265"/>
        <v>6.94</v>
      </c>
      <c r="BK634" s="99">
        <v>112.50720461095101</v>
      </c>
      <c r="BL634" s="142">
        <v>19.504347826086956</v>
      </c>
      <c r="BM634" s="76" t="str">
        <f t="shared" si="266"/>
        <v>R70S7</v>
      </c>
      <c r="BN634" s="76">
        <f t="shared" si="267"/>
        <v>32.687308561926656</v>
      </c>
      <c r="BO634" s="76"/>
      <c r="BP634" s="110">
        <f t="shared" si="268"/>
        <v>7.6618095947089424</v>
      </c>
      <c r="BQ634" s="144">
        <f t="shared" si="269"/>
        <v>0.13166666666666668</v>
      </c>
      <c r="BR634" s="110">
        <f t="shared" si="270"/>
        <v>6.9099700367762535</v>
      </c>
      <c r="BS634" s="99">
        <v>5</v>
      </c>
      <c r="BT634" s="99">
        <f t="shared" si="271"/>
        <v>9168.83</v>
      </c>
      <c r="BU634" s="122">
        <v>6</v>
      </c>
      <c r="BV634" s="122">
        <f t="shared" si="272"/>
        <v>7361.83</v>
      </c>
      <c r="BW634" s="122">
        <f t="shared" si="273"/>
        <v>1.191304347826087E-2</v>
      </c>
      <c r="BX634" s="122" t="s">
        <v>1376</v>
      </c>
      <c r="BY634" s="122">
        <f t="shared" si="274"/>
        <v>0.33651891348362134</v>
      </c>
      <c r="BZ634" s="78">
        <v>-6.560048571444951</v>
      </c>
      <c r="CA634" s="122">
        <f t="shared" si="275"/>
        <v>-6.4961057595167704</v>
      </c>
      <c r="CB634" s="122">
        <f t="shared" si="276"/>
        <v>-5.4138545399812763</v>
      </c>
    </row>
    <row r="635" spans="1:80" x14ac:dyDescent="0.35">
      <c r="A635" s="34" t="s">
        <v>84</v>
      </c>
      <c r="B635" s="14">
        <f t="shared" si="299"/>
        <v>7</v>
      </c>
      <c r="C635" s="8" t="s">
        <v>46</v>
      </c>
      <c r="D635" s="14">
        <v>1</v>
      </c>
      <c r="E635" s="58">
        <v>43926</v>
      </c>
      <c r="F635" s="14">
        <v>3000.5</v>
      </c>
      <c r="G635" s="14">
        <v>3001.5</v>
      </c>
      <c r="H635" s="14">
        <f t="shared" si="298"/>
        <v>2935.5</v>
      </c>
      <c r="I635" s="14">
        <f t="shared" si="298"/>
        <v>2936.5</v>
      </c>
      <c r="J635" s="8">
        <v>9</v>
      </c>
      <c r="K635" s="54">
        <v>259.33640000000003</v>
      </c>
      <c r="L635" s="8">
        <v>690</v>
      </c>
      <c r="M635" s="8">
        <v>177.6</v>
      </c>
      <c r="N635" s="8">
        <v>686</v>
      </c>
      <c r="O635" s="8">
        <v>15.8</v>
      </c>
      <c r="P635" s="8">
        <v>0.68799999999999994</v>
      </c>
      <c r="Q635" s="8">
        <v>0.124</v>
      </c>
      <c r="R635" s="8">
        <v>0.124</v>
      </c>
      <c r="S635" s="8">
        <v>1808</v>
      </c>
      <c r="T635" s="8"/>
      <c r="U635" s="8"/>
      <c r="V635" s="8"/>
      <c r="W635" s="8">
        <v>0.56299999999999994</v>
      </c>
      <c r="X635" s="8"/>
      <c r="Y635" s="8"/>
      <c r="Z635" s="8">
        <v>3497</v>
      </c>
      <c r="AA635" s="8">
        <v>30</v>
      </c>
      <c r="AB635" s="8">
        <v>11.8</v>
      </c>
      <c r="AC635" s="8">
        <v>2342.4</v>
      </c>
      <c r="AD635" s="8">
        <v>212.62100000000001</v>
      </c>
      <c r="AE635" s="8"/>
      <c r="AF635" s="8"/>
      <c r="AG635" s="7">
        <v>0.95</v>
      </c>
      <c r="AH635" s="111">
        <v>0.106</v>
      </c>
      <c r="AI635" s="124">
        <v>4.1773983333333327E-2</v>
      </c>
      <c r="AJ635" s="7">
        <v>20.82</v>
      </c>
      <c r="AK635" s="124">
        <v>2081.2765636363629</v>
      </c>
      <c r="AM635" s="124">
        <v>6867.9763616161581</v>
      </c>
      <c r="AN635" s="124">
        <v>10158.6069939394</v>
      </c>
      <c r="AO635" s="124">
        <v>2.5521060606060608</v>
      </c>
      <c r="AQ635" s="78"/>
      <c r="AR635" s="7">
        <v>0.13342939481268012</v>
      </c>
      <c r="AS635" s="7">
        <f t="shared" si="296"/>
        <v>0.83340000000000003</v>
      </c>
      <c r="AT635">
        <v>51.1</v>
      </c>
      <c r="AU635" s="7">
        <v>5.7599999999999998E-2</v>
      </c>
      <c r="AV635" s="7">
        <v>4.8</v>
      </c>
      <c r="AW635" s="78" t="s">
        <v>97</v>
      </c>
      <c r="AX635" s="78" t="s">
        <v>101</v>
      </c>
      <c r="AY635">
        <v>2782.2</v>
      </c>
      <c r="AZ635" s="77">
        <v>5098.4399999999996</v>
      </c>
      <c r="BA635">
        <v>2.2000000000000002</v>
      </c>
      <c r="BB635">
        <v>25.977446205919943</v>
      </c>
      <c r="BC635" s="78" t="str">
        <f t="shared" si="262"/>
        <v>R70S7C1</v>
      </c>
      <c r="BD635" s="78">
        <f t="shared" si="264"/>
        <v>27.241602955509677</v>
      </c>
      <c r="BE635">
        <v>60.17</v>
      </c>
      <c r="BF635" s="78"/>
      <c r="BG635" s="99">
        <v>27.9</v>
      </c>
      <c r="BH635" s="142">
        <v>2.041306436119116</v>
      </c>
      <c r="BI635" s="99">
        <v>3</v>
      </c>
      <c r="BJ635" s="99">
        <f t="shared" si="265"/>
        <v>6.94</v>
      </c>
      <c r="BK635" s="99">
        <v>112.50720461095101</v>
      </c>
      <c r="BL635" s="142">
        <v>11.240506329113924</v>
      </c>
      <c r="BM635" s="76" t="str">
        <f t="shared" si="266"/>
        <v>R70S7</v>
      </c>
      <c r="BN635" s="76">
        <f t="shared" si="267"/>
        <v>32.687308561926656</v>
      </c>
      <c r="BO635" s="76"/>
      <c r="BP635" s="110">
        <f t="shared" si="268"/>
        <v>7.0430118738852716</v>
      </c>
      <c r="BQ635" s="144">
        <f t="shared" si="269"/>
        <v>0.13166666666666668</v>
      </c>
      <c r="BR635" s="110">
        <f t="shared" si="270"/>
        <v>6.9099700367762535</v>
      </c>
      <c r="BS635" s="99">
        <v>5</v>
      </c>
      <c r="BT635" s="99">
        <f t="shared" si="271"/>
        <v>9147.018</v>
      </c>
      <c r="BU635" s="122">
        <v>6</v>
      </c>
      <c r="BV635" s="122">
        <f t="shared" si="272"/>
        <v>7339.018</v>
      </c>
      <c r="BW635" s="122">
        <f t="shared" si="273"/>
        <v>7.8481012658227836E-3</v>
      </c>
      <c r="BX635" s="122" t="s">
        <v>1376</v>
      </c>
      <c r="BY635" s="122">
        <f t="shared" si="274"/>
        <v>0.23104876602819657</v>
      </c>
      <c r="BZ635" s="78">
        <v>-6.3667252424196983</v>
      </c>
      <c r="CA635" s="122">
        <f t="shared" si="275"/>
        <v>-6.4961057595167704</v>
      </c>
      <c r="CB635" s="122">
        <f t="shared" si="276"/>
        <v>-5.4138545399812763</v>
      </c>
    </row>
    <row r="636" spans="1:80" x14ac:dyDescent="0.35">
      <c r="A636" s="34" t="s">
        <v>84</v>
      </c>
      <c r="B636" s="14">
        <v>6</v>
      </c>
      <c r="C636" s="8" t="s">
        <v>46</v>
      </c>
      <c r="D636" s="14">
        <v>3</v>
      </c>
      <c r="E636" s="58">
        <v>43925</v>
      </c>
      <c r="F636" s="14">
        <v>3061</v>
      </c>
      <c r="G636" s="14">
        <v>3062</v>
      </c>
      <c r="H636" s="14">
        <f t="shared" si="298"/>
        <v>2996</v>
      </c>
      <c r="I636" s="14">
        <f t="shared" si="298"/>
        <v>2997</v>
      </c>
      <c r="J636" s="8">
        <v>9</v>
      </c>
      <c r="K636" s="54">
        <v>262.60339999999997</v>
      </c>
      <c r="L636" s="74">
        <v>416</v>
      </c>
      <c r="M636" s="8">
        <v>311.2</v>
      </c>
      <c r="N636" s="8">
        <v>297.10000000000002</v>
      </c>
      <c r="O636" s="8">
        <v>21.3</v>
      </c>
      <c r="P636" s="8">
        <v>0.41599999999999998</v>
      </c>
      <c r="Q636" s="8">
        <v>9.5000000000000001E-2</v>
      </c>
      <c r="R636" s="8">
        <v>8.7999999999999995E-2</v>
      </c>
      <c r="S636" s="8">
        <v>2209</v>
      </c>
      <c r="T636" s="8"/>
      <c r="U636" s="8"/>
      <c r="V636" s="8"/>
      <c r="W636" s="8">
        <v>0.45200000000000001</v>
      </c>
      <c r="X636" s="8"/>
      <c r="Y636" s="8"/>
      <c r="Z636" s="8">
        <v>2992</v>
      </c>
      <c r="AA636" s="8">
        <v>14.6</v>
      </c>
      <c r="AB636" s="8">
        <v>10.5</v>
      </c>
      <c r="AC636" s="8">
        <v>2061.33</v>
      </c>
      <c r="AD636" s="8">
        <v>154.02199999999999</v>
      </c>
      <c r="AE636" s="8"/>
      <c r="AF636" s="8"/>
      <c r="AG636" s="7">
        <v>0.99</v>
      </c>
      <c r="AH636" s="111">
        <v>0.11700000000000001</v>
      </c>
      <c r="AI636" s="124">
        <v>0.10389965</v>
      </c>
      <c r="AJ636" s="7">
        <v>16.53</v>
      </c>
      <c r="AK636" s="124">
        <v>1964.2385214285709</v>
      </c>
      <c r="AM636" s="124">
        <v>6896.7290377550999</v>
      </c>
      <c r="AN636" s="124">
        <v>10302.68296020408</v>
      </c>
      <c r="AO636" s="124">
        <v>2.7924214285714282</v>
      </c>
      <c r="AQ636" s="78"/>
      <c r="AR636" s="7">
        <v>0.15904416212946157</v>
      </c>
      <c r="AS636" s="7">
        <f t="shared" si="296"/>
        <v>0.78869999999999996</v>
      </c>
      <c r="AT636">
        <v>47.5</v>
      </c>
      <c r="AU636" s="7">
        <v>1.8599999999999998E-2</v>
      </c>
      <c r="AV636" s="7">
        <v>1.55</v>
      </c>
      <c r="AW636" s="78" t="s">
        <v>97</v>
      </c>
      <c r="AX636" s="78" t="s">
        <v>101</v>
      </c>
      <c r="AY636">
        <v>2824.1</v>
      </c>
      <c r="AZ636" s="77">
        <v>5122.6400000000003</v>
      </c>
      <c r="BA636">
        <v>-128.44999999999999</v>
      </c>
      <c r="BB636">
        <v>7.6787874041783022</v>
      </c>
      <c r="BC636" s="78" t="str">
        <f t="shared" si="262"/>
        <v>R70S6C3</v>
      </c>
      <c r="BD636" s="78">
        <f t="shared" si="264"/>
        <v>30.302320211105553</v>
      </c>
      <c r="BE636">
        <v>17.649999999999995</v>
      </c>
      <c r="BF636" s="78"/>
      <c r="BG636" s="99">
        <v>22.4</v>
      </c>
      <c r="BH636" s="142">
        <v>3.405928614640048</v>
      </c>
      <c r="BI636" s="99">
        <v>3</v>
      </c>
      <c r="BJ636" s="99">
        <f t="shared" si="265"/>
        <v>5.5100000000000007</v>
      </c>
      <c r="BK636" s="99">
        <v>124.70235934664245</v>
      </c>
      <c r="BL636" s="142">
        <v>14.610328638497652</v>
      </c>
      <c r="BM636" s="76" t="str">
        <f t="shared" si="266"/>
        <v>R70S6</v>
      </c>
      <c r="BN636" s="76">
        <f t="shared" si="267"/>
        <v>38.420591113358128</v>
      </c>
      <c r="BO636" s="76"/>
      <c r="BP636" s="110">
        <f t="shared" si="268"/>
        <v>2.1598116493603796</v>
      </c>
      <c r="BQ636" s="144">
        <f t="shared" si="269"/>
        <v>8.900000000000001E-2</v>
      </c>
      <c r="BR636" s="110">
        <f t="shared" si="270"/>
        <v>3.0040051037694098</v>
      </c>
      <c r="BS636" s="99">
        <v>5</v>
      </c>
      <c r="BT636" s="99">
        <f t="shared" si="271"/>
        <v>9728.6111999999994</v>
      </c>
      <c r="BU636" s="122">
        <v>6</v>
      </c>
      <c r="BV636" s="122">
        <f t="shared" si="272"/>
        <v>7519.6111999999994</v>
      </c>
      <c r="BW636" s="122">
        <f t="shared" si="273"/>
        <v>4.1314553990610325E-3</v>
      </c>
      <c r="BX636" s="122" t="s">
        <v>1376</v>
      </c>
      <c r="BY636" s="122">
        <f t="shared" si="274"/>
        <v>0.19718791441112185</v>
      </c>
      <c r="BZ636" s="78">
        <v>-6.9276272041658649</v>
      </c>
      <c r="CA636" s="122">
        <f t="shared" si="275"/>
        <v>-6.8027147041712803</v>
      </c>
      <c r="CB636" s="122">
        <f t="shared" si="276"/>
        <v>-5.3653010871798887</v>
      </c>
    </row>
    <row r="637" spans="1:80" x14ac:dyDescent="0.35">
      <c r="A637" s="34" t="s">
        <v>84</v>
      </c>
      <c r="B637" s="14">
        <f t="shared" ref="B637:B638" si="300">B636</f>
        <v>6</v>
      </c>
      <c r="C637" s="8" t="s">
        <v>46</v>
      </c>
      <c r="D637" s="14">
        <v>2</v>
      </c>
      <c r="E637" s="58">
        <v>43925</v>
      </c>
      <c r="F637" s="14">
        <v>3051.6</v>
      </c>
      <c r="G637" s="14">
        <v>3052.6</v>
      </c>
      <c r="H637" s="14">
        <f t="shared" si="298"/>
        <v>2986.6</v>
      </c>
      <c r="I637" s="14">
        <f t="shared" si="298"/>
        <v>2987.6</v>
      </c>
      <c r="J637" s="8">
        <v>9</v>
      </c>
      <c r="K637" s="54">
        <v>262.0958</v>
      </c>
      <c r="L637" s="74">
        <v>416</v>
      </c>
      <c r="M637" s="8">
        <v>311.2</v>
      </c>
      <c r="N637" s="8">
        <v>297.10000000000002</v>
      </c>
      <c r="O637" s="8">
        <v>21.3</v>
      </c>
      <c r="P637" s="8">
        <v>0.41599999999999998</v>
      </c>
      <c r="Q637" s="8">
        <v>9.5000000000000001E-2</v>
      </c>
      <c r="R637" s="8">
        <v>8.7999999999999995E-2</v>
      </c>
      <c r="S637" s="8">
        <v>2209</v>
      </c>
      <c r="T637" s="8"/>
      <c r="U637" s="8"/>
      <c r="V637" s="8"/>
      <c r="W637" s="8">
        <v>0.45200000000000001</v>
      </c>
      <c r="X637" s="8"/>
      <c r="Y637" s="8"/>
      <c r="Z637" s="8">
        <v>2992</v>
      </c>
      <c r="AA637" s="8">
        <v>14.6</v>
      </c>
      <c r="AB637" s="8">
        <v>10.5</v>
      </c>
      <c r="AC637" s="8">
        <v>2061.33</v>
      </c>
      <c r="AD637" s="8">
        <v>154.02199999999999</v>
      </c>
      <c r="AE637" s="8"/>
      <c r="AF637" s="8"/>
      <c r="AG637" s="7">
        <v>0.99</v>
      </c>
      <c r="AH637" s="111">
        <v>0.11700000000000001</v>
      </c>
      <c r="AI637" s="124">
        <v>0.10389965</v>
      </c>
      <c r="AJ637" s="7">
        <v>16.53</v>
      </c>
      <c r="AK637" s="124">
        <v>1964.2385214285709</v>
      </c>
      <c r="AM637" s="124">
        <v>6896.7290377550999</v>
      </c>
      <c r="AN637" s="124">
        <v>10302.68296020408</v>
      </c>
      <c r="AO637" s="124">
        <v>2.7924214285714282</v>
      </c>
      <c r="AQ637" s="78"/>
      <c r="AR637" s="7">
        <v>0.15904416212946157</v>
      </c>
      <c r="AS637" s="7">
        <f t="shared" si="296"/>
        <v>0.78869999999999996</v>
      </c>
      <c r="AT637">
        <v>47.5</v>
      </c>
      <c r="AU637" s="7">
        <v>8.0280000000000004E-2</v>
      </c>
      <c r="AV637" s="7">
        <v>6.69</v>
      </c>
      <c r="AW637" s="78" t="s">
        <v>97</v>
      </c>
      <c r="AX637" s="78" t="s">
        <v>101</v>
      </c>
      <c r="AY637">
        <v>2817.3</v>
      </c>
      <c r="AZ637" s="77">
        <v>5118.88</v>
      </c>
      <c r="BA637">
        <v>33.43</v>
      </c>
      <c r="BB637">
        <v>37.031082995159849</v>
      </c>
      <c r="BC637" s="78" t="str">
        <f t="shared" si="262"/>
        <v>R70S6C2</v>
      </c>
      <c r="BD637" s="78">
        <f t="shared" si="264"/>
        <v>30.302320211105553</v>
      </c>
      <c r="BE637">
        <v>85.23</v>
      </c>
      <c r="BF637" s="78"/>
      <c r="BG637" s="99">
        <v>22.4</v>
      </c>
      <c r="BH637" s="142">
        <v>3.405928614640048</v>
      </c>
      <c r="BI637" s="99">
        <v>3</v>
      </c>
      <c r="BJ637" s="99">
        <f t="shared" si="265"/>
        <v>5.5100000000000007</v>
      </c>
      <c r="BK637" s="99">
        <v>124.70235934664245</v>
      </c>
      <c r="BL637" s="142">
        <v>14.610328638497652</v>
      </c>
      <c r="BM637" s="76" t="str">
        <f t="shared" si="266"/>
        <v>R70S6</v>
      </c>
      <c r="BN637" s="76">
        <f t="shared" si="267"/>
        <v>38.420591113358128</v>
      </c>
      <c r="BO637" s="76"/>
      <c r="BP637" s="110">
        <f t="shared" si="268"/>
        <v>2.1598116493603796</v>
      </c>
      <c r="BQ637" s="144">
        <f t="shared" si="269"/>
        <v>8.900000000000001E-2</v>
      </c>
      <c r="BR637" s="110">
        <f t="shared" si="270"/>
        <v>3.0040051037694098</v>
      </c>
      <c r="BS637" s="99">
        <v>5</v>
      </c>
      <c r="BT637" s="99">
        <f t="shared" si="271"/>
        <v>9698.0875199999991</v>
      </c>
      <c r="BU637" s="122">
        <v>6</v>
      </c>
      <c r="BV637" s="122">
        <f t="shared" si="272"/>
        <v>7489.0875199999991</v>
      </c>
      <c r="BW637" s="122">
        <f t="shared" si="273"/>
        <v>4.1314553990610325E-3</v>
      </c>
      <c r="BX637" s="122" t="s">
        <v>1376</v>
      </c>
      <c r="BY637" s="122">
        <f t="shared" si="274"/>
        <v>0.19718791441112185</v>
      </c>
      <c r="BZ637" s="78">
        <v>-6.9276272041658649</v>
      </c>
      <c r="CA637" s="122">
        <f t="shared" si="275"/>
        <v>-6.8027147041712803</v>
      </c>
      <c r="CB637" s="122">
        <f t="shared" si="276"/>
        <v>-5.3653010871798887</v>
      </c>
    </row>
    <row r="638" spans="1:80" x14ac:dyDescent="0.35">
      <c r="A638" s="34" t="s">
        <v>84</v>
      </c>
      <c r="B638" s="14">
        <f t="shared" si="300"/>
        <v>6</v>
      </c>
      <c r="C638" s="8" t="s">
        <v>46</v>
      </c>
      <c r="D638" s="14">
        <v>1</v>
      </c>
      <c r="E638" s="58">
        <v>43925</v>
      </c>
      <c r="F638" s="14">
        <v>3039</v>
      </c>
      <c r="G638" s="14">
        <v>3040</v>
      </c>
      <c r="H638" s="14">
        <f t="shared" si="298"/>
        <v>2974</v>
      </c>
      <c r="I638" s="14">
        <f t="shared" si="298"/>
        <v>2975</v>
      </c>
      <c r="J638" s="8">
        <v>9</v>
      </c>
      <c r="K638" s="54">
        <v>261.41539999999998</v>
      </c>
      <c r="L638" s="8">
        <v>319.60000000000002</v>
      </c>
      <c r="M638" s="8">
        <v>222.7</v>
      </c>
      <c r="N638" s="8">
        <v>274</v>
      </c>
      <c r="O638" s="8">
        <v>13.7</v>
      </c>
      <c r="P638" s="8">
        <v>0.311</v>
      </c>
      <c r="Q638" s="8">
        <v>7.8E-2</v>
      </c>
      <c r="R638" s="8">
        <v>9.0999999999999998E-2</v>
      </c>
      <c r="S638" s="8">
        <v>2202</v>
      </c>
      <c r="T638" s="8"/>
      <c r="U638" s="8"/>
      <c r="V638" s="8"/>
      <c r="W638" s="8">
        <v>0.379</v>
      </c>
      <c r="X638" s="8"/>
      <c r="Y638" s="8"/>
      <c r="Z638" s="8">
        <v>2140</v>
      </c>
      <c r="AA638" s="8">
        <v>9.8000000000000007</v>
      </c>
      <c r="AB638" s="8">
        <v>10.5</v>
      </c>
      <c r="AC638" s="8">
        <v>2061.33</v>
      </c>
      <c r="AD638" s="8">
        <v>154.02199999999999</v>
      </c>
      <c r="AE638" s="8"/>
      <c r="AF638" s="8"/>
      <c r="AG638" s="7">
        <v>0.99</v>
      </c>
      <c r="AH638" s="111">
        <v>0.11700000000000001</v>
      </c>
      <c r="AI638" s="124">
        <v>0.10389965</v>
      </c>
      <c r="AJ638" s="7">
        <v>16.53</v>
      </c>
      <c r="AK638" s="124">
        <v>1964.2385214285709</v>
      </c>
      <c r="AM638" s="124">
        <v>6896.7290377550999</v>
      </c>
      <c r="AN638" s="124">
        <v>10302.68296020408</v>
      </c>
      <c r="AO638" s="124">
        <v>2.7924214285714282</v>
      </c>
      <c r="AQ638" s="78"/>
      <c r="AR638" s="7">
        <v>0.15904416212946157</v>
      </c>
      <c r="AS638" s="7">
        <f t="shared" si="296"/>
        <v>0.78869999999999996</v>
      </c>
      <c r="AT638">
        <v>47.5</v>
      </c>
      <c r="AU638" s="7">
        <v>0.10092000000000001</v>
      </c>
      <c r="AV638" s="7">
        <v>8.41</v>
      </c>
      <c r="AW638" s="78" t="s">
        <v>97</v>
      </c>
      <c r="AX638" s="78" t="s">
        <v>101</v>
      </c>
      <c r="AY638">
        <v>2808.5</v>
      </c>
      <c r="AZ638" s="77">
        <v>5113.84</v>
      </c>
      <c r="BA638">
        <v>17.399999999999999</v>
      </c>
      <c r="BB638">
        <v>46.1970902339785</v>
      </c>
      <c r="BC638" s="78" t="str">
        <f t="shared" si="262"/>
        <v>R70S6C1</v>
      </c>
      <c r="BD638" s="78">
        <f t="shared" si="264"/>
        <v>30.302320211105553</v>
      </c>
      <c r="BE638">
        <v>106.5</v>
      </c>
      <c r="BF638" s="78"/>
      <c r="BG638" s="99">
        <v>22.4</v>
      </c>
      <c r="BH638" s="142">
        <v>3.405928614640048</v>
      </c>
      <c r="BI638" s="99">
        <v>3</v>
      </c>
      <c r="BJ638" s="99">
        <f t="shared" si="265"/>
        <v>5.5100000000000007</v>
      </c>
      <c r="BK638" s="99">
        <v>124.70235934664245</v>
      </c>
      <c r="BL638" s="142">
        <v>16.255474452554743</v>
      </c>
      <c r="BM638" s="76" t="str">
        <f t="shared" si="266"/>
        <v>R70S6</v>
      </c>
      <c r="BN638" s="76">
        <f t="shared" si="267"/>
        <v>38.420591113358128</v>
      </c>
      <c r="BO638" s="76"/>
      <c r="BP638" s="110">
        <f t="shared" si="268"/>
        <v>4.6923920125874687</v>
      </c>
      <c r="BQ638" s="144">
        <f t="shared" si="269"/>
        <v>8.900000000000001E-2</v>
      </c>
      <c r="BR638" s="110">
        <f t="shared" si="270"/>
        <v>3.0040051037694098</v>
      </c>
      <c r="BS638" s="99">
        <v>5</v>
      </c>
      <c r="BT638" s="99">
        <f t="shared" si="271"/>
        <v>9657.1727999999985</v>
      </c>
      <c r="BU638" s="122">
        <v>6</v>
      </c>
      <c r="BV638" s="122">
        <f t="shared" si="272"/>
        <v>7455.1727999999985</v>
      </c>
      <c r="BW638" s="122">
        <f t="shared" si="273"/>
        <v>6.642335766423358E-3</v>
      </c>
      <c r="BX638" s="122" t="s">
        <v>1376</v>
      </c>
      <c r="BY638" s="122">
        <f t="shared" si="274"/>
        <v>0.28197427396829505</v>
      </c>
      <c r="BZ638" s="78">
        <v>-6.5528897041821113</v>
      </c>
      <c r="CA638" s="122">
        <f t="shared" si="275"/>
        <v>-6.8027147041712803</v>
      </c>
      <c r="CB638" s="122">
        <f t="shared" si="276"/>
        <v>-5.3653010871798887</v>
      </c>
    </row>
    <row r="639" spans="1:80" x14ac:dyDescent="0.35">
      <c r="A639" s="34" t="s">
        <v>84</v>
      </c>
      <c r="B639" s="14">
        <v>5</v>
      </c>
      <c r="C639" s="8" t="s">
        <v>72</v>
      </c>
      <c r="D639" s="14">
        <v>2</v>
      </c>
      <c r="E639" s="58">
        <v>43924</v>
      </c>
      <c r="F639" s="14">
        <v>3175.5</v>
      </c>
      <c r="G639" s="14">
        <v>3177</v>
      </c>
      <c r="H639" s="14">
        <f t="shared" si="298"/>
        <v>3110.5</v>
      </c>
      <c r="I639" s="14">
        <f t="shared" si="298"/>
        <v>3112</v>
      </c>
      <c r="J639" s="8">
        <v>14</v>
      </c>
      <c r="K639" s="54">
        <v>268.8134</v>
      </c>
      <c r="L639" s="8">
        <v>147.6</v>
      </c>
      <c r="M639" s="8">
        <v>127.7</v>
      </c>
      <c r="N639" s="8">
        <v>84.3</v>
      </c>
      <c r="O639" s="8">
        <v>38.5</v>
      </c>
      <c r="P639" s="8">
        <v>0.55600000000000005</v>
      </c>
      <c r="Q639" s="8">
        <v>0.22600000000000001</v>
      </c>
      <c r="R639" s="8">
        <v>0.19700000000000001</v>
      </c>
      <c r="S639" s="8">
        <v>1146</v>
      </c>
      <c r="T639" s="8"/>
      <c r="U639" s="8"/>
      <c r="V639" s="8"/>
      <c r="W639" s="8">
        <v>0.33300000000000002</v>
      </c>
      <c r="X639" s="8"/>
      <c r="Y639" s="8"/>
      <c r="Z639" s="8">
        <v>6792</v>
      </c>
      <c r="AA639" s="8">
        <v>81.099999999999994</v>
      </c>
      <c r="AB639" s="8">
        <v>6.2</v>
      </c>
      <c r="AC639" s="8">
        <v>2770.2142857142899</v>
      </c>
      <c r="AD639" s="8">
        <v>302.46899999999999</v>
      </c>
      <c r="AE639" s="8"/>
      <c r="AF639" s="8"/>
      <c r="AG639" s="7">
        <v>0.86</v>
      </c>
      <c r="AH639" s="111">
        <v>9.9000000000000005E-2</v>
      </c>
      <c r="AI639" s="124">
        <v>7.076429200000002E-2</v>
      </c>
      <c r="AJ639" s="7">
        <v>39.006</v>
      </c>
      <c r="AK639" s="124">
        <v>2149.5768353846161</v>
      </c>
      <c r="AM639" s="124">
        <v>7090.8266639999956</v>
      </c>
      <c r="AN639" s="124">
        <v>10622.844414153849</v>
      </c>
      <c r="AO639" s="124">
        <v>4.2053643076923084</v>
      </c>
      <c r="AQ639" s="78"/>
      <c r="AR639" s="7">
        <v>0.13031328513562015</v>
      </c>
      <c r="AS639" s="7">
        <f t="shared" si="296"/>
        <v>1.5248999999999997</v>
      </c>
      <c r="AT639">
        <v>53.900000000000006</v>
      </c>
      <c r="AU639" s="7">
        <v>0.18</v>
      </c>
      <c r="AV639" s="7">
        <v>15</v>
      </c>
      <c r="AW639" s="78" t="s">
        <v>97</v>
      </c>
      <c r="AX639" s="78" t="s">
        <v>101</v>
      </c>
      <c r="AY639">
        <v>2913.6</v>
      </c>
      <c r="AZ639" s="77">
        <v>5168.4399999999996</v>
      </c>
      <c r="BA639">
        <v>40.299999999999997</v>
      </c>
      <c r="BB639">
        <v>81.753029039754495</v>
      </c>
      <c r="BC639" s="78" t="str">
        <f t="shared" si="262"/>
        <v>R70S5C2</v>
      </c>
      <c r="BD639" s="78">
        <f t="shared" si="264"/>
        <v>94.404425985807876</v>
      </c>
      <c r="BE639">
        <v>184.34</v>
      </c>
      <c r="BF639" s="78"/>
      <c r="BG639" s="99">
        <v>28.1</v>
      </c>
      <c r="BH639" s="142">
        <v>2.0458391016766648</v>
      </c>
      <c r="BI639" s="99">
        <v>2</v>
      </c>
      <c r="BJ639" s="99">
        <f t="shared" si="265"/>
        <v>19.503</v>
      </c>
      <c r="BK639" s="99">
        <v>71.020209345082549</v>
      </c>
      <c r="BL639" s="142">
        <v>3.3168831168831168</v>
      </c>
      <c r="BM639" s="76" t="str">
        <f t="shared" si="266"/>
        <v>R70S5</v>
      </c>
      <c r="BN639" s="76">
        <f t="shared" si="267"/>
        <v>61.908601210445205</v>
      </c>
      <c r="BO639" s="76"/>
      <c r="BP639" s="110">
        <f t="shared" si="268"/>
        <v>5.7184925059069602</v>
      </c>
      <c r="BQ639" s="144">
        <f t="shared" si="269"/>
        <v>0.20050000000000001</v>
      </c>
      <c r="BR639" s="110">
        <f t="shared" si="270"/>
        <v>5.6175238753498169</v>
      </c>
      <c r="BS639" s="99">
        <v>5</v>
      </c>
      <c r="BT639" s="99">
        <f t="shared" si="271"/>
        <v>8774.0983999999989</v>
      </c>
      <c r="BU639" s="122">
        <v>6</v>
      </c>
      <c r="BV639" s="122">
        <f t="shared" si="272"/>
        <v>7628.0983999999989</v>
      </c>
      <c r="BW639" s="122">
        <f t="shared" si="273"/>
        <v>5.1168831168831169E-3</v>
      </c>
      <c r="BX639" s="122" t="s">
        <v>1377</v>
      </c>
      <c r="BY639" s="122">
        <f t="shared" si="274"/>
        <v>8.7314625337047105E-2</v>
      </c>
      <c r="BZ639" s="78">
        <v>-6.0368751749001222</v>
      </c>
      <c r="CA639" s="122">
        <f t="shared" si="275"/>
        <v>-6.0197488491165192</v>
      </c>
      <c r="CB639" s="122">
        <f t="shared" si="276"/>
        <v>-9.179515020017778</v>
      </c>
    </row>
    <row r="640" spans="1:80" x14ac:dyDescent="0.35">
      <c r="A640" s="34" t="s">
        <v>84</v>
      </c>
      <c r="B640" s="14">
        <f>B639</f>
        <v>5</v>
      </c>
      <c r="C640" s="8" t="s">
        <v>72</v>
      </c>
      <c r="D640" s="14">
        <v>1</v>
      </c>
      <c r="E640" s="58">
        <v>43924</v>
      </c>
      <c r="F640" s="14">
        <v>3086.5</v>
      </c>
      <c r="G640" s="14">
        <v>3088</v>
      </c>
      <c r="H640" s="14">
        <f t="shared" si="298"/>
        <v>3021.5</v>
      </c>
      <c r="I640" s="14">
        <f t="shared" si="298"/>
        <v>3023</v>
      </c>
      <c r="J640" s="8">
        <v>14</v>
      </c>
      <c r="K640" s="54">
        <v>264.00740000000002</v>
      </c>
      <c r="L640" s="8">
        <v>138</v>
      </c>
      <c r="M640" s="8">
        <v>123.4</v>
      </c>
      <c r="N640" s="8">
        <v>96.6</v>
      </c>
      <c r="O640" s="8">
        <v>41.3</v>
      </c>
      <c r="P640" s="8">
        <v>0.67200000000000004</v>
      </c>
      <c r="Q640" s="8">
        <v>0.17399999999999999</v>
      </c>
      <c r="R640" s="8">
        <v>0.20399999999999999</v>
      </c>
      <c r="S640" s="8">
        <v>1373</v>
      </c>
      <c r="T640" s="8"/>
      <c r="U640" s="8"/>
      <c r="V640" s="8"/>
      <c r="W640" s="8">
        <v>0.34799999999999998</v>
      </c>
      <c r="X640" s="8"/>
      <c r="Y640" s="8"/>
      <c r="Z640" s="8">
        <v>6647</v>
      </c>
      <c r="AA640" s="8">
        <v>82.1</v>
      </c>
      <c r="AB640" s="8">
        <v>6.2</v>
      </c>
      <c r="AC640" s="8">
        <v>2770.2142857142899</v>
      </c>
      <c r="AD640" s="8">
        <v>302.46899999999999</v>
      </c>
      <c r="AE640" s="8"/>
      <c r="AF640" s="8"/>
      <c r="AG640" s="7">
        <v>0.86</v>
      </c>
      <c r="AH640" s="111">
        <v>9.9000000000000005E-2</v>
      </c>
      <c r="AI640" s="124">
        <v>7.076429200000002E-2</v>
      </c>
      <c r="AJ640" s="7">
        <v>39.006</v>
      </c>
      <c r="AK640" s="124">
        <v>2149.5768353846161</v>
      </c>
      <c r="AM640" s="124">
        <v>7090.8266639999956</v>
      </c>
      <c r="AN640" s="124">
        <v>10622.844414153849</v>
      </c>
      <c r="AO640" s="124">
        <v>4.2053643076923084</v>
      </c>
      <c r="AQ640" s="78"/>
      <c r="AR640" s="7">
        <v>0.13031328513562015</v>
      </c>
      <c r="AS640" s="7">
        <f t="shared" si="296"/>
        <v>1.5248999999999997</v>
      </c>
      <c r="AT640">
        <v>53.900000000000006</v>
      </c>
      <c r="AU640" s="7">
        <v>0.22799999999999998</v>
      </c>
      <c r="AV640" s="7">
        <v>19</v>
      </c>
      <c r="AW640" s="78" t="s">
        <v>97</v>
      </c>
      <c r="AX640" s="78" t="s">
        <v>101</v>
      </c>
      <c r="AY640">
        <v>2843.1</v>
      </c>
      <c r="AZ640" s="77">
        <v>5132.84</v>
      </c>
      <c r="BA640">
        <v>140.18</v>
      </c>
      <c r="BB640">
        <v>107.05582293186124</v>
      </c>
      <c r="BC640" s="78" t="str">
        <f t="shared" si="262"/>
        <v>R70S5C1</v>
      </c>
      <c r="BD640" s="78">
        <f t="shared" si="264"/>
        <v>94.404425985807876</v>
      </c>
      <c r="BE640">
        <v>245.13</v>
      </c>
      <c r="BF640" s="78"/>
      <c r="BG640" s="99">
        <v>28.1</v>
      </c>
      <c r="BH640" s="142">
        <v>2.0458391016766648</v>
      </c>
      <c r="BI640" s="99">
        <v>2</v>
      </c>
      <c r="BJ640" s="99">
        <f t="shared" si="265"/>
        <v>19.503</v>
      </c>
      <c r="BK640" s="99">
        <v>71.020209345082549</v>
      </c>
      <c r="BL640" s="142">
        <v>2.9878934624697342</v>
      </c>
      <c r="BM640" s="76" t="str">
        <f t="shared" si="266"/>
        <v>R70S5</v>
      </c>
      <c r="BN640" s="76">
        <f t="shared" si="267"/>
        <v>61.908601210445205</v>
      </c>
      <c r="BO640" s="76"/>
      <c r="BP640" s="110">
        <f t="shared" si="268"/>
        <v>5.5165552447926736</v>
      </c>
      <c r="BQ640" s="144">
        <f t="shared" si="269"/>
        <v>0.20050000000000001</v>
      </c>
      <c r="BR640" s="110">
        <f t="shared" si="270"/>
        <v>5.6175238753498169</v>
      </c>
      <c r="BS640" s="99">
        <v>5</v>
      </c>
      <c r="BT640" s="99">
        <f t="shared" si="271"/>
        <v>8523.0471999999991</v>
      </c>
      <c r="BU640" s="122">
        <v>6</v>
      </c>
      <c r="BV640" s="122">
        <f t="shared" si="272"/>
        <v>7150.0471999999991</v>
      </c>
      <c r="BW640" s="122">
        <f t="shared" si="273"/>
        <v>4.9394673123486681E-3</v>
      </c>
      <c r="BX640" s="122" t="s">
        <v>1377</v>
      </c>
      <c r="BY640" s="122">
        <f t="shared" si="274"/>
        <v>8.0700966921483069E-2</v>
      </c>
      <c r="BZ640" s="78">
        <v>-6.0026225233329153</v>
      </c>
      <c r="CA640" s="122">
        <f t="shared" si="275"/>
        <v>-6.0197488491165192</v>
      </c>
      <c r="CB640" s="122">
        <f t="shared" si="276"/>
        <v>-9.179515020017778</v>
      </c>
    </row>
    <row r="641" spans="1:80" x14ac:dyDescent="0.35">
      <c r="A641" s="34" t="s">
        <v>84</v>
      </c>
      <c r="B641" s="14">
        <v>4</v>
      </c>
      <c r="C641" s="8" t="s">
        <v>45</v>
      </c>
      <c r="D641" s="14">
        <v>4</v>
      </c>
      <c r="E641" s="8"/>
      <c r="F641" s="14">
        <v>3290.5</v>
      </c>
      <c r="G641" s="14">
        <v>3291.5</v>
      </c>
      <c r="H641" s="14">
        <f t="shared" si="298"/>
        <v>3225.5</v>
      </c>
      <c r="I641" s="14">
        <f t="shared" si="298"/>
        <v>3226.5</v>
      </c>
      <c r="J641" s="8">
        <v>9</v>
      </c>
      <c r="K641" s="54">
        <v>274.99639999999999</v>
      </c>
      <c r="L641" s="74">
        <v>331.2</v>
      </c>
      <c r="M641" s="8">
        <v>246.4</v>
      </c>
      <c r="N641" s="8">
        <v>189.3</v>
      </c>
      <c r="O641" s="8">
        <v>17.899999999999999</v>
      </c>
      <c r="P641" s="8">
        <v>0.52100000000000002</v>
      </c>
      <c r="Q641" s="8">
        <v>0.129</v>
      </c>
      <c r="R641" s="8">
        <v>0.111</v>
      </c>
      <c r="S641" s="8">
        <v>2877</v>
      </c>
      <c r="T641" s="8"/>
      <c r="U641" s="8"/>
      <c r="V641" s="8"/>
      <c r="W641" s="8">
        <v>0.377</v>
      </c>
      <c r="X641" s="8"/>
      <c r="Y641" s="8"/>
      <c r="Z641" s="8">
        <v>2761</v>
      </c>
      <c r="AA641" s="8">
        <v>34.200000000000003</v>
      </c>
      <c r="AB641" s="8">
        <v>8.4</v>
      </c>
      <c r="AC641" s="8">
        <v>2061.33</v>
      </c>
      <c r="AD641" s="8">
        <v>153.81200000000001</v>
      </c>
      <c r="AE641" s="8"/>
      <c r="AF641" s="8"/>
      <c r="AG641" s="7">
        <v>0.99</v>
      </c>
      <c r="AH641" s="111">
        <v>0.1</v>
      </c>
      <c r="AI641" s="124"/>
      <c r="AJ641" s="7">
        <v>18.899999999999999</v>
      </c>
      <c r="AK641" s="124">
        <v>2262.8898482558152</v>
      </c>
      <c r="AM641" s="124">
        <v>7269.3367063953492</v>
      </c>
      <c r="AN641" s="124">
        <v>11186.94518313954</v>
      </c>
      <c r="AO641" s="124">
        <v>5.4917918604651161</v>
      </c>
      <c r="AQ641" s="78"/>
      <c r="AR641" s="7">
        <v>0.13851851851851851</v>
      </c>
      <c r="AS641" s="7">
        <f t="shared" si="296"/>
        <v>0.78539999999999988</v>
      </c>
      <c r="AT641">
        <v>53.6</v>
      </c>
      <c r="AU641" s="7">
        <v>3.2279999999999999E-4</v>
      </c>
      <c r="AV641" s="7">
        <v>2.69E-2</v>
      </c>
      <c r="AW641" s="78" t="s">
        <v>97</v>
      </c>
      <c r="AX641" s="78" t="s">
        <v>101</v>
      </c>
      <c r="AY641">
        <v>3017.9</v>
      </c>
      <c r="AZ641" s="77">
        <v>5214.4399999999996</v>
      </c>
      <c r="BA641">
        <v>7.08</v>
      </c>
      <c r="BB641">
        <v>2.6951478233949766</v>
      </c>
      <c r="BC641" s="78" t="str">
        <f t="shared" si="262"/>
        <v>R70S4C4</v>
      </c>
      <c r="BD641" s="78">
        <f t="shared" si="264"/>
        <v>16.745604052843891</v>
      </c>
      <c r="BE641">
        <v>5.9200000000000008</v>
      </c>
      <c r="BF641" s="78"/>
      <c r="BG641" s="99">
        <v>22.4</v>
      </c>
      <c r="BH641" s="142">
        <v>3.1904761904761907</v>
      </c>
      <c r="BI641" s="99">
        <v>4</v>
      </c>
      <c r="BJ641" s="99">
        <f t="shared" si="265"/>
        <v>4.7249999999999996</v>
      </c>
      <c r="BK641" s="99">
        <v>109.06507936507937</v>
      </c>
      <c r="BL641" s="142">
        <v>13.765363128491622</v>
      </c>
      <c r="BM641" s="76" t="str">
        <f t="shared" si="266"/>
        <v>R70S4</v>
      </c>
      <c r="BN641" s="76">
        <f t="shared" si="267"/>
        <v>21.321115422515781</v>
      </c>
      <c r="BO641" s="76"/>
      <c r="BP641" s="110">
        <f t="shared" si="268"/>
        <v>3.2415206856526875</v>
      </c>
      <c r="BQ641" s="144">
        <f t="shared" si="269"/>
        <v>0.11499999999999999</v>
      </c>
      <c r="BR641" s="110">
        <f t="shared" si="270"/>
        <v>5.6484066116777329</v>
      </c>
      <c r="BS641" s="99">
        <v>5</v>
      </c>
      <c r="BT641" s="99">
        <f t="shared" si="271"/>
        <v>10473.843599999998</v>
      </c>
      <c r="BU641" s="122">
        <v>6</v>
      </c>
      <c r="BV641" s="122">
        <f t="shared" si="272"/>
        <v>7596.8435999999983</v>
      </c>
      <c r="BW641" s="122">
        <f t="shared" si="273"/>
        <v>6.2011173184357551E-3</v>
      </c>
      <c r="BX641" s="122" t="s">
        <v>1377</v>
      </c>
      <c r="BY641" s="122">
        <f t="shared" si="274"/>
        <v>0.2213385929933768</v>
      </c>
      <c r="BZ641" s="78">
        <v>-6.694147643520993</v>
      </c>
      <c r="CA641" s="122">
        <f t="shared" si="275"/>
        <v>-6.4473031495193247</v>
      </c>
      <c r="CB641" s="122">
        <f t="shared" si="276"/>
        <v>-5.063711893632477</v>
      </c>
    </row>
    <row r="642" spans="1:80" x14ac:dyDescent="0.35">
      <c r="A642" s="34" t="s">
        <v>84</v>
      </c>
      <c r="B642" s="14">
        <f t="shared" ref="B642:B644" si="301">B641</f>
        <v>4</v>
      </c>
      <c r="C642" s="8" t="s">
        <v>45</v>
      </c>
      <c r="D642" s="14">
        <v>3</v>
      </c>
      <c r="E642" s="8"/>
      <c r="F642" s="14">
        <v>3282.7</v>
      </c>
      <c r="G642" s="14">
        <v>3283.7</v>
      </c>
      <c r="H642" s="14">
        <f t="shared" si="298"/>
        <v>3217.7</v>
      </c>
      <c r="I642" s="14">
        <f t="shared" si="298"/>
        <v>3218.7</v>
      </c>
      <c r="J642" s="8">
        <v>9</v>
      </c>
      <c r="K642" s="54">
        <v>274.5752</v>
      </c>
      <c r="L642" s="74">
        <v>331.2</v>
      </c>
      <c r="M642" s="8">
        <v>246.4</v>
      </c>
      <c r="N642" s="8">
        <v>189.3</v>
      </c>
      <c r="O642" s="8">
        <v>17.899999999999999</v>
      </c>
      <c r="P642" s="8">
        <v>0.52100000000000002</v>
      </c>
      <c r="Q642" s="8">
        <v>0.129</v>
      </c>
      <c r="R642" s="8">
        <v>0.111</v>
      </c>
      <c r="S642" s="8">
        <v>2877</v>
      </c>
      <c r="T642" s="8"/>
      <c r="U642" s="8"/>
      <c r="V642" s="8"/>
      <c r="W642" s="8">
        <v>0.377</v>
      </c>
      <c r="X642" s="8"/>
      <c r="Y642" s="8"/>
      <c r="Z642" s="8">
        <v>2761</v>
      </c>
      <c r="AA642" s="8">
        <v>34.200000000000003</v>
      </c>
      <c r="AB642" s="8">
        <v>8.4</v>
      </c>
      <c r="AC642" s="8">
        <v>2061.33</v>
      </c>
      <c r="AD642" s="8">
        <v>153.81200000000001</v>
      </c>
      <c r="AE642" s="8"/>
      <c r="AF642" s="8"/>
      <c r="AG642" s="7">
        <v>0.99</v>
      </c>
      <c r="AH642" s="111">
        <v>0.1</v>
      </c>
      <c r="AI642" s="124"/>
      <c r="AJ642" s="7">
        <v>18.899999999999999</v>
      </c>
      <c r="AK642" s="124">
        <v>2262.8898482558152</v>
      </c>
      <c r="AM642" s="124">
        <v>7269.3367063953492</v>
      </c>
      <c r="AN642" s="124">
        <v>11186.94518313954</v>
      </c>
      <c r="AO642" s="124">
        <v>5.4917918604651161</v>
      </c>
      <c r="AQ642" s="78"/>
      <c r="AR642" s="7">
        <v>0.13851851851851851</v>
      </c>
      <c r="AS642" s="7">
        <f t="shared" si="296"/>
        <v>0.78539999999999988</v>
      </c>
      <c r="AT642">
        <v>53.6</v>
      </c>
      <c r="AU642" s="7">
        <v>6.8879999999999997E-2</v>
      </c>
      <c r="AV642" s="7">
        <v>5.74</v>
      </c>
      <c r="AW642" s="78" t="s">
        <v>97</v>
      </c>
      <c r="AX642" s="78" t="s">
        <v>101</v>
      </c>
      <c r="AY642">
        <v>3010.1</v>
      </c>
      <c r="AZ642" s="77">
        <v>5211.32</v>
      </c>
      <c r="BA642">
        <v>88.19</v>
      </c>
      <c r="BB642">
        <v>33.52686237631859</v>
      </c>
      <c r="BC642" s="78" t="str">
        <f t="shared" ref="BC642:BC705" si="302">CONCATENATE("R",RIGHT(A642,2),"S",B642,"C",D642)</f>
        <v>R70S4C3</v>
      </c>
      <c r="BD642" s="78">
        <f t="shared" si="264"/>
        <v>16.745604052843891</v>
      </c>
      <c r="BE642">
        <v>73.8</v>
      </c>
      <c r="BF642" s="78"/>
      <c r="BG642" s="99">
        <v>22.4</v>
      </c>
      <c r="BH642" s="142">
        <v>3.1904761904761907</v>
      </c>
      <c r="BI642" s="99">
        <v>4</v>
      </c>
      <c r="BJ642" s="99">
        <f t="shared" si="265"/>
        <v>4.7249999999999996</v>
      </c>
      <c r="BK642" s="99">
        <v>109.06507936507937</v>
      </c>
      <c r="BL642" s="142">
        <v>13.765363128491622</v>
      </c>
      <c r="BM642" s="76" t="str">
        <f t="shared" si="266"/>
        <v>R70S4</v>
      </c>
      <c r="BN642" s="76">
        <f t="shared" si="267"/>
        <v>21.321115422515781</v>
      </c>
      <c r="BO642" s="76"/>
      <c r="BP642" s="110">
        <f t="shared" si="268"/>
        <v>3.2415206856526875</v>
      </c>
      <c r="BQ642" s="144">
        <f t="shared" si="269"/>
        <v>0.11499999999999999</v>
      </c>
      <c r="BR642" s="110">
        <f t="shared" si="270"/>
        <v>5.6484066116777329</v>
      </c>
      <c r="BS642" s="99">
        <v>5</v>
      </c>
      <c r="BT642" s="99">
        <f t="shared" si="271"/>
        <v>10448.515439999999</v>
      </c>
      <c r="BU642" s="122">
        <v>6</v>
      </c>
      <c r="BV642" s="122">
        <f t="shared" si="272"/>
        <v>7571.5154399999992</v>
      </c>
      <c r="BW642" s="122">
        <f t="shared" si="273"/>
        <v>6.2011173184357551E-3</v>
      </c>
      <c r="BX642" s="122" t="s">
        <v>1377</v>
      </c>
      <c r="BY642" s="122">
        <f t="shared" si="274"/>
        <v>0.2213385929933768</v>
      </c>
      <c r="BZ642" s="78">
        <v>-6.694147643520993</v>
      </c>
      <c r="CA642" s="122">
        <f t="shared" si="275"/>
        <v>-6.4473031495193247</v>
      </c>
      <c r="CB642" s="122">
        <f t="shared" si="276"/>
        <v>-5.063711893632477</v>
      </c>
    </row>
    <row r="643" spans="1:80" x14ac:dyDescent="0.35">
      <c r="A643" s="34" t="s">
        <v>84</v>
      </c>
      <c r="B643" s="14">
        <f t="shared" si="301"/>
        <v>4</v>
      </c>
      <c r="C643" s="8" t="s">
        <v>45</v>
      </c>
      <c r="D643" s="14">
        <v>2</v>
      </c>
      <c r="E643" s="8"/>
      <c r="F643" s="14">
        <v>3258.6</v>
      </c>
      <c r="G643" s="14">
        <v>3259.2</v>
      </c>
      <c r="H643" s="14">
        <f t="shared" si="298"/>
        <v>3193.6</v>
      </c>
      <c r="I643" s="14">
        <f t="shared" si="298"/>
        <v>3194.2</v>
      </c>
      <c r="J643" s="8">
        <v>5</v>
      </c>
      <c r="K643" s="54">
        <v>273.25220000000002</v>
      </c>
      <c r="L643" s="8">
        <v>219.1</v>
      </c>
      <c r="M643" s="8">
        <v>137.5</v>
      </c>
      <c r="N643" s="8">
        <v>156.30000000000001</v>
      </c>
      <c r="O643" s="8">
        <v>10.5</v>
      </c>
      <c r="P643" s="8">
        <v>0.45700000000000002</v>
      </c>
      <c r="Q643" s="8">
        <v>0.104</v>
      </c>
      <c r="R643" s="8">
        <v>0.13500000000000001</v>
      </c>
      <c r="S643" s="8">
        <v>2769</v>
      </c>
      <c r="T643" s="8"/>
      <c r="U643" s="8"/>
      <c r="V643" s="8"/>
      <c r="W643" s="8">
        <v>0.38</v>
      </c>
      <c r="X643" s="8"/>
      <c r="Y643" s="8"/>
      <c r="Z643" s="8">
        <v>3171</v>
      </c>
      <c r="AA643" s="8">
        <v>70.3</v>
      </c>
      <c r="AB643" s="8">
        <v>8.4</v>
      </c>
      <c r="AC643" s="8">
        <v>2061.33</v>
      </c>
      <c r="AD643" s="8">
        <v>153.81200000000001</v>
      </c>
      <c r="AE643" s="8"/>
      <c r="AF643" s="8"/>
      <c r="AG643" s="7">
        <v>0.99</v>
      </c>
      <c r="AH643" s="111">
        <v>0.1</v>
      </c>
      <c r="AI643" s="124"/>
      <c r="AJ643" s="7">
        <v>18.899999999999999</v>
      </c>
      <c r="AK643" s="124">
        <v>2262.8898482558152</v>
      </c>
      <c r="AM643" s="124">
        <v>7269.3367063953492</v>
      </c>
      <c r="AN643" s="124">
        <v>11186.94518313954</v>
      </c>
      <c r="AO643" s="124">
        <v>5.4917918604651161</v>
      </c>
      <c r="AQ643" s="78"/>
      <c r="AR643" s="7">
        <v>0.13851851851851851</v>
      </c>
      <c r="AS643" s="7">
        <f t="shared" si="296"/>
        <v>0.78539999999999988</v>
      </c>
      <c r="AT643">
        <v>53.6</v>
      </c>
      <c r="AU643" s="7">
        <v>1.6559999999999998E-2</v>
      </c>
      <c r="AV643" s="7">
        <v>1.38</v>
      </c>
      <c r="AW643" s="78" t="s">
        <v>97</v>
      </c>
      <c r="AX643" s="78" t="s">
        <v>101</v>
      </c>
      <c r="AY643">
        <v>2987.4</v>
      </c>
      <c r="AZ643" s="77">
        <v>5201.68</v>
      </c>
      <c r="BA643">
        <v>-31.82</v>
      </c>
      <c r="BB643">
        <v>1.3187130805498852</v>
      </c>
      <c r="BC643" s="78" t="str">
        <f t="shared" si="302"/>
        <v>R70S4C2</v>
      </c>
      <c r="BD643" s="78">
        <f t="shared" ref="BD643:BD706" si="303">AVERAGEIF($BM$2:$BM$944, BM643, $BB$2:$BB$944)</f>
        <v>16.745604052843891</v>
      </c>
      <c r="BE643">
        <v>2.92</v>
      </c>
      <c r="BF643" s="78"/>
      <c r="BG643" s="99">
        <v>22.4</v>
      </c>
      <c r="BH643" s="142">
        <v>3.1904761904761907</v>
      </c>
      <c r="BI643" s="99">
        <v>4</v>
      </c>
      <c r="BJ643" s="99">
        <f t="shared" ref="BJ643:BJ706" si="304">AJ643/BI643</f>
        <v>4.7249999999999996</v>
      </c>
      <c r="BK643" s="99">
        <v>109.06507936507937</v>
      </c>
      <c r="BL643" s="142">
        <v>13.095238095238095</v>
      </c>
      <c r="BM643" s="76" t="str">
        <f t="shared" ref="BM643:BM706" si="305">LEFT(BC643,5)</f>
        <v>R70S4</v>
      </c>
      <c r="BN643" s="76">
        <f t="shared" ref="BN643:BN706" si="306">BD643/AS643</f>
        <v>21.321115422515781</v>
      </c>
      <c r="BO643" s="76"/>
      <c r="BP643" s="110">
        <f t="shared" ref="BP643:BP706" si="307">AD643*1000/(O643*3.28*3.28*M643)</f>
        <v>9.902629593289916</v>
      </c>
      <c r="BQ643" s="144">
        <f t="shared" ref="BQ643:BQ706" si="308">AVERAGEIF($BM$2:$BM$942,BM643,$R$2:$R$942)</f>
        <v>0.11499999999999999</v>
      </c>
      <c r="BR643" s="110">
        <f t="shared" ref="BR643:BR706" si="309">AVERAGEIF($BM$2:$BM$942,BM643,$BP$2:$BP$942)</f>
        <v>5.6484066116777329</v>
      </c>
      <c r="BS643" s="99">
        <v>5</v>
      </c>
      <c r="BT643" s="99">
        <f t="shared" ref="BT643:BT706" si="310">AG643*H643*3.28</f>
        <v>10370.257919999998</v>
      </c>
      <c r="BU643" s="122">
        <v>6</v>
      </c>
      <c r="BV643" s="122">
        <f t="shared" ref="BV643:BV706" si="311">BT643-S643</f>
        <v>7601.2579199999982</v>
      </c>
      <c r="BW643" s="122">
        <f t="shared" ref="BW643:BW706" si="312">R643/O643</f>
        <v>1.2857142857142859E-2</v>
      </c>
      <c r="BX643" s="122" t="s">
        <v>1377</v>
      </c>
      <c r="BY643" s="122">
        <f t="shared" ref="BY643:BY706" si="313">(M643)^0.25/O643</f>
        <v>0.32612671465183835</v>
      </c>
      <c r="BZ643" s="78">
        <v>-6.1108153289682541</v>
      </c>
      <c r="CA643" s="122">
        <f t="shared" ref="CA643:CA706" si="314">AVERAGEIF($BM$2:$BM$943,BM643,$BZ$2:$BZ$943)</f>
        <v>-6.4473031495193247</v>
      </c>
      <c r="CB643" s="122">
        <f t="shared" ref="CB643:CB706" si="315">CA643*AS643</f>
        <v>-5.063711893632477</v>
      </c>
    </row>
    <row r="644" spans="1:80" x14ac:dyDescent="0.35">
      <c r="A644" s="34" t="s">
        <v>84</v>
      </c>
      <c r="B644" s="14">
        <f t="shared" si="301"/>
        <v>4</v>
      </c>
      <c r="C644" s="8" t="s">
        <v>45</v>
      </c>
      <c r="D644" s="14">
        <v>1</v>
      </c>
      <c r="E644" s="8"/>
      <c r="F644" s="14">
        <v>3246.4</v>
      </c>
      <c r="G644" s="14">
        <v>3247</v>
      </c>
      <c r="H644" s="14">
        <f t="shared" si="298"/>
        <v>3181.4</v>
      </c>
      <c r="I644" s="14">
        <f t="shared" si="298"/>
        <v>3182</v>
      </c>
      <c r="J644" s="8">
        <v>5</v>
      </c>
      <c r="K644" s="54">
        <v>272.59340000000003</v>
      </c>
      <c r="L644" s="8">
        <v>264.7</v>
      </c>
      <c r="M644" s="8">
        <v>164.5</v>
      </c>
      <c r="N644" s="8">
        <v>189</v>
      </c>
      <c r="O644" s="8">
        <v>14</v>
      </c>
      <c r="P644" s="8">
        <v>0.48399999999999999</v>
      </c>
      <c r="Q644" s="8">
        <v>0.11799999999999999</v>
      </c>
      <c r="R644" s="8">
        <v>0.10299999999999999</v>
      </c>
      <c r="S644" s="8">
        <v>2938</v>
      </c>
      <c r="T644" s="8"/>
      <c r="U644" s="8"/>
      <c r="V644" s="8"/>
      <c r="W644" s="8">
        <v>0.37</v>
      </c>
      <c r="X644" s="8"/>
      <c r="Y644" s="8"/>
      <c r="Z644" s="8">
        <v>3094</v>
      </c>
      <c r="AA644" s="8">
        <v>57.3</v>
      </c>
      <c r="AB644" s="8">
        <v>8.4</v>
      </c>
      <c r="AC644" s="8">
        <v>2061.33</v>
      </c>
      <c r="AD644" s="8">
        <v>153.81200000000001</v>
      </c>
      <c r="AE644" s="8"/>
      <c r="AF644" s="8"/>
      <c r="AG644" s="7">
        <v>0.99</v>
      </c>
      <c r="AH644" s="111">
        <v>0.1</v>
      </c>
      <c r="AI644" s="124"/>
      <c r="AJ644" s="7">
        <v>18.899999999999999</v>
      </c>
      <c r="AK644" s="124">
        <v>2262.8898482558152</v>
      </c>
      <c r="AM644" s="124">
        <v>7269.3367063953492</v>
      </c>
      <c r="AN644" s="124">
        <v>11186.94518313954</v>
      </c>
      <c r="AO644" s="124">
        <v>5.4917918604651161</v>
      </c>
      <c r="AQ644" s="78"/>
      <c r="AR644" s="7">
        <v>0.13851851851851851</v>
      </c>
      <c r="AS644" s="7">
        <f t="shared" si="296"/>
        <v>0.78539999999999988</v>
      </c>
      <c r="AT644">
        <v>53.6</v>
      </c>
      <c r="AU644" s="7">
        <v>6.2039999999999991E-2</v>
      </c>
      <c r="AV644" s="7">
        <v>5.17</v>
      </c>
      <c r="AW644" s="78" t="s">
        <v>97</v>
      </c>
      <c r="AX644" s="78" t="s">
        <v>101</v>
      </c>
      <c r="AY644">
        <v>2975.8</v>
      </c>
      <c r="AZ644" s="77">
        <v>5196.8</v>
      </c>
      <c r="BA644">
        <v>53.75</v>
      </c>
      <c r="BB644">
        <v>29.441692931112112</v>
      </c>
      <c r="BC644" s="78" t="str">
        <f t="shared" si="302"/>
        <v>R70S4C1</v>
      </c>
      <c r="BD644" s="78">
        <f t="shared" si="303"/>
        <v>16.745604052843891</v>
      </c>
      <c r="BE644">
        <v>65.39</v>
      </c>
      <c r="BF644" s="78"/>
      <c r="BG644" s="99">
        <v>22.4</v>
      </c>
      <c r="BH644" s="142">
        <v>3.1904761904761907</v>
      </c>
      <c r="BI644" s="99">
        <v>4</v>
      </c>
      <c r="BJ644" s="99">
        <f t="shared" si="304"/>
        <v>4.7249999999999996</v>
      </c>
      <c r="BK644" s="99">
        <v>109.06507936507937</v>
      </c>
      <c r="BL644" s="142">
        <v>11.75</v>
      </c>
      <c r="BM644" s="76" t="str">
        <f t="shared" si="305"/>
        <v>R70S4</v>
      </c>
      <c r="BN644" s="76">
        <f t="shared" si="306"/>
        <v>21.321115422515781</v>
      </c>
      <c r="BO644" s="76"/>
      <c r="BP644" s="110">
        <f t="shared" si="307"/>
        <v>6.2079554821156391</v>
      </c>
      <c r="BQ644" s="144">
        <f t="shared" si="308"/>
        <v>0.11499999999999999</v>
      </c>
      <c r="BR644" s="110">
        <f t="shared" si="309"/>
        <v>5.6484066116777329</v>
      </c>
      <c r="BS644" s="99">
        <v>5</v>
      </c>
      <c r="BT644" s="99">
        <f t="shared" si="310"/>
        <v>10330.64208</v>
      </c>
      <c r="BU644" s="122">
        <v>6</v>
      </c>
      <c r="BV644" s="122">
        <f t="shared" si="311"/>
        <v>7392.6420799999996</v>
      </c>
      <c r="BW644" s="122">
        <f t="shared" si="312"/>
        <v>7.3571428571428564E-3</v>
      </c>
      <c r="BX644" s="122" t="s">
        <v>1377</v>
      </c>
      <c r="BY644" s="122">
        <f t="shared" si="313"/>
        <v>0.25580759808230097</v>
      </c>
      <c r="BZ644" s="78">
        <v>-6.2901019820670552</v>
      </c>
      <c r="CA644" s="122">
        <f t="shared" si="314"/>
        <v>-6.4473031495193247</v>
      </c>
      <c r="CB644" s="122">
        <f t="shared" si="315"/>
        <v>-5.063711893632477</v>
      </c>
    </row>
    <row r="645" spans="1:80" x14ac:dyDescent="0.35">
      <c r="A645" s="34" t="s">
        <v>84</v>
      </c>
      <c r="B645" s="14">
        <v>3</v>
      </c>
      <c r="C645" s="8" t="s">
        <v>45</v>
      </c>
      <c r="D645" s="14">
        <v>4</v>
      </c>
      <c r="E645" s="58">
        <v>43921</v>
      </c>
      <c r="F645" s="14">
        <v>3349.2</v>
      </c>
      <c r="G645" s="14">
        <v>3350</v>
      </c>
      <c r="H645" s="14">
        <f t="shared" si="298"/>
        <v>3284.2</v>
      </c>
      <c r="I645" s="14">
        <f t="shared" si="298"/>
        <v>3285</v>
      </c>
      <c r="J645" s="8">
        <v>7</v>
      </c>
      <c r="K645" s="54">
        <v>278.15539999999999</v>
      </c>
      <c r="L645" s="8">
        <v>162.1</v>
      </c>
      <c r="M645" s="8">
        <v>139.30000000000001</v>
      </c>
      <c r="N645" s="8">
        <v>115.7</v>
      </c>
      <c r="O645" s="8">
        <v>18</v>
      </c>
      <c r="P645" s="8">
        <v>0.55700000000000005</v>
      </c>
      <c r="Q645" s="8">
        <v>0.19700000000000001</v>
      </c>
      <c r="R645" s="8">
        <v>0.18</v>
      </c>
      <c r="S645" s="8">
        <v>2864</v>
      </c>
      <c r="T645" s="8"/>
      <c r="U645" s="8"/>
      <c r="V645" s="8"/>
      <c r="W645" s="8">
        <v>0.3</v>
      </c>
      <c r="X645" s="8"/>
      <c r="Y645" s="8"/>
      <c r="Z645" s="8">
        <v>4863</v>
      </c>
      <c r="AA645" s="8">
        <v>53.2</v>
      </c>
      <c r="AB645" s="8">
        <v>3.5</v>
      </c>
      <c r="AC645" s="8">
        <v>2788.12</v>
      </c>
      <c r="AD645" s="8">
        <v>302.29599999999999</v>
      </c>
      <c r="AE645" s="8"/>
      <c r="AF645" s="8"/>
      <c r="AG645" s="7">
        <v>0.95</v>
      </c>
      <c r="AH645" s="111">
        <v>9.4E-2</v>
      </c>
      <c r="AI645" s="124">
        <v>7.2296009090909094E-2</v>
      </c>
      <c r="AJ645" s="7">
        <v>35.987000000000002</v>
      </c>
      <c r="AK645" s="124">
        <v>1842.174216091955</v>
      </c>
      <c r="AM645" s="124">
        <v>7273.7993195402278</v>
      </c>
      <c r="AN645" s="124">
        <v>11437.990298275859</v>
      </c>
      <c r="AO645" s="124">
        <v>5.5503885057471241</v>
      </c>
      <c r="AQ645" s="78"/>
      <c r="AR645" s="7">
        <v>0.13171423013866118</v>
      </c>
      <c r="AS645" s="7">
        <f t="shared" si="296"/>
        <v>1.4220000000000002</v>
      </c>
      <c r="AT645">
        <v>56.3</v>
      </c>
      <c r="AU645" s="7">
        <v>0</v>
      </c>
      <c r="AV645" s="7">
        <v>0</v>
      </c>
      <c r="AW645" s="78" t="s">
        <v>97</v>
      </c>
      <c r="AX645" s="78" t="s">
        <v>101</v>
      </c>
      <c r="AY645">
        <v>3078.9</v>
      </c>
      <c r="AZ645" s="77">
        <v>5237.92</v>
      </c>
      <c r="BA645">
        <v>25.06</v>
      </c>
      <c r="BB645">
        <v>-3.0291521153115766</v>
      </c>
      <c r="BC645" s="78" t="str">
        <f t="shared" si="302"/>
        <v>R70S3C4</v>
      </c>
      <c r="BD645" s="78">
        <f t="shared" si="303"/>
        <v>15.421090598893395</v>
      </c>
      <c r="BE645">
        <v>-6.54</v>
      </c>
      <c r="BF645" s="78"/>
      <c r="BG645" s="99">
        <v>30.1</v>
      </c>
      <c r="BH645" s="142">
        <v>2.4369911356878871</v>
      </c>
      <c r="BI645" s="99">
        <v>4</v>
      </c>
      <c r="BJ645" s="99">
        <f t="shared" si="304"/>
        <v>8.9967500000000005</v>
      </c>
      <c r="BK645" s="99">
        <v>77.475755133798316</v>
      </c>
      <c r="BL645" s="142">
        <v>7.7388888888888898</v>
      </c>
      <c r="BM645" s="76" t="str">
        <f t="shared" si="305"/>
        <v>R70S3</v>
      </c>
      <c r="BN645" s="76">
        <f t="shared" si="306"/>
        <v>10.8446488037225</v>
      </c>
      <c r="BO645" s="76"/>
      <c r="BP645" s="110">
        <f t="shared" si="307"/>
        <v>11.206270249104886</v>
      </c>
      <c r="BQ645" s="144">
        <f t="shared" si="308"/>
        <v>0.17149999999999999</v>
      </c>
      <c r="BR645" s="110">
        <f t="shared" si="309"/>
        <v>12.454819232071658</v>
      </c>
      <c r="BS645" s="99">
        <v>5</v>
      </c>
      <c r="BT645" s="99">
        <f t="shared" si="310"/>
        <v>10233.5672</v>
      </c>
      <c r="BU645" s="122">
        <v>6</v>
      </c>
      <c r="BV645" s="122">
        <f t="shared" si="311"/>
        <v>7369.5671999999995</v>
      </c>
      <c r="BW645" s="122">
        <f t="shared" si="312"/>
        <v>0.01</v>
      </c>
      <c r="BX645" s="122" t="s">
        <v>1377</v>
      </c>
      <c r="BY645" s="122">
        <f t="shared" si="313"/>
        <v>0.19086015579780369</v>
      </c>
      <c r="BZ645" s="78">
        <v>-6.1238212926473885</v>
      </c>
      <c r="CA645" s="122">
        <f t="shared" si="314"/>
        <v>-5.9849589070590321</v>
      </c>
      <c r="CB645" s="122">
        <f t="shared" si="315"/>
        <v>-8.5106115658379444</v>
      </c>
    </row>
    <row r="646" spans="1:80" x14ac:dyDescent="0.35">
      <c r="A646" s="34" t="s">
        <v>84</v>
      </c>
      <c r="B646" s="14">
        <f t="shared" ref="B646:B648" si="316">B645</f>
        <v>3</v>
      </c>
      <c r="C646" s="8" t="s">
        <v>45</v>
      </c>
      <c r="D646" s="14">
        <v>3</v>
      </c>
      <c r="E646" s="58">
        <v>43921</v>
      </c>
      <c r="F646" s="14">
        <v>3333.2</v>
      </c>
      <c r="G646" s="14">
        <v>3334</v>
      </c>
      <c r="H646" s="14">
        <f t="shared" si="298"/>
        <v>3268.2</v>
      </c>
      <c r="I646" s="14">
        <f t="shared" si="298"/>
        <v>3269</v>
      </c>
      <c r="J646" s="8">
        <v>7</v>
      </c>
      <c r="K646" s="54">
        <v>277.29140000000001</v>
      </c>
      <c r="L646" s="8">
        <v>153.69999999999999</v>
      </c>
      <c r="M646" s="8">
        <v>133</v>
      </c>
      <c r="N646" s="8">
        <v>110</v>
      </c>
      <c r="O646" s="8">
        <v>15.7</v>
      </c>
      <c r="P646" s="8">
        <v>0.55500000000000005</v>
      </c>
      <c r="Q646" s="8">
        <v>9.7000000000000003E-2</v>
      </c>
      <c r="R646" s="8">
        <v>0.16400000000000001</v>
      </c>
      <c r="S646" s="8">
        <v>2953</v>
      </c>
      <c r="T646" s="8"/>
      <c r="U646" s="8"/>
      <c r="V646" s="8"/>
      <c r="W646" s="8">
        <v>0.32800000000000001</v>
      </c>
      <c r="X646" s="8"/>
      <c r="Y646" s="8"/>
      <c r="Z646" s="8">
        <v>5349</v>
      </c>
      <c r="AA646" s="8">
        <v>61.4</v>
      </c>
      <c r="AB646" s="8">
        <v>3.5</v>
      </c>
      <c r="AC646" s="8">
        <v>2788.12</v>
      </c>
      <c r="AD646" s="8">
        <v>302.29599999999999</v>
      </c>
      <c r="AE646" s="8"/>
      <c r="AF646" s="8"/>
      <c r="AG646" s="7">
        <v>0.95</v>
      </c>
      <c r="AH646" s="111">
        <v>9.4E-2</v>
      </c>
      <c r="AI646" s="124">
        <v>7.2296009090909094E-2</v>
      </c>
      <c r="AJ646" s="7">
        <v>35.987000000000002</v>
      </c>
      <c r="AK646" s="124">
        <v>1842.174216091955</v>
      </c>
      <c r="AM646" s="124">
        <v>7273.7993195402278</v>
      </c>
      <c r="AN646" s="124">
        <v>11437.990298275859</v>
      </c>
      <c r="AO646" s="124">
        <v>5.5503885057471241</v>
      </c>
      <c r="AQ646" s="78"/>
      <c r="AR646" s="7">
        <v>0.13171423013866118</v>
      </c>
      <c r="AS646" s="7">
        <f t="shared" si="296"/>
        <v>1.4220000000000002</v>
      </c>
      <c r="AT646">
        <v>56.3</v>
      </c>
      <c r="AU646" s="7">
        <v>4.3200000000000002E-2</v>
      </c>
      <c r="AV646" s="7">
        <v>3.6</v>
      </c>
      <c r="AW646" s="78" t="s">
        <v>97</v>
      </c>
      <c r="AX646" s="78" t="s">
        <v>101</v>
      </c>
      <c r="AY646">
        <v>3061.8</v>
      </c>
      <c r="AZ646" s="77">
        <v>5231.5199999999995</v>
      </c>
      <c r="BA646">
        <v>97.99</v>
      </c>
      <c r="BB646">
        <v>18.371034050476567</v>
      </c>
      <c r="BC646" s="78" t="str">
        <f t="shared" si="302"/>
        <v>R70S3C3</v>
      </c>
      <c r="BD646" s="78">
        <f t="shared" si="303"/>
        <v>15.421090598893395</v>
      </c>
      <c r="BE646">
        <v>39.860000000000007</v>
      </c>
      <c r="BF646" s="78"/>
      <c r="BG646" s="99">
        <v>30.1</v>
      </c>
      <c r="BH646" s="142">
        <v>2.4369911356878871</v>
      </c>
      <c r="BI646" s="99">
        <v>4</v>
      </c>
      <c r="BJ646" s="99">
        <f t="shared" si="304"/>
        <v>8.9967500000000005</v>
      </c>
      <c r="BK646" s="99">
        <v>77.475755133798316</v>
      </c>
      <c r="BL646" s="142">
        <v>8.4713375796178347</v>
      </c>
      <c r="BM646" s="76" t="str">
        <f t="shared" si="305"/>
        <v>R70S3</v>
      </c>
      <c r="BN646" s="76">
        <f t="shared" si="306"/>
        <v>10.8446488037225</v>
      </c>
      <c r="BO646" s="76"/>
      <c r="BP646" s="110">
        <f t="shared" si="307"/>
        <v>13.45654040640084</v>
      </c>
      <c r="BQ646" s="144">
        <f t="shared" si="308"/>
        <v>0.17149999999999999</v>
      </c>
      <c r="BR646" s="110">
        <f t="shared" si="309"/>
        <v>12.454819232071658</v>
      </c>
      <c r="BS646" s="99">
        <v>5</v>
      </c>
      <c r="BT646" s="99">
        <f t="shared" si="310"/>
        <v>10183.711199999998</v>
      </c>
      <c r="BU646" s="122">
        <v>6</v>
      </c>
      <c r="BV646" s="122">
        <f t="shared" si="311"/>
        <v>7230.7111999999979</v>
      </c>
      <c r="BW646" s="122">
        <f t="shared" si="312"/>
        <v>1.0445859872611466E-2</v>
      </c>
      <c r="BX646" s="122" t="s">
        <v>1377</v>
      </c>
      <c r="BY646" s="122">
        <f t="shared" si="313"/>
        <v>0.21630335607720202</v>
      </c>
      <c r="BZ646" s="78">
        <v>-6.0775405400833824</v>
      </c>
      <c r="CA646" s="122">
        <f t="shared" si="314"/>
        <v>-5.9849589070590321</v>
      </c>
      <c r="CB646" s="122">
        <f t="shared" si="315"/>
        <v>-8.5106115658379444</v>
      </c>
    </row>
    <row r="647" spans="1:80" x14ac:dyDescent="0.35">
      <c r="A647" s="34" t="s">
        <v>84</v>
      </c>
      <c r="B647" s="14">
        <f t="shared" si="316"/>
        <v>3</v>
      </c>
      <c r="C647" s="8" t="s">
        <v>45</v>
      </c>
      <c r="D647" s="14">
        <v>2</v>
      </c>
      <c r="E647" s="58">
        <v>43921</v>
      </c>
      <c r="F647" s="14">
        <v>3320.2</v>
      </c>
      <c r="G647" s="14">
        <v>3321</v>
      </c>
      <c r="H647" s="14">
        <f t="shared" si="298"/>
        <v>3255.2</v>
      </c>
      <c r="I647" s="14">
        <f t="shared" si="298"/>
        <v>3256</v>
      </c>
      <c r="J647" s="8">
        <v>7</v>
      </c>
      <c r="K647" s="54">
        <v>276.58940000000001</v>
      </c>
      <c r="L647" s="8">
        <v>136.9</v>
      </c>
      <c r="M647" s="8">
        <v>119</v>
      </c>
      <c r="N647" s="8">
        <v>78</v>
      </c>
      <c r="O647" s="8">
        <v>13</v>
      </c>
      <c r="P647" s="8">
        <v>0.51400000000000001</v>
      </c>
      <c r="Q647" s="8">
        <v>8.4000000000000005E-2</v>
      </c>
      <c r="R647" s="8">
        <v>0.14099999999999999</v>
      </c>
      <c r="S647" s="8">
        <v>2915</v>
      </c>
      <c r="T647" s="8"/>
      <c r="U647" s="8"/>
      <c r="V647" s="8"/>
      <c r="W647" s="8">
        <v>0.25700000000000001</v>
      </c>
      <c r="X647" s="8"/>
      <c r="Y647" s="8"/>
      <c r="Z647" s="8">
        <v>3308</v>
      </c>
      <c r="AA647" s="8">
        <v>42.4</v>
      </c>
      <c r="AB647" s="8">
        <v>3.5</v>
      </c>
      <c r="AC647" s="8">
        <v>2788.12</v>
      </c>
      <c r="AD647" s="8">
        <v>302.29599999999999</v>
      </c>
      <c r="AE647" s="8"/>
      <c r="AF647" s="8"/>
      <c r="AG647" s="7">
        <v>0.95</v>
      </c>
      <c r="AH647" s="111">
        <v>9.4E-2</v>
      </c>
      <c r="AI647" s="124">
        <v>7.2296009090909094E-2</v>
      </c>
      <c r="AJ647" s="7">
        <v>35.987000000000002</v>
      </c>
      <c r="AK647" s="124">
        <v>1842.174216091955</v>
      </c>
      <c r="AM647" s="124">
        <v>7273.7993195402278</v>
      </c>
      <c r="AN647" s="124">
        <v>11437.990298275859</v>
      </c>
      <c r="AO647" s="124">
        <v>5.5503885057471241</v>
      </c>
      <c r="AQ647" s="78"/>
      <c r="AR647" s="7">
        <v>0.13171423013866118</v>
      </c>
      <c r="AS647" s="7">
        <f t="shared" si="296"/>
        <v>1.4220000000000002</v>
      </c>
      <c r="AT647">
        <v>56.3</v>
      </c>
      <c r="AU647" s="7">
        <v>5.3400000000000003E-2</v>
      </c>
      <c r="AV647" s="7">
        <v>4.45</v>
      </c>
      <c r="AW647" s="78" t="s">
        <v>97</v>
      </c>
      <c r="AX647" s="78" t="s">
        <v>101</v>
      </c>
      <c r="AY647">
        <v>3047.9</v>
      </c>
      <c r="AZ647" s="77">
        <v>5226.32</v>
      </c>
      <c r="BA647">
        <v>40.880000000000003</v>
      </c>
      <c r="BB647">
        <v>25.169618347242501</v>
      </c>
      <c r="BC647" s="78" t="str">
        <f t="shared" si="302"/>
        <v>R70S3C2</v>
      </c>
      <c r="BD647" s="78">
        <f t="shared" si="303"/>
        <v>15.421090598893395</v>
      </c>
      <c r="BE647">
        <v>54.83</v>
      </c>
      <c r="BF647" s="78"/>
      <c r="BG647" s="99">
        <v>30.1</v>
      </c>
      <c r="BH647" s="142">
        <v>2.4369911356878871</v>
      </c>
      <c r="BI647" s="99">
        <v>4</v>
      </c>
      <c r="BJ647" s="99">
        <f t="shared" si="304"/>
        <v>8.9967500000000005</v>
      </c>
      <c r="BK647" s="99">
        <v>77.475755133798316</v>
      </c>
      <c r="BL647" s="142">
        <v>9.1538461538461533</v>
      </c>
      <c r="BM647" s="76" t="str">
        <f t="shared" si="305"/>
        <v>R70S3</v>
      </c>
      <c r="BN647" s="76">
        <f t="shared" si="306"/>
        <v>10.8446488037225</v>
      </c>
      <c r="BO647" s="76"/>
      <c r="BP647" s="110">
        <f t="shared" si="307"/>
        <v>18.163285082485842</v>
      </c>
      <c r="BQ647" s="144">
        <f t="shared" si="308"/>
        <v>0.17149999999999999</v>
      </c>
      <c r="BR647" s="110">
        <f t="shared" si="309"/>
        <v>12.454819232071658</v>
      </c>
      <c r="BS647" s="99">
        <v>5</v>
      </c>
      <c r="BT647" s="99">
        <f t="shared" si="310"/>
        <v>10143.203199999998</v>
      </c>
      <c r="BU647" s="122">
        <v>6</v>
      </c>
      <c r="BV647" s="122">
        <f t="shared" si="311"/>
        <v>7228.2031999999981</v>
      </c>
      <c r="BW647" s="122">
        <f t="shared" si="312"/>
        <v>1.0846153846153846E-2</v>
      </c>
      <c r="BX647" s="122" t="s">
        <v>1377</v>
      </c>
      <c r="BY647" s="122">
        <f t="shared" si="313"/>
        <v>0.25406415015561362</v>
      </c>
      <c r="BZ647" s="78">
        <v>-5.9663149049731574</v>
      </c>
      <c r="CA647" s="122">
        <f t="shared" si="314"/>
        <v>-5.9849589070590321</v>
      </c>
      <c r="CB647" s="122">
        <f t="shared" si="315"/>
        <v>-8.5106115658379444</v>
      </c>
    </row>
    <row r="648" spans="1:80" x14ac:dyDescent="0.35">
      <c r="A648" s="34" t="s">
        <v>84</v>
      </c>
      <c r="B648" s="14">
        <f t="shared" si="316"/>
        <v>3</v>
      </c>
      <c r="C648" s="8" t="s">
        <v>45</v>
      </c>
      <c r="D648" s="14">
        <v>1</v>
      </c>
      <c r="E648" s="58">
        <v>43921</v>
      </c>
      <c r="F648" s="14">
        <v>3310.4</v>
      </c>
      <c r="G648" s="14">
        <v>3311.2</v>
      </c>
      <c r="H648" s="14">
        <f t="shared" si="298"/>
        <v>3245.4</v>
      </c>
      <c r="I648" s="14">
        <f t="shared" si="298"/>
        <v>3246.2</v>
      </c>
      <c r="J648" s="8">
        <v>7</v>
      </c>
      <c r="K648" s="54">
        <v>276.06020000000001</v>
      </c>
      <c r="L648" s="8">
        <v>104.9</v>
      </c>
      <c r="M648" s="8">
        <v>98</v>
      </c>
      <c r="N648" s="8">
        <v>60</v>
      </c>
      <c r="O648" s="8">
        <v>41</v>
      </c>
      <c r="P648" s="8">
        <v>0.80200000000000005</v>
      </c>
      <c r="Q648" s="8">
        <v>0.27600000000000002</v>
      </c>
      <c r="R648" s="8">
        <v>0.20100000000000001</v>
      </c>
      <c r="S648" s="8">
        <v>2168</v>
      </c>
      <c r="T648" s="8"/>
      <c r="U648" s="8"/>
      <c r="V648" s="8"/>
      <c r="W648" s="8">
        <v>0.44</v>
      </c>
      <c r="X648" s="8"/>
      <c r="Y648" s="8"/>
      <c r="Z648" s="8">
        <v>5485</v>
      </c>
      <c r="AA648" s="8">
        <v>84.9</v>
      </c>
      <c r="AB648" s="8">
        <v>3.5</v>
      </c>
      <c r="AC648" s="8">
        <v>2788.12</v>
      </c>
      <c r="AD648" s="8">
        <v>302.29599999999999</v>
      </c>
      <c r="AE648" s="8"/>
      <c r="AF648" s="8"/>
      <c r="AG648" s="7">
        <v>0.95</v>
      </c>
      <c r="AH648" s="111">
        <v>9.4E-2</v>
      </c>
      <c r="AI648" s="124">
        <v>7.2296009090909094E-2</v>
      </c>
      <c r="AJ648" s="7">
        <v>35.987000000000002</v>
      </c>
      <c r="AK648" s="124">
        <v>1842.174216091955</v>
      </c>
      <c r="AM648" s="124">
        <v>7273.7993195402278</v>
      </c>
      <c r="AN648" s="124">
        <v>11437.990298275859</v>
      </c>
      <c r="AO648" s="124">
        <v>5.5503885057471241</v>
      </c>
      <c r="AQ648" s="78"/>
      <c r="AR648" s="7">
        <v>0.13171423013866118</v>
      </c>
      <c r="AS648" s="7">
        <f t="shared" si="296"/>
        <v>1.4220000000000002</v>
      </c>
      <c r="AT648">
        <v>56.3</v>
      </c>
      <c r="AU648" s="7">
        <v>4.0919999999999998E-2</v>
      </c>
      <c r="AV648" s="7">
        <v>3.41</v>
      </c>
      <c r="AW648" s="78" t="s">
        <v>97</v>
      </c>
      <c r="AX648" s="78" t="s">
        <v>101</v>
      </c>
      <c r="AY648">
        <v>3038</v>
      </c>
      <c r="AZ648" s="77">
        <v>5222.3999999999996</v>
      </c>
      <c r="BA648">
        <v>-8.83</v>
      </c>
      <c r="BB648">
        <v>21.17286211316609</v>
      </c>
      <c r="BC648" s="78" t="str">
        <f t="shared" si="302"/>
        <v>R70S3C1</v>
      </c>
      <c r="BD648" s="78">
        <f t="shared" si="303"/>
        <v>15.421090598893395</v>
      </c>
      <c r="BE648">
        <v>46.25</v>
      </c>
      <c r="BF648" s="78"/>
      <c r="BG648" s="99">
        <v>30.1</v>
      </c>
      <c r="BH648" s="142">
        <v>2.4369911356878871</v>
      </c>
      <c r="BI648" s="99">
        <v>4</v>
      </c>
      <c r="BJ648" s="99">
        <f t="shared" si="304"/>
        <v>8.9967500000000005</v>
      </c>
      <c r="BK648" s="99">
        <v>77.475755133798316</v>
      </c>
      <c r="BL648" s="142">
        <v>2.3902439024390243</v>
      </c>
      <c r="BM648" s="76" t="str">
        <f t="shared" si="305"/>
        <v>R70S3</v>
      </c>
      <c r="BN648" s="76">
        <f t="shared" si="306"/>
        <v>10.8446488037225</v>
      </c>
      <c r="BO648" s="76"/>
      <c r="BP648" s="110">
        <f t="shared" si="307"/>
        <v>6.9931811902950702</v>
      </c>
      <c r="BQ648" s="144">
        <f t="shared" si="308"/>
        <v>0.17149999999999999</v>
      </c>
      <c r="BR648" s="110">
        <f t="shared" si="309"/>
        <v>12.454819232071658</v>
      </c>
      <c r="BS648" s="99">
        <v>5</v>
      </c>
      <c r="BT648" s="99">
        <f t="shared" si="310"/>
        <v>10112.6664</v>
      </c>
      <c r="BU648" s="122">
        <v>6</v>
      </c>
      <c r="BV648" s="122">
        <f t="shared" si="311"/>
        <v>7944.6664000000001</v>
      </c>
      <c r="BW648" s="122">
        <f t="shared" si="312"/>
        <v>4.9024390243902439E-3</v>
      </c>
      <c r="BX648" s="122" t="s">
        <v>1377</v>
      </c>
      <c r="BY648" s="122">
        <f t="shared" si="313"/>
        <v>7.6740153259653388E-2</v>
      </c>
      <c r="BZ648" s="78">
        <v>-5.7721588905322001</v>
      </c>
      <c r="CA648" s="122">
        <f t="shared" si="314"/>
        <v>-5.9849589070590321</v>
      </c>
      <c r="CB648" s="122">
        <f t="shared" si="315"/>
        <v>-8.5106115658379444</v>
      </c>
    </row>
    <row r="649" spans="1:80" x14ac:dyDescent="0.35">
      <c r="A649" s="34" t="s">
        <v>84</v>
      </c>
      <c r="B649" s="14">
        <v>2</v>
      </c>
      <c r="C649" s="8" t="s">
        <v>45</v>
      </c>
      <c r="D649" s="14">
        <v>4</v>
      </c>
      <c r="E649" s="58">
        <v>43914</v>
      </c>
      <c r="F649" s="14">
        <v>3435</v>
      </c>
      <c r="G649" s="14">
        <v>3435.8</v>
      </c>
      <c r="H649" s="14">
        <f t="shared" ref="H649:I652" si="317">F649-65</f>
        <v>3370</v>
      </c>
      <c r="I649" s="14">
        <f t="shared" si="317"/>
        <v>3370.8</v>
      </c>
      <c r="J649" s="8">
        <v>7</v>
      </c>
      <c r="K649" s="54">
        <v>282.78859999999997</v>
      </c>
      <c r="L649" s="8">
        <v>284.89999999999998</v>
      </c>
      <c r="M649" s="8">
        <v>250.6</v>
      </c>
      <c r="N649" s="8">
        <v>284.89999999999998</v>
      </c>
      <c r="O649" s="8">
        <v>33.1</v>
      </c>
      <c r="P649" s="8">
        <v>0.255</v>
      </c>
      <c r="Q649" s="8">
        <v>4.2000000000000003E-2</v>
      </c>
      <c r="R649" s="8">
        <v>4.5999999999999999E-2</v>
      </c>
      <c r="S649" s="8">
        <v>1128</v>
      </c>
      <c r="T649" s="8"/>
      <c r="U649" s="8"/>
      <c r="V649" s="8"/>
      <c r="W649" s="8">
        <v>0.52100000000000002</v>
      </c>
      <c r="X649" s="8"/>
      <c r="Y649" s="8"/>
      <c r="Z649" s="8">
        <v>3139</v>
      </c>
      <c r="AA649" s="8">
        <v>19.100000000000001</v>
      </c>
      <c r="AB649" s="8">
        <v>8.4</v>
      </c>
      <c r="AC649" s="8">
        <v>2335.7800000000002</v>
      </c>
      <c r="AD649" s="8">
        <v>221.33799999999999</v>
      </c>
      <c r="AE649" s="8"/>
      <c r="AF649" s="8"/>
      <c r="AG649" s="7">
        <v>0.77</v>
      </c>
      <c r="AH649" s="111">
        <v>9.7000000000000003E-2</v>
      </c>
      <c r="AI649" s="124">
        <v>8.2728759999999998E-2</v>
      </c>
      <c r="AJ649" s="7">
        <v>22.302</v>
      </c>
      <c r="AK649" s="124">
        <v>2263.71662475728</v>
      </c>
      <c r="AM649" s="124">
        <v>7447.9359951456308</v>
      </c>
      <c r="AN649" s="124">
        <v>11738.18657669903</v>
      </c>
      <c r="AO649" s="124">
        <v>5.3381330097087369</v>
      </c>
      <c r="AQ649" s="78"/>
      <c r="AR649" s="7">
        <v>0.13850775715182495</v>
      </c>
      <c r="AS649" s="7">
        <f t="shared" si="296"/>
        <v>0.92669999999999997</v>
      </c>
      <c r="AT649">
        <v>54.900000000000006</v>
      </c>
      <c r="AU649" s="7">
        <v>0</v>
      </c>
      <c r="AV649" s="7">
        <v>0</v>
      </c>
      <c r="AW649" s="78" t="s">
        <v>97</v>
      </c>
      <c r="AX649" s="78" t="s">
        <v>101</v>
      </c>
      <c r="AY649">
        <v>3175.1</v>
      </c>
      <c r="AZ649" s="77">
        <v>5272.24</v>
      </c>
      <c r="BA649">
        <v>22.49</v>
      </c>
      <c r="BB649">
        <v>7.224124283548071</v>
      </c>
      <c r="BC649" s="78" t="str">
        <f t="shared" si="302"/>
        <v>R70S2C4</v>
      </c>
      <c r="BD649" s="78">
        <f t="shared" si="303"/>
        <v>11.948399101627398</v>
      </c>
      <c r="BE649">
        <v>15.15</v>
      </c>
      <c r="BF649" s="78"/>
      <c r="BG649" s="99">
        <v>31.2</v>
      </c>
      <c r="BH649" s="142">
        <v>5.5600394583445434</v>
      </c>
      <c r="BI649" s="99">
        <v>4</v>
      </c>
      <c r="BJ649" s="99">
        <f t="shared" si="304"/>
        <v>5.5754999999999999</v>
      </c>
      <c r="BK649" s="99">
        <v>104.73410456461305</v>
      </c>
      <c r="BL649" s="142">
        <v>7.5709969788519631</v>
      </c>
      <c r="BM649" s="76" t="str">
        <f t="shared" si="305"/>
        <v>R70S2</v>
      </c>
      <c r="BN649" s="76">
        <f t="shared" si="306"/>
        <v>12.893492070386747</v>
      </c>
      <c r="BO649" s="76"/>
      <c r="BP649" s="110">
        <f t="shared" si="307"/>
        <v>2.4802715602139132</v>
      </c>
      <c r="BQ649" s="144">
        <f t="shared" si="308"/>
        <v>5.3249999999999999E-2</v>
      </c>
      <c r="BR649" s="110">
        <f t="shared" si="309"/>
        <v>2.999818057919466</v>
      </c>
      <c r="BS649" s="99">
        <v>5</v>
      </c>
      <c r="BT649" s="99">
        <f t="shared" si="310"/>
        <v>8511.271999999999</v>
      </c>
      <c r="BU649" s="122">
        <v>6</v>
      </c>
      <c r="BV649" s="122">
        <f t="shared" si="311"/>
        <v>7383.271999999999</v>
      </c>
      <c r="BW649" s="122">
        <f t="shared" si="312"/>
        <v>1.3897280966767372E-3</v>
      </c>
      <c r="BX649" s="122" t="s">
        <v>1377</v>
      </c>
      <c r="BY649" s="122">
        <f t="shared" si="313"/>
        <v>0.12020354416289301</v>
      </c>
      <c r="BZ649" s="78">
        <v>-6.7110494543235957</v>
      </c>
      <c r="CA649" s="122">
        <f t="shared" si="314"/>
        <v>-6.6117706542214503</v>
      </c>
      <c r="CB649" s="122">
        <f t="shared" si="315"/>
        <v>-6.1271278652670178</v>
      </c>
    </row>
    <row r="650" spans="1:80" x14ac:dyDescent="0.35">
      <c r="A650" s="34" t="s">
        <v>84</v>
      </c>
      <c r="B650" s="14">
        <f t="shared" ref="B650:B652" si="318">B649</f>
        <v>2</v>
      </c>
      <c r="C650" s="8" t="s">
        <v>45</v>
      </c>
      <c r="D650" s="14">
        <v>3</v>
      </c>
      <c r="E650" s="58">
        <v>43914</v>
      </c>
      <c r="F650" s="14">
        <v>3400</v>
      </c>
      <c r="G650" s="14">
        <v>3400.8</v>
      </c>
      <c r="H650" s="14">
        <f t="shared" si="317"/>
        <v>3335</v>
      </c>
      <c r="I650" s="14">
        <f t="shared" si="317"/>
        <v>3335.8</v>
      </c>
      <c r="J650" s="8">
        <v>7</v>
      </c>
      <c r="K650" s="54">
        <v>280.89860000000004</v>
      </c>
      <c r="L650" s="74">
        <v>420</v>
      </c>
      <c r="M650" s="8">
        <v>302</v>
      </c>
      <c r="N650" s="8">
        <v>360</v>
      </c>
      <c r="O650" s="8">
        <v>34</v>
      </c>
      <c r="P650" s="8">
        <v>0.27800000000000002</v>
      </c>
      <c r="Q650" s="8">
        <v>5.7000000000000002E-2</v>
      </c>
      <c r="R650" s="8">
        <v>5.8000000000000003E-2</v>
      </c>
      <c r="S650" s="8">
        <v>1056</v>
      </c>
      <c r="T650" s="8"/>
      <c r="U650" s="8"/>
      <c r="V650" s="8"/>
      <c r="W650" s="8">
        <v>0.53400000000000003</v>
      </c>
      <c r="X650" s="8"/>
      <c r="Y650" s="8"/>
      <c r="Z650" s="8">
        <v>838</v>
      </c>
      <c r="AA650" s="8">
        <v>6.3</v>
      </c>
      <c r="AB650" s="8">
        <v>8.4</v>
      </c>
      <c r="AC650" s="8">
        <v>2335.7800000000002</v>
      </c>
      <c r="AD650" s="8">
        <v>221.33799999999999</v>
      </c>
      <c r="AE650" s="8"/>
      <c r="AF650" s="8"/>
      <c r="AG650" s="7">
        <v>0.77</v>
      </c>
      <c r="AH650" s="111">
        <v>9.7000000000000003E-2</v>
      </c>
      <c r="AI650" s="124">
        <v>8.2728759999999998E-2</v>
      </c>
      <c r="AJ650" s="7">
        <v>22.302</v>
      </c>
      <c r="AK650" s="124">
        <v>2263.71662475728</v>
      </c>
      <c r="AM650" s="124">
        <v>7447.9359951456308</v>
      </c>
      <c r="AN650" s="124">
        <v>11738.18657669903</v>
      </c>
      <c r="AO650" s="124">
        <v>5.3381330097087369</v>
      </c>
      <c r="AQ650" s="78"/>
      <c r="AR650" s="7">
        <v>0.13850775715182495</v>
      </c>
      <c r="AS650" s="7">
        <f t="shared" si="296"/>
        <v>0.92669999999999997</v>
      </c>
      <c r="AT650">
        <v>54.900000000000006</v>
      </c>
      <c r="AU650" s="7">
        <v>0</v>
      </c>
      <c r="AV650" s="7">
        <v>0</v>
      </c>
      <c r="AW650" s="78" t="s">
        <v>97</v>
      </c>
      <c r="AX650" s="78" t="s">
        <v>101</v>
      </c>
      <c r="AY650">
        <v>3134.4</v>
      </c>
      <c r="AZ650" s="77">
        <v>5258.24</v>
      </c>
      <c r="BA650">
        <v>79.069999999999993</v>
      </c>
      <c r="BB650">
        <v>-2.3306840439957819</v>
      </c>
      <c r="BC650" s="78" t="str">
        <f t="shared" si="302"/>
        <v>R70S2C3</v>
      </c>
      <c r="BD650" s="78">
        <f t="shared" si="303"/>
        <v>11.948399101627398</v>
      </c>
      <c r="BE650">
        <v>-4.9500000000000011</v>
      </c>
      <c r="BF650" s="78"/>
      <c r="BG650" s="99">
        <v>31.2</v>
      </c>
      <c r="BH650" s="142">
        <v>5.5600394583445434</v>
      </c>
      <c r="BI650" s="99">
        <v>4</v>
      </c>
      <c r="BJ650" s="99">
        <f t="shared" si="304"/>
        <v>5.5754999999999999</v>
      </c>
      <c r="BK650" s="99">
        <v>104.73410456461305</v>
      </c>
      <c r="BL650" s="142">
        <v>8.882352941176471</v>
      </c>
      <c r="BM650" s="76" t="str">
        <f t="shared" si="305"/>
        <v>R70S2</v>
      </c>
      <c r="BN650" s="76">
        <f t="shared" si="306"/>
        <v>12.893492070386747</v>
      </c>
      <c r="BO650" s="76"/>
      <c r="BP650" s="110">
        <f t="shared" si="307"/>
        <v>2.0036526445223974</v>
      </c>
      <c r="BQ650" s="144">
        <f t="shared" si="308"/>
        <v>5.3249999999999999E-2</v>
      </c>
      <c r="BR650" s="110">
        <f t="shared" si="309"/>
        <v>2.999818057919466</v>
      </c>
      <c r="BS650" s="99">
        <v>5</v>
      </c>
      <c r="BT650" s="99">
        <f t="shared" si="310"/>
        <v>8422.8760000000002</v>
      </c>
      <c r="BU650" s="122">
        <v>6</v>
      </c>
      <c r="BV650" s="122">
        <f t="shared" si="311"/>
        <v>7366.8760000000002</v>
      </c>
      <c r="BW650" s="122">
        <f t="shared" si="312"/>
        <v>1.7058823529411766E-3</v>
      </c>
      <c r="BX650" s="122" t="s">
        <v>1377</v>
      </c>
      <c r="BY650" s="122">
        <f t="shared" si="313"/>
        <v>0.12260913222655324</v>
      </c>
      <c r="BZ650" s="78">
        <v>-6.7476094159183262</v>
      </c>
      <c r="CA650" s="122">
        <f t="shared" si="314"/>
        <v>-6.6117706542214503</v>
      </c>
      <c r="CB650" s="122">
        <f t="shared" si="315"/>
        <v>-6.1271278652670178</v>
      </c>
    </row>
    <row r="651" spans="1:80" x14ac:dyDescent="0.35">
      <c r="A651" s="34" t="s">
        <v>84</v>
      </c>
      <c r="B651" s="14">
        <f t="shared" si="318"/>
        <v>2</v>
      </c>
      <c r="C651" s="8" t="s">
        <v>45</v>
      </c>
      <c r="D651" s="14">
        <v>2</v>
      </c>
      <c r="E651" s="58">
        <v>43914</v>
      </c>
      <c r="F651" s="14">
        <v>3392.4</v>
      </c>
      <c r="G651" s="14">
        <v>3393.2</v>
      </c>
      <c r="H651" s="14">
        <f t="shared" si="317"/>
        <v>3327.4</v>
      </c>
      <c r="I651" s="14">
        <f t="shared" si="317"/>
        <v>3328.2</v>
      </c>
      <c r="J651" s="8">
        <v>7</v>
      </c>
      <c r="K651" s="54">
        <v>280.48820000000001</v>
      </c>
      <c r="L651" s="74">
        <v>420</v>
      </c>
      <c r="M651" s="8">
        <v>302</v>
      </c>
      <c r="N651" s="8">
        <v>360</v>
      </c>
      <c r="O651" s="8">
        <v>34</v>
      </c>
      <c r="P651" s="8">
        <v>0.27800000000000002</v>
      </c>
      <c r="Q651" s="8">
        <v>5.7000000000000002E-2</v>
      </c>
      <c r="R651" s="8">
        <v>5.8000000000000003E-2</v>
      </c>
      <c r="S651" s="8">
        <v>1056</v>
      </c>
      <c r="T651" s="8"/>
      <c r="U651" s="8"/>
      <c r="V651" s="8"/>
      <c r="W651" s="8">
        <v>0.53400000000000003</v>
      </c>
      <c r="X651" s="8"/>
      <c r="Y651" s="8"/>
      <c r="Z651" s="8">
        <v>838</v>
      </c>
      <c r="AA651" s="8">
        <v>6.3</v>
      </c>
      <c r="AB651" s="8">
        <v>8.4</v>
      </c>
      <c r="AC651" s="8">
        <v>2335.7800000000002</v>
      </c>
      <c r="AD651" s="8">
        <v>221.33799999999999</v>
      </c>
      <c r="AE651" s="8"/>
      <c r="AF651" s="8"/>
      <c r="AG651" s="7">
        <v>0.77</v>
      </c>
      <c r="AH651" s="111">
        <v>9.7000000000000003E-2</v>
      </c>
      <c r="AI651" s="124">
        <v>8.2728759999999998E-2</v>
      </c>
      <c r="AJ651" s="7">
        <v>22.302</v>
      </c>
      <c r="AK651" s="124">
        <v>2263.71662475728</v>
      </c>
      <c r="AM651" s="124">
        <v>7447.9359951456308</v>
      </c>
      <c r="AN651" s="124">
        <v>11738.18657669903</v>
      </c>
      <c r="AO651" s="124">
        <v>5.3381330097087369</v>
      </c>
      <c r="AQ651" s="78"/>
      <c r="AR651" s="7">
        <v>0.13850775715182495</v>
      </c>
      <c r="AS651" s="7">
        <f t="shared" si="296"/>
        <v>0.92669999999999997</v>
      </c>
      <c r="AT651">
        <v>54.900000000000006</v>
      </c>
      <c r="AU651" s="7">
        <v>8.8800000000000004E-2</v>
      </c>
      <c r="AV651" s="7">
        <v>7.4</v>
      </c>
      <c r="AW651" s="78" t="s">
        <v>97</v>
      </c>
      <c r="AX651" s="78" t="s">
        <v>101</v>
      </c>
      <c r="AY651">
        <v>3125.4</v>
      </c>
      <c r="AZ651" s="77">
        <v>5255.2</v>
      </c>
      <c r="BA651">
        <v>36.549999999999997</v>
      </c>
      <c r="BB651">
        <v>44.633298901305295</v>
      </c>
      <c r="BC651" s="78" t="str">
        <f t="shared" si="302"/>
        <v>R70S2C2</v>
      </c>
      <c r="BD651" s="78">
        <f t="shared" si="303"/>
        <v>11.948399101627398</v>
      </c>
      <c r="BE651">
        <v>95.06</v>
      </c>
      <c r="BF651" s="78"/>
      <c r="BG651" s="99">
        <v>31.2</v>
      </c>
      <c r="BH651" s="142">
        <v>5.5600394583445434</v>
      </c>
      <c r="BI651" s="99">
        <v>4</v>
      </c>
      <c r="BJ651" s="99">
        <f t="shared" si="304"/>
        <v>5.5754999999999999</v>
      </c>
      <c r="BK651" s="99">
        <v>104.73410456461305</v>
      </c>
      <c r="BL651" s="142">
        <v>8.882352941176471</v>
      </c>
      <c r="BM651" s="76" t="str">
        <f t="shared" si="305"/>
        <v>R70S2</v>
      </c>
      <c r="BN651" s="76">
        <f t="shared" si="306"/>
        <v>12.893492070386747</v>
      </c>
      <c r="BO651" s="76"/>
      <c r="BP651" s="110">
        <f t="shared" si="307"/>
        <v>2.0036526445223974</v>
      </c>
      <c r="BQ651" s="144">
        <f t="shared" si="308"/>
        <v>5.3249999999999999E-2</v>
      </c>
      <c r="BR651" s="110">
        <f t="shared" si="309"/>
        <v>2.999818057919466</v>
      </c>
      <c r="BS651" s="99">
        <v>5</v>
      </c>
      <c r="BT651" s="99">
        <f t="shared" si="310"/>
        <v>8403.6814399999985</v>
      </c>
      <c r="BU651" s="122">
        <v>6</v>
      </c>
      <c r="BV651" s="122">
        <f t="shared" si="311"/>
        <v>7347.6814399999985</v>
      </c>
      <c r="BW651" s="122">
        <f t="shared" si="312"/>
        <v>1.7058823529411766E-3</v>
      </c>
      <c r="BX651" s="122" t="s">
        <v>1377</v>
      </c>
      <c r="BY651" s="122">
        <f t="shared" si="313"/>
        <v>0.12260913222655324</v>
      </c>
      <c r="BZ651" s="78">
        <v>-6.7476094159183262</v>
      </c>
      <c r="CA651" s="122">
        <f t="shared" si="314"/>
        <v>-6.6117706542214503</v>
      </c>
      <c r="CB651" s="122">
        <f t="shared" si="315"/>
        <v>-6.1271278652670178</v>
      </c>
    </row>
    <row r="652" spans="1:80" x14ac:dyDescent="0.35">
      <c r="A652" s="34" t="s">
        <v>84</v>
      </c>
      <c r="B652" s="14">
        <f t="shared" si="318"/>
        <v>2</v>
      </c>
      <c r="C652" s="8" t="s">
        <v>45</v>
      </c>
      <c r="D652" s="14">
        <v>1</v>
      </c>
      <c r="E652" s="58">
        <v>43914</v>
      </c>
      <c r="F652" s="14">
        <v>3376.2</v>
      </c>
      <c r="G652" s="14">
        <v>3376.8</v>
      </c>
      <c r="H652" s="14">
        <f t="shared" si="317"/>
        <v>3311.2</v>
      </c>
      <c r="I652" s="14">
        <f t="shared" si="317"/>
        <v>3311.8</v>
      </c>
      <c r="J652" s="8">
        <v>5</v>
      </c>
      <c r="K652" s="54">
        <v>279.60260000000005</v>
      </c>
      <c r="L652" s="8">
        <v>246.3</v>
      </c>
      <c r="M652" s="8">
        <v>163</v>
      </c>
      <c r="N652" s="8">
        <v>105.6</v>
      </c>
      <c r="O652" s="8">
        <v>22.9</v>
      </c>
      <c r="P652" s="8">
        <v>0.22500000000000001</v>
      </c>
      <c r="Q652" s="8">
        <v>5.6000000000000001E-2</v>
      </c>
      <c r="R652" s="8">
        <v>5.0999999999999997E-2</v>
      </c>
      <c r="S652" s="8">
        <v>938</v>
      </c>
      <c r="T652" s="8"/>
      <c r="U652" s="8"/>
      <c r="V652" s="8"/>
      <c r="W652" s="8">
        <v>0.30599999999999999</v>
      </c>
      <c r="X652" s="8"/>
      <c r="Y652" s="8"/>
      <c r="Z652" s="8">
        <v>995</v>
      </c>
      <c r="AA652" s="8">
        <v>12.2</v>
      </c>
      <c r="AB652" s="8">
        <v>8.4</v>
      </c>
      <c r="AC652" s="8">
        <v>2335.7800000000002</v>
      </c>
      <c r="AD652" s="8">
        <v>221.33799999999999</v>
      </c>
      <c r="AE652" s="8"/>
      <c r="AF652" s="8"/>
      <c r="AG652" s="7">
        <v>0.77</v>
      </c>
      <c r="AH652" s="111">
        <v>9.7000000000000003E-2</v>
      </c>
      <c r="AI652" s="124">
        <v>8.2728759999999998E-2</v>
      </c>
      <c r="AJ652" s="7">
        <v>22.302</v>
      </c>
      <c r="AK652" s="124">
        <v>2263.71662475728</v>
      </c>
      <c r="AM652" s="124">
        <v>7447.9359951456308</v>
      </c>
      <c r="AN652" s="124">
        <v>11738.18657669903</v>
      </c>
      <c r="AO652" s="124">
        <v>5.3381330097087369</v>
      </c>
      <c r="AQ652" s="78"/>
      <c r="AR652" s="7">
        <v>0.13850775715182495</v>
      </c>
      <c r="AS652" s="7">
        <f t="shared" si="296"/>
        <v>0.92669999999999997</v>
      </c>
      <c r="AT652">
        <v>54.900000000000006</v>
      </c>
      <c r="AU652" s="7">
        <v>1.4399999999999999E-3</v>
      </c>
      <c r="AV652" s="7">
        <v>0.12</v>
      </c>
      <c r="AW652" s="78" t="s">
        <v>97</v>
      </c>
      <c r="AX652" s="78" t="s">
        <v>101</v>
      </c>
      <c r="AY652">
        <v>3108.1</v>
      </c>
      <c r="AZ652" s="77">
        <v>5248.72</v>
      </c>
      <c r="BA652">
        <v>-5.55</v>
      </c>
      <c r="BB652">
        <v>-1.7331427343479924</v>
      </c>
      <c r="BC652" s="78" t="str">
        <f t="shared" si="302"/>
        <v>R70S2C1</v>
      </c>
      <c r="BD652" s="78">
        <f t="shared" si="303"/>
        <v>11.948399101627398</v>
      </c>
      <c r="BE652">
        <v>-3.71</v>
      </c>
      <c r="BF652" s="78"/>
      <c r="BG652" s="99">
        <v>31.2</v>
      </c>
      <c r="BH652" s="142">
        <v>5.5600394583445434</v>
      </c>
      <c r="BI652" s="99">
        <v>4</v>
      </c>
      <c r="BJ652" s="99">
        <f t="shared" si="304"/>
        <v>5.5754999999999999</v>
      </c>
      <c r="BK652" s="99">
        <v>104.73410456461305</v>
      </c>
      <c r="BL652" s="142">
        <v>7.1179039301310052</v>
      </c>
      <c r="BM652" s="76" t="str">
        <f t="shared" si="305"/>
        <v>R70S2</v>
      </c>
      <c r="BN652" s="76">
        <f t="shared" si="306"/>
        <v>12.893492070386747</v>
      </c>
      <c r="BO652" s="76"/>
      <c r="BP652" s="110">
        <f t="shared" si="307"/>
        <v>5.5116953824191555</v>
      </c>
      <c r="BQ652" s="144">
        <f t="shared" si="308"/>
        <v>5.3249999999999999E-2</v>
      </c>
      <c r="BR652" s="110">
        <f t="shared" si="309"/>
        <v>2.999818057919466</v>
      </c>
      <c r="BS652" s="99">
        <v>5</v>
      </c>
      <c r="BT652" s="99">
        <f t="shared" si="310"/>
        <v>8362.7667199999996</v>
      </c>
      <c r="BU652" s="122">
        <v>6</v>
      </c>
      <c r="BV652" s="122">
        <f t="shared" si="311"/>
        <v>7424.7667199999996</v>
      </c>
      <c r="BW652" s="122">
        <f t="shared" si="312"/>
        <v>2.2270742358078601E-3</v>
      </c>
      <c r="BX652" s="122" t="s">
        <v>1377</v>
      </c>
      <c r="BY652" s="122">
        <f t="shared" si="313"/>
        <v>0.15603118929180232</v>
      </c>
      <c r="BZ652" s="78">
        <v>-6.2408143307255513</v>
      </c>
      <c r="CA652" s="122">
        <f t="shared" si="314"/>
        <v>-6.6117706542214503</v>
      </c>
      <c r="CB652" s="122">
        <f t="shared" si="315"/>
        <v>-6.1271278652670178</v>
      </c>
    </row>
    <row r="653" spans="1:80" x14ac:dyDescent="0.35">
      <c r="A653" s="34" t="s">
        <v>84</v>
      </c>
      <c r="B653" s="14">
        <v>1</v>
      </c>
      <c r="C653" s="8" t="s">
        <v>44</v>
      </c>
      <c r="D653" s="14">
        <v>2</v>
      </c>
      <c r="E653" s="58">
        <v>43913</v>
      </c>
      <c r="F653" s="14">
        <v>3501.5</v>
      </c>
      <c r="G653" s="14">
        <v>3503</v>
      </c>
      <c r="H653" s="14">
        <f>F653-65</f>
        <v>3436.5</v>
      </c>
      <c r="I653" s="14">
        <f>G653-65</f>
        <v>3438</v>
      </c>
      <c r="J653" s="8">
        <v>14</v>
      </c>
      <c r="K653" s="54">
        <v>286.41739999999999</v>
      </c>
      <c r="L653" s="74">
        <v>149.69999999999999</v>
      </c>
      <c r="M653" s="8">
        <v>146.9</v>
      </c>
      <c r="N653" s="8">
        <v>106.9</v>
      </c>
      <c r="O653" s="8">
        <v>50.7</v>
      </c>
      <c r="P653" s="8">
        <v>0.57999999999999996</v>
      </c>
      <c r="Q653" s="8">
        <v>0.159</v>
      </c>
      <c r="R653" s="8">
        <v>0.14000000000000001</v>
      </c>
      <c r="S653" s="8">
        <v>1448</v>
      </c>
      <c r="T653" s="8">
        <v>7891</v>
      </c>
      <c r="U653" s="8"/>
      <c r="V653" s="8"/>
      <c r="W653" s="8">
        <v>0.33500000000000002</v>
      </c>
      <c r="X653" s="8"/>
      <c r="Y653" s="8"/>
      <c r="Z653" s="8">
        <v>2564</v>
      </c>
      <c r="AA653" s="8">
        <v>163.9</v>
      </c>
      <c r="AB653" s="8">
        <v>0</v>
      </c>
      <c r="AC653" s="8">
        <v>2460.64</v>
      </c>
      <c r="AD653" s="8">
        <v>182.55600000000001</v>
      </c>
      <c r="AE653" s="8"/>
      <c r="AF653" s="8"/>
      <c r="AG653" s="7">
        <v>0.86399999999999999</v>
      </c>
      <c r="AH653" s="111">
        <v>7.5999999999999998E-2</v>
      </c>
      <c r="AI653" s="124">
        <v>9.4926264705882363E-2</v>
      </c>
      <c r="AJ653" s="7">
        <v>39.408000000000001</v>
      </c>
      <c r="AK653" s="124">
        <v>1884.488180254777</v>
      </c>
      <c r="AM653" s="124">
        <v>7312.4767286624183</v>
      </c>
      <c r="AN653" s="124">
        <v>12082.527494904451</v>
      </c>
      <c r="AO653" s="124">
        <v>4.9099675159235696</v>
      </c>
      <c r="AQ653" s="78"/>
      <c r="AR653" s="7">
        <v>5.9759439707673563E-2</v>
      </c>
      <c r="AS653" s="7">
        <f t="shared" si="296"/>
        <v>0.70649999999999991</v>
      </c>
      <c r="AT653">
        <v>64.900000000000006</v>
      </c>
      <c r="AU653" s="7">
        <v>8.9999999999999993E-3</v>
      </c>
      <c r="AV653" s="7">
        <v>0.75</v>
      </c>
      <c r="AW653" s="78" t="s">
        <v>97</v>
      </c>
      <c r="AX653" s="78" t="s">
        <v>101</v>
      </c>
      <c r="AY653">
        <v>3254.3</v>
      </c>
      <c r="AZ653" s="77">
        <v>5298.84</v>
      </c>
      <c r="BA653">
        <v>91.37</v>
      </c>
      <c r="BB653">
        <v>9.6794388957907405</v>
      </c>
      <c r="BC653" s="78" t="str">
        <f t="shared" si="302"/>
        <v>R70S1C2</v>
      </c>
      <c r="BD653" s="78">
        <f t="shared" si="303"/>
        <v>16.20423695264472</v>
      </c>
      <c r="BE653">
        <v>19.79</v>
      </c>
      <c r="BF653" s="78"/>
      <c r="BG653" s="99">
        <v>30.1</v>
      </c>
      <c r="BH653" s="142">
        <v>2.5730816077953715</v>
      </c>
      <c r="BI653" s="99">
        <v>2</v>
      </c>
      <c r="BJ653" s="99">
        <f t="shared" si="304"/>
        <v>19.704000000000001</v>
      </c>
      <c r="BK653" s="99">
        <v>62.440113682501007</v>
      </c>
      <c r="BL653" s="142">
        <v>2.8974358974358974</v>
      </c>
      <c r="BM653" s="76" t="str">
        <f t="shared" si="305"/>
        <v>R70S1</v>
      </c>
      <c r="BN653" s="76">
        <f t="shared" si="306"/>
        <v>22.935933407848157</v>
      </c>
      <c r="BO653" s="76"/>
      <c r="BP653" s="110">
        <f t="shared" si="307"/>
        <v>2.2783407018722532</v>
      </c>
      <c r="BQ653" s="144">
        <f t="shared" si="308"/>
        <v>0.14000000000000001</v>
      </c>
      <c r="BR653" s="110">
        <f t="shared" si="309"/>
        <v>2.2845808164175772</v>
      </c>
      <c r="BS653" s="99">
        <v>5</v>
      </c>
      <c r="BT653" s="99">
        <f t="shared" si="310"/>
        <v>9738.7660799999994</v>
      </c>
      <c r="BU653" s="122">
        <v>6</v>
      </c>
      <c r="BV653" s="122">
        <f t="shared" si="311"/>
        <v>8290.7660799999994</v>
      </c>
      <c r="BW653" s="122">
        <f t="shared" si="312"/>
        <v>2.7613412228796844E-3</v>
      </c>
      <c r="BX653" s="122" t="s">
        <v>1377</v>
      </c>
      <c r="BY653" s="122">
        <f t="shared" si="313"/>
        <v>6.8666907622438808E-2</v>
      </c>
      <c r="BZ653" s="78">
        <v>-6.1769434950414599</v>
      </c>
      <c r="CA653" s="122">
        <f t="shared" si="314"/>
        <v>-6.1769434950414599</v>
      </c>
      <c r="CB653" s="122">
        <f t="shared" si="315"/>
        <v>-4.3640105792467905</v>
      </c>
    </row>
    <row r="654" spans="1:80" x14ac:dyDescent="0.35">
      <c r="A654" s="34" t="s">
        <v>84</v>
      </c>
      <c r="B654" s="14">
        <v>1</v>
      </c>
      <c r="C654" s="8" t="s">
        <v>44</v>
      </c>
      <c r="D654" s="14">
        <v>1</v>
      </c>
      <c r="E654" s="58">
        <v>43913</v>
      </c>
      <c r="F654" s="14">
        <v>3479</v>
      </c>
      <c r="G654" s="14">
        <v>3480.5</v>
      </c>
      <c r="H654" s="14">
        <f t="shared" ref="H654:I654" si="319">F654-65</f>
        <v>3414</v>
      </c>
      <c r="I654" s="14">
        <f t="shared" si="319"/>
        <v>3415.5</v>
      </c>
      <c r="J654" s="8">
        <v>14</v>
      </c>
      <c r="K654" s="54">
        <v>285.20240000000001</v>
      </c>
      <c r="L654" s="74">
        <v>149.69999999999999</v>
      </c>
      <c r="M654" s="8">
        <v>146.9</v>
      </c>
      <c r="N654" s="8">
        <v>106.9</v>
      </c>
      <c r="O654" s="8">
        <v>50.7</v>
      </c>
      <c r="P654" s="8">
        <v>0.57999999999999996</v>
      </c>
      <c r="Q654" s="8">
        <v>0.159</v>
      </c>
      <c r="R654" s="8">
        <v>0.14000000000000001</v>
      </c>
      <c r="S654" s="8">
        <v>1448</v>
      </c>
      <c r="T654" s="8">
        <v>7891</v>
      </c>
      <c r="U654" s="8"/>
      <c r="V654" s="8"/>
      <c r="W654" s="8">
        <v>0.33500000000000002</v>
      </c>
      <c r="X654" s="8"/>
      <c r="Y654" s="8"/>
      <c r="Z654" s="8">
        <v>2564</v>
      </c>
      <c r="AA654" s="8">
        <v>163.9</v>
      </c>
      <c r="AB654" s="8">
        <v>0</v>
      </c>
      <c r="AC654" s="8">
        <v>2460.64</v>
      </c>
      <c r="AD654" s="8">
        <v>183.55600000000001</v>
      </c>
      <c r="AE654" s="8"/>
      <c r="AF654" s="8"/>
      <c r="AG654" s="7">
        <v>0.86399999999999999</v>
      </c>
      <c r="AH654" s="111">
        <v>7.5999999999999998E-2</v>
      </c>
      <c r="AI654" s="124">
        <v>9.4926264705882363E-2</v>
      </c>
      <c r="AJ654" s="7">
        <v>39.408000000000001</v>
      </c>
      <c r="AK654" s="124">
        <v>1884.488180254777</v>
      </c>
      <c r="AM654" s="124">
        <v>7312.4767286624183</v>
      </c>
      <c r="AN654" s="124">
        <v>12082.527494904451</v>
      </c>
      <c r="AO654" s="124">
        <v>4.9099675159235696</v>
      </c>
      <c r="AQ654" s="78"/>
      <c r="AR654" s="7">
        <v>5.9759439707673563E-2</v>
      </c>
      <c r="AS654" s="7">
        <f t="shared" si="296"/>
        <v>0.70649999999999991</v>
      </c>
      <c r="AT654">
        <v>64.900000000000006</v>
      </c>
      <c r="AU654" s="7">
        <v>2.8079999999999997E-2</v>
      </c>
      <c r="AV654" s="7">
        <v>2.34</v>
      </c>
      <c r="AW654" s="78" t="s">
        <v>97</v>
      </c>
      <c r="AX654" s="78" t="s">
        <v>101</v>
      </c>
      <c r="AY654">
        <v>3226.4</v>
      </c>
      <c r="AZ654" s="77">
        <v>5289.84</v>
      </c>
      <c r="BA654">
        <v>152.53</v>
      </c>
      <c r="BB654">
        <v>22.729035009498698</v>
      </c>
      <c r="BC654" s="78" t="str">
        <f t="shared" si="302"/>
        <v>R70S1C1</v>
      </c>
      <c r="BD654" s="78">
        <f t="shared" si="303"/>
        <v>16.20423695264472</v>
      </c>
      <c r="BE654">
        <v>46.899999999999991</v>
      </c>
      <c r="BF654" s="78"/>
      <c r="BG654" s="99">
        <v>30.1</v>
      </c>
      <c r="BH654" s="142">
        <v>2.5730816077953715</v>
      </c>
      <c r="BI654" s="99">
        <v>2</v>
      </c>
      <c r="BJ654" s="99">
        <f t="shared" si="304"/>
        <v>19.704000000000001</v>
      </c>
      <c r="BK654" s="99">
        <v>62.440113682501007</v>
      </c>
      <c r="BL654" s="142">
        <v>2.8974358974358974</v>
      </c>
      <c r="BM654" s="76" t="str">
        <f t="shared" si="305"/>
        <v>R70S1</v>
      </c>
      <c r="BN654" s="76">
        <f t="shared" si="306"/>
        <v>22.935933407848157</v>
      </c>
      <c r="BO654" s="76"/>
      <c r="BP654" s="110">
        <f t="shared" si="307"/>
        <v>2.2908209309629006</v>
      </c>
      <c r="BQ654" s="144">
        <f t="shared" si="308"/>
        <v>0.14000000000000001</v>
      </c>
      <c r="BR654" s="110">
        <f t="shared" si="309"/>
        <v>2.2845808164175772</v>
      </c>
      <c r="BS654" s="99">
        <v>5</v>
      </c>
      <c r="BT654" s="99">
        <f t="shared" si="310"/>
        <v>9675.00288</v>
      </c>
      <c r="BU654" s="122">
        <v>6</v>
      </c>
      <c r="BV654" s="122">
        <f t="shared" si="311"/>
        <v>8227.00288</v>
      </c>
      <c r="BW654" s="122">
        <f t="shared" si="312"/>
        <v>2.7613412228796844E-3</v>
      </c>
      <c r="BX654" s="122" t="s">
        <v>1377</v>
      </c>
      <c r="BY654" s="122">
        <f t="shared" si="313"/>
        <v>6.8666907622438808E-2</v>
      </c>
      <c r="BZ654" s="78">
        <v>-6.1769434950414599</v>
      </c>
      <c r="CA654" s="122">
        <f t="shared" si="314"/>
        <v>-6.1769434950414599</v>
      </c>
      <c r="CB654" s="122">
        <f t="shared" si="315"/>
        <v>-4.3640105792467905</v>
      </c>
    </row>
    <row r="655" spans="1:80" x14ac:dyDescent="0.35">
      <c r="A655" s="34" t="s">
        <v>85</v>
      </c>
      <c r="B655" s="14">
        <v>6</v>
      </c>
      <c r="C655" s="8" t="s">
        <v>46</v>
      </c>
      <c r="D655" s="14">
        <v>2</v>
      </c>
      <c r="E655" s="58">
        <v>43911</v>
      </c>
      <c r="F655" s="14">
        <v>2929.7</v>
      </c>
      <c r="G655" s="14">
        <v>2931.2</v>
      </c>
      <c r="H655" s="14">
        <f t="shared" ref="H655:I670" si="320">F655-44</f>
        <v>2885.7</v>
      </c>
      <c r="I655" s="14">
        <f t="shared" si="320"/>
        <v>2887.2</v>
      </c>
      <c r="J655" s="8">
        <v>14</v>
      </c>
      <c r="K655" s="54">
        <v>256.67419999999998</v>
      </c>
      <c r="L655" s="8">
        <v>279.60000000000002</v>
      </c>
      <c r="M655" s="8">
        <v>274.39999999999998</v>
      </c>
      <c r="N655" s="8">
        <v>655.20000000000005</v>
      </c>
      <c r="O655" s="8">
        <v>17.100000000000001</v>
      </c>
      <c r="P655" s="8">
        <v>0.47</v>
      </c>
      <c r="Q655" s="8">
        <v>0.14499999999999999</v>
      </c>
      <c r="R655" s="8">
        <v>0.124</v>
      </c>
      <c r="S655" s="8">
        <v>1464</v>
      </c>
      <c r="T655" s="8"/>
      <c r="U655" s="8"/>
      <c r="V655" s="8"/>
      <c r="W655" s="8">
        <v>0.38100000000000001</v>
      </c>
      <c r="X655" s="8"/>
      <c r="Y655" s="8"/>
      <c r="Z655" s="8">
        <v>4689</v>
      </c>
      <c r="AA655" s="8">
        <v>10.4</v>
      </c>
      <c r="AB655" s="8">
        <v>12</v>
      </c>
      <c r="AC655" s="8">
        <v>2515.5700000000002</v>
      </c>
      <c r="AD655" s="8">
        <v>275.38</v>
      </c>
      <c r="AE655" s="8"/>
      <c r="AF655" s="8"/>
      <c r="AG655" s="7">
        <v>0.88</v>
      </c>
      <c r="AH655" s="111" t="e">
        <v>#N/A</v>
      </c>
      <c r="AI655" s="124"/>
      <c r="AJ655" s="7" t="e">
        <v>#N/A</v>
      </c>
      <c r="AK655" s="124"/>
      <c r="AM655" s="124"/>
      <c r="AN655" s="124"/>
      <c r="AO655" s="124"/>
      <c r="AQ655" s="78"/>
      <c r="AR655" s="7" t="e">
        <v>#N/A</v>
      </c>
      <c r="AS655" s="7" t="e">
        <f t="shared" si="296"/>
        <v>#N/A</v>
      </c>
      <c r="AT655" t="e">
        <v>#N/A</v>
      </c>
      <c r="AU655" s="8">
        <v>0.40925000000000006</v>
      </c>
      <c r="AV655" s="8">
        <v>16.37</v>
      </c>
      <c r="AW655" s="78" t="s">
        <v>97</v>
      </c>
      <c r="AX655" s="78" t="s">
        <v>101</v>
      </c>
      <c r="AY655">
        <v>2408.9</v>
      </c>
      <c r="AZ655" s="77">
        <v>5078.5199999999995</v>
      </c>
      <c r="BA655">
        <v>164.47</v>
      </c>
      <c r="BB655">
        <v>188.45753328189036</v>
      </c>
      <c r="BC655" s="78" t="str">
        <f t="shared" si="302"/>
        <v>R71S6C2</v>
      </c>
      <c r="BD655" s="78">
        <f t="shared" si="303"/>
        <v>132.54107751370185</v>
      </c>
      <c r="BE655">
        <v>503.11000000000007</v>
      </c>
      <c r="BF655" s="78"/>
      <c r="BG655" s="99">
        <v>30.2</v>
      </c>
      <c r="BH655" s="142" t="e">
        <v>#N/A</v>
      </c>
      <c r="BI655" s="99">
        <v>2</v>
      </c>
      <c r="BJ655" s="99" t="e">
        <f t="shared" si="304"/>
        <v>#N/A</v>
      </c>
      <c r="BK655" s="99" t="e">
        <v>#N/A</v>
      </c>
      <c r="BL655" s="142">
        <v>16.046783625730992</v>
      </c>
      <c r="BM655" s="76" t="str">
        <f t="shared" si="305"/>
        <v>R71S6</v>
      </c>
      <c r="BN655" s="76" t="e">
        <f t="shared" si="306"/>
        <v>#N/A</v>
      </c>
      <c r="BO655" s="76"/>
      <c r="BP655" s="110">
        <f t="shared" si="307"/>
        <v>5.4551222891653097</v>
      </c>
      <c r="BQ655" s="144">
        <f t="shared" si="308"/>
        <v>0.14799999999999999</v>
      </c>
      <c r="BR655" s="110">
        <f t="shared" si="309"/>
        <v>5.6322747567260194</v>
      </c>
      <c r="BS655" s="99">
        <v>5</v>
      </c>
      <c r="BT655" s="99">
        <f t="shared" si="310"/>
        <v>8329.2844799999984</v>
      </c>
      <c r="BU655" s="122">
        <v>6</v>
      </c>
      <c r="BV655" s="122">
        <f t="shared" si="311"/>
        <v>6865.2844799999984</v>
      </c>
      <c r="BW655" s="122">
        <f t="shared" si="312"/>
        <v>7.2514619883040929E-3</v>
      </c>
      <c r="BX655" s="122" t="s">
        <v>1376</v>
      </c>
      <c r="BY655" s="122">
        <f t="shared" si="313"/>
        <v>0.23801258238465114</v>
      </c>
      <c r="BZ655" s="78">
        <v>-6.7616510257705196</v>
      </c>
      <c r="CA655" s="122">
        <f t="shared" si="314"/>
        <v>-6.6086079639035562</v>
      </c>
      <c r="CB655" s="122" t="e">
        <f t="shared" si="315"/>
        <v>#N/A</v>
      </c>
    </row>
    <row r="656" spans="1:80" x14ac:dyDescent="0.35">
      <c r="A656" s="34" t="s">
        <v>85</v>
      </c>
      <c r="B656" s="14">
        <f>B655</f>
        <v>6</v>
      </c>
      <c r="C656" s="8" t="s">
        <v>46</v>
      </c>
      <c r="D656" s="14">
        <v>1</v>
      </c>
      <c r="E656" s="58">
        <v>43911</v>
      </c>
      <c r="F656" s="14">
        <v>2917.3</v>
      </c>
      <c r="G656" s="14">
        <v>2918.8</v>
      </c>
      <c r="H656" s="14">
        <f t="shared" si="320"/>
        <v>2873.3</v>
      </c>
      <c r="I656" s="14">
        <f t="shared" si="320"/>
        <v>2874.8</v>
      </c>
      <c r="J656" s="8">
        <v>14</v>
      </c>
      <c r="K656" s="54">
        <v>256.00459999999998</v>
      </c>
      <c r="L656" s="8">
        <v>198.6</v>
      </c>
      <c r="M656" s="8">
        <v>194.1</v>
      </c>
      <c r="N656" s="8">
        <v>465.4</v>
      </c>
      <c r="O656" s="8">
        <v>22.7</v>
      </c>
      <c r="P656" s="8">
        <v>0.68799999999999994</v>
      </c>
      <c r="Q656" s="8">
        <v>0.221</v>
      </c>
      <c r="R656" s="8">
        <v>0.17199999999999999</v>
      </c>
      <c r="S656" s="8">
        <v>1341</v>
      </c>
      <c r="T656" s="8"/>
      <c r="U656" s="8"/>
      <c r="V656" s="8"/>
      <c r="W656" s="8">
        <v>0.38300000000000001</v>
      </c>
      <c r="X656" s="8"/>
      <c r="Y656" s="8"/>
      <c r="Z656" s="8">
        <v>6436</v>
      </c>
      <c r="AA656" s="8">
        <v>33.700000000000003</v>
      </c>
      <c r="AB656" s="8">
        <v>12</v>
      </c>
      <c r="AC656" s="8">
        <v>2515.5700000000002</v>
      </c>
      <c r="AD656" s="8">
        <v>275.38</v>
      </c>
      <c r="AE656" s="8"/>
      <c r="AF656" s="8"/>
      <c r="AG656" s="7">
        <v>0.88</v>
      </c>
      <c r="AH656" s="111" t="e">
        <v>#N/A</v>
      </c>
      <c r="AI656" s="124"/>
      <c r="AJ656" s="7" t="e">
        <v>#N/A</v>
      </c>
      <c r="AK656" s="124"/>
      <c r="AM656" s="124"/>
      <c r="AN656" s="124"/>
      <c r="AO656" s="124"/>
      <c r="AQ656" s="78"/>
      <c r="AR656" s="7" t="e">
        <v>#N/A</v>
      </c>
      <c r="AS656" s="7" t="e">
        <f t="shared" si="296"/>
        <v>#N/A</v>
      </c>
      <c r="AT656" t="e">
        <v>#N/A</v>
      </c>
      <c r="AU656" s="8">
        <v>0.16725000000000001</v>
      </c>
      <c r="AV656" s="8">
        <v>6.69</v>
      </c>
      <c r="AW656" s="78" t="s">
        <v>97</v>
      </c>
      <c r="AX656" s="78" t="s">
        <v>101</v>
      </c>
      <c r="AY656">
        <v>2403.4</v>
      </c>
      <c r="AZ656" s="77">
        <v>5073.5600000000004</v>
      </c>
      <c r="BA656">
        <v>35.89</v>
      </c>
      <c r="BB656">
        <v>76.624621745513366</v>
      </c>
      <c r="BC656" s="78" t="str">
        <f t="shared" si="302"/>
        <v>R71S6C1</v>
      </c>
      <c r="BD656" s="78">
        <f t="shared" si="303"/>
        <v>132.54107751370185</v>
      </c>
      <c r="BE656">
        <v>204.6</v>
      </c>
      <c r="BF656" s="78"/>
      <c r="BG656" s="99">
        <v>30.2</v>
      </c>
      <c r="BH656" s="142" t="e">
        <v>#N/A</v>
      </c>
      <c r="BI656" s="99">
        <v>2</v>
      </c>
      <c r="BJ656" s="99" t="e">
        <f t="shared" si="304"/>
        <v>#N/A</v>
      </c>
      <c r="BK656" s="99" t="e">
        <v>#N/A</v>
      </c>
      <c r="BL656" s="142">
        <v>8.5506607929515415</v>
      </c>
      <c r="BM656" s="76" t="str">
        <f t="shared" si="305"/>
        <v>R71S6</v>
      </c>
      <c r="BN656" s="76" t="e">
        <f t="shared" si="306"/>
        <v>#N/A</v>
      </c>
      <c r="BO656" s="76"/>
      <c r="BP656" s="110">
        <f t="shared" si="307"/>
        <v>5.80942722428673</v>
      </c>
      <c r="BQ656" s="144">
        <f t="shared" si="308"/>
        <v>0.14799999999999999</v>
      </c>
      <c r="BR656" s="110">
        <f t="shared" si="309"/>
        <v>5.6322747567260194</v>
      </c>
      <c r="BS656" s="99">
        <v>5</v>
      </c>
      <c r="BT656" s="99">
        <f t="shared" si="310"/>
        <v>8293.493120000001</v>
      </c>
      <c r="BU656" s="122">
        <v>6</v>
      </c>
      <c r="BV656" s="122">
        <f t="shared" si="311"/>
        <v>6952.493120000001</v>
      </c>
      <c r="BW656" s="122">
        <f t="shared" si="312"/>
        <v>7.5770925110132158E-3</v>
      </c>
      <c r="BX656" s="122" t="s">
        <v>1376</v>
      </c>
      <c r="BY656" s="122">
        <f t="shared" si="313"/>
        <v>0.16442979928245821</v>
      </c>
      <c r="BZ656" s="78">
        <v>-6.4555649020365928</v>
      </c>
      <c r="CA656" s="122">
        <f t="shared" si="314"/>
        <v>-6.6086079639035562</v>
      </c>
      <c r="CB656" s="122" t="e">
        <f t="shared" si="315"/>
        <v>#N/A</v>
      </c>
    </row>
    <row r="657" spans="1:80" x14ac:dyDescent="0.35">
      <c r="A657" s="34" t="s">
        <v>85</v>
      </c>
      <c r="B657" s="14">
        <v>5</v>
      </c>
      <c r="C657" s="8" t="s">
        <v>72</v>
      </c>
      <c r="D657" s="14">
        <v>2</v>
      </c>
      <c r="E657" s="58">
        <v>43911</v>
      </c>
      <c r="F657" s="14">
        <v>2984.8</v>
      </c>
      <c r="G657" s="14">
        <v>2986.3</v>
      </c>
      <c r="H657" s="14">
        <f t="shared" si="320"/>
        <v>2940.8</v>
      </c>
      <c r="I657" s="14">
        <f t="shared" si="320"/>
        <v>2942.3</v>
      </c>
      <c r="J657" s="8">
        <v>14</v>
      </c>
      <c r="K657" s="54">
        <v>259.64960000000002</v>
      </c>
      <c r="L657" s="57">
        <v>203.3</v>
      </c>
      <c r="M657" s="8">
        <v>177</v>
      </c>
      <c r="N657" s="8">
        <v>476.5</v>
      </c>
      <c r="O657" s="8">
        <v>35.6</v>
      </c>
      <c r="P657" s="8">
        <v>0.66300000000000003</v>
      </c>
      <c r="Q657" s="8">
        <v>0.159</v>
      </c>
      <c r="R657" s="8">
        <v>0.16600000000000001</v>
      </c>
      <c r="S657" s="8">
        <v>980</v>
      </c>
      <c r="T657" s="8">
        <v>8299</v>
      </c>
      <c r="U657" s="8"/>
      <c r="V657" s="8"/>
      <c r="W657" s="8">
        <v>0.35399999999999998</v>
      </c>
      <c r="X657" s="8"/>
      <c r="Y657" s="8"/>
      <c r="Z657" s="8">
        <v>4748</v>
      </c>
      <c r="AA657" s="8">
        <v>33</v>
      </c>
      <c r="AB657" s="8">
        <v>9.3000000000000007</v>
      </c>
      <c r="AC657" s="8">
        <v>2317.4</v>
      </c>
      <c r="AD657" s="8">
        <v>203.107</v>
      </c>
      <c r="AE657" s="8"/>
      <c r="AF657" s="8"/>
      <c r="AG657" s="7">
        <v>0.81200000000000006</v>
      </c>
      <c r="AH657" s="111">
        <v>0.14099999999999999</v>
      </c>
      <c r="AI657" s="124">
        <v>4.2540063444108739E-2</v>
      </c>
      <c r="AJ657" s="7">
        <v>54.641000000000005</v>
      </c>
      <c r="AK657" s="124">
        <v>2134.1563371601219</v>
      </c>
      <c r="AM657" s="124">
        <v>6885.3903755286956</v>
      </c>
      <c r="AN657" s="124">
        <v>10007.63837764351</v>
      </c>
      <c r="AO657" s="124">
        <v>2.1901141993957691</v>
      </c>
      <c r="AQ657" s="78"/>
      <c r="AR657" s="7">
        <v>0.20182646730477113</v>
      </c>
      <c r="AS657" s="7">
        <f t="shared" si="296"/>
        <v>3.3084000000000002</v>
      </c>
      <c r="AT657">
        <v>40.6</v>
      </c>
      <c r="AU657" s="8">
        <v>6.25E-2</v>
      </c>
      <c r="AV657" s="8">
        <v>2.5</v>
      </c>
      <c r="AW657" s="78" t="s">
        <v>97</v>
      </c>
      <c r="AX657" s="78" t="s">
        <v>101</v>
      </c>
      <c r="AY657">
        <v>2434.6999999999998</v>
      </c>
      <c r="AZ657" s="77">
        <v>5100.5600000000004</v>
      </c>
      <c r="BA657">
        <v>-77.38</v>
      </c>
      <c r="BB657">
        <v>27.743392376193789</v>
      </c>
      <c r="BC657" s="78" t="str">
        <f t="shared" si="302"/>
        <v>R71S5C2</v>
      </c>
      <c r="BD657" s="78">
        <f t="shared" si="303"/>
        <v>176.38050547270799</v>
      </c>
      <c r="BE657">
        <v>73.95999999999998</v>
      </c>
      <c r="BF657" s="78"/>
      <c r="BG657" s="99">
        <v>26.6</v>
      </c>
      <c r="BH657" s="142">
        <v>1.3030508226423381</v>
      </c>
      <c r="BI657" s="99">
        <v>2</v>
      </c>
      <c r="BJ657" s="99">
        <f t="shared" si="304"/>
        <v>27.320500000000003</v>
      </c>
      <c r="BK657" s="99">
        <v>42.411376072912276</v>
      </c>
      <c r="BL657" s="142">
        <v>4.9719101123595504</v>
      </c>
      <c r="BM657" s="76" t="str">
        <f t="shared" si="305"/>
        <v>R71S5</v>
      </c>
      <c r="BN657" s="76">
        <f t="shared" si="306"/>
        <v>53.312932375984758</v>
      </c>
      <c r="BO657" s="76"/>
      <c r="BP657" s="110">
        <f t="shared" si="307"/>
        <v>2.9960836850694013</v>
      </c>
      <c r="BQ657" s="144">
        <f t="shared" si="308"/>
        <v>0.16600000000000001</v>
      </c>
      <c r="BR657" s="110">
        <f t="shared" si="309"/>
        <v>2.9960836850694013</v>
      </c>
      <c r="BS657" s="99">
        <v>5</v>
      </c>
      <c r="BT657" s="99">
        <f t="shared" si="310"/>
        <v>7832.4090880000012</v>
      </c>
      <c r="BU657" s="122">
        <v>6</v>
      </c>
      <c r="BV657" s="122">
        <f t="shared" si="311"/>
        <v>6852.4090880000012</v>
      </c>
      <c r="BW657" s="122">
        <f t="shared" si="312"/>
        <v>4.6629213483146068E-3</v>
      </c>
      <c r="BX657" s="122" t="s">
        <v>1376</v>
      </c>
      <c r="BY657" s="122">
        <f t="shared" si="313"/>
        <v>0.10245739711427876</v>
      </c>
      <c r="BZ657" s="78">
        <v>-6.3633411444354575</v>
      </c>
      <c r="CA657" s="122">
        <f t="shared" si="314"/>
        <v>-6.3633411444354575</v>
      </c>
      <c r="CB657" s="122">
        <f t="shared" si="315"/>
        <v>-21.052477842250269</v>
      </c>
    </row>
    <row r="658" spans="1:80" x14ac:dyDescent="0.35">
      <c r="A658" s="34" t="s">
        <v>85</v>
      </c>
      <c r="B658" s="14">
        <f>B657</f>
        <v>5</v>
      </c>
      <c r="C658" s="8" t="s">
        <v>72</v>
      </c>
      <c r="D658" s="14">
        <v>1</v>
      </c>
      <c r="E658" s="58">
        <v>43911</v>
      </c>
      <c r="F658" s="14">
        <v>2975</v>
      </c>
      <c r="G658" s="14">
        <v>2976.5</v>
      </c>
      <c r="H658" s="14">
        <f t="shared" si="320"/>
        <v>2931</v>
      </c>
      <c r="I658" s="14">
        <f t="shared" si="320"/>
        <v>2932.5</v>
      </c>
      <c r="J658" s="8">
        <v>14</v>
      </c>
      <c r="K658" s="54">
        <v>259.12040000000002</v>
      </c>
      <c r="L658" s="57">
        <v>203.3</v>
      </c>
      <c r="M658" s="8">
        <v>177</v>
      </c>
      <c r="N658" s="8">
        <v>476.5</v>
      </c>
      <c r="O658" s="8">
        <v>35.6</v>
      </c>
      <c r="P658" s="8">
        <v>0.66300000000000003</v>
      </c>
      <c r="Q658" s="8">
        <v>0.159</v>
      </c>
      <c r="R658" s="8">
        <v>0.16600000000000001</v>
      </c>
      <c r="S658" s="8">
        <v>980</v>
      </c>
      <c r="T658" s="8">
        <v>8299</v>
      </c>
      <c r="U658" s="8"/>
      <c r="V658" s="8"/>
      <c r="W658" s="8">
        <v>0.35399999999999998</v>
      </c>
      <c r="X658" s="8"/>
      <c r="Y658" s="8"/>
      <c r="Z658" s="8">
        <v>4748</v>
      </c>
      <c r="AA658" s="8">
        <v>33</v>
      </c>
      <c r="AB658" s="8">
        <v>9.3000000000000007</v>
      </c>
      <c r="AC658" s="8">
        <v>2317.4</v>
      </c>
      <c r="AD658" s="8">
        <v>203.107</v>
      </c>
      <c r="AE658" s="8"/>
      <c r="AF658" s="8"/>
      <c r="AG658" s="7">
        <v>0.81200000000000006</v>
      </c>
      <c r="AH658" s="111">
        <v>0.14099999999999999</v>
      </c>
      <c r="AI658" s="124">
        <v>4.2540063444108739E-2</v>
      </c>
      <c r="AJ658" s="7">
        <v>54.641000000000005</v>
      </c>
      <c r="AK658" s="124">
        <v>2134.1563371601219</v>
      </c>
      <c r="AM658" s="124">
        <v>6885.3903755286956</v>
      </c>
      <c r="AN658" s="124">
        <v>10007.63837764351</v>
      </c>
      <c r="AO658" s="124">
        <v>2.1901141993957691</v>
      </c>
      <c r="AQ658" s="78"/>
      <c r="AR658" s="7">
        <v>0.20182646730477113</v>
      </c>
      <c r="AS658" s="7">
        <f t="shared" si="296"/>
        <v>3.3084000000000002</v>
      </c>
      <c r="AT658">
        <v>40.6</v>
      </c>
      <c r="AU658" s="8">
        <v>0.69900000000000007</v>
      </c>
      <c r="AV658" s="8">
        <v>27.96</v>
      </c>
      <c r="AW658" s="78" t="s">
        <v>97</v>
      </c>
      <c r="AX658" s="78" t="s">
        <v>101</v>
      </c>
      <c r="AY658">
        <v>2429</v>
      </c>
      <c r="AZ658" s="77">
        <v>5096.6400000000003</v>
      </c>
      <c r="BA658">
        <v>511.44</v>
      </c>
      <c r="BB658">
        <v>325.01761856922218</v>
      </c>
      <c r="BC658" s="78" t="str">
        <f t="shared" si="302"/>
        <v>R71S5C1</v>
      </c>
      <c r="BD658" s="78">
        <f t="shared" si="303"/>
        <v>176.38050547270799</v>
      </c>
      <c r="BE658">
        <v>867.03</v>
      </c>
      <c r="BF658" s="78"/>
      <c r="BG658" s="99">
        <v>26.6</v>
      </c>
      <c r="BH658" s="142">
        <v>1.3030508226423381</v>
      </c>
      <c r="BI658" s="99">
        <v>2</v>
      </c>
      <c r="BJ658" s="99">
        <f t="shared" si="304"/>
        <v>27.320500000000003</v>
      </c>
      <c r="BK658" s="99">
        <v>42.411376072912276</v>
      </c>
      <c r="BL658" s="142">
        <v>4.9719101123595504</v>
      </c>
      <c r="BM658" s="76" t="str">
        <f t="shared" si="305"/>
        <v>R71S5</v>
      </c>
      <c r="BN658" s="76">
        <f t="shared" si="306"/>
        <v>53.312932375984758</v>
      </c>
      <c r="BO658" s="76"/>
      <c r="BP658" s="110">
        <f t="shared" si="307"/>
        <v>2.9960836850694013</v>
      </c>
      <c r="BQ658" s="144">
        <f t="shared" si="308"/>
        <v>0.16600000000000001</v>
      </c>
      <c r="BR658" s="110">
        <f t="shared" si="309"/>
        <v>2.9960836850694013</v>
      </c>
      <c r="BS658" s="99">
        <v>5</v>
      </c>
      <c r="BT658" s="99">
        <f t="shared" si="310"/>
        <v>7806.3081600000005</v>
      </c>
      <c r="BU658" s="122">
        <v>6</v>
      </c>
      <c r="BV658" s="122">
        <f t="shared" si="311"/>
        <v>6826.3081600000005</v>
      </c>
      <c r="BW658" s="122">
        <f t="shared" si="312"/>
        <v>4.6629213483146068E-3</v>
      </c>
      <c r="BX658" s="122" t="s">
        <v>1376</v>
      </c>
      <c r="BY658" s="122">
        <f t="shared" si="313"/>
        <v>0.10245739711427876</v>
      </c>
      <c r="BZ658" s="78">
        <v>-6.3633411444354575</v>
      </c>
      <c r="CA658" s="122">
        <f t="shared" si="314"/>
        <v>-6.3633411444354575</v>
      </c>
      <c r="CB658" s="122">
        <f t="shared" si="315"/>
        <v>-21.052477842250269</v>
      </c>
    </row>
    <row r="659" spans="1:80" x14ac:dyDescent="0.35">
      <c r="A659" s="34" t="s">
        <v>85</v>
      </c>
      <c r="B659" s="14">
        <v>4</v>
      </c>
      <c r="C659" s="8" t="s">
        <v>45</v>
      </c>
      <c r="D659" s="14">
        <v>4</v>
      </c>
      <c r="E659" s="58">
        <v>43908</v>
      </c>
      <c r="F659" s="14">
        <v>3075.8</v>
      </c>
      <c r="G659" s="14">
        <v>3076.6</v>
      </c>
      <c r="H659" s="14">
        <f t="shared" si="320"/>
        <v>3031.8</v>
      </c>
      <c r="I659" s="14">
        <f t="shared" si="320"/>
        <v>3032.6</v>
      </c>
      <c r="J659" s="8">
        <v>7</v>
      </c>
      <c r="K659" s="54">
        <v>264.5258</v>
      </c>
      <c r="L659" s="57">
        <v>402.9</v>
      </c>
      <c r="M659" s="8">
        <v>348.5</v>
      </c>
      <c r="N659" s="8">
        <v>944</v>
      </c>
      <c r="O659" s="8">
        <v>37.5</v>
      </c>
      <c r="P659" s="8">
        <v>0.47099999999999997</v>
      </c>
      <c r="Q659" s="8">
        <v>0.02</v>
      </c>
      <c r="R659" s="8">
        <v>8.7999999999999995E-2</v>
      </c>
      <c r="S659" s="8">
        <v>1196</v>
      </c>
      <c r="T659" s="8"/>
      <c r="U659" s="8"/>
      <c r="V659" s="8"/>
      <c r="W659" s="8">
        <v>0.48299999999999998</v>
      </c>
      <c r="X659" s="8"/>
      <c r="Y659" s="8"/>
      <c r="Z659" s="8">
        <v>2666</v>
      </c>
      <c r="AA659" s="8">
        <v>66.900000000000006</v>
      </c>
      <c r="AB659" s="8">
        <v>15.1</v>
      </c>
      <c r="AC659" s="8">
        <v>2597.66</v>
      </c>
      <c r="AD659" s="8">
        <v>252.33600000000001</v>
      </c>
      <c r="AE659" s="8"/>
      <c r="AF659" s="8"/>
      <c r="AG659" s="7">
        <v>0.84</v>
      </c>
      <c r="AH659" s="111">
        <v>0.14699999999999999</v>
      </c>
      <c r="AI659" s="124">
        <v>5.0530668831168808E-2</v>
      </c>
      <c r="AJ659" s="7">
        <v>27.870999999999999</v>
      </c>
      <c r="AK659" s="124">
        <v>1989.5869954545451</v>
      </c>
      <c r="AM659" s="124">
        <v>7053.5295181818192</v>
      </c>
      <c r="AN659" s="124">
        <v>10409.77589025974</v>
      </c>
      <c r="AO659" s="124">
        <v>4.7533136363636377</v>
      </c>
      <c r="AQ659" s="78"/>
      <c r="AR659" s="7">
        <v>0.25528326934806789</v>
      </c>
      <c r="AS659" s="7">
        <f t="shared" si="296"/>
        <v>2.1344999999999996</v>
      </c>
      <c r="AT659">
        <v>39.4</v>
      </c>
      <c r="AU659" s="8">
        <v>5.6000000000000008E-2</v>
      </c>
      <c r="AV659" s="8">
        <v>2.2400000000000002</v>
      </c>
      <c r="AW659" s="78" t="s">
        <v>97</v>
      </c>
      <c r="AX659" s="78" t="s">
        <v>101</v>
      </c>
      <c r="AY659">
        <v>2481.9</v>
      </c>
      <c r="AZ659" s="77">
        <v>5136.96</v>
      </c>
      <c r="BA659">
        <v>26.17</v>
      </c>
      <c r="BB659">
        <v>26.161367351396954</v>
      </c>
      <c r="BC659" s="78" t="str">
        <f t="shared" si="302"/>
        <v>R71S4C4</v>
      </c>
      <c r="BD659" s="78">
        <f t="shared" si="303"/>
        <v>78.154509620479217</v>
      </c>
      <c r="BE659">
        <v>69.459999999999994</v>
      </c>
      <c r="BF659" s="78"/>
      <c r="BG659" s="99">
        <v>29.9</v>
      </c>
      <c r="BH659" s="142">
        <v>4.4813605539808403</v>
      </c>
      <c r="BI659" s="99">
        <v>4</v>
      </c>
      <c r="BJ659" s="99">
        <f t="shared" si="304"/>
        <v>6.9677499999999997</v>
      </c>
      <c r="BK659" s="99">
        <v>93.202970829894866</v>
      </c>
      <c r="BL659" s="142">
        <v>9.293333333333333</v>
      </c>
      <c r="BM659" s="76" t="str">
        <f t="shared" si="305"/>
        <v>R71S4</v>
      </c>
      <c r="BN659" s="76">
        <f t="shared" si="306"/>
        <v>36.614902609734941</v>
      </c>
      <c r="BO659" s="76"/>
      <c r="BP659" s="110">
        <f t="shared" si="307"/>
        <v>1.7947231997077646</v>
      </c>
      <c r="BQ659" s="144">
        <f t="shared" si="308"/>
        <v>7.1250000000000008E-2</v>
      </c>
      <c r="BR659" s="110">
        <f t="shared" si="309"/>
        <v>5.3365808536022552</v>
      </c>
      <c r="BS659" s="99">
        <v>5</v>
      </c>
      <c r="BT659" s="99">
        <f t="shared" si="310"/>
        <v>8353.2153600000001</v>
      </c>
      <c r="BU659" s="122">
        <v>6</v>
      </c>
      <c r="BV659" s="122">
        <f t="shared" si="311"/>
        <v>7157.2153600000001</v>
      </c>
      <c r="BW659" s="122">
        <f t="shared" si="312"/>
        <v>2.3466666666666666E-3</v>
      </c>
      <c r="BX659" s="122" t="s">
        <v>1377</v>
      </c>
      <c r="BY659" s="122">
        <f t="shared" si="313"/>
        <v>0.11521776005875166</v>
      </c>
      <c r="BZ659" s="78">
        <v>-7.0408296420622065</v>
      </c>
      <c r="CA659" s="122">
        <f t="shared" si="314"/>
        <v>-6.4351701883174144</v>
      </c>
      <c r="CB659" s="122">
        <f t="shared" si="315"/>
        <v>-13.735870766963519</v>
      </c>
    </row>
    <row r="660" spans="1:80" x14ac:dyDescent="0.35">
      <c r="A660" s="34" t="s">
        <v>85</v>
      </c>
      <c r="B660" s="14">
        <f t="shared" ref="B660:B662" si="321">B659</f>
        <v>4</v>
      </c>
      <c r="C660" s="8" t="s">
        <v>45</v>
      </c>
      <c r="D660" s="14">
        <v>3</v>
      </c>
      <c r="E660" s="58">
        <v>43908</v>
      </c>
      <c r="F660" s="14">
        <v>3063.8</v>
      </c>
      <c r="G660" s="14">
        <v>3064.6</v>
      </c>
      <c r="H660" s="14">
        <f t="shared" si="320"/>
        <v>3019.8</v>
      </c>
      <c r="I660" s="14">
        <f t="shared" si="320"/>
        <v>3020.6</v>
      </c>
      <c r="J660" s="8">
        <v>7</v>
      </c>
      <c r="K660" s="54">
        <v>263.87779999999998</v>
      </c>
      <c r="L660" s="57">
        <v>402.9</v>
      </c>
      <c r="M660" s="8">
        <v>348.5</v>
      </c>
      <c r="N660" s="8">
        <v>944</v>
      </c>
      <c r="O660" s="8">
        <v>37.5</v>
      </c>
      <c r="P660" s="8">
        <v>0.47099999999999997</v>
      </c>
      <c r="Q660" s="8">
        <v>0.02</v>
      </c>
      <c r="R660" s="8">
        <v>8.7999999999999995E-2</v>
      </c>
      <c r="S660" s="8">
        <v>1196</v>
      </c>
      <c r="T660" s="8"/>
      <c r="U660" s="8"/>
      <c r="V660" s="8"/>
      <c r="W660" s="8">
        <v>0.48299999999999998</v>
      </c>
      <c r="X660" s="8"/>
      <c r="Y660" s="8"/>
      <c r="Z660" s="8">
        <v>2666</v>
      </c>
      <c r="AA660" s="8">
        <v>66.900000000000006</v>
      </c>
      <c r="AB660" s="8">
        <v>15.1</v>
      </c>
      <c r="AC660" s="8">
        <v>2597.66</v>
      </c>
      <c r="AD660" s="8">
        <v>252.33600000000001</v>
      </c>
      <c r="AE660" s="8"/>
      <c r="AF660" s="8"/>
      <c r="AG660" s="7">
        <v>0.84</v>
      </c>
      <c r="AH660" s="111">
        <v>0.14699999999999999</v>
      </c>
      <c r="AI660" s="124">
        <v>5.0530668831168808E-2</v>
      </c>
      <c r="AJ660" s="7">
        <v>27.870999999999999</v>
      </c>
      <c r="AK660" s="124">
        <v>1989.5869954545451</v>
      </c>
      <c r="AM660" s="124">
        <v>7053.5295181818192</v>
      </c>
      <c r="AN660" s="124">
        <v>10409.77589025974</v>
      </c>
      <c r="AO660" s="124">
        <v>4.7533136363636377</v>
      </c>
      <c r="AQ660" s="78"/>
      <c r="AR660" s="7">
        <v>0.25528326934806789</v>
      </c>
      <c r="AS660" s="7">
        <f t="shared" si="296"/>
        <v>2.1344999999999996</v>
      </c>
      <c r="AT660">
        <v>39.4</v>
      </c>
      <c r="AU660" s="8">
        <v>0.14124999999999999</v>
      </c>
      <c r="AV660" s="8">
        <v>5.65</v>
      </c>
      <c r="AW660" s="78" t="s">
        <v>97</v>
      </c>
      <c r="AX660" s="78" t="s">
        <v>101</v>
      </c>
      <c r="AY660">
        <v>2474.3000000000002</v>
      </c>
      <c r="AZ660" s="77">
        <v>5132.16</v>
      </c>
      <c r="BA660">
        <v>275.05</v>
      </c>
      <c r="BB660">
        <v>67.008796550608395</v>
      </c>
      <c r="BC660" s="78" t="str">
        <f t="shared" si="302"/>
        <v>R71S4C3</v>
      </c>
      <c r="BD660" s="78">
        <f t="shared" si="303"/>
        <v>78.154509620479217</v>
      </c>
      <c r="BE660">
        <v>178.1</v>
      </c>
      <c r="BF660" s="78"/>
      <c r="BG660" s="99">
        <v>29.9</v>
      </c>
      <c r="BH660" s="142">
        <v>4.4813605539808403</v>
      </c>
      <c r="BI660" s="99">
        <v>4</v>
      </c>
      <c r="BJ660" s="99">
        <f t="shared" si="304"/>
        <v>6.9677499999999997</v>
      </c>
      <c r="BK660" s="99">
        <v>93.202970829894866</v>
      </c>
      <c r="BL660" s="142">
        <v>9.293333333333333</v>
      </c>
      <c r="BM660" s="76" t="str">
        <f t="shared" si="305"/>
        <v>R71S4</v>
      </c>
      <c r="BN660" s="76">
        <f t="shared" si="306"/>
        <v>36.614902609734941</v>
      </c>
      <c r="BO660" s="76"/>
      <c r="BP660" s="110">
        <f t="shared" si="307"/>
        <v>1.7947231997077646</v>
      </c>
      <c r="BQ660" s="144">
        <f t="shared" si="308"/>
        <v>7.1250000000000008E-2</v>
      </c>
      <c r="BR660" s="110">
        <f t="shared" si="309"/>
        <v>5.3365808536022552</v>
      </c>
      <c r="BS660" s="99">
        <v>5</v>
      </c>
      <c r="BT660" s="99">
        <f t="shared" si="310"/>
        <v>8320.1529599999994</v>
      </c>
      <c r="BU660" s="122">
        <v>6</v>
      </c>
      <c r="BV660" s="122">
        <f t="shared" si="311"/>
        <v>7124.1529599999994</v>
      </c>
      <c r="BW660" s="122">
        <f t="shared" si="312"/>
        <v>2.3466666666666666E-3</v>
      </c>
      <c r="BX660" s="122" t="s">
        <v>1377</v>
      </c>
      <c r="BY660" s="122">
        <f t="shared" si="313"/>
        <v>0.11521776005875166</v>
      </c>
      <c r="BZ660" s="78">
        <v>-7.0408296420622065</v>
      </c>
      <c r="CA660" s="122">
        <f t="shared" si="314"/>
        <v>-6.4351701883174144</v>
      </c>
      <c r="CB660" s="122">
        <f t="shared" si="315"/>
        <v>-13.735870766963519</v>
      </c>
    </row>
    <row r="661" spans="1:80" x14ac:dyDescent="0.35">
      <c r="A661" s="34" t="s">
        <v>85</v>
      </c>
      <c r="B661" s="14">
        <f t="shared" si="321"/>
        <v>4</v>
      </c>
      <c r="C661" s="8" t="s">
        <v>45</v>
      </c>
      <c r="D661" s="14">
        <v>2</v>
      </c>
      <c r="E661" s="58">
        <v>43908</v>
      </c>
      <c r="F661" s="14">
        <v>3053.6</v>
      </c>
      <c r="G661" s="14">
        <v>3054.2</v>
      </c>
      <c r="H661" s="14">
        <f t="shared" si="320"/>
        <v>3009.6</v>
      </c>
      <c r="I661" s="14">
        <f t="shared" si="320"/>
        <v>3010.2</v>
      </c>
      <c r="J661" s="8">
        <v>5</v>
      </c>
      <c r="K661" s="54">
        <v>263.31619999999998</v>
      </c>
      <c r="L661" s="57">
        <v>402.9</v>
      </c>
      <c r="M661" s="8">
        <v>348.5</v>
      </c>
      <c r="N661" s="8">
        <v>944</v>
      </c>
      <c r="O661" s="8">
        <v>37.5</v>
      </c>
      <c r="P661" s="8">
        <v>0.47099999999999997</v>
      </c>
      <c r="Q661" s="8">
        <v>0.02</v>
      </c>
      <c r="R661" s="8">
        <v>8.7999999999999995E-2</v>
      </c>
      <c r="S661" s="8">
        <v>1196</v>
      </c>
      <c r="T661" s="8"/>
      <c r="U661" s="8"/>
      <c r="V661" s="8"/>
      <c r="W661" s="8">
        <v>0.48299999999999998</v>
      </c>
      <c r="X661" s="8"/>
      <c r="Y661" s="8"/>
      <c r="Z661" s="8">
        <v>2666</v>
      </c>
      <c r="AA661" s="8">
        <v>66.900000000000006</v>
      </c>
      <c r="AB661" s="8">
        <v>15.1</v>
      </c>
      <c r="AC661" s="8">
        <v>2597.66</v>
      </c>
      <c r="AD661" s="8">
        <v>252.33600000000001</v>
      </c>
      <c r="AE661" s="8"/>
      <c r="AF661" s="8"/>
      <c r="AG661" s="7">
        <v>0.84</v>
      </c>
      <c r="AH661" s="111">
        <v>0.14699999999999999</v>
      </c>
      <c r="AI661" s="124">
        <v>5.0530668831168808E-2</v>
      </c>
      <c r="AJ661" s="7">
        <v>27.870999999999999</v>
      </c>
      <c r="AK661" s="124">
        <v>1989.5869954545451</v>
      </c>
      <c r="AM661" s="124">
        <v>7053.5295181818192</v>
      </c>
      <c r="AN661" s="124">
        <v>10409.77589025974</v>
      </c>
      <c r="AO661" s="124">
        <v>4.7533136363636377</v>
      </c>
      <c r="AQ661" s="78"/>
      <c r="AR661" s="7">
        <v>0.25528326934806789</v>
      </c>
      <c r="AS661" s="7">
        <f t="shared" si="296"/>
        <v>2.1344999999999996</v>
      </c>
      <c r="AT661">
        <v>39.4</v>
      </c>
      <c r="AU661" s="8">
        <v>0.13974999999999999</v>
      </c>
      <c r="AV661" s="8">
        <v>5.59</v>
      </c>
      <c r="AW661" s="78" t="s">
        <v>97</v>
      </c>
      <c r="AX661" s="78" t="s">
        <v>101</v>
      </c>
      <c r="AY661">
        <v>2467.8000000000002</v>
      </c>
      <c r="AZ661" s="77">
        <v>5128.08</v>
      </c>
      <c r="BA661">
        <v>61.41</v>
      </c>
      <c r="BB661">
        <v>64.985640609259178</v>
      </c>
      <c r="BC661" s="78" t="str">
        <f t="shared" si="302"/>
        <v>R71S4C2</v>
      </c>
      <c r="BD661" s="78">
        <f t="shared" si="303"/>
        <v>78.154509620479217</v>
      </c>
      <c r="BE661">
        <v>172.88</v>
      </c>
      <c r="BF661" s="78"/>
      <c r="BG661" s="99">
        <v>29.9</v>
      </c>
      <c r="BH661" s="142">
        <v>4.4813605539808403</v>
      </c>
      <c r="BI661" s="99">
        <v>4</v>
      </c>
      <c r="BJ661" s="99">
        <f t="shared" si="304"/>
        <v>6.9677499999999997</v>
      </c>
      <c r="BK661" s="99">
        <v>93.202970829894866</v>
      </c>
      <c r="BL661" s="142">
        <v>9.293333333333333</v>
      </c>
      <c r="BM661" s="76" t="str">
        <f t="shared" si="305"/>
        <v>R71S4</v>
      </c>
      <c r="BN661" s="76">
        <f t="shared" si="306"/>
        <v>36.614902609734941</v>
      </c>
      <c r="BO661" s="76"/>
      <c r="BP661" s="110">
        <f t="shared" si="307"/>
        <v>1.7947231997077646</v>
      </c>
      <c r="BQ661" s="144">
        <f t="shared" si="308"/>
        <v>7.1250000000000008E-2</v>
      </c>
      <c r="BR661" s="110">
        <f t="shared" si="309"/>
        <v>5.3365808536022552</v>
      </c>
      <c r="BS661" s="99">
        <v>5</v>
      </c>
      <c r="BT661" s="99">
        <f t="shared" si="310"/>
        <v>8292.0499199999995</v>
      </c>
      <c r="BU661" s="122">
        <v>6</v>
      </c>
      <c r="BV661" s="122">
        <f t="shared" si="311"/>
        <v>7096.0499199999995</v>
      </c>
      <c r="BW661" s="122">
        <f t="shared" si="312"/>
        <v>2.3466666666666666E-3</v>
      </c>
      <c r="BX661" s="122" t="s">
        <v>1377</v>
      </c>
      <c r="BY661" s="122">
        <f t="shared" si="313"/>
        <v>0.11521776005875166</v>
      </c>
      <c r="BZ661" s="78">
        <v>-7.0408296420622065</v>
      </c>
      <c r="CA661" s="122">
        <f t="shared" si="314"/>
        <v>-6.4351701883174144</v>
      </c>
      <c r="CB661" s="122">
        <f t="shared" si="315"/>
        <v>-13.735870766963519</v>
      </c>
    </row>
    <row r="662" spans="1:80" x14ac:dyDescent="0.35">
      <c r="A662" s="34" t="s">
        <v>85</v>
      </c>
      <c r="B662" s="14">
        <f t="shared" si="321"/>
        <v>4</v>
      </c>
      <c r="C662" s="8" t="s">
        <v>45</v>
      </c>
      <c r="D662" s="14">
        <v>1</v>
      </c>
      <c r="E662" s="58">
        <v>43908</v>
      </c>
      <c r="F662" s="14">
        <v>3034</v>
      </c>
      <c r="G662" s="14">
        <v>3034.8</v>
      </c>
      <c r="H662" s="14">
        <f t="shared" si="320"/>
        <v>2990</v>
      </c>
      <c r="I662" s="14">
        <f t="shared" si="320"/>
        <v>2990.8</v>
      </c>
      <c r="J662" s="8">
        <v>7</v>
      </c>
      <c r="K662" s="54">
        <v>262.26859999999999</v>
      </c>
      <c r="L662" s="8">
        <v>300.5</v>
      </c>
      <c r="M662" s="8">
        <v>118.5</v>
      </c>
      <c r="N662" s="8">
        <v>421</v>
      </c>
      <c r="O662" s="8">
        <v>12.4</v>
      </c>
      <c r="P662" s="8">
        <v>6.2E-2</v>
      </c>
      <c r="Q662" s="8">
        <v>2.7E-2</v>
      </c>
      <c r="R662" s="8">
        <v>2.1000000000000001E-2</v>
      </c>
      <c r="S662" s="8">
        <v>884</v>
      </c>
      <c r="T662" s="8"/>
      <c r="U662" s="8"/>
      <c r="V662" s="8"/>
      <c r="W662" s="8">
        <v>0.11700000000000001</v>
      </c>
      <c r="X662" s="8"/>
      <c r="Y662" s="8"/>
      <c r="Z662" s="8">
        <v>287</v>
      </c>
      <c r="AA662" s="8">
        <v>0.6</v>
      </c>
      <c r="AB662" s="8">
        <v>15.1</v>
      </c>
      <c r="AC662" s="8">
        <v>2597.66</v>
      </c>
      <c r="AD662" s="8">
        <v>252.33600000000001</v>
      </c>
      <c r="AE662" s="8"/>
      <c r="AF662" s="8"/>
      <c r="AG662" s="7">
        <v>0.84</v>
      </c>
      <c r="AH662" s="111">
        <v>0.14699999999999999</v>
      </c>
      <c r="AI662" s="124">
        <v>5.0530668831168808E-2</v>
      </c>
      <c r="AJ662" s="7">
        <v>27.870999999999999</v>
      </c>
      <c r="AK662" s="124">
        <v>1989.5869954545451</v>
      </c>
      <c r="AM662" s="124">
        <v>7053.5295181818192</v>
      </c>
      <c r="AN662" s="124">
        <v>10409.77589025974</v>
      </c>
      <c r="AO662" s="124">
        <v>4.7533136363636377</v>
      </c>
      <c r="AQ662" s="78"/>
      <c r="AR662" s="7">
        <v>0.25528326934806789</v>
      </c>
      <c r="AS662" s="7">
        <f t="shared" si="296"/>
        <v>2.1344999999999996</v>
      </c>
      <c r="AT662">
        <v>39.4</v>
      </c>
      <c r="AU662" s="8">
        <v>0.33350000000000002</v>
      </c>
      <c r="AV662" s="8">
        <v>13.34</v>
      </c>
      <c r="AW662" s="78" t="s">
        <v>97</v>
      </c>
      <c r="AX662" s="78" t="s">
        <v>101</v>
      </c>
      <c r="AY662">
        <v>2457</v>
      </c>
      <c r="AZ662" s="77">
        <v>5120.24</v>
      </c>
      <c r="BA662">
        <v>77.709999999999994</v>
      </c>
      <c r="BB662">
        <v>154.46223397065231</v>
      </c>
      <c r="BC662" s="78" t="str">
        <f t="shared" si="302"/>
        <v>R71S4C1</v>
      </c>
      <c r="BD662" s="78">
        <f t="shared" si="303"/>
        <v>78.154509620479217</v>
      </c>
      <c r="BE662">
        <v>411.37</v>
      </c>
      <c r="BF662" s="78"/>
      <c r="BG662" s="99">
        <v>29.9</v>
      </c>
      <c r="BH662" s="142">
        <v>4.4813605539808403</v>
      </c>
      <c r="BI662" s="99">
        <v>4</v>
      </c>
      <c r="BJ662" s="99">
        <f t="shared" si="304"/>
        <v>6.9677499999999997</v>
      </c>
      <c r="BK662" s="99">
        <v>93.202970829894866</v>
      </c>
      <c r="BL662" s="142">
        <v>9.556451612903226</v>
      </c>
      <c r="BM662" s="76" t="str">
        <f t="shared" si="305"/>
        <v>R71S4</v>
      </c>
      <c r="BN662" s="76">
        <f t="shared" si="306"/>
        <v>36.614902609734941</v>
      </c>
      <c r="BO662" s="76"/>
      <c r="BP662" s="110">
        <f t="shared" si="307"/>
        <v>15.962153815285726</v>
      </c>
      <c r="BQ662" s="144">
        <f t="shared" si="308"/>
        <v>7.1250000000000008E-2</v>
      </c>
      <c r="BR662" s="110">
        <f t="shared" si="309"/>
        <v>5.3365808536022552</v>
      </c>
      <c r="BS662" s="99">
        <v>5</v>
      </c>
      <c r="BT662" s="99">
        <f t="shared" si="310"/>
        <v>8238.0479999999989</v>
      </c>
      <c r="BU662" s="122">
        <v>6</v>
      </c>
      <c r="BV662" s="122">
        <f t="shared" si="311"/>
        <v>7354.0479999999989</v>
      </c>
      <c r="BW662" s="122">
        <f t="shared" si="312"/>
        <v>1.6935483870967744E-3</v>
      </c>
      <c r="BX662" s="122" t="s">
        <v>1376</v>
      </c>
      <c r="BY662" s="122">
        <f t="shared" si="313"/>
        <v>0.26607734748041345</v>
      </c>
      <c r="BZ662" s="78">
        <v>-4.6181918270830362</v>
      </c>
      <c r="CA662" s="122">
        <f t="shared" si="314"/>
        <v>-6.4351701883174144</v>
      </c>
      <c r="CB662" s="122">
        <f t="shared" si="315"/>
        <v>-13.735870766963519</v>
      </c>
    </row>
    <row r="663" spans="1:80" x14ac:dyDescent="0.35">
      <c r="A663" s="34" t="s">
        <v>85</v>
      </c>
      <c r="B663" s="14">
        <v>3</v>
      </c>
      <c r="C663" s="8" t="s">
        <v>45</v>
      </c>
      <c r="D663" s="14">
        <v>3</v>
      </c>
      <c r="E663" s="58">
        <v>43906</v>
      </c>
      <c r="F663" s="14">
        <v>3224.2</v>
      </c>
      <c r="G663" s="14">
        <v>3225.2</v>
      </c>
      <c r="H663" s="14">
        <f t="shared" si="320"/>
        <v>3180.2</v>
      </c>
      <c r="I663" s="14">
        <f t="shared" si="320"/>
        <v>3181.2</v>
      </c>
      <c r="J663" s="8">
        <v>9</v>
      </c>
      <c r="K663" s="54">
        <v>272.55019999999996</v>
      </c>
      <c r="L663" s="8">
        <v>127.9</v>
      </c>
      <c r="M663" s="8">
        <v>105.3</v>
      </c>
      <c r="N663" s="8">
        <v>239.7</v>
      </c>
      <c r="O663" s="8">
        <v>32.9</v>
      </c>
      <c r="P663" s="8">
        <v>0.32400000000000001</v>
      </c>
      <c r="Q663" s="8">
        <v>0.10199999999999999</v>
      </c>
      <c r="R663" s="8">
        <v>0.10100000000000001</v>
      </c>
      <c r="S663" s="8">
        <v>813</v>
      </c>
      <c r="T663" s="8"/>
      <c r="U663" s="8"/>
      <c r="V663" s="8"/>
      <c r="W663" s="8">
        <v>0.27600000000000002</v>
      </c>
      <c r="X663" s="8"/>
      <c r="Y663" s="8"/>
      <c r="Z663" s="8">
        <v>0</v>
      </c>
      <c r="AA663" s="8">
        <v>0</v>
      </c>
      <c r="AB663" s="8">
        <v>3</v>
      </c>
      <c r="AC663" s="8">
        <v>2553.8000000000002</v>
      </c>
      <c r="AD663" s="8">
        <v>253.03299999999999</v>
      </c>
      <c r="AE663" s="8"/>
      <c r="AF663" s="8"/>
      <c r="AG663" s="7">
        <v>0.81</v>
      </c>
      <c r="AH663" s="111">
        <v>0.122</v>
      </c>
      <c r="AI663" s="124">
        <v>2.5802939682539671E-2</v>
      </c>
      <c r="AJ663" s="7">
        <v>25.44</v>
      </c>
      <c r="AK663" s="124">
        <v>2420.3759057142879</v>
      </c>
      <c r="AM663" s="124">
        <v>7309.3285742857124</v>
      </c>
      <c r="AN663" s="124">
        <v>10898.592161269849</v>
      </c>
      <c r="AO663" s="124">
        <v>4.848161269841273</v>
      </c>
      <c r="AQ663" s="78"/>
      <c r="AR663" s="7">
        <v>0.19190251572327041</v>
      </c>
      <c r="AS663" s="7">
        <f t="shared" si="296"/>
        <v>1.4645999999999999</v>
      </c>
      <c r="AT663">
        <v>45.800000000000004</v>
      </c>
      <c r="AU663" s="8">
        <v>0</v>
      </c>
      <c r="AV663" s="8">
        <v>0</v>
      </c>
      <c r="AW663" s="78" t="s">
        <v>97</v>
      </c>
      <c r="AX663" s="78" t="s">
        <v>101</v>
      </c>
      <c r="AY663">
        <v>2584.6999999999998</v>
      </c>
      <c r="AZ663" s="77">
        <v>5196.32</v>
      </c>
      <c r="BA663">
        <v>16.010000000000002</v>
      </c>
      <c r="BB663">
        <v>0.22974245870379306</v>
      </c>
      <c r="BC663" s="78" t="str">
        <f t="shared" si="302"/>
        <v>R71S3C3</v>
      </c>
      <c r="BD663" s="78">
        <f t="shared" si="303"/>
        <v>11.22493181180306</v>
      </c>
      <c r="BE663">
        <v>0.6</v>
      </c>
      <c r="BF663" s="78"/>
      <c r="BG663" s="99">
        <v>25.9</v>
      </c>
      <c r="BH663" s="142">
        <v>4.182389937106918</v>
      </c>
      <c r="BI663" s="99">
        <v>3</v>
      </c>
      <c r="BJ663" s="99">
        <f t="shared" si="304"/>
        <v>8.48</v>
      </c>
      <c r="BK663" s="99">
        <v>100.38522012578616</v>
      </c>
      <c r="BL663" s="142">
        <v>3.2006079027355625</v>
      </c>
      <c r="BM663" s="76" t="str">
        <f t="shared" si="305"/>
        <v>R71S3</v>
      </c>
      <c r="BN663" s="76">
        <f t="shared" si="306"/>
        <v>7.6641621000976787</v>
      </c>
      <c r="BO663" s="76"/>
      <c r="BP663" s="110">
        <f t="shared" si="307"/>
        <v>6.7889906105718207</v>
      </c>
      <c r="BQ663" s="144">
        <f t="shared" si="308"/>
        <v>0.10033333333333334</v>
      </c>
      <c r="BR663" s="110">
        <f t="shared" si="309"/>
        <v>4.9696129006739209</v>
      </c>
      <c r="BS663" s="99">
        <v>5</v>
      </c>
      <c r="BT663" s="99">
        <f t="shared" si="310"/>
        <v>8449.1553599999988</v>
      </c>
      <c r="BU663" s="122">
        <v>6</v>
      </c>
      <c r="BV663" s="122">
        <f t="shared" si="311"/>
        <v>7636.1553599999988</v>
      </c>
      <c r="BW663" s="122">
        <f t="shared" si="312"/>
        <v>3.0699088145896658E-3</v>
      </c>
      <c r="BX663" s="122" t="s">
        <v>1377</v>
      </c>
      <c r="BY663" s="122">
        <f t="shared" si="313"/>
        <v>9.7366866781681535E-2</v>
      </c>
      <c r="BZ663" s="78">
        <v>-2.7053351376834782</v>
      </c>
      <c r="CA663" s="122">
        <f t="shared" si="314"/>
        <v>-4.0422427843617896</v>
      </c>
      <c r="CB663" s="122">
        <f t="shared" si="315"/>
        <v>-5.9202687819762767</v>
      </c>
    </row>
    <row r="664" spans="1:80" x14ac:dyDescent="0.35">
      <c r="A664" s="34" t="s">
        <v>85</v>
      </c>
      <c r="B664" s="14">
        <f t="shared" ref="B664:B665" si="322">B663</f>
        <v>3</v>
      </c>
      <c r="C664" s="8" t="s">
        <v>45</v>
      </c>
      <c r="D664" s="14">
        <v>2</v>
      </c>
      <c r="E664" s="58">
        <v>43906</v>
      </c>
      <c r="F664" s="14">
        <v>3188.4</v>
      </c>
      <c r="G664" s="14">
        <v>3189.6</v>
      </c>
      <c r="H664" s="14">
        <f t="shared" si="320"/>
        <v>3144.4</v>
      </c>
      <c r="I664" s="14">
        <f t="shared" si="320"/>
        <v>3145.6</v>
      </c>
      <c r="J664" s="8">
        <v>11</v>
      </c>
      <c r="K664" s="54">
        <v>270.62779999999998</v>
      </c>
      <c r="L664" s="8">
        <v>264.7</v>
      </c>
      <c r="M664" s="8">
        <v>181.4</v>
      </c>
      <c r="N664" s="8">
        <v>372.2</v>
      </c>
      <c r="O664" s="8">
        <v>41.1</v>
      </c>
      <c r="P664" s="8">
        <v>0.372</v>
      </c>
      <c r="Q664" s="8">
        <v>0.105</v>
      </c>
      <c r="R664" s="8">
        <v>0.104</v>
      </c>
      <c r="S664" s="8">
        <v>905</v>
      </c>
      <c r="T664" s="8"/>
      <c r="U664" s="8"/>
      <c r="V664" s="8"/>
      <c r="W664" s="8">
        <v>0.35699999999999998</v>
      </c>
      <c r="X664" s="8"/>
      <c r="Y664" s="8"/>
      <c r="Z664" s="8">
        <v>2155</v>
      </c>
      <c r="AA664" s="8">
        <v>102.9</v>
      </c>
      <c r="AB664" s="8">
        <v>3</v>
      </c>
      <c r="AC664" s="8">
        <v>2553.8000000000002</v>
      </c>
      <c r="AD664" s="8">
        <v>253.03299999999999</v>
      </c>
      <c r="AE664" s="8"/>
      <c r="AF664" s="8"/>
      <c r="AG664" s="7">
        <v>0.81</v>
      </c>
      <c r="AH664" s="111">
        <v>0.122</v>
      </c>
      <c r="AI664" s="124">
        <v>2.5802939682539671E-2</v>
      </c>
      <c r="AJ664" s="7">
        <v>25.44</v>
      </c>
      <c r="AK664" s="124">
        <v>2420.3759057142879</v>
      </c>
      <c r="AM664" s="124">
        <v>7309.3285742857124</v>
      </c>
      <c r="AN664" s="124">
        <v>10898.592161269849</v>
      </c>
      <c r="AO664" s="124">
        <v>4.848161269841273</v>
      </c>
      <c r="AQ664" s="78"/>
      <c r="AR664" s="7">
        <v>0.19190251572327041</v>
      </c>
      <c r="AS664" s="7">
        <f t="shared" si="296"/>
        <v>1.4645999999999999</v>
      </c>
      <c r="AT664">
        <v>45.800000000000004</v>
      </c>
      <c r="AU664" s="8">
        <v>5.5E-2</v>
      </c>
      <c r="AV664" s="8">
        <v>2.2000000000000002</v>
      </c>
      <c r="AW664" s="78" t="s">
        <v>97</v>
      </c>
      <c r="AX664" s="78" t="s">
        <v>101</v>
      </c>
      <c r="AY664">
        <v>2559.8000000000002</v>
      </c>
      <c r="AZ664" s="77">
        <v>5182</v>
      </c>
      <c r="BA664">
        <v>188.29</v>
      </c>
      <c r="BB664">
        <v>27.782015101822896</v>
      </c>
      <c r="BC664" s="78" t="str">
        <f t="shared" si="302"/>
        <v>R71S3C2</v>
      </c>
      <c r="BD664" s="78">
        <f t="shared" si="303"/>
        <v>11.22493181180306</v>
      </c>
      <c r="BE664">
        <v>72.849999999999994</v>
      </c>
      <c r="BF664" s="78"/>
      <c r="BG664" s="99">
        <v>25.9</v>
      </c>
      <c r="BH664" s="142">
        <v>4.182389937106918</v>
      </c>
      <c r="BI664" s="99">
        <v>3</v>
      </c>
      <c r="BJ664" s="99">
        <f t="shared" si="304"/>
        <v>8.48</v>
      </c>
      <c r="BK664" s="99">
        <v>100.38522012578616</v>
      </c>
      <c r="BL664" s="142">
        <v>4.4136253041362528</v>
      </c>
      <c r="BM664" s="76" t="str">
        <f t="shared" si="305"/>
        <v>R71S3</v>
      </c>
      <c r="BN664" s="76">
        <f t="shared" si="306"/>
        <v>7.6641621000976787</v>
      </c>
      <c r="BO664" s="76"/>
      <c r="BP664" s="110">
        <f t="shared" si="307"/>
        <v>3.1546441171996529</v>
      </c>
      <c r="BQ664" s="144">
        <f t="shared" si="308"/>
        <v>0.10033333333333334</v>
      </c>
      <c r="BR664" s="110">
        <f t="shared" si="309"/>
        <v>4.9696129006739209</v>
      </c>
      <c r="BS664" s="99">
        <v>5</v>
      </c>
      <c r="BT664" s="99">
        <f t="shared" si="310"/>
        <v>8354.0419200000015</v>
      </c>
      <c r="BU664" s="122">
        <v>6</v>
      </c>
      <c r="BV664" s="122">
        <f t="shared" si="311"/>
        <v>7449.0419200000015</v>
      </c>
      <c r="BW664" s="122">
        <f t="shared" si="312"/>
        <v>2.5304136253041362E-3</v>
      </c>
      <c r="BX664" s="122" t="s">
        <v>1377</v>
      </c>
      <c r="BY664" s="122">
        <f t="shared" si="313"/>
        <v>8.9293017371795722E-2</v>
      </c>
      <c r="BZ664" s="78">
        <v>-6.3878959495426644</v>
      </c>
      <c r="CA664" s="122">
        <f t="shared" si="314"/>
        <v>-4.0422427843617896</v>
      </c>
      <c r="CB664" s="122">
        <f t="shared" si="315"/>
        <v>-5.9202687819762767</v>
      </c>
    </row>
    <row r="665" spans="1:80" x14ac:dyDescent="0.35">
      <c r="A665" s="34" t="s">
        <v>85</v>
      </c>
      <c r="B665" s="14">
        <f t="shared" si="322"/>
        <v>3</v>
      </c>
      <c r="C665" s="8" t="s">
        <v>45</v>
      </c>
      <c r="D665" s="14">
        <v>1</v>
      </c>
      <c r="E665" s="58">
        <v>43906</v>
      </c>
      <c r="F665" s="14">
        <v>3138.8</v>
      </c>
      <c r="G665" s="14">
        <v>3139.6</v>
      </c>
      <c r="H665" s="14">
        <f t="shared" si="320"/>
        <v>3094.8</v>
      </c>
      <c r="I665" s="14">
        <f t="shared" si="320"/>
        <v>3095.6</v>
      </c>
      <c r="J665" s="8">
        <v>7</v>
      </c>
      <c r="K665" s="54">
        <v>267.92779999999999</v>
      </c>
      <c r="L665" s="8">
        <v>198.6</v>
      </c>
      <c r="M665" s="8">
        <v>146.19999999999999</v>
      </c>
      <c r="N665" s="8">
        <v>465</v>
      </c>
      <c r="O665" s="8">
        <v>32.4</v>
      </c>
      <c r="P665" s="8">
        <v>0.312</v>
      </c>
      <c r="Q665" s="8">
        <v>7.2999999999999995E-2</v>
      </c>
      <c r="R665" s="8">
        <v>9.6000000000000002E-2</v>
      </c>
      <c r="S665" s="8">
        <v>1471</v>
      </c>
      <c r="T665" s="8"/>
      <c r="U665" s="8"/>
      <c r="V665" s="8"/>
      <c r="W665" s="8">
        <v>0.34899999999999998</v>
      </c>
      <c r="X665" s="8"/>
      <c r="Y665" s="8"/>
      <c r="Z665" s="8">
        <v>0</v>
      </c>
      <c r="AA665" s="8">
        <v>0</v>
      </c>
      <c r="AB665" s="8">
        <v>3</v>
      </c>
      <c r="AC665" s="8">
        <v>2553.8000000000002</v>
      </c>
      <c r="AD665" s="8">
        <v>253.03299999999999</v>
      </c>
      <c r="AE665" s="8"/>
      <c r="AF665" s="8"/>
      <c r="AG665" s="7">
        <v>0.81</v>
      </c>
      <c r="AH665" s="111">
        <v>0.122</v>
      </c>
      <c r="AI665" s="124">
        <v>2.5802939682539671E-2</v>
      </c>
      <c r="AJ665" s="7">
        <v>25.44</v>
      </c>
      <c r="AK665" s="124">
        <v>2420.3759057142879</v>
      </c>
      <c r="AM665" s="124">
        <v>7309.3285742857124</v>
      </c>
      <c r="AN665" s="124">
        <v>10898.592161269849</v>
      </c>
      <c r="AO665" s="124">
        <v>4.848161269841273</v>
      </c>
      <c r="AQ665" s="78"/>
      <c r="AR665" s="7">
        <v>0.19190251572327041</v>
      </c>
      <c r="AS665" s="7">
        <f t="shared" si="296"/>
        <v>1.4645999999999999</v>
      </c>
      <c r="AT665">
        <v>45.800000000000004</v>
      </c>
      <c r="AU665" s="8">
        <v>1.2E-2</v>
      </c>
      <c r="AV665" s="8">
        <v>0.48</v>
      </c>
      <c r="AW665" s="78" t="s">
        <v>97</v>
      </c>
      <c r="AX665" s="78" t="s">
        <v>101</v>
      </c>
      <c r="AY665">
        <v>2524</v>
      </c>
      <c r="AZ665" s="77">
        <v>5162.16</v>
      </c>
      <c r="BA665">
        <v>0</v>
      </c>
      <c r="BB665">
        <v>5.6630378748824937</v>
      </c>
      <c r="BC665" s="78" t="str">
        <f t="shared" si="302"/>
        <v>R71S3C1</v>
      </c>
      <c r="BD665" s="78">
        <f t="shared" si="303"/>
        <v>11.22493181180306</v>
      </c>
      <c r="BE665">
        <v>14.939999999999998</v>
      </c>
      <c r="BF665" s="78"/>
      <c r="BG665" s="99">
        <v>25.9</v>
      </c>
      <c r="BH665" s="142">
        <v>4.182389937106918</v>
      </c>
      <c r="BI665" s="99">
        <v>3</v>
      </c>
      <c r="BJ665" s="99">
        <f t="shared" si="304"/>
        <v>8.48</v>
      </c>
      <c r="BK665" s="99">
        <v>100.38522012578616</v>
      </c>
      <c r="BL665" s="142">
        <v>4.5123456790123457</v>
      </c>
      <c r="BM665" s="76" t="str">
        <f t="shared" si="305"/>
        <v>R71S3</v>
      </c>
      <c r="BN665" s="76">
        <f t="shared" si="306"/>
        <v>7.6641621000976787</v>
      </c>
      <c r="BO665" s="76"/>
      <c r="BP665" s="110">
        <f t="shared" si="307"/>
        <v>4.9652039742502883</v>
      </c>
      <c r="BQ665" s="144">
        <f t="shared" si="308"/>
        <v>0.10033333333333334</v>
      </c>
      <c r="BR665" s="110">
        <f t="shared" si="309"/>
        <v>4.9696129006739209</v>
      </c>
      <c r="BS665" s="99">
        <v>5</v>
      </c>
      <c r="BT665" s="99">
        <f t="shared" si="310"/>
        <v>8222.2646400000012</v>
      </c>
      <c r="BU665" s="122">
        <v>6</v>
      </c>
      <c r="BV665" s="122">
        <f t="shared" si="311"/>
        <v>6751.2646400000012</v>
      </c>
      <c r="BW665" s="122">
        <f t="shared" si="312"/>
        <v>2.9629629629629632E-3</v>
      </c>
      <c r="BX665" s="122" t="s">
        <v>1377</v>
      </c>
      <c r="BY665" s="122">
        <f t="shared" si="313"/>
        <v>0.10732276003279848</v>
      </c>
      <c r="BZ665" s="78">
        <v>-3.0334972658592267</v>
      </c>
      <c r="CA665" s="122">
        <f t="shared" si="314"/>
        <v>-4.0422427843617896</v>
      </c>
      <c r="CB665" s="122">
        <f t="shared" si="315"/>
        <v>-5.9202687819762767</v>
      </c>
    </row>
    <row r="666" spans="1:80" x14ac:dyDescent="0.35">
      <c r="A666" s="34" t="s">
        <v>85</v>
      </c>
      <c r="B666" s="14">
        <v>2</v>
      </c>
      <c r="C666" s="8" t="s">
        <v>45</v>
      </c>
      <c r="D666" s="14">
        <v>4</v>
      </c>
      <c r="E666" s="58">
        <v>43906</v>
      </c>
      <c r="F666" s="14">
        <v>3362.4</v>
      </c>
      <c r="G666" s="14">
        <v>3363</v>
      </c>
      <c r="H666" s="14">
        <f t="shared" si="320"/>
        <v>3318.4</v>
      </c>
      <c r="I666" s="14">
        <f t="shared" si="320"/>
        <v>3319</v>
      </c>
      <c r="J666" s="8">
        <v>5</v>
      </c>
      <c r="K666" s="54">
        <v>279.9914</v>
      </c>
      <c r="L666" s="8">
        <v>178.2</v>
      </c>
      <c r="M666" s="8"/>
      <c r="N666" s="8">
        <v>121.2</v>
      </c>
      <c r="O666" s="8">
        <v>250.6</v>
      </c>
      <c r="P666" s="8">
        <v>56.9</v>
      </c>
      <c r="Q666" s="8">
        <v>0.78700000000000003</v>
      </c>
      <c r="R666" s="8">
        <v>0.247</v>
      </c>
      <c r="S666" s="8">
        <v>1557</v>
      </c>
      <c r="T666" s="8"/>
      <c r="U666" s="8"/>
      <c r="V666" s="8"/>
      <c r="W666" s="8">
        <v>0.33100000000000002</v>
      </c>
      <c r="X666" s="8"/>
      <c r="Y666" s="8"/>
      <c r="Z666" s="8">
        <v>630</v>
      </c>
      <c r="AA666" s="8">
        <v>72.099999999999994</v>
      </c>
      <c r="AB666" s="8">
        <v>9.1</v>
      </c>
      <c r="AC666" s="8">
        <v>2035</v>
      </c>
      <c r="AD666" s="8">
        <v>191.72399999999999</v>
      </c>
      <c r="AE666" s="8"/>
      <c r="AF666" s="8"/>
      <c r="AG666" s="7">
        <v>0.93</v>
      </c>
      <c r="AH666" s="111">
        <v>0.127</v>
      </c>
      <c r="AI666" s="124">
        <v>4.1100513846153867E-2</v>
      </c>
      <c r="AJ666" s="7">
        <v>46.529999999999994</v>
      </c>
      <c r="AK666" s="124">
        <v>2105.904951076921</v>
      </c>
      <c r="AM666" s="124">
        <v>7481.1432538461531</v>
      </c>
      <c r="AN666" s="124">
        <v>11448.85953015385</v>
      </c>
      <c r="AO666" s="124">
        <v>5.0219347692307714</v>
      </c>
      <c r="AQ666" s="78"/>
      <c r="AR666" s="7">
        <v>0.20030088115194503</v>
      </c>
      <c r="AS666" s="7">
        <f t="shared" si="296"/>
        <v>2.7960000000000003</v>
      </c>
      <c r="AT666">
        <v>44.2</v>
      </c>
      <c r="AU666" s="8">
        <v>2.7750000000000004E-2</v>
      </c>
      <c r="AV666" s="8">
        <v>1.1100000000000001</v>
      </c>
      <c r="AW666" s="78" t="s">
        <v>97</v>
      </c>
      <c r="AX666" s="78" t="s">
        <v>101</v>
      </c>
      <c r="AY666">
        <v>2709.6</v>
      </c>
      <c r="AZ666" s="77">
        <v>5251.6</v>
      </c>
      <c r="BA666">
        <v>0</v>
      </c>
      <c r="BB666">
        <v>11.951219512195118</v>
      </c>
      <c r="BC666" s="78" t="str">
        <f t="shared" si="302"/>
        <v>R71S2C4</v>
      </c>
      <c r="BD666" s="78">
        <f t="shared" si="303"/>
        <v>25.002111209206991</v>
      </c>
      <c r="BE666">
        <v>30.379999999999995</v>
      </c>
      <c r="BF666" s="78" t="s">
        <v>49</v>
      </c>
      <c r="BG666" s="99">
        <v>26.8</v>
      </c>
      <c r="BH666" s="142">
        <v>6.0756501182033098</v>
      </c>
      <c r="BI666" s="99">
        <v>4</v>
      </c>
      <c r="BJ666" s="99">
        <f t="shared" si="304"/>
        <v>11.632499999999999</v>
      </c>
      <c r="BK666" s="99">
        <v>43.735224586288425</v>
      </c>
      <c r="BL666" s="142">
        <v>0</v>
      </c>
      <c r="BM666" s="76" t="str">
        <f t="shared" si="305"/>
        <v>R71S2</v>
      </c>
      <c r="BN666" s="76">
        <f t="shared" si="306"/>
        <v>8.9420998602313979</v>
      </c>
      <c r="BO666" s="76"/>
      <c r="BP666" s="110" t="e">
        <f t="shared" si="307"/>
        <v>#DIV/0!</v>
      </c>
      <c r="BQ666" s="144">
        <f t="shared" si="308"/>
        <v>0.19524999999999998</v>
      </c>
      <c r="BR666" s="110" t="e">
        <f t="shared" si="309"/>
        <v>#DIV/0!</v>
      </c>
      <c r="BS666" s="99">
        <v>5</v>
      </c>
      <c r="BT666" s="99">
        <f t="shared" si="310"/>
        <v>10122.44736</v>
      </c>
      <c r="BU666" s="122">
        <v>6</v>
      </c>
      <c r="BV666" s="122">
        <f t="shared" si="311"/>
        <v>8565.4473600000001</v>
      </c>
      <c r="BW666" s="122">
        <f t="shared" si="312"/>
        <v>9.8563447725458892E-4</v>
      </c>
      <c r="BX666" s="122" t="s">
        <v>1377</v>
      </c>
      <c r="BY666" s="122">
        <f t="shared" si="313"/>
        <v>0</v>
      </c>
      <c r="BZ666" s="78" t="e">
        <v>#NUM!</v>
      </c>
      <c r="CA666" s="122" t="e">
        <f t="shared" si="314"/>
        <v>#NUM!</v>
      </c>
      <c r="CB666" s="122" t="e">
        <f t="shared" si="315"/>
        <v>#NUM!</v>
      </c>
    </row>
    <row r="667" spans="1:80" x14ac:dyDescent="0.35">
      <c r="A667" s="34" t="s">
        <v>85</v>
      </c>
      <c r="B667" s="14">
        <f t="shared" ref="B667:B669" si="323">B666</f>
        <v>2</v>
      </c>
      <c r="C667" s="8" t="s">
        <v>45</v>
      </c>
      <c r="D667" s="14">
        <v>3</v>
      </c>
      <c r="E667" s="58">
        <v>43906</v>
      </c>
      <c r="F667" s="14">
        <v>3321.2</v>
      </c>
      <c r="G667" s="14">
        <v>3322</v>
      </c>
      <c r="H667" s="14">
        <f t="shared" si="320"/>
        <v>3277.2</v>
      </c>
      <c r="I667" s="14">
        <f t="shared" si="320"/>
        <v>3278</v>
      </c>
      <c r="J667" s="8">
        <v>7</v>
      </c>
      <c r="K667" s="54">
        <v>277.77740000000006</v>
      </c>
      <c r="L667" s="57">
        <v>95.7</v>
      </c>
      <c r="M667" s="8">
        <v>77.8</v>
      </c>
      <c r="N667" s="8">
        <v>224.2</v>
      </c>
      <c r="O667" s="8">
        <v>10.7</v>
      </c>
      <c r="P667" s="8">
        <v>0.54100000000000004</v>
      </c>
      <c r="Q667" s="8">
        <v>0.106</v>
      </c>
      <c r="R667" s="8">
        <v>0.17799999999999999</v>
      </c>
      <c r="S667" s="8">
        <v>1911</v>
      </c>
      <c r="T667" s="8"/>
      <c r="U667" s="8"/>
      <c r="V667" s="8"/>
      <c r="W667" s="8">
        <v>0.25900000000000001</v>
      </c>
      <c r="X667" s="8"/>
      <c r="Y667" s="8"/>
      <c r="Z667" s="8">
        <v>1119</v>
      </c>
      <c r="AA667" s="8">
        <v>7.3</v>
      </c>
      <c r="AB667" s="8">
        <v>9.1</v>
      </c>
      <c r="AC667" s="8">
        <v>2035</v>
      </c>
      <c r="AD667" s="8">
        <v>191.72399999999999</v>
      </c>
      <c r="AE667" s="8"/>
      <c r="AF667" s="8"/>
      <c r="AG667" s="7">
        <v>0.93</v>
      </c>
      <c r="AH667" s="111">
        <v>0.127</v>
      </c>
      <c r="AI667" s="124">
        <v>4.1100513846153867E-2</v>
      </c>
      <c r="AJ667" s="7">
        <v>46.529999999999994</v>
      </c>
      <c r="AK667" s="124">
        <v>2105.904951076921</v>
      </c>
      <c r="AM667" s="124">
        <v>7481.1432538461531</v>
      </c>
      <c r="AN667" s="124">
        <v>11448.85953015385</v>
      </c>
      <c r="AO667" s="124">
        <v>5.0219347692307714</v>
      </c>
      <c r="AQ667" s="78"/>
      <c r="AR667" s="7">
        <v>0.20030088115194503</v>
      </c>
      <c r="AS667" s="7">
        <f t="shared" si="296"/>
        <v>2.7960000000000003</v>
      </c>
      <c r="AT667">
        <v>44.2</v>
      </c>
      <c r="AU667" s="8">
        <v>0</v>
      </c>
      <c r="AV667" s="8">
        <v>0</v>
      </c>
      <c r="AW667" s="78" t="s">
        <v>97</v>
      </c>
      <c r="AX667" s="78" t="s">
        <v>101</v>
      </c>
      <c r="AY667">
        <v>2673.1</v>
      </c>
      <c r="AZ667" s="77">
        <v>5235.12</v>
      </c>
      <c r="BA667">
        <v>4.0599999999999996</v>
      </c>
      <c r="BB667">
        <v>-3.0600854013629868</v>
      </c>
      <c r="BC667" s="78" t="str">
        <f t="shared" si="302"/>
        <v>R71S2C3</v>
      </c>
      <c r="BD667" s="78">
        <f t="shared" si="303"/>
        <v>25.002111209206991</v>
      </c>
      <c r="BE667">
        <v>-7.839999999999999</v>
      </c>
      <c r="BF667" s="78" t="s">
        <v>49</v>
      </c>
      <c r="BG667" s="99">
        <v>26.8</v>
      </c>
      <c r="BH667" s="142">
        <v>6.0756501182033098</v>
      </c>
      <c r="BI667" s="99">
        <v>4</v>
      </c>
      <c r="BJ667" s="99">
        <f t="shared" si="304"/>
        <v>11.632499999999999</v>
      </c>
      <c r="BK667" s="99">
        <v>43.735224586288425</v>
      </c>
      <c r="BL667" s="142">
        <v>7.2710280373831777</v>
      </c>
      <c r="BM667" s="76" t="str">
        <f t="shared" si="305"/>
        <v>R71S2</v>
      </c>
      <c r="BN667" s="76">
        <f t="shared" si="306"/>
        <v>8.9420998602313979</v>
      </c>
      <c r="BO667" s="76"/>
      <c r="BP667" s="110">
        <f t="shared" si="307"/>
        <v>21.407473699897341</v>
      </c>
      <c r="BQ667" s="144">
        <f t="shared" si="308"/>
        <v>0.19524999999999998</v>
      </c>
      <c r="BR667" s="110" t="e">
        <f t="shared" si="309"/>
        <v>#DIV/0!</v>
      </c>
      <c r="BS667" s="99">
        <v>5</v>
      </c>
      <c r="BT667" s="99">
        <f t="shared" si="310"/>
        <v>9996.7708799999982</v>
      </c>
      <c r="BU667" s="122">
        <v>6</v>
      </c>
      <c r="BV667" s="122">
        <f t="shared" si="311"/>
        <v>8085.7708799999982</v>
      </c>
      <c r="BW667" s="122">
        <f t="shared" si="312"/>
        <v>1.663551401869159E-2</v>
      </c>
      <c r="BX667" s="122" t="s">
        <v>1377</v>
      </c>
      <c r="BY667" s="122">
        <f t="shared" si="313"/>
        <v>0.27756271157432849</v>
      </c>
      <c r="BZ667" s="78">
        <v>-5.436673945605631</v>
      </c>
      <c r="CA667" s="122" t="e">
        <f t="shared" si="314"/>
        <v>#NUM!</v>
      </c>
      <c r="CB667" s="122" t="e">
        <f t="shared" si="315"/>
        <v>#NUM!</v>
      </c>
    </row>
    <row r="668" spans="1:80" x14ac:dyDescent="0.35">
      <c r="A668" s="34" t="s">
        <v>85</v>
      </c>
      <c r="B668" s="14">
        <f t="shared" si="323"/>
        <v>2</v>
      </c>
      <c r="C668" s="8" t="s">
        <v>45</v>
      </c>
      <c r="D668" s="14">
        <v>2</v>
      </c>
      <c r="E668" s="58">
        <v>43906</v>
      </c>
      <c r="F668" s="14">
        <v>3291</v>
      </c>
      <c r="G668" s="14">
        <v>3291.8</v>
      </c>
      <c r="H668" s="14">
        <f t="shared" si="320"/>
        <v>3247</v>
      </c>
      <c r="I668" s="14">
        <f t="shared" si="320"/>
        <v>3247.8</v>
      </c>
      <c r="J668" s="8">
        <v>7</v>
      </c>
      <c r="K668" s="54">
        <v>276.14660000000003</v>
      </c>
      <c r="L668" s="57">
        <v>95.7</v>
      </c>
      <c r="M668" s="8">
        <v>77.8</v>
      </c>
      <c r="N668" s="8">
        <v>224.2</v>
      </c>
      <c r="O668" s="8">
        <v>10.7</v>
      </c>
      <c r="P668" s="8">
        <v>0.54100000000000004</v>
      </c>
      <c r="Q668" s="8">
        <v>0.106</v>
      </c>
      <c r="R668" s="8">
        <v>0.17799999999999999</v>
      </c>
      <c r="S668" s="8">
        <v>1911</v>
      </c>
      <c r="T668" s="8"/>
      <c r="U668" s="8"/>
      <c r="V668" s="8"/>
      <c r="W668" s="8">
        <v>0.25900000000000001</v>
      </c>
      <c r="X668" s="8"/>
      <c r="Y668" s="8"/>
      <c r="Z668" s="8">
        <v>1119</v>
      </c>
      <c r="AA668" s="8">
        <v>7.3</v>
      </c>
      <c r="AB668" s="8">
        <v>9.1</v>
      </c>
      <c r="AC668" s="8">
        <v>2035</v>
      </c>
      <c r="AD668" s="8">
        <v>191.72399999999999</v>
      </c>
      <c r="AE668" s="8"/>
      <c r="AF668" s="8"/>
      <c r="AG668" s="7">
        <v>0.93</v>
      </c>
      <c r="AH668" s="111">
        <v>0.127</v>
      </c>
      <c r="AI668" s="124">
        <v>4.1100513846153867E-2</v>
      </c>
      <c r="AJ668" s="7">
        <v>46.529999999999994</v>
      </c>
      <c r="AK668" s="124">
        <v>2105.904951076921</v>
      </c>
      <c r="AM668" s="124">
        <v>7481.1432538461531</v>
      </c>
      <c r="AN668" s="124">
        <v>11448.85953015385</v>
      </c>
      <c r="AO668" s="124">
        <v>5.0219347692307714</v>
      </c>
      <c r="AQ668" s="78"/>
      <c r="AR668" s="7">
        <v>0.20030088115194503</v>
      </c>
      <c r="AS668" s="7">
        <f t="shared" si="296"/>
        <v>2.7960000000000003</v>
      </c>
      <c r="AT668">
        <v>44.2</v>
      </c>
      <c r="AU668" s="8">
        <v>0</v>
      </c>
      <c r="AV668" s="8">
        <v>0</v>
      </c>
      <c r="AW668" s="78" t="s">
        <v>97</v>
      </c>
      <c r="AX668" s="78" t="s">
        <v>101</v>
      </c>
      <c r="AY668">
        <v>2640.9</v>
      </c>
      <c r="AZ668" s="77">
        <v>5223.04</v>
      </c>
      <c r="BA668">
        <v>151.27000000000001</v>
      </c>
      <c r="BB668">
        <v>7.0329261775116763</v>
      </c>
      <c r="BC668" s="78" t="str">
        <f t="shared" si="302"/>
        <v>R71S2C2</v>
      </c>
      <c r="BD668" s="78">
        <f t="shared" si="303"/>
        <v>25.002111209206991</v>
      </c>
      <c r="BE668">
        <v>18.16</v>
      </c>
      <c r="BF668" s="78" t="s">
        <v>49</v>
      </c>
      <c r="BG668" s="99">
        <v>26.8</v>
      </c>
      <c r="BH668" s="142">
        <v>6.0756501182033098</v>
      </c>
      <c r="BI668" s="99">
        <v>4</v>
      </c>
      <c r="BJ668" s="99">
        <f t="shared" si="304"/>
        <v>11.632499999999999</v>
      </c>
      <c r="BK668" s="99">
        <v>43.735224586288425</v>
      </c>
      <c r="BL668" s="142">
        <v>7.2710280373831777</v>
      </c>
      <c r="BM668" s="76" t="str">
        <f t="shared" si="305"/>
        <v>R71S2</v>
      </c>
      <c r="BN668" s="76">
        <f t="shared" si="306"/>
        <v>8.9420998602313979</v>
      </c>
      <c r="BO668" s="76"/>
      <c r="BP668" s="110">
        <f t="shared" si="307"/>
        <v>21.407473699897341</v>
      </c>
      <c r="BQ668" s="144">
        <f t="shared" si="308"/>
        <v>0.19524999999999998</v>
      </c>
      <c r="BR668" s="110" t="e">
        <f t="shared" si="309"/>
        <v>#DIV/0!</v>
      </c>
      <c r="BS668" s="99">
        <v>5</v>
      </c>
      <c r="BT668" s="99">
        <f t="shared" si="310"/>
        <v>9904.648799999999</v>
      </c>
      <c r="BU668" s="122">
        <v>6</v>
      </c>
      <c r="BV668" s="122">
        <f t="shared" si="311"/>
        <v>7993.648799999999</v>
      </c>
      <c r="BW668" s="122">
        <f t="shared" si="312"/>
        <v>1.663551401869159E-2</v>
      </c>
      <c r="BX668" s="122" t="s">
        <v>1377</v>
      </c>
      <c r="BY668" s="122">
        <f t="shared" si="313"/>
        <v>0.27756271157432849</v>
      </c>
      <c r="BZ668" s="78">
        <v>-5.436673945605631</v>
      </c>
      <c r="CA668" s="122" t="e">
        <f t="shared" si="314"/>
        <v>#NUM!</v>
      </c>
      <c r="CB668" s="122" t="e">
        <f t="shared" si="315"/>
        <v>#NUM!</v>
      </c>
    </row>
    <row r="669" spans="1:80" x14ac:dyDescent="0.35">
      <c r="A669" s="34" t="s">
        <v>85</v>
      </c>
      <c r="B669" s="14">
        <f t="shared" si="323"/>
        <v>2</v>
      </c>
      <c r="C669" s="8" t="s">
        <v>45</v>
      </c>
      <c r="D669" s="14">
        <v>1</v>
      </c>
      <c r="E669" s="58">
        <v>43906</v>
      </c>
      <c r="F669" s="14">
        <v>3270.1</v>
      </c>
      <c r="G669" s="14">
        <v>3270.9</v>
      </c>
      <c r="H669" s="14">
        <f t="shared" si="320"/>
        <v>3226.1</v>
      </c>
      <c r="I669" s="14">
        <f t="shared" si="320"/>
        <v>3226.9</v>
      </c>
      <c r="J669" s="8">
        <v>7</v>
      </c>
      <c r="K669" s="54">
        <v>275.01800000000003</v>
      </c>
      <c r="L669" s="57">
        <v>95.7</v>
      </c>
      <c r="M669" s="8">
        <v>77.8</v>
      </c>
      <c r="N669" s="8">
        <v>224.2</v>
      </c>
      <c r="O669" s="8">
        <v>10.7</v>
      </c>
      <c r="P669" s="8">
        <v>0.54100000000000004</v>
      </c>
      <c r="Q669" s="8">
        <v>0.106</v>
      </c>
      <c r="R669" s="8">
        <v>0.17799999999999999</v>
      </c>
      <c r="S669" s="8">
        <v>1911</v>
      </c>
      <c r="T669" s="8"/>
      <c r="U669" s="8"/>
      <c r="V669" s="8"/>
      <c r="W669" s="8">
        <v>0.25900000000000001</v>
      </c>
      <c r="X669" s="8"/>
      <c r="Y669" s="8"/>
      <c r="Z669" s="8">
        <v>1119</v>
      </c>
      <c r="AA669" s="8">
        <v>7.3</v>
      </c>
      <c r="AB669" s="8">
        <v>9.1</v>
      </c>
      <c r="AC669" s="8">
        <v>2035</v>
      </c>
      <c r="AD669" s="8">
        <v>191.72399999999999</v>
      </c>
      <c r="AE669" s="8"/>
      <c r="AF669" s="8"/>
      <c r="AG669" s="7">
        <v>0.93</v>
      </c>
      <c r="AH669" s="111">
        <v>0.127</v>
      </c>
      <c r="AI669" s="124">
        <v>4.1100513846153867E-2</v>
      </c>
      <c r="AJ669" s="7">
        <v>46.529999999999994</v>
      </c>
      <c r="AK669" s="124">
        <v>2105.904951076921</v>
      </c>
      <c r="AM669" s="124">
        <v>7481.1432538461531</v>
      </c>
      <c r="AN669" s="124">
        <v>11448.85953015385</v>
      </c>
      <c r="AO669" s="124">
        <v>5.0219347692307714</v>
      </c>
      <c r="AQ669" s="78"/>
      <c r="AR669" s="7">
        <v>0.20030088115194503</v>
      </c>
      <c r="AS669" s="7">
        <f t="shared" si="296"/>
        <v>2.7960000000000003</v>
      </c>
      <c r="AT669">
        <v>44.2</v>
      </c>
      <c r="AU669" s="8">
        <v>0.17549999999999996</v>
      </c>
      <c r="AV669" s="8">
        <v>7.02</v>
      </c>
      <c r="AW669" s="78" t="s">
        <v>97</v>
      </c>
      <c r="AX669" s="78" t="s">
        <v>101</v>
      </c>
      <c r="AY669">
        <v>2616.1</v>
      </c>
      <c r="AZ669" s="77">
        <v>5214.68</v>
      </c>
      <c r="BA669">
        <v>55.11</v>
      </c>
      <c r="BB669">
        <v>84.084384548484152</v>
      </c>
      <c r="BC669" s="78" t="str">
        <f t="shared" si="302"/>
        <v>R71S2C1</v>
      </c>
      <c r="BD669" s="78">
        <f t="shared" si="303"/>
        <v>25.002111209206991</v>
      </c>
      <c r="BE669">
        <v>218.49999999999997</v>
      </c>
      <c r="BF669" s="78" t="s">
        <v>49</v>
      </c>
      <c r="BG669" s="99">
        <v>26.8</v>
      </c>
      <c r="BH669" s="142">
        <v>6.0756501182033098</v>
      </c>
      <c r="BI669" s="99">
        <v>4</v>
      </c>
      <c r="BJ669" s="99">
        <f t="shared" si="304"/>
        <v>11.632499999999999</v>
      </c>
      <c r="BK669" s="99">
        <v>43.735224586288425</v>
      </c>
      <c r="BL669" s="142">
        <v>7.2710280373831777</v>
      </c>
      <c r="BM669" s="76" t="str">
        <f t="shared" si="305"/>
        <v>R71S2</v>
      </c>
      <c r="BN669" s="76">
        <f t="shared" si="306"/>
        <v>8.9420998602313979</v>
      </c>
      <c r="BO669" s="76"/>
      <c r="BP669" s="110">
        <f t="shared" si="307"/>
        <v>21.407473699897341</v>
      </c>
      <c r="BQ669" s="144">
        <f t="shared" si="308"/>
        <v>0.19524999999999998</v>
      </c>
      <c r="BR669" s="110" t="e">
        <f t="shared" si="309"/>
        <v>#DIV/0!</v>
      </c>
      <c r="BS669" s="99">
        <v>5</v>
      </c>
      <c r="BT669" s="99">
        <f t="shared" si="310"/>
        <v>9840.8954400000002</v>
      </c>
      <c r="BU669" s="122">
        <v>6</v>
      </c>
      <c r="BV669" s="122">
        <f t="shared" si="311"/>
        <v>7929.8954400000002</v>
      </c>
      <c r="BW669" s="122">
        <f t="shared" si="312"/>
        <v>1.663551401869159E-2</v>
      </c>
      <c r="BX669" s="122" t="s">
        <v>1377</v>
      </c>
      <c r="BY669" s="122">
        <f t="shared" si="313"/>
        <v>0.27756271157432849</v>
      </c>
      <c r="BZ669" s="78">
        <v>-5.436673945605631</v>
      </c>
      <c r="CA669" s="122" t="e">
        <f t="shared" si="314"/>
        <v>#NUM!</v>
      </c>
      <c r="CB669" s="122" t="e">
        <f t="shared" si="315"/>
        <v>#NUM!</v>
      </c>
    </row>
    <row r="670" spans="1:80" x14ac:dyDescent="0.35">
      <c r="A670" s="34" t="s">
        <v>85</v>
      </c>
      <c r="B670" s="14">
        <v>1</v>
      </c>
      <c r="C670" s="8" t="s">
        <v>44</v>
      </c>
      <c r="D670" s="14">
        <v>4</v>
      </c>
      <c r="E670" s="58">
        <v>43905</v>
      </c>
      <c r="F670" s="14">
        <v>3531.8</v>
      </c>
      <c r="G670" s="14">
        <v>3532.6</v>
      </c>
      <c r="H670" s="14">
        <f t="shared" si="320"/>
        <v>3487.8</v>
      </c>
      <c r="I670" s="14">
        <f t="shared" si="320"/>
        <v>3488.6</v>
      </c>
      <c r="J670" s="8">
        <v>7</v>
      </c>
      <c r="K670" s="54">
        <v>289.14979999999997</v>
      </c>
      <c r="L670" s="57">
        <v>219.2</v>
      </c>
      <c r="M670" s="8">
        <v>94.7</v>
      </c>
      <c r="N670" s="8">
        <v>308.2</v>
      </c>
      <c r="O670" s="8">
        <v>60.6</v>
      </c>
      <c r="P670" s="8">
        <v>1.222</v>
      </c>
      <c r="Q670" s="8">
        <v>0.28100000000000003</v>
      </c>
      <c r="R670" s="8">
        <v>0.19700000000000001</v>
      </c>
      <c r="S670" s="8">
        <v>2588</v>
      </c>
      <c r="T670" s="8">
        <v>9146</v>
      </c>
      <c r="U670" s="8"/>
      <c r="V670" s="8"/>
      <c r="W670" s="8">
        <v>0.25900000000000001</v>
      </c>
      <c r="X670" s="8"/>
      <c r="Y670" s="8"/>
      <c r="Z670" s="8">
        <v>619</v>
      </c>
      <c r="AA670" s="8">
        <v>560</v>
      </c>
      <c r="AB670" s="8">
        <v>18.7</v>
      </c>
      <c r="AC670" s="8">
        <v>2742.55</v>
      </c>
      <c r="AD670" s="8">
        <v>172.94900000000001</v>
      </c>
      <c r="AE670" s="8"/>
      <c r="AF670" s="8"/>
      <c r="AG670" s="7">
        <v>1.038</v>
      </c>
      <c r="AH670" s="111">
        <v>7.0000000000000007E-2</v>
      </c>
      <c r="AI670" s="124">
        <v>2.5656494252873582E-2</v>
      </c>
      <c r="AJ670" s="7">
        <v>41.764000000000003</v>
      </c>
      <c r="AK670" s="124">
        <v>2433.5082873563201</v>
      </c>
      <c r="AM670" s="124">
        <v>7536.2369979885088</v>
      </c>
      <c r="AN670" s="124">
        <v>12142.209991091961</v>
      </c>
      <c r="AO670" s="124">
        <v>5.9741247126436798</v>
      </c>
      <c r="AQ670" s="78"/>
      <c r="AR670" s="7">
        <v>2.6673690259553684E-2</v>
      </c>
      <c r="AS670" s="7">
        <f t="shared" si="296"/>
        <v>0.33420000000000005</v>
      </c>
      <c r="AT670">
        <v>69.699999999999989</v>
      </c>
      <c r="AU670" s="8">
        <v>0</v>
      </c>
      <c r="AV670" s="8">
        <v>0</v>
      </c>
      <c r="AW670" s="78" t="s">
        <v>97</v>
      </c>
      <c r="AX670" s="78" t="s">
        <v>101</v>
      </c>
      <c r="AY670">
        <v>2891.7</v>
      </c>
      <c r="AZ670" s="77">
        <v>5319.36</v>
      </c>
      <c r="BA670" t="s">
        <v>106</v>
      </c>
      <c r="BB670" t="e">
        <v>#VALUE!</v>
      </c>
      <c r="BC670" s="78" t="str">
        <f t="shared" si="302"/>
        <v>R71S1C4</v>
      </c>
      <c r="BD670" s="78" t="e">
        <f t="shared" si="303"/>
        <v>#VALUE!</v>
      </c>
      <c r="BE670" t="e">
        <v>#VALUE!</v>
      </c>
      <c r="BF670" s="78"/>
      <c r="BG670" s="99">
        <v>22.3</v>
      </c>
      <c r="BH670" s="142">
        <v>5.8040417584522555</v>
      </c>
      <c r="BI670" s="99">
        <v>4</v>
      </c>
      <c r="BJ670" s="99">
        <f t="shared" si="304"/>
        <v>10.441000000000001</v>
      </c>
      <c r="BK670" s="99">
        <v>65.667800019155251</v>
      </c>
      <c r="BL670" s="142">
        <v>1.5627062706270627</v>
      </c>
      <c r="BM670" s="76" t="str">
        <f t="shared" si="305"/>
        <v>R71S1</v>
      </c>
      <c r="BN670" s="76" t="e">
        <f t="shared" si="306"/>
        <v>#VALUE!</v>
      </c>
      <c r="BO670" s="76"/>
      <c r="BP670" s="110">
        <f t="shared" si="307"/>
        <v>2.8012235230974536</v>
      </c>
      <c r="BQ670" s="144">
        <f t="shared" si="308"/>
        <v>0.19700000000000001</v>
      </c>
      <c r="BR670" s="110">
        <f t="shared" si="309"/>
        <v>2.8012235230974536</v>
      </c>
      <c r="BS670" s="99">
        <v>5</v>
      </c>
      <c r="BT670" s="99">
        <f t="shared" si="310"/>
        <v>11874.703391999999</v>
      </c>
      <c r="BU670" s="122">
        <v>6</v>
      </c>
      <c r="BV670" s="122">
        <f t="shared" si="311"/>
        <v>9286.7033919999994</v>
      </c>
      <c r="BW670" s="122">
        <f t="shared" si="312"/>
        <v>3.2508250825082508E-3</v>
      </c>
      <c r="BX670" s="122" t="s">
        <v>1377</v>
      </c>
      <c r="BY670" s="122">
        <f t="shared" si="313"/>
        <v>5.14771945825672E-2</v>
      </c>
      <c r="BZ670" s="78">
        <v>-5.737905412053661</v>
      </c>
      <c r="CA670" s="122">
        <f t="shared" si="314"/>
        <v>-5.737905412053661</v>
      </c>
      <c r="CB670" s="122">
        <f t="shared" si="315"/>
        <v>-1.9176079887083337</v>
      </c>
    </row>
    <row r="671" spans="1:80" x14ac:dyDescent="0.35">
      <c r="A671" s="34" t="s">
        <v>85</v>
      </c>
      <c r="B671" s="14">
        <f t="shared" ref="B671:B673" si="324">B670</f>
        <v>1</v>
      </c>
      <c r="C671" s="8" t="s">
        <v>44</v>
      </c>
      <c r="D671" s="14">
        <v>3</v>
      </c>
      <c r="E671" s="58">
        <v>43905</v>
      </c>
      <c r="F671" s="14">
        <v>3475</v>
      </c>
      <c r="G671" s="14">
        <v>3475.8</v>
      </c>
      <c r="H671" s="14">
        <f t="shared" ref="H671:I673" si="325">F671-44</f>
        <v>3431</v>
      </c>
      <c r="I671" s="14">
        <f t="shared" si="325"/>
        <v>3431.8</v>
      </c>
      <c r="J671" s="8">
        <v>7</v>
      </c>
      <c r="K671" s="54">
        <v>286.08260000000001</v>
      </c>
      <c r="L671" s="57">
        <v>219.2</v>
      </c>
      <c r="M671" s="8">
        <v>94.7</v>
      </c>
      <c r="N671" s="8">
        <v>308.2</v>
      </c>
      <c r="O671" s="8">
        <v>60.6</v>
      </c>
      <c r="P671" s="8">
        <v>1.222</v>
      </c>
      <c r="Q671" s="8">
        <v>0.28100000000000003</v>
      </c>
      <c r="R671" s="8">
        <v>0.19700000000000001</v>
      </c>
      <c r="S671" s="8">
        <v>2588</v>
      </c>
      <c r="T671" s="8">
        <v>9146</v>
      </c>
      <c r="U671" s="8"/>
      <c r="V671" s="8"/>
      <c r="W671" s="8">
        <v>0.25900000000000001</v>
      </c>
      <c r="X671" s="8"/>
      <c r="Y671" s="8"/>
      <c r="Z671" s="8">
        <v>619</v>
      </c>
      <c r="AA671" s="8">
        <v>560</v>
      </c>
      <c r="AB671" s="8">
        <v>18.7</v>
      </c>
      <c r="AC671" s="8">
        <v>2742.55</v>
      </c>
      <c r="AD671" s="8">
        <v>172.94900000000001</v>
      </c>
      <c r="AE671" s="8"/>
      <c r="AF671" s="8"/>
      <c r="AG671" s="7">
        <v>1.038</v>
      </c>
      <c r="AH671" s="111">
        <v>7.0000000000000007E-2</v>
      </c>
      <c r="AI671" s="124">
        <v>2.5656494252873582E-2</v>
      </c>
      <c r="AJ671" s="7">
        <v>41.764000000000003</v>
      </c>
      <c r="AK671" s="124">
        <v>2433.5082873563201</v>
      </c>
      <c r="AM671" s="124">
        <v>7536.2369979885088</v>
      </c>
      <c r="AN671" s="124">
        <v>12142.209991091961</v>
      </c>
      <c r="AO671" s="124">
        <v>5.9741247126436798</v>
      </c>
      <c r="AQ671" s="78"/>
      <c r="AR671" s="7">
        <v>2.6673690259553684E-2</v>
      </c>
      <c r="AS671" s="7">
        <f t="shared" si="296"/>
        <v>0.33420000000000005</v>
      </c>
      <c r="AT671">
        <v>69.699999999999989</v>
      </c>
      <c r="AU671" s="8">
        <v>0</v>
      </c>
      <c r="AV671" s="8">
        <v>0</v>
      </c>
      <c r="AW671" s="78" t="s">
        <v>97</v>
      </c>
      <c r="AX671" s="78" t="s">
        <v>101</v>
      </c>
      <c r="AY671">
        <v>2841.3</v>
      </c>
      <c r="AZ671" s="77">
        <v>5296.64</v>
      </c>
      <c r="BA671" t="s">
        <v>106</v>
      </c>
      <c r="BB671" t="e">
        <v>#VALUE!</v>
      </c>
      <c r="BC671" s="78" t="str">
        <f t="shared" si="302"/>
        <v>R71S1C3</v>
      </c>
      <c r="BD671" s="78" t="e">
        <f t="shared" si="303"/>
        <v>#VALUE!</v>
      </c>
      <c r="BE671" t="e">
        <v>#VALUE!</v>
      </c>
      <c r="BF671" s="78"/>
      <c r="BG671" s="99">
        <v>22.3</v>
      </c>
      <c r="BH671" s="142">
        <v>5.8040417584522555</v>
      </c>
      <c r="BI671" s="99">
        <v>4</v>
      </c>
      <c r="BJ671" s="99">
        <f t="shared" si="304"/>
        <v>10.441000000000001</v>
      </c>
      <c r="BK671" s="99">
        <v>65.667800019155251</v>
      </c>
      <c r="BL671" s="142">
        <v>1.5627062706270627</v>
      </c>
      <c r="BM671" s="76" t="str">
        <f t="shared" si="305"/>
        <v>R71S1</v>
      </c>
      <c r="BN671" s="76" t="e">
        <f t="shared" si="306"/>
        <v>#VALUE!</v>
      </c>
      <c r="BO671" s="76"/>
      <c r="BP671" s="110">
        <f t="shared" si="307"/>
        <v>2.8012235230974536</v>
      </c>
      <c r="BQ671" s="144">
        <f t="shared" si="308"/>
        <v>0.19700000000000001</v>
      </c>
      <c r="BR671" s="110">
        <f t="shared" si="309"/>
        <v>2.8012235230974536</v>
      </c>
      <c r="BS671" s="99">
        <v>5</v>
      </c>
      <c r="BT671" s="99">
        <f t="shared" si="310"/>
        <v>11681.31984</v>
      </c>
      <c r="BU671" s="122">
        <v>6</v>
      </c>
      <c r="BV671" s="122">
        <f t="shared" si="311"/>
        <v>9093.3198400000001</v>
      </c>
      <c r="BW671" s="122">
        <f t="shared" si="312"/>
        <v>3.2508250825082508E-3</v>
      </c>
      <c r="BX671" s="122" t="s">
        <v>1377</v>
      </c>
      <c r="BY671" s="122">
        <f t="shared" si="313"/>
        <v>5.14771945825672E-2</v>
      </c>
      <c r="BZ671" s="78">
        <v>-5.737905412053661</v>
      </c>
      <c r="CA671" s="122">
        <f t="shared" si="314"/>
        <v>-5.737905412053661</v>
      </c>
      <c r="CB671" s="122">
        <f t="shared" si="315"/>
        <v>-1.9176079887083337</v>
      </c>
    </row>
    <row r="672" spans="1:80" x14ac:dyDescent="0.35">
      <c r="A672" s="34" t="s">
        <v>85</v>
      </c>
      <c r="B672" s="14">
        <f t="shared" si="324"/>
        <v>1</v>
      </c>
      <c r="C672" s="8" t="s">
        <v>44</v>
      </c>
      <c r="D672" s="14">
        <v>2</v>
      </c>
      <c r="E672" s="58">
        <v>43905</v>
      </c>
      <c r="F672" s="14">
        <v>3453</v>
      </c>
      <c r="G672" s="14">
        <v>3453.8</v>
      </c>
      <c r="H672" s="14">
        <f t="shared" si="325"/>
        <v>3409</v>
      </c>
      <c r="I672" s="14">
        <f t="shared" si="325"/>
        <v>3409.8</v>
      </c>
      <c r="J672" s="8">
        <v>7</v>
      </c>
      <c r="K672" s="54">
        <v>284.89460000000003</v>
      </c>
      <c r="L672" s="57">
        <v>219.2</v>
      </c>
      <c r="M672" s="8">
        <v>94.7</v>
      </c>
      <c r="N672" s="8">
        <v>308.2</v>
      </c>
      <c r="O672" s="8">
        <v>60.6</v>
      </c>
      <c r="P672" s="8">
        <v>1.222</v>
      </c>
      <c r="Q672" s="8">
        <v>0.28100000000000003</v>
      </c>
      <c r="R672" s="8">
        <v>0.19700000000000001</v>
      </c>
      <c r="S672" s="8">
        <v>2588</v>
      </c>
      <c r="T672" s="8">
        <v>9146</v>
      </c>
      <c r="U672" s="8"/>
      <c r="V672" s="8"/>
      <c r="W672" s="8">
        <v>0.25900000000000001</v>
      </c>
      <c r="X672" s="8"/>
      <c r="Y672" s="8"/>
      <c r="Z672" s="8">
        <v>619</v>
      </c>
      <c r="AA672" s="8">
        <v>560</v>
      </c>
      <c r="AB672" s="8">
        <v>18.7</v>
      </c>
      <c r="AC672" s="8">
        <v>2742.55</v>
      </c>
      <c r="AD672" s="8">
        <v>172.94900000000001</v>
      </c>
      <c r="AE672" s="8"/>
      <c r="AF672" s="8"/>
      <c r="AG672" s="7">
        <v>1.038</v>
      </c>
      <c r="AH672" s="111">
        <v>7.0000000000000007E-2</v>
      </c>
      <c r="AI672" s="124">
        <v>2.5656494252873582E-2</v>
      </c>
      <c r="AJ672" s="7">
        <v>41.764000000000003</v>
      </c>
      <c r="AK672" s="124">
        <v>2433.5082873563201</v>
      </c>
      <c r="AM672" s="124">
        <v>7536.2369979885088</v>
      </c>
      <c r="AN672" s="124">
        <v>12142.209991091961</v>
      </c>
      <c r="AO672" s="124">
        <v>5.9741247126436798</v>
      </c>
      <c r="AQ672" s="78"/>
      <c r="AR672" s="7">
        <v>2.6673690259553684E-2</v>
      </c>
      <c r="AS672" s="7">
        <f t="shared" si="296"/>
        <v>0.33420000000000005</v>
      </c>
      <c r="AT672">
        <v>69.699999999999989</v>
      </c>
      <c r="AU672" s="8">
        <v>0</v>
      </c>
      <c r="AV672" s="8">
        <v>0</v>
      </c>
      <c r="AW672" s="78" t="s">
        <v>97</v>
      </c>
      <c r="AX672" s="78" t="s">
        <v>101</v>
      </c>
      <c r="AY672">
        <v>2811.4</v>
      </c>
      <c r="AZ672" s="77">
        <v>5287.84</v>
      </c>
      <c r="BA672">
        <v>159.61000000000001</v>
      </c>
      <c r="BB672">
        <v>4.1591962656070809</v>
      </c>
      <c r="BC672" s="78" t="str">
        <f t="shared" si="302"/>
        <v>R71S1C2</v>
      </c>
      <c r="BD672" s="78" t="e">
        <f t="shared" si="303"/>
        <v>#VALUE!</v>
      </c>
      <c r="BE672">
        <v>10.3</v>
      </c>
      <c r="BF672" s="78"/>
      <c r="BG672" s="99">
        <v>22.3</v>
      </c>
      <c r="BH672" s="142">
        <v>5.8040417584522555</v>
      </c>
      <c r="BI672" s="99">
        <v>4</v>
      </c>
      <c r="BJ672" s="99">
        <f t="shared" si="304"/>
        <v>10.441000000000001</v>
      </c>
      <c r="BK672" s="99">
        <v>65.667800019155251</v>
      </c>
      <c r="BL672" s="142">
        <v>1.5627062706270627</v>
      </c>
      <c r="BM672" s="76" t="str">
        <f t="shared" si="305"/>
        <v>R71S1</v>
      </c>
      <c r="BN672" s="76" t="e">
        <f t="shared" si="306"/>
        <v>#VALUE!</v>
      </c>
      <c r="BO672" s="76"/>
      <c r="BP672" s="110">
        <f t="shared" si="307"/>
        <v>2.8012235230974536</v>
      </c>
      <c r="BQ672" s="144">
        <f t="shared" si="308"/>
        <v>0.19700000000000001</v>
      </c>
      <c r="BR672" s="110">
        <f t="shared" si="309"/>
        <v>2.8012235230974536</v>
      </c>
      <c r="BS672" s="99">
        <v>5</v>
      </c>
      <c r="BT672" s="99">
        <f t="shared" si="310"/>
        <v>11606.417759999998</v>
      </c>
      <c r="BU672" s="122">
        <v>6</v>
      </c>
      <c r="BV672" s="122">
        <f t="shared" si="311"/>
        <v>9018.4177599999985</v>
      </c>
      <c r="BW672" s="122">
        <f t="shared" si="312"/>
        <v>3.2508250825082508E-3</v>
      </c>
      <c r="BX672" s="122" t="s">
        <v>1377</v>
      </c>
      <c r="BY672" s="122">
        <f t="shared" si="313"/>
        <v>5.14771945825672E-2</v>
      </c>
      <c r="BZ672" s="78">
        <v>-5.737905412053661</v>
      </c>
      <c r="CA672" s="122">
        <f t="shared" si="314"/>
        <v>-5.737905412053661</v>
      </c>
      <c r="CB672" s="122">
        <f t="shared" si="315"/>
        <v>-1.9176079887083337</v>
      </c>
    </row>
    <row r="673" spans="1:80" x14ac:dyDescent="0.35">
      <c r="A673" s="34" t="s">
        <v>85</v>
      </c>
      <c r="B673" s="14">
        <f t="shared" si="324"/>
        <v>1</v>
      </c>
      <c r="C673" s="8" t="s">
        <v>44</v>
      </c>
      <c r="D673" s="14">
        <v>1</v>
      </c>
      <c r="E673" s="58">
        <v>43905</v>
      </c>
      <c r="F673" s="14">
        <v>3438.8</v>
      </c>
      <c r="G673" s="14">
        <v>3439.4</v>
      </c>
      <c r="H673" s="14">
        <f t="shared" si="325"/>
        <v>3394.8</v>
      </c>
      <c r="I673" s="14">
        <f t="shared" si="325"/>
        <v>3395.4</v>
      </c>
      <c r="J673" s="8">
        <v>5</v>
      </c>
      <c r="K673" s="54">
        <v>284.11699999999996</v>
      </c>
      <c r="L673" s="57">
        <v>219.2</v>
      </c>
      <c r="M673" s="8">
        <v>94.7</v>
      </c>
      <c r="N673" s="8">
        <v>308.2</v>
      </c>
      <c r="O673" s="8">
        <v>60.6</v>
      </c>
      <c r="P673" s="8">
        <v>1.222</v>
      </c>
      <c r="Q673" s="8">
        <v>0.28100000000000003</v>
      </c>
      <c r="R673" s="8">
        <v>0.19700000000000001</v>
      </c>
      <c r="S673" s="8">
        <v>2588</v>
      </c>
      <c r="T673" s="8">
        <v>9146</v>
      </c>
      <c r="U673" s="8"/>
      <c r="V673" s="8"/>
      <c r="W673" s="8">
        <v>0.25900000000000001</v>
      </c>
      <c r="X673" s="8"/>
      <c r="Y673" s="8"/>
      <c r="Z673" s="8">
        <v>619</v>
      </c>
      <c r="AA673" s="8">
        <v>560</v>
      </c>
      <c r="AB673" s="8">
        <v>18.7</v>
      </c>
      <c r="AC673" s="8">
        <v>2742.55</v>
      </c>
      <c r="AD673" s="8">
        <v>172.94900000000001</v>
      </c>
      <c r="AE673" s="8"/>
      <c r="AF673" s="8"/>
      <c r="AG673" s="7">
        <v>1.038</v>
      </c>
      <c r="AH673" s="111">
        <v>7.0000000000000007E-2</v>
      </c>
      <c r="AI673" s="124">
        <v>2.5656494252873582E-2</v>
      </c>
      <c r="AJ673" s="7">
        <v>41.764000000000003</v>
      </c>
      <c r="AK673" s="124">
        <v>2433.5082873563201</v>
      </c>
      <c r="AM673" s="124">
        <v>7536.2369979885088</v>
      </c>
      <c r="AN673" s="124">
        <v>12142.209991091961</v>
      </c>
      <c r="AO673" s="124">
        <v>5.9741247126436798</v>
      </c>
      <c r="AQ673" s="78"/>
      <c r="AR673" s="7">
        <v>2.6673690259553684E-2</v>
      </c>
      <c r="AS673" s="7">
        <f t="shared" si="296"/>
        <v>0.33420000000000005</v>
      </c>
      <c r="AT673">
        <v>69.699999999999989</v>
      </c>
      <c r="AU673" s="8">
        <v>7.6499999999999999E-2</v>
      </c>
      <c r="AV673" s="8">
        <v>3.06</v>
      </c>
      <c r="AW673" s="78" t="s">
        <v>97</v>
      </c>
      <c r="AX673" s="78" t="s">
        <v>101</v>
      </c>
      <c r="AY673">
        <v>2794.3</v>
      </c>
      <c r="AZ673" s="77">
        <v>5282.16</v>
      </c>
      <c r="BA673">
        <v>0</v>
      </c>
      <c r="BB673">
        <v>47.832273520214166</v>
      </c>
      <c r="BC673" s="78" t="str">
        <f t="shared" si="302"/>
        <v>R71S1C1</v>
      </c>
      <c r="BD673" s="78" t="e">
        <f t="shared" si="303"/>
        <v>#VALUE!</v>
      </c>
      <c r="BE673">
        <v>119</v>
      </c>
      <c r="BF673" s="78"/>
      <c r="BG673" s="99">
        <v>22.3</v>
      </c>
      <c r="BH673" s="142">
        <v>5.8040417584522555</v>
      </c>
      <c r="BI673" s="99">
        <v>4</v>
      </c>
      <c r="BJ673" s="99">
        <f t="shared" si="304"/>
        <v>10.441000000000001</v>
      </c>
      <c r="BK673" s="99">
        <v>65.667800019155251</v>
      </c>
      <c r="BL673" s="142">
        <v>1.5627062706270627</v>
      </c>
      <c r="BM673" s="76" t="str">
        <f t="shared" si="305"/>
        <v>R71S1</v>
      </c>
      <c r="BN673" s="76" t="e">
        <f t="shared" si="306"/>
        <v>#VALUE!</v>
      </c>
      <c r="BO673" s="76"/>
      <c r="BP673" s="110">
        <f t="shared" si="307"/>
        <v>2.8012235230974536</v>
      </c>
      <c r="BQ673" s="144">
        <f t="shared" si="308"/>
        <v>0.19700000000000001</v>
      </c>
      <c r="BR673" s="110">
        <f t="shared" si="309"/>
        <v>2.8012235230974536</v>
      </c>
      <c r="BS673" s="99">
        <v>5</v>
      </c>
      <c r="BT673" s="99">
        <f t="shared" si="310"/>
        <v>11558.071872</v>
      </c>
      <c r="BU673" s="122">
        <v>6</v>
      </c>
      <c r="BV673" s="122">
        <f t="shared" si="311"/>
        <v>8970.0718720000004</v>
      </c>
      <c r="BW673" s="122">
        <f t="shared" si="312"/>
        <v>3.2508250825082508E-3</v>
      </c>
      <c r="BX673" s="122" t="s">
        <v>1377</v>
      </c>
      <c r="BY673" s="122">
        <f t="shared" si="313"/>
        <v>5.14771945825672E-2</v>
      </c>
      <c r="BZ673" s="78">
        <v>-5.737905412053661</v>
      </c>
      <c r="CA673" s="122">
        <f t="shared" si="314"/>
        <v>-5.737905412053661</v>
      </c>
      <c r="CB673" s="122">
        <f t="shared" si="315"/>
        <v>-1.9176079887083337</v>
      </c>
    </row>
    <row r="674" spans="1:80" x14ac:dyDescent="0.35">
      <c r="A674" s="34" t="s">
        <v>86</v>
      </c>
      <c r="B674" s="14">
        <v>3</v>
      </c>
      <c r="C674" s="8" t="s">
        <v>46</v>
      </c>
      <c r="D674" s="14">
        <v>1</v>
      </c>
      <c r="E674" s="58">
        <v>44194</v>
      </c>
      <c r="F674" s="14">
        <v>3135.6</v>
      </c>
      <c r="G674" s="14">
        <v>3136.6</v>
      </c>
      <c r="H674" s="14">
        <f t="shared" ref="H674:I683" si="326">F674-15</f>
        <v>3120.6</v>
      </c>
      <c r="I674" s="14">
        <f t="shared" si="326"/>
        <v>3121.6</v>
      </c>
      <c r="J674" s="8">
        <v>9</v>
      </c>
      <c r="K674" s="54">
        <v>269</v>
      </c>
      <c r="L674" s="8">
        <v>178.7</v>
      </c>
      <c r="M674" s="8">
        <v>100.2</v>
      </c>
      <c r="N674" s="8">
        <v>153</v>
      </c>
      <c r="O674" s="8">
        <v>22</v>
      </c>
      <c r="P674" s="8">
        <v>1.387</v>
      </c>
      <c r="Q674" s="8">
        <v>0.47799999999999998</v>
      </c>
      <c r="R674" s="8">
        <v>0.35399999999999998</v>
      </c>
      <c r="S674" s="8">
        <v>1942</v>
      </c>
      <c r="T674" s="8"/>
      <c r="U674" s="8"/>
      <c r="V674" s="8"/>
      <c r="W674" s="8">
        <v>0.61499999999999999</v>
      </c>
      <c r="X674" s="8"/>
      <c r="Y674" s="8"/>
      <c r="Z674" s="8">
        <v>5210</v>
      </c>
      <c r="AA674" s="8">
        <v>39.799999999999997</v>
      </c>
      <c r="AB674" s="8">
        <v>8.4</v>
      </c>
      <c r="AC674" s="8">
        <v>2716</v>
      </c>
      <c r="AD674" s="8">
        <v>301.17399999999998</v>
      </c>
      <c r="AE674" s="8"/>
      <c r="AF674" s="8"/>
      <c r="AG674" s="7">
        <v>0.79700000000000004</v>
      </c>
      <c r="AH674" s="111">
        <v>0.13500000000000001</v>
      </c>
      <c r="AI674" s="124">
        <v>0.1212811071428571</v>
      </c>
      <c r="AJ674" s="7">
        <v>32.78</v>
      </c>
      <c r="AK674" s="124">
        <v>1506.1066298780479</v>
      </c>
      <c r="AM674" s="124"/>
      <c r="AN674" s="124"/>
      <c r="AO674" s="124"/>
      <c r="AQ674" s="78"/>
      <c r="AR674" s="7">
        <v>0.19521049420378278</v>
      </c>
      <c r="AS674" s="7">
        <f t="shared" si="296"/>
        <v>1.9196999999999997</v>
      </c>
      <c r="AT674">
        <v>42.1</v>
      </c>
      <c r="AU674" s="7">
        <v>0.63180000000000003</v>
      </c>
      <c r="AV674" s="7">
        <v>31.59</v>
      </c>
      <c r="AW674" s="78" t="s">
        <v>97</v>
      </c>
      <c r="AX674" s="78" t="s">
        <v>100</v>
      </c>
      <c r="AY674" s="78">
        <v>2841.3</v>
      </c>
      <c r="AZ674" s="78">
        <v>5296.64</v>
      </c>
      <c r="BA674" s="78" t="s">
        <v>106</v>
      </c>
      <c r="BB674" s="78" t="s">
        <v>106</v>
      </c>
      <c r="BC674" s="78" t="str">
        <f t="shared" si="302"/>
        <v>R57S3C1</v>
      </c>
      <c r="BD674" s="78">
        <f t="shared" si="303"/>
        <v>6.8904547700148226E-3</v>
      </c>
      <c r="BE674" s="78" t="e">
        <v>#VALUE!</v>
      </c>
      <c r="BF674" s="78"/>
      <c r="BG674" s="99">
        <v>30.1</v>
      </c>
      <c r="BH674" s="142">
        <v>1.503965832824893</v>
      </c>
      <c r="BI674" s="99">
        <v>3</v>
      </c>
      <c r="BJ674" s="99">
        <f t="shared" si="304"/>
        <v>10.926666666666668</v>
      </c>
      <c r="BK674" s="99">
        <v>82.855399633923128</v>
      </c>
      <c r="BL674" s="142">
        <v>4.5545454545454547</v>
      </c>
      <c r="BM674" s="76" t="str">
        <f t="shared" si="305"/>
        <v>R57S3</v>
      </c>
      <c r="BN674" s="76">
        <f t="shared" si="306"/>
        <v>3.5893393603244378E-3</v>
      </c>
      <c r="BO674" s="76"/>
      <c r="BP674" s="110">
        <f t="shared" si="307"/>
        <v>12.699288433030647</v>
      </c>
      <c r="BQ674" s="144">
        <f t="shared" si="308"/>
        <v>0.23566666666666666</v>
      </c>
      <c r="BR674" s="110">
        <f t="shared" si="309"/>
        <v>18.034066064590494</v>
      </c>
      <c r="BS674" s="99">
        <v>8</v>
      </c>
      <c r="BT674" s="99">
        <f t="shared" si="310"/>
        <v>8157.7476959999995</v>
      </c>
      <c r="BU674" s="122">
        <v>6</v>
      </c>
      <c r="BV674" s="122">
        <f t="shared" si="311"/>
        <v>6215.7476959999995</v>
      </c>
      <c r="BW674" s="122">
        <f t="shared" si="312"/>
        <v>1.609090909090909E-2</v>
      </c>
      <c r="BX674" s="122" t="s">
        <v>1377</v>
      </c>
      <c r="BY674" s="122">
        <f t="shared" si="313"/>
        <v>0.14381170975117899</v>
      </c>
      <c r="BZ674" s="78">
        <v>-5.7943596005123927</v>
      </c>
      <c r="CA674" s="122">
        <f t="shared" si="314"/>
        <v>-5.8272371946988457</v>
      </c>
      <c r="CB674" s="122">
        <f t="shared" si="315"/>
        <v>-11.186547242663373</v>
      </c>
    </row>
    <row r="675" spans="1:80" x14ac:dyDescent="0.35">
      <c r="A675" s="34" t="s">
        <v>86</v>
      </c>
      <c r="B675" s="14">
        <f t="shared" ref="B675:B676" si="327">B674</f>
        <v>3</v>
      </c>
      <c r="C675" s="8" t="s">
        <v>46</v>
      </c>
      <c r="D675" s="14">
        <v>2</v>
      </c>
      <c r="E675" s="58">
        <v>44194</v>
      </c>
      <c r="F675" s="14">
        <v>3152</v>
      </c>
      <c r="G675" s="14">
        <v>3153.4</v>
      </c>
      <c r="H675" s="14">
        <f t="shared" si="326"/>
        <v>3137</v>
      </c>
      <c r="I675" s="14">
        <f t="shared" si="326"/>
        <v>3138.4</v>
      </c>
      <c r="J675" s="8">
        <v>13</v>
      </c>
      <c r="K675" s="54">
        <v>270</v>
      </c>
      <c r="L675" s="8">
        <v>231.7</v>
      </c>
      <c r="M675" s="8">
        <v>129.6</v>
      </c>
      <c r="N675" s="8">
        <v>132.30000000000001</v>
      </c>
      <c r="O675" s="8">
        <v>15.3</v>
      </c>
      <c r="P675" s="8">
        <v>0.84799999999999998</v>
      </c>
      <c r="Q675" s="8">
        <v>0.28999999999999998</v>
      </c>
      <c r="R675" s="8">
        <v>0.221</v>
      </c>
      <c r="S675" s="8">
        <v>1784</v>
      </c>
      <c r="T675" s="8"/>
      <c r="U675" s="8"/>
      <c r="V675" s="8"/>
      <c r="W675" s="8">
        <v>0.46899999999999997</v>
      </c>
      <c r="X675" s="8"/>
      <c r="Y675" s="8"/>
      <c r="Z675" s="8">
        <v>2599</v>
      </c>
      <c r="AA675" s="8">
        <v>16.5</v>
      </c>
      <c r="AB675" s="8">
        <v>8.4</v>
      </c>
      <c r="AC675" s="8">
        <v>2716</v>
      </c>
      <c r="AD675" s="8">
        <v>301.17399999999998</v>
      </c>
      <c r="AE675" s="8"/>
      <c r="AF675" s="8"/>
      <c r="AG675" s="7">
        <v>0.79700000000000004</v>
      </c>
      <c r="AH675" s="111">
        <v>0.13500000000000001</v>
      </c>
      <c r="AI675" s="124">
        <v>0.1212811071428571</v>
      </c>
      <c r="AJ675" s="7">
        <v>32.78</v>
      </c>
      <c r="AK675" s="124">
        <v>1506.1066298780479</v>
      </c>
      <c r="AM675" s="124"/>
      <c r="AN675" s="124"/>
      <c r="AO675" s="124"/>
      <c r="AQ675" s="78"/>
      <c r="AR675" s="7">
        <v>0.19521049420378278</v>
      </c>
      <c r="AS675" s="7">
        <f t="shared" si="296"/>
        <v>1.9196999999999997</v>
      </c>
      <c r="AT675">
        <v>42.1</v>
      </c>
      <c r="AU675" s="7">
        <v>0.49560000000000004</v>
      </c>
      <c r="AV675" s="7">
        <v>24.78</v>
      </c>
      <c r="AW675" s="78" t="s">
        <v>97</v>
      </c>
      <c r="AX675" s="78" t="s">
        <v>100</v>
      </c>
      <c r="AY675" s="78">
        <v>2891.7</v>
      </c>
      <c r="AZ675" s="78">
        <v>5319.36</v>
      </c>
      <c r="BA675" s="78" t="s">
        <v>106</v>
      </c>
      <c r="BB675" s="78" t="s">
        <v>106</v>
      </c>
      <c r="BC675" s="78" t="str">
        <f t="shared" si="302"/>
        <v>R57S3C2</v>
      </c>
      <c r="BD675" s="78">
        <f t="shared" si="303"/>
        <v>6.8904547700148226E-3</v>
      </c>
      <c r="BE675" s="78" t="e">
        <v>#VALUE!</v>
      </c>
      <c r="BF675" s="78"/>
      <c r="BG675" s="99">
        <v>30.1</v>
      </c>
      <c r="BH675" s="142">
        <v>1.503965832824893</v>
      </c>
      <c r="BI675" s="99">
        <v>3</v>
      </c>
      <c r="BJ675" s="99">
        <f t="shared" si="304"/>
        <v>10.926666666666668</v>
      </c>
      <c r="BK675" s="99">
        <v>82.855399633923128</v>
      </c>
      <c r="BL675" s="142">
        <v>8.4705882352941178</v>
      </c>
      <c r="BM675" s="76" t="str">
        <f t="shared" si="305"/>
        <v>R57S3</v>
      </c>
      <c r="BN675" s="76">
        <f t="shared" si="306"/>
        <v>3.5893393603244378E-3</v>
      </c>
      <c r="BO675" s="76"/>
      <c r="BP675" s="110">
        <f t="shared" si="307"/>
        <v>14.118005840884351</v>
      </c>
      <c r="BQ675" s="144">
        <f t="shared" si="308"/>
        <v>0.23566666666666666</v>
      </c>
      <c r="BR675" s="110">
        <f t="shared" si="309"/>
        <v>18.034066064590494</v>
      </c>
      <c r="BS675" s="99">
        <v>8</v>
      </c>
      <c r="BT675" s="99">
        <f t="shared" si="310"/>
        <v>8200.619920000001</v>
      </c>
      <c r="BU675" s="122">
        <v>6</v>
      </c>
      <c r="BV675" s="122">
        <f t="shared" si="311"/>
        <v>6416.619920000001</v>
      </c>
      <c r="BW675" s="122">
        <f t="shared" si="312"/>
        <v>1.4444444444444444E-2</v>
      </c>
      <c r="BX675" s="122" t="s">
        <v>1377</v>
      </c>
      <c r="BY675" s="122">
        <f t="shared" si="313"/>
        <v>0.22052600987856821</v>
      </c>
      <c r="BZ675" s="78">
        <v>-6.0516441957798026</v>
      </c>
      <c r="CA675" s="122">
        <f t="shared" si="314"/>
        <v>-5.8272371946988457</v>
      </c>
      <c r="CB675" s="122">
        <f t="shared" si="315"/>
        <v>-11.186547242663373</v>
      </c>
    </row>
    <row r="676" spans="1:80" x14ac:dyDescent="0.35">
      <c r="A676" s="34" t="s">
        <v>86</v>
      </c>
      <c r="B676" s="14">
        <f t="shared" si="327"/>
        <v>3</v>
      </c>
      <c r="C676" s="8" t="s">
        <v>46</v>
      </c>
      <c r="D676" s="14">
        <v>3</v>
      </c>
      <c r="E676" s="58">
        <v>44194</v>
      </c>
      <c r="F676" s="14">
        <v>3163.2</v>
      </c>
      <c r="G676" s="14">
        <v>3164.2</v>
      </c>
      <c r="H676" s="14">
        <f t="shared" si="326"/>
        <v>3148.2</v>
      </c>
      <c r="I676" s="14">
        <f t="shared" si="326"/>
        <v>3149.2</v>
      </c>
      <c r="J676" s="8">
        <v>9</v>
      </c>
      <c r="K676" s="54">
        <v>271</v>
      </c>
      <c r="L676" s="8">
        <v>196.5</v>
      </c>
      <c r="M676" s="8">
        <v>85.5</v>
      </c>
      <c r="N676" s="8">
        <v>140.4</v>
      </c>
      <c r="O676" s="8">
        <v>12</v>
      </c>
      <c r="P676" s="8">
        <v>0.52700000000000002</v>
      </c>
      <c r="Q676" s="8">
        <v>0.18</v>
      </c>
      <c r="R676" s="8">
        <v>0.13200000000000001</v>
      </c>
      <c r="S676" s="8">
        <v>1883</v>
      </c>
      <c r="T676" s="8"/>
      <c r="U676" s="8"/>
      <c r="V676" s="8"/>
      <c r="W676" s="8">
        <v>0.34699999999999998</v>
      </c>
      <c r="X676" s="8"/>
      <c r="Y676" s="8"/>
      <c r="Z676" s="8">
        <v>1918</v>
      </c>
      <c r="AA676" s="8">
        <v>31</v>
      </c>
      <c r="AB676" s="8">
        <v>8.4</v>
      </c>
      <c r="AC676" s="8">
        <v>2716</v>
      </c>
      <c r="AD676" s="8">
        <v>301.17399999999998</v>
      </c>
      <c r="AE676" s="8"/>
      <c r="AF676" s="8"/>
      <c r="AG676" s="7">
        <v>0.79700000000000004</v>
      </c>
      <c r="AH676" s="111">
        <v>0.13500000000000001</v>
      </c>
      <c r="AI676" s="124">
        <v>0.1212811071428571</v>
      </c>
      <c r="AJ676" s="7">
        <v>32.78</v>
      </c>
      <c r="AK676" s="124">
        <v>1506.1066298780479</v>
      </c>
      <c r="AM676" s="124"/>
      <c r="AN676" s="124"/>
      <c r="AO676" s="124"/>
      <c r="AQ676" s="78"/>
      <c r="AR676" s="7">
        <v>0.19521049420378278</v>
      </c>
      <c r="AS676" s="7">
        <f t="shared" si="296"/>
        <v>1.9196999999999997</v>
      </c>
      <c r="AT676">
        <v>42.1</v>
      </c>
      <c r="AU676" s="7">
        <v>0</v>
      </c>
      <c r="AV676" s="7">
        <v>0</v>
      </c>
      <c r="AW676" s="78" t="s">
        <v>97</v>
      </c>
      <c r="AX676" s="78" t="s">
        <v>100</v>
      </c>
      <c r="AY676" s="78">
        <v>2106.8000000000002</v>
      </c>
      <c r="AZ676" s="78">
        <v>5183.5199999999995</v>
      </c>
      <c r="BA676" s="78">
        <v>0</v>
      </c>
      <c r="BB676" s="78">
        <v>6.8904547700148226E-3</v>
      </c>
      <c r="BC676" s="78" t="str">
        <f t="shared" si="302"/>
        <v>R57S3C3</v>
      </c>
      <c r="BD676" s="78">
        <f t="shared" si="303"/>
        <v>6.8904547700148226E-3</v>
      </c>
      <c r="BE676" s="78">
        <v>2.12E-2</v>
      </c>
      <c r="BF676" s="78"/>
      <c r="BG676" s="99">
        <v>30.1</v>
      </c>
      <c r="BH676" s="142">
        <v>1.503965832824893</v>
      </c>
      <c r="BI676" s="99">
        <v>3</v>
      </c>
      <c r="BJ676" s="99">
        <f t="shared" si="304"/>
        <v>10.926666666666668</v>
      </c>
      <c r="BK676" s="99">
        <v>82.855399633923128</v>
      </c>
      <c r="BL676" s="142">
        <v>7.125</v>
      </c>
      <c r="BM676" s="76" t="str">
        <f t="shared" si="305"/>
        <v>R57S3</v>
      </c>
      <c r="BN676" s="76">
        <f t="shared" si="306"/>
        <v>3.5893393603244378E-3</v>
      </c>
      <c r="BO676" s="76"/>
      <c r="BP676" s="110">
        <f t="shared" si="307"/>
        <v>27.284903919856486</v>
      </c>
      <c r="BQ676" s="144">
        <f t="shared" si="308"/>
        <v>0.23566666666666666</v>
      </c>
      <c r="BR676" s="110">
        <f t="shared" si="309"/>
        <v>18.034066064590494</v>
      </c>
      <c r="BS676" s="99">
        <v>8</v>
      </c>
      <c r="BT676" s="99">
        <f t="shared" si="310"/>
        <v>8229.8985119999998</v>
      </c>
      <c r="BU676" s="122">
        <v>6</v>
      </c>
      <c r="BV676" s="122">
        <f t="shared" si="311"/>
        <v>6346.8985119999998</v>
      </c>
      <c r="BW676" s="122">
        <f t="shared" si="312"/>
        <v>1.1000000000000001E-2</v>
      </c>
      <c r="BX676" s="122" t="s">
        <v>1377</v>
      </c>
      <c r="BY676" s="122">
        <f t="shared" si="313"/>
        <v>0.25340214258024768</v>
      </c>
      <c r="BZ676" s="78">
        <v>-5.6357077878043427</v>
      </c>
      <c r="CA676" s="122">
        <f t="shared" si="314"/>
        <v>-5.8272371946988457</v>
      </c>
      <c r="CB676" s="122">
        <f t="shared" si="315"/>
        <v>-11.186547242663373</v>
      </c>
    </row>
    <row r="677" spans="1:80" x14ac:dyDescent="0.35">
      <c r="A677" s="34" t="s">
        <v>86</v>
      </c>
      <c r="B677" s="14">
        <v>2</v>
      </c>
      <c r="C677" s="8" t="s">
        <v>46</v>
      </c>
      <c r="D677" s="14">
        <v>1</v>
      </c>
      <c r="E677" s="58">
        <v>44193</v>
      </c>
      <c r="F677" s="14">
        <v>3186.4</v>
      </c>
      <c r="G677" s="14">
        <v>3187.2</v>
      </c>
      <c r="H677" s="14">
        <f t="shared" si="326"/>
        <v>3171.4</v>
      </c>
      <c r="I677" s="14">
        <f t="shared" si="326"/>
        <v>3172.2</v>
      </c>
      <c r="J677" s="8">
        <v>7</v>
      </c>
      <c r="K677" s="54">
        <v>272</v>
      </c>
      <c r="L677" s="8">
        <v>290.60000000000002</v>
      </c>
      <c r="M677" s="8">
        <v>136.80000000000001</v>
      </c>
      <c r="N677" s="8">
        <v>124.5</v>
      </c>
      <c r="O677" s="8">
        <v>12.8</v>
      </c>
      <c r="P677" s="8">
        <v>0.53400000000000003</v>
      </c>
      <c r="Q677" s="8">
        <v>0.154</v>
      </c>
      <c r="R677" s="8">
        <v>0.13100000000000001</v>
      </c>
      <c r="S677" s="8">
        <v>4108</v>
      </c>
      <c r="T677" s="8"/>
      <c r="U677" s="8"/>
      <c r="V677" s="8"/>
      <c r="W677" s="8">
        <v>0.38500000000000001</v>
      </c>
      <c r="X677" s="8"/>
      <c r="Y677" s="8"/>
      <c r="Z677" s="8">
        <v>2224</v>
      </c>
      <c r="AA677" s="8">
        <v>62</v>
      </c>
      <c r="AB677" s="8">
        <v>9.5</v>
      </c>
      <c r="AC677" s="8">
        <v>2203</v>
      </c>
      <c r="AD677" s="8">
        <v>187.64599999999999</v>
      </c>
      <c r="AE677" s="8"/>
      <c r="AF677" s="8"/>
      <c r="AG677" s="7">
        <v>1</v>
      </c>
      <c r="AH677" s="111">
        <v>6.4000000000000001E-2</v>
      </c>
      <c r="AI677" s="124">
        <v>4.9759499999999998E-2</v>
      </c>
      <c r="AJ677" s="7">
        <v>15.44</v>
      </c>
      <c r="AK677" s="124">
        <v>2469.2811742574258</v>
      </c>
      <c r="AM677" s="124">
        <v>6945.1826653465341</v>
      </c>
      <c r="AN677" s="124">
        <v>10681.162019801979</v>
      </c>
      <c r="AO677" s="124">
        <v>4.5626485148514853</v>
      </c>
      <c r="AQ677" s="78"/>
      <c r="AR677" s="7">
        <v>8.6981865284974091E-2</v>
      </c>
      <c r="AS677" s="7">
        <f t="shared" si="296"/>
        <v>0.40289999999999998</v>
      </c>
      <c r="AT677">
        <v>66.900000000000006</v>
      </c>
      <c r="AU677" s="7">
        <v>0.318</v>
      </c>
      <c r="AV677" s="7">
        <v>15.9</v>
      </c>
      <c r="AW677" s="78" t="s">
        <v>97</v>
      </c>
      <c r="AX677" s="78" t="s">
        <v>100</v>
      </c>
      <c r="AY677" s="78">
        <v>2122.1999999999998</v>
      </c>
      <c r="AZ677" s="78">
        <v>5192.8</v>
      </c>
      <c r="BA677" s="78">
        <v>141.84</v>
      </c>
      <c r="BB677" s="78">
        <v>108.77027291083175</v>
      </c>
      <c r="BC677" s="78" t="str">
        <f t="shared" si="302"/>
        <v>R57S2C1</v>
      </c>
      <c r="BD677" s="78" t="e">
        <f t="shared" si="303"/>
        <v>#VALUE!</v>
      </c>
      <c r="BE677" s="78">
        <v>333.99</v>
      </c>
      <c r="BF677" s="78"/>
      <c r="BG677" s="99">
        <v>30.1</v>
      </c>
      <c r="BH677" s="142">
        <v>2.2344559585492227</v>
      </c>
      <c r="BI677" s="99">
        <v>3</v>
      </c>
      <c r="BJ677" s="99">
        <f t="shared" si="304"/>
        <v>5.1466666666666665</v>
      </c>
      <c r="BK677" s="99">
        <v>142.68134715025909</v>
      </c>
      <c r="BL677" s="142">
        <v>10.6875</v>
      </c>
      <c r="BM677" s="76" t="str">
        <f t="shared" si="305"/>
        <v>R57S2</v>
      </c>
      <c r="BN677" s="76" t="e">
        <f t="shared" si="306"/>
        <v>#VALUE!</v>
      </c>
      <c r="BO677" s="76"/>
      <c r="BP677" s="110">
        <f t="shared" si="307"/>
        <v>9.9608306543441305</v>
      </c>
      <c r="BQ677" s="144">
        <f t="shared" si="308"/>
        <v>0.14333333333333334</v>
      </c>
      <c r="BR677" s="110">
        <f t="shared" si="309"/>
        <v>10.740709540822792</v>
      </c>
      <c r="BS677" s="99">
        <v>8</v>
      </c>
      <c r="BT677" s="99">
        <f t="shared" si="310"/>
        <v>10402.191999999999</v>
      </c>
      <c r="BU677" s="122">
        <v>6</v>
      </c>
      <c r="BV677" s="122">
        <f t="shared" si="311"/>
        <v>6294.1919999999991</v>
      </c>
      <c r="BW677" s="122">
        <f t="shared" si="312"/>
        <v>1.0234375E-2</v>
      </c>
      <c r="BX677" s="122" t="s">
        <v>1377</v>
      </c>
      <c r="BY677" s="122">
        <f t="shared" si="313"/>
        <v>0.26718468124621925</v>
      </c>
      <c r="BZ677" s="78">
        <v>-6.1057114170500784</v>
      </c>
      <c r="CA677" s="122">
        <f t="shared" si="314"/>
        <v>-6.2398989410942782</v>
      </c>
      <c r="CB677" s="122">
        <f t="shared" si="315"/>
        <v>-2.5140552833668846</v>
      </c>
    </row>
    <row r="678" spans="1:80" x14ac:dyDescent="0.35">
      <c r="A678" s="34" t="s">
        <v>86</v>
      </c>
      <c r="B678" s="14">
        <f t="shared" ref="B678:B679" si="328">B677</f>
        <v>2</v>
      </c>
      <c r="C678" s="8" t="s">
        <v>46</v>
      </c>
      <c r="D678" s="14">
        <v>2</v>
      </c>
      <c r="E678" s="58">
        <v>44193</v>
      </c>
      <c r="F678" s="14">
        <v>3195</v>
      </c>
      <c r="G678" s="14">
        <v>3195.8</v>
      </c>
      <c r="H678" s="14">
        <f t="shared" si="326"/>
        <v>3180</v>
      </c>
      <c r="I678" s="14">
        <f t="shared" si="326"/>
        <v>3180.8</v>
      </c>
      <c r="J678" s="8">
        <v>7</v>
      </c>
      <c r="K678" s="54">
        <v>273</v>
      </c>
      <c r="L678" s="8">
        <v>319.39999999999998</v>
      </c>
      <c r="M678" s="8">
        <v>155.5</v>
      </c>
      <c r="N678" s="8">
        <v>136.9</v>
      </c>
      <c r="O678" s="8">
        <v>7.2</v>
      </c>
      <c r="P678" s="8">
        <v>0.377</v>
      </c>
      <c r="Q678" s="8">
        <v>0.106</v>
      </c>
      <c r="R678" s="8">
        <v>0.112</v>
      </c>
      <c r="S678" s="8">
        <v>4213</v>
      </c>
      <c r="T678" s="8"/>
      <c r="U678" s="8"/>
      <c r="V678" s="8"/>
      <c r="W678" s="8">
        <v>0.28999999999999998</v>
      </c>
      <c r="X678" s="8"/>
      <c r="Y678" s="8"/>
      <c r="Z678" s="8">
        <v>973</v>
      </c>
      <c r="AA678" s="8">
        <v>19.100000000000001</v>
      </c>
      <c r="AB678" s="8">
        <v>9.5</v>
      </c>
      <c r="AC678" s="8">
        <v>2203</v>
      </c>
      <c r="AD678" s="8">
        <v>187.64599999999999</v>
      </c>
      <c r="AE678" s="8"/>
      <c r="AF678" s="8"/>
      <c r="AG678" s="7">
        <v>1</v>
      </c>
      <c r="AH678" s="111">
        <v>6.4000000000000001E-2</v>
      </c>
      <c r="AI678" s="124">
        <v>4.9759499999999998E-2</v>
      </c>
      <c r="AJ678" s="7">
        <v>15.44</v>
      </c>
      <c r="AK678" s="124">
        <v>2469.2811742574258</v>
      </c>
      <c r="AM678" s="124">
        <v>6945.1826653465341</v>
      </c>
      <c r="AN678" s="124">
        <v>10681.162019801979</v>
      </c>
      <c r="AO678" s="124">
        <v>4.5626485148514853</v>
      </c>
      <c r="AQ678" s="78"/>
      <c r="AR678" s="7">
        <v>8.6981865284974091E-2</v>
      </c>
      <c r="AS678" s="7">
        <f t="shared" si="296"/>
        <v>0.40289999999999998</v>
      </c>
      <c r="AT678">
        <v>66.900000000000006</v>
      </c>
      <c r="AU678" s="7">
        <v>0.11380000000000001</v>
      </c>
      <c r="AV678" s="7">
        <v>5.69</v>
      </c>
      <c r="AW678" s="78" t="s">
        <v>97</v>
      </c>
      <c r="AX678" s="78" t="s">
        <v>100</v>
      </c>
      <c r="AY678" s="78">
        <v>2131.6999999999998</v>
      </c>
      <c r="AZ678" s="78">
        <v>5196.24</v>
      </c>
      <c r="BA678" s="78">
        <v>0</v>
      </c>
      <c r="BB678" s="78">
        <v>38.873697194358698</v>
      </c>
      <c r="BC678" s="78" t="str">
        <f t="shared" si="302"/>
        <v>R57S2C2</v>
      </c>
      <c r="BD678" s="78" t="e">
        <f t="shared" si="303"/>
        <v>#VALUE!</v>
      </c>
      <c r="BE678" s="78">
        <v>119.13</v>
      </c>
      <c r="BF678" s="78"/>
      <c r="BG678" s="99">
        <v>30.1</v>
      </c>
      <c r="BH678" s="142">
        <v>2.2344559585492227</v>
      </c>
      <c r="BI678" s="99">
        <v>3</v>
      </c>
      <c r="BJ678" s="99">
        <f t="shared" si="304"/>
        <v>5.1466666666666665</v>
      </c>
      <c r="BK678" s="99">
        <v>142.68134715025909</v>
      </c>
      <c r="BL678" s="142">
        <v>21.597222222222221</v>
      </c>
      <c r="BM678" s="76" t="str">
        <f t="shared" si="305"/>
        <v>R57S2</v>
      </c>
      <c r="BN678" s="76" t="e">
        <f t="shared" si="306"/>
        <v>#VALUE!</v>
      </c>
      <c r="BO678" s="76"/>
      <c r="BP678" s="110">
        <f t="shared" si="307"/>
        <v>15.578611029816678</v>
      </c>
      <c r="BQ678" s="144">
        <f t="shared" si="308"/>
        <v>0.14333333333333334</v>
      </c>
      <c r="BR678" s="110">
        <f t="shared" si="309"/>
        <v>10.740709540822792</v>
      </c>
      <c r="BS678" s="99">
        <v>8</v>
      </c>
      <c r="BT678" s="99">
        <f t="shared" si="310"/>
        <v>10430.4</v>
      </c>
      <c r="BU678" s="122">
        <v>6</v>
      </c>
      <c r="BV678" s="122">
        <f t="shared" si="311"/>
        <v>6217.4</v>
      </c>
      <c r="BW678" s="122">
        <f t="shared" si="312"/>
        <v>1.5555555555555555E-2</v>
      </c>
      <c r="BX678" s="122" t="s">
        <v>1377</v>
      </c>
      <c r="BY678" s="122">
        <f t="shared" si="313"/>
        <v>0.49045605653314633</v>
      </c>
      <c r="BZ678" s="78">
        <v>-6.2338371434809172</v>
      </c>
      <c r="CA678" s="122">
        <f t="shared" si="314"/>
        <v>-6.2398989410942782</v>
      </c>
      <c r="CB678" s="122">
        <f t="shared" si="315"/>
        <v>-2.5140552833668846</v>
      </c>
    </row>
    <row r="679" spans="1:80" x14ac:dyDescent="0.35">
      <c r="A679" s="34" t="s">
        <v>86</v>
      </c>
      <c r="B679" s="14">
        <f t="shared" si="328"/>
        <v>2</v>
      </c>
      <c r="C679" s="8" t="s">
        <v>46</v>
      </c>
      <c r="D679" s="14">
        <v>3</v>
      </c>
      <c r="E679" s="58">
        <v>44193</v>
      </c>
      <c r="F679" s="14">
        <v>3208</v>
      </c>
      <c r="G679" s="14">
        <v>3209.5</v>
      </c>
      <c r="H679" s="14">
        <f t="shared" si="326"/>
        <v>3193</v>
      </c>
      <c r="I679" s="14">
        <f t="shared" si="326"/>
        <v>3194.5</v>
      </c>
      <c r="J679" s="8">
        <v>14</v>
      </c>
      <c r="K679" s="54">
        <v>273</v>
      </c>
      <c r="L679" s="8">
        <v>311.89999999999998</v>
      </c>
      <c r="M679" s="8">
        <v>180</v>
      </c>
      <c r="N679" s="8">
        <v>222</v>
      </c>
      <c r="O679" s="8">
        <v>14.5</v>
      </c>
      <c r="P679" s="8">
        <v>1.0209999999999999</v>
      </c>
      <c r="Q679" s="8">
        <v>0.28899999999999998</v>
      </c>
      <c r="R679" s="8">
        <v>0.187</v>
      </c>
      <c r="S679" s="8">
        <v>4050</v>
      </c>
      <c r="T679" s="8"/>
      <c r="U679" s="8"/>
      <c r="V679" s="8"/>
      <c r="W679" s="8">
        <v>0.436</v>
      </c>
      <c r="X679" s="8"/>
      <c r="Y679" s="8"/>
      <c r="Z679" s="8">
        <v>2230</v>
      </c>
      <c r="AA679" s="8">
        <v>47.2</v>
      </c>
      <c r="AB679" s="8">
        <v>9.5</v>
      </c>
      <c r="AC679" s="8">
        <v>2203</v>
      </c>
      <c r="AD679" s="8">
        <v>187.64599999999999</v>
      </c>
      <c r="AE679" s="8"/>
      <c r="AF679" s="8"/>
      <c r="AG679" s="7">
        <v>1</v>
      </c>
      <c r="AH679" s="111">
        <v>6.4000000000000001E-2</v>
      </c>
      <c r="AI679" s="124">
        <v>4.9759499999999998E-2</v>
      </c>
      <c r="AJ679" s="7">
        <v>15.44</v>
      </c>
      <c r="AK679" s="124">
        <v>2469.2811742574258</v>
      </c>
      <c r="AM679" s="124">
        <v>6945.1826653465341</v>
      </c>
      <c r="AN679" s="124">
        <v>10681.162019801979</v>
      </c>
      <c r="AO679" s="124">
        <v>4.5626485148514853</v>
      </c>
      <c r="AQ679" s="78"/>
      <c r="AR679" s="7">
        <v>8.6981865284974091E-2</v>
      </c>
      <c r="AS679" s="7">
        <f t="shared" si="296"/>
        <v>0.40289999999999998</v>
      </c>
      <c r="AT679">
        <v>66.900000000000006</v>
      </c>
      <c r="AU679" s="7">
        <v>0</v>
      </c>
      <c r="AV679" s="7">
        <v>0</v>
      </c>
      <c r="AW679" s="78" t="s">
        <v>97</v>
      </c>
      <c r="AX679" s="78" t="s">
        <v>100</v>
      </c>
      <c r="AY679" s="78">
        <v>2144.6999999999998</v>
      </c>
      <c r="AZ679" s="78">
        <v>5201.4399999999996</v>
      </c>
      <c r="BA679" s="78" t="s">
        <v>106</v>
      </c>
      <c r="BB679" s="78" t="e">
        <v>#VALUE!</v>
      </c>
      <c r="BC679" s="78" t="str">
        <f t="shared" si="302"/>
        <v>R57S2C3</v>
      </c>
      <c r="BD679" s="78" t="e">
        <f t="shared" si="303"/>
        <v>#VALUE!</v>
      </c>
      <c r="BE679" s="78" t="e">
        <v>#VALUE!</v>
      </c>
      <c r="BF679" s="78"/>
      <c r="BG679" s="99">
        <v>30.1</v>
      </c>
      <c r="BH679" s="142">
        <v>2.2344559585492227</v>
      </c>
      <c r="BI679" s="99">
        <v>3</v>
      </c>
      <c r="BJ679" s="99">
        <f t="shared" si="304"/>
        <v>5.1466666666666665</v>
      </c>
      <c r="BK679" s="99">
        <v>142.68134715025909</v>
      </c>
      <c r="BL679" s="142">
        <v>12.413793103448276</v>
      </c>
      <c r="BM679" s="76" t="str">
        <f t="shared" si="305"/>
        <v>R57S2</v>
      </c>
      <c r="BN679" s="76" t="e">
        <f t="shared" si="306"/>
        <v>#VALUE!</v>
      </c>
      <c r="BO679" s="76"/>
      <c r="BP679" s="110">
        <f t="shared" si="307"/>
        <v>6.6826869383075671</v>
      </c>
      <c r="BQ679" s="144">
        <f t="shared" si="308"/>
        <v>0.14333333333333334</v>
      </c>
      <c r="BR679" s="110">
        <f t="shared" si="309"/>
        <v>10.740709540822792</v>
      </c>
      <c r="BS679" s="99">
        <v>8</v>
      </c>
      <c r="BT679" s="99">
        <f t="shared" si="310"/>
        <v>10473.039999999999</v>
      </c>
      <c r="BU679" s="122">
        <v>6</v>
      </c>
      <c r="BV679" s="122">
        <f t="shared" si="311"/>
        <v>6423.0399999999991</v>
      </c>
      <c r="BW679" s="122">
        <f t="shared" si="312"/>
        <v>1.2896551724137931E-2</v>
      </c>
      <c r="BX679" s="122" t="s">
        <v>1377</v>
      </c>
      <c r="BY679" s="122">
        <f t="shared" si="313"/>
        <v>0.25260975872308322</v>
      </c>
      <c r="BZ679" s="78">
        <v>-6.3801482627518391</v>
      </c>
      <c r="CA679" s="122">
        <f t="shared" si="314"/>
        <v>-6.2398989410942782</v>
      </c>
      <c r="CB679" s="122">
        <f t="shared" si="315"/>
        <v>-2.5140552833668846</v>
      </c>
    </row>
    <row r="680" spans="1:80" x14ac:dyDescent="0.35">
      <c r="A680" s="34" t="s">
        <v>86</v>
      </c>
      <c r="B680" s="14">
        <v>1</v>
      </c>
      <c r="C680" s="8" t="s">
        <v>45</v>
      </c>
      <c r="D680" s="14">
        <v>1</v>
      </c>
      <c r="E680" s="58">
        <v>44191</v>
      </c>
      <c r="F680" s="14">
        <v>3355.6</v>
      </c>
      <c r="G680" s="14">
        <v>3356.4</v>
      </c>
      <c r="H680" s="14">
        <f>F680-15</f>
        <v>3340.6</v>
      </c>
      <c r="I680" s="14">
        <f t="shared" si="326"/>
        <v>3341.4</v>
      </c>
      <c r="J680" s="8">
        <v>7</v>
      </c>
      <c r="K680" s="54">
        <v>281</v>
      </c>
      <c r="L680" s="8">
        <v>227</v>
      </c>
      <c r="M680" s="8">
        <v>102.8</v>
      </c>
      <c r="N680" s="8">
        <v>97.3</v>
      </c>
      <c r="O680" s="8">
        <v>16.600000000000001</v>
      </c>
      <c r="P680" s="8">
        <v>0.502</v>
      </c>
      <c r="Q680" s="8">
        <v>0.13500000000000001</v>
      </c>
      <c r="R680" s="8">
        <v>0.13900000000000001</v>
      </c>
      <c r="S680" s="8">
        <v>2099</v>
      </c>
      <c r="T680" s="8"/>
      <c r="U680" s="8"/>
      <c r="V680" s="8"/>
      <c r="W680" s="8">
        <v>0.435</v>
      </c>
      <c r="X680" s="8"/>
      <c r="Y680" s="8"/>
      <c r="Z680" s="8">
        <v>1435</v>
      </c>
      <c r="AA680" s="8">
        <v>483.9</v>
      </c>
      <c r="AB680" s="8">
        <v>7</v>
      </c>
      <c r="AC680" s="8">
        <v>2275</v>
      </c>
      <c r="AD680" s="8">
        <v>200.80099999999999</v>
      </c>
      <c r="AE680" s="8"/>
      <c r="AF680" s="8"/>
      <c r="AG680" s="7">
        <v>0.85</v>
      </c>
      <c r="AH680" s="111">
        <v>0.104</v>
      </c>
      <c r="AI680" s="124"/>
      <c r="AJ680" s="7">
        <v>16.77</v>
      </c>
      <c r="AK680" s="124">
        <v>2019.154116153846</v>
      </c>
      <c r="AM680" s="124">
        <v>7334.3007769230726</v>
      </c>
      <c r="AN680" s="124">
        <v>11413.32751576923</v>
      </c>
      <c r="AO680" s="124">
        <v>5.2103711538461548</v>
      </c>
      <c r="AQ680" s="78"/>
      <c r="AR680" s="7">
        <v>0.15122242098986285</v>
      </c>
      <c r="AS680" s="7">
        <f t="shared" si="296"/>
        <v>0.76080000000000003</v>
      </c>
      <c r="AT680">
        <v>55.500000000000007</v>
      </c>
      <c r="AU680" s="7" t="s">
        <v>66</v>
      </c>
      <c r="AV680" s="7">
        <v>0</v>
      </c>
      <c r="AW680" s="78" t="s">
        <v>97</v>
      </c>
      <c r="AX680" s="78" t="s">
        <v>100</v>
      </c>
      <c r="AY680" s="78" t="s">
        <v>106</v>
      </c>
      <c r="AZ680" s="78">
        <v>5260.48</v>
      </c>
      <c r="BA680" s="78" t="s">
        <v>106</v>
      </c>
      <c r="BB680" s="78" t="e">
        <v>#VALUE!</v>
      </c>
      <c r="BC680" s="78" t="str">
        <f t="shared" si="302"/>
        <v>R57S1C1</v>
      </c>
      <c r="BD680" s="78" t="e">
        <f t="shared" si="303"/>
        <v>#VALUE!</v>
      </c>
      <c r="BE680" s="78" t="e">
        <v>#VALUE!</v>
      </c>
      <c r="BF680" s="78"/>
      <c r="BG680" s="99">
        <v>30.1</v>
      </c>
      <c r="BH680" s="142">
        <v>4.6273106738223015</v>
      </c>
      <c r="BI680" s="99">
        <v>4</v>
      </c>
      <c r="BJ680" s="99">
        <f t="shared" si="304"/>
        <v>4.1924999999999999</v>
      </c>
      <c r="BK680" s="99">
        <v>135.65891472868216</v>
      </c>
      <c r="BL680" s="142">
        <v>6.1927710843373491</v>
      </c>
      <c r="BM680" s="76" t="str">
        <f t="shared" si="305"/>
        <v>R57S1</v>
      </c>
      <c r="BN680" s="76" t="e">
        <f t="shared" si="306"/>
        <v>#VALUE!</v>
      </c>
      <c r="BO680" s="76"/>
      <c r="BP680" s="110">
        <f t="shared" si="307"/>
        <v>10.937472678242163</v>
      </c>
      <c r="BQ680" s="144">
        <f t="shared" si="308"/>
        <v>0.14225000000000002</v>
      </c>
      <c r="BR680" s="110">
        <f t="shared" si="309"/>
        <v>12.454686138394866</v>
      </c>
      <c r="BS680" s="99">
        <v>8</v>
      </c>
      <c r="BT680" s="99">
        <f t="shared" si="310"/>
        <v>9313.5927999999985</v>
      </c>
      <c r="BU680" s="122">
        <v>6</v>
      </c>
      <c r="BV680" s="122">
        <f t="shared" si="311"/>
        <v>7214.5927999999985</v>
      </c>
      <c r="BW680" s="122">
        <f t="shared" si="312"/>
        <v>8.3734939759036141E-3</v>
      </c>
      <c r="BX680" s="122" t="s">
        <v>1377</v>
      </c>
      <c r="BY680" s="122">
        <f t="shared" si="313"/>
        <v>0.19181836753724227</v>
      </c>
      <c r="BZ680" s="78">
        <v>-5.8199767648826928</v>
      </c>
      <c r="CA680" s="122">
        <f t="shared" si="314"/>
        <v>-5.5791732089334403</v>
      </c>
      <c r="CB680" s="122">
        <f t="shared" si="315"/>
        <v>-4.2446349773565615</v>
      </c>
    </row>
    <row r="681" spans="1:80" x14ac:dyDescent="0.35">
      <c r="A681" s="34" t="s">
        <v>86</v>
      </c>
      <c r="B681" s="14">
        <f t="shared" ref="B681:B683" si="329">B680</f>
        <v>1</v>
      </c>
      <c r="C681" s="8" t="s">
        <v>45</v>
      </c>
      <c r="D681" s="14">
        <v>2</v>
      </c>
      <c r="E681" s="58">
        <v>44191</v>
      </c>
      <c r="F681" s="14">
        <v>3377</v>
      </c>
      <c r="G681" s="14">
        <v>3377.8</v>
      </c>
      <c r="H681" s="14">
        <f t="shared" ref="H681:H683" si="330">F681-15</f>
        <v>3362</v>
      </c>
      <c r="I681" s="14">
        <f t="shared" si="326"/>
        <v>3362.8</v>
      </c>
      <c r="J681" s="8">
        <v>7</v>
      </c>
      <c r="K681" s="54">
        <v>282</v>
      </c>
      <c r="L681" s="8">
        <v>147.69999999999999</v>
      </c>
      <c r="M681" s="8">
        <v>75</v>
      </c>
      <c r="N681" s="8">
        <v>93.6</v>
      </c>
      <c r="O681" s="8">
        <v>26.9</v>
      </c>
      <c r="P681" s="8">
        <v>0.75900000000000001</v>
      </c>
      <c r="Q681" s="8">
        <v>0.20699999999999999</v>
      </c>
      <c r="R681" s="8">
        <v>0.154</v>
      </c>
      <c r="S681" s="8">
        <v>2134</v>
      </c>
      <c r="T681" s="8"/>
      <c r="U681" s="8"/>
      <c r="V681" s="8"/>
      <c r="W681" s="8">
        <v>0.49</v>
      </c>
      <c r="X681" s="8"/>
      <c r="Y681" s="8"/>
      <c r="Z681" s="8">
        <v>2187</v>
      </c>
      <c r="AA681" s="8">
        <v>1472.7</v>
      </c>
      <c r="AB681" s="8">
        <v>7</v>
      </c>
      <c r="AC681" s="8">
        <v>2275</v>
      </c>
      <c r="AD681" s="8">
        <v>200.80099999999999</v>
      </c>
      <c r="AE681" s="8"/>
      <c r="AF681" s="8"/>
      <c r="AG681" s="7">
        <v>0.85</v>
      </c>
      <c r="AH681" s="111">
        <v>0.104</v>
      </c>
      <c r="AI681" s="124"/>
      <c r="AJ681" s="7">
        <v>16.77</v>
      </c>
      <c r="AK681" s="124">
        <v>2019.154116153846</v>
      </c>
      <c r="AM681" s="124">
        <v>7334.3007769230726</v>
      </c>
      <c r="AN681" s="124">
        <v>11413.32751576923</v>
      </c>
      <c r="AO681" s="124">
        <v>5.2103711538461548</v>
      </c>
      <c r="AQ681" s="78"/>
      <c r="AR681" s="7">
        <v>0.15122242098986285</v>
      </c>
      <c r="AS681" s="7">
        <f t="shared" si="296"/>
        <v>0.76080000000000003</v>
      </c>
      <c r="AT681">
        <v>55.500000000000007</v>
      </c>
      <c r="AU681" s="7">
        <v>0</v>
      </c>
      <c r="AV681" s="7">
        <v>0</v>
      </c>
      <c r="AW681" s="78" t="s">
        <v>97</v>
      </c>
      <c r="AX681" s="78" t="s">
        <v>100</v>
      </c>
      <c r="AY681" s="78" t="s">
        <v>106</v>
      </c>
      <c r="AZ681" s="78">
        <v>5269.04</v>
      </c>
      <c r="BA681" s="78" t="s">
        <v>106</v>
      </c>
      <c r="BB681" s="78" t="e">
        <v>#VALUE!</v>
      </c>
      <c r="BC681" s="78" t="str">
        <f t="shared" si="302"/>
        <v>R57S1C2</v>
      </c>
      <c r="BD681" s="78" t="e">
        <f t="shared" si="303"/>
        <v>#VALUE!</v>
      </c>
      <c r="BE681" s="78" t="e">
        <v>#VALUE!</v>
      </c>
      <c r="BF681" s="78"/>
      <c r="BG681" s="99">
        <v>30.1</v>
      </c>
      <c r="BH681" s="142">
        <v>4.6273106738223015</v>
      </c>
      <c r="BI681" s="99">
        <v>4</v>
      </c>
      <c r="BJ681" s="99">
        <f t="shared" si="304"/>
        <v>4.1924999999999999</v>
      </c>
      <c r="BK681" s="99">
        <v>135.65891472868216</v>
      </c>
      <c r="BL681" s="142">
        <v>2.7881040892193312</v>
      </c>
      <c r="BM681" s="76" t="str">
        <f t="shared" si="305"/>
        <v>R57S1</v>
      </c>
      <c r="BN681" s="76" t="e">
        <f t="shared" si="306"/>
        <v>#VALUE!</v>
      </c>
      <c r="BO681" s="76"/>
      <c r="BP681" s="110">
        <f t="shared" si="307"/>
        <v>9.2513399633044315</v>
      </c>
      <c r="BQ681" s="144">
        <f t="shared" si="308"/>
        <v>0.14225000000000002</v>
      </c>
      <c r="BR681" s="110">
        <f t="shared" si="309"/>
        <v>12.454686138394866</v>
      </c>
      <c r="BS681" s="99">
        <v>8</v>
      </c>
      <c r="BT681" s="99">
        <f t="shared" si="310"/>
        <v>9373.2559999999994</v>
      </c>
      <c r="BU681" s="122">
        <v>6</v>
      </c>
      <c r="BV681" s="122">
        <f t="shared" si="311"/>
        <v>7239.2559999999994</v>
      </c>
      <c r="BW681" s="122">
        <f t="shared" si="312"/>
        <v>5.7249070631970262E-3</v>
      </c>
      <c r="BX681" s="122" t="s">
        <v>1377</v>
      </c>
      <c r="BY681" s="122">
        <f t="shared" si="313"/>
        <v>0.10939892031162497</v>
      </c>
      <c r="BZ681" s="78">
        <v>-5.5046795253979388</v>
      </c>
      <c r="CA681" s="122">
        <f t="shared" si="314"/>
        <v>-5.5791732089334403</v>
      </c>
      <c r="CB681" s="122">
        <f t="shared" si="315"/>
        <v>-4.2446349773565615</v>
      </c>
    </row>
    <row r="682" spans="1:80" x14ac:dyDescent="0.35">
      <c r="A682" s="34" t="s">
        <v>86</v>
      </c>
      <c r="B682" s="14">
        <f t="shared" si="329"/>
        <v>1</v>
      </c>
      <c r="C682" s="8" t="s">
        <v>45</v>
      </c>
      <c r="D682" s="14">
        <v>3</v>
      </c>
      <c r="E682" s="58">
        <v>44191</v>
      </c>
      <c r="F682" s="14">
        <v>3403.5</v>
      </c>
      <c r="G682" s="14">
        <v>3404.3</v>
      </c>
      <c r="H682" s="14">
        <f t="shared" si="330"/>
        <v>3388.5</v>
      </c>
      <c r="I682" s="14">
        <f t="shared" si="326"/>
        <v>3389.3</v>
      </c>
      <c r="J682" s="8">
        <v>7</v>
      </c>
      <c r="K682" s="54">
        <v>284</v>
      </c>
      <c r="L682" s="8">
        <v>209</v>
      </c>
      <c r="M682" s="8">
        <v>68</v>
      </c>
      <c r="N682" s="8">
        <v>59.9</v>
      </c>
      <c r="O682" s="8">
        <v>16.7</v>
      </c>
      <c r="P682" s="8">
        <v>0.54900000000000004</v>
      </c>
      <c r="Q682" s="8">
        <v>0.16400000000000001</v>
      </c>
      <c r="R682" s="8">
        <v>0.121</v>
      </c>
      <c r="S682" s="8">
        <v>2233</v>
      </c>
      <c r="T682" s="8"/>
      <c r="U682" s="8"/>
      <c r="V682" s="8"/>
      <c r="W682" s="8">
        <v>0.38900000000000001</v>
      </c>
      <c r="X682" s="8"/>
      <c r="Y682" s="8"/>
      <c r="Z682" s="8">
        <v>1604</v>
      </c>
      <c r="AA682" s="8">
        <v>294.39999999999998</v>
      </c>
      <c r="AB682" s="8">
        <v>7</v>
      </c>
      <c r="AC682" s="8">
        <v>2275</v>
      </c>
      <c r="AD682" s="8">
        <v>200.80099999999999</v>
      </c>
      <c r="AE682" s="8"/>
      <c r="AF682" s="8"/>
      <c r="AG682" s="7">
        <v>0.85</v>
      </c>
      <c r="AH682" s="111">
        <v>0.104</v>
      </c>
      <c r="AI682" s="124"/>
      <c r="AJ682" s="7">
        <v>16.77</v>
      </c>
      <c r="AK682" s="124">
        <v>2019.154116153846</v>
      </c>
      <c r="AM682" s="124">
        <v>7334.3007769230726</v>
      </c>
      <c r="AN682" s="124">
        <v>11413.32751576923</v>
      </c>
      <c r="AO682" s="124">
        <v>5.2103711538461548</v>
      </c>
      <c r="AQ682" s="78"/>
      <c r="AR682" s="7">
        <v>0.15122242098986285</v>
      </c>
      <c r="AS682" s="7">
        <f t="shared" si="296"/>
        <v>0.76080000000000003</v>
      </c>
      <c r="AT682">
        <v>55.500000000000007</v>
      </c>
      <c r="AU682" s="7">
        <v>0</v>
      </c>
      <c r="AV682" s="7">
        <v>0</v>
      </c>
      <c r="AW682" s="78" t="s">
        <v>97</v>
      </c>
      <c r="AX682" s="78" t="s">
        <v>100</v>
      </c>
      <c r="AY682" s="78" t="s">
        <v>106</v>
      </c>
      <c r="AZ682" s="78">
        <v>5279.64</v>
      </c>
      <c r="BA682" s="78" t="s">
        <v>106</v>
      </c>
      <c r="BB682" s="78" t="e">
        <v>#VALUE!</v>
      </c>
      <c r="BC682" s="78" t="str">
        <f t="shared" si="302"/>
        <v>R57S1C3</v>
      </c>
      <c r="BD682" s="78" t="e">
        <f t="shared" si="303"/>
        <v>#VALUE!</v>
      </c>
      <c r="BE682" s="78" t="e">
        <v>#VALUE!</v>
      </c>
      <c r="BF682" s="78"/>
      <c r="BG682" s="99">
        <v>30.1</v>
      </c>
      <c r="BH682" s="142">
        <v>4.6273106738223015</v>
      </c>
      <c r="BI682" s="99">
        <v>4</v>
      </c>
      <c r="BJ682" s="99">
        <f t="shared" si="304"/>
        <v>4.1924999999999999</v>
      </c>
      <c r="BK682" s="99">
        <v>135.65891472868216</v>
      </c>
      <c r="BL682" s="142">
        <v>4.0718562874251498</v>
      </c>
      <c r="BM682" s="76" t="str">
        <f t="shared" si="305"/>
        <v>R57S1</v>
      </c>
      <c r="BN682" s="76" t="e">
        <f t="shared" si="306"/>
        <v>#VALUE!</v>
      </c>
      <c r="BO682" s="76"/>
      <c r="BP682" s="110">
        <f t="shared" si="307"/>
        <v>16.435873878096768</v>
      </c>
      <c r="BQ682" s="144">
        <f t="shared" si="308"/>
        <v>0.14225000000000002</v>
      </c>
      <c r="BR682" s="110">
        <f t="shared" si="309"/>
        <v>12.454686138394866</v>
      </c>
      <c r="BS682" s="99">
        <v>8</v>
      </c>
      <c r="BT682" s="99">
        <f t="shared" si="310"/>
        <v>9447.137999999999</v>
      </c>
      <c r="BU682" s="122">
        <v>6</v>
      </c>
      <c r="BV682" s="122">
        <f t="shared" si="311"/>
        <v>7214.137999999999</v>
      </c>
      <c r="BW682" s="122">
        <f t="shared" si="312"/>
        <v>7.2455089820359286E-3</v>
      </c>
      <c r="BX682" s="122" t="s">
        <v>1377</v>
      </c>
      <c r="BY682" s="122">
        <f t="shared" si="313"/>
        <v>0.17195339586981445</v>
      </c>
      <c r="BZ682" s="78">
        <v>-5.4066991170377348</v>
      </c>
      <c r="CA682" s="122">
        <f t="shared" si="314"/>
        <v>-5.5791732089334403</v>
      </c>
      <c r="CB682" s="122">
        <f t="shared" si="315"/>
        <v>-4.2446349773565615</v>
      </c>
    </row>
    <row r="683" spans="1:80" x14ac:dyDescent="0.35">
      <c r="A683" s="34" t="s">
        <v>86</v>
      </c>
      <c r="B683" s="14">
        <f t="shared" si="329"/>
        <v>1</v>
      </c>
      <c r="C683" s="8" t="s">
        <v>45</v>
      </c>
      <c r="D683" s="14">
        <v>4</v>
      </c>
      <c r="E683" s="58">
        <v>44191</v>
      </c>
      <c r="F683" s="14">
        <v>3427</v>
      </c>
      <c r="G683" s="14">
        <v>3427.8</v>
      </c>
      <c r="H683" s="14">
        <f t="shared" si="330"/>
        <v>3412</v>
      </c>
      <c r="I683" s="14">
        <f t="shared" si="326"/>
        <v>3412.8</v>
      </c>
      <c r="J683" s="8">
        <v>7</v>
      </c>
      <c r="K683" s="54">
        <v>285</v>
      </c>
      <c r="L683" s="8">
        <v>139.6</v>
      </c>
      <c r="M683" s="8">
        <v>81.3</v>
      </c>
      <c r="N683" s="8">
        <v>79.7</v>
      </c>
      <c r="O683" s="8">
        <v>17.399999999999999</v>
      </c>
      <c r="P683" s="8">
        <v>0.68899999999999995</v>
      </c>
      <c r="Q683" s="8">
        <v>0.189</v>
      </c>
      <c r="R683" s="8">
        <v>0.155</v>
      </c>
      <c r="S683" s="8">
        <v>2036</v>
      </c>
      <c r="T683" s="8"/>
      <c r="U683" s="8"/>
      <c r="V683" s="8"/>
      <c r="W683" s="8">
        <v>0.45700000000000002</v>
      </c>
      <c r="X683" s="8"/>
      <c r="Y683" s="8"/>
      <c r="Z683" s="8">
        <v>2548</v>
      </c>
      <c r="AA683" s="8">
        <v>2423</v>
      </c>
      <c r="AB683" s="8">
        <v>7</v>
      </c>
      <c r="AC683" s="8">
        <v>2275</v>
      </c>
      <c r="AD683" s="8">
        <v>200.80099999999999</v>
      </c>
      <c r="AE683" s="8"/>
      <c r="AF683" s="8"/>
      <c r="AG683" s="7">
        <v>0.85</v>
      </c>
      <c r="AH683" s="111">
        <v>0.104</v>
      </c>
      <c r="AI683" s="124"/>
      <c r="AJ683" s="7">
        <v>16.77</v>
      </c>
      <c r="AK683" s="124">
        <v>2019.154116153846</v>
      </c>
      <c r="AM683" s="124">
        <v>7334.3007769230726</v>
      </c>
      <c r="AN683" s="124">
        <v>11413.32751576923</v>
      </c>
      <c r="AO683" s="124">
        <v>5.2103711538461548</v>
      </c>
      <c r="AQ683" s="78"/>
      <c r="AR683" s="7">
        <v>0.15122242098986285</v>
      </c>
      <c r="AS683" s="7">
        <f t="shared" si="296"/>
        <v>0.76080000000000003</v>
      </c>
      <c r="AT683">
        <v>55.500000000000007</v>
      </c>
      <c r="AU683" s="7">
        <v>0</v>
      </c>
      <c r="AV683" s="7">
        <v>0</v>
      </c>
      <c r="AW683" s="78" t="s">
        <v>97</v>
      </c>
      <c r="AX683" s="78" t="s">
        <v>100</v>
      </c>
      <c r="AY683" s="78" t="s">
        <v>106</v>
      </c>
      <c r="AZ683" s="78">
        <v>5289.04</v>
      </c>
      <c r="BA683" s="78" t="s">
        <v>106</v>
      </c>
      <c r="BB683" s="78" t="e">
        <v>#VALUE!</v>
      </c>
      <c r="BC683" s="78" t="str">
        <f t="shared" si="302"/>
        <v>R57S1C4</v>
      </c>
      <c r="BD683" s="78" t="e">
        <f t="shared" si="303"/>
        <v>#VALUE!</v>
      </c>
      <c r="BE683" s="78" t="e">
        <v>#VALUE!</v>
      </c>
      <c r="BF683" s="78"/>
      <c r="BG683" s="99">
        <v>30.1</v>
      </c>
      <c r="BH683" s="142">
        <v>4.6273106738223015</v>
      </c>
      <c r="BI683" s="99">
        <v>4</v>
      </c>
      <c r="BJ683" s="99">
        <f t="shared" si="304"/>
        <v>4.1924999999999999</v>
      </c>
      <c r="BK683" s="99">
        <v>135.65891472868216</v>
      </c>
      <c r="BL683" s="142">
        <v>4.6724137931034484</v>
      </c>
      <c r="BM683" s="76" t="str">
        <f t="shared" si="305"/>
        <v>R57S1</v>
      </c>
      <c r="BN683" s="76" t="e">
        <f t="shared" si="306"/>
        <v>#VALUE!</v>
      </c>
      <c r="BO683" s="76"/>
      <c r="BP683" s="110">
        <f t="shared" si="307"/>
        <v>13.194058033936104</v>
      </c>
      <c r="BQ683" s="144">
        <f t="shared" si="308"/>
        <v>0.14225000000000002</v>
      </c>
      <c r="BR683" s="110">
        <f t="shared" si="309"/>
        <v>12.454686138394866</v>
      </c>
      <c r="BS683" s="99">
        <v>8</v>
      </c>
      <c r="BT683" s="99">
        <f t="shared" si="310"/>
        <v>9512.655999999999</v>
      </c>
      <c r="BU683" s="122">
        <v>6</v>
      </c>
      <c r="BV683" s="122">
        <f t="shared" si="311"/>
        <v>7476.655999999999</v>
      </c>
      <c r="BW683" s="122">
        <f t="shared" si="312"/>
        <v>8.9080459770114941E-3</v>
      </c>
      <c r="BX683" s="122" t="s">
        <v>1377</v>
      </c>
      <c r="BY683" s="122">
        <f t="shared" si="313"/>
        <v>0.17257321425673333</v>
      </c>
      <c r="BZ683" s="78">
        <v>-5.5853374284153929</v>
      </c>
      <c r="CA683" s="122">
        <f t="shared" si="314"/>
        <v>-5.5791732089334403</v>
      </c>
      <c r="CB683" s="122">
        <f t="shared" si="315"/>
        <v>-4.2446349773565615</v>
      </c>
    </row>
    <row r="684" spans="1:80" x14ac:dyDescent="0.35">
      <c r="A684" s="34" t="s">
        <v>87</v>
      </c>
      <c r="B684" s="13">
        <v>2</v>
      </c>
      <c r="C684" s="8" t="s">
        <v>45</v>
      </c>
      <c r="D684" s="14">
        <v>1</v>
      </c>
      <c r="E684" s="58">
        <v>44258</v>
      </c>
      <c r="F684" s="13">
        <v>3419.5</v>
      </c>
      <c r="G684" s="13">
        <v>3420.5</v>
      </c>
      <c r="H684" s="48">
        <f t="shared" ref="H684:I690" si="331">F684-174.5</f>
        <v>3245</v>
      </c>
      <c r="I684" s="19">
        <f t="shared" si="331"/>
        <v>3246</v>
      </c>
      <c r="J684" s="8">
        <v>9</v>
      </c>
      <c r="K684" s="8"/>
      <c r="L684" s="8">
        <v>201</v>
      </c>
      <c r="M684" s="8">
        <v>183</v>
      </c>
      <c r="N684" s="8">
        <v>172.6</v>
      </c>
      <c r="O684" s="8">
        <v>9.1</v>
      </c>
      <c r="P684" s="8">
        <v>1.34</v>
      </c>
      <c r="Q684" s="8">
        <v>0.34399999999999997</v>
      </c>
      <c r="R684" s="8">
        <v>0.36399999999999999</v>
      </c>
      <c r="S684" s="8">
        <v>3643</v>
      </c>
      <c r="T684" s="8"/>
      <c r="U684" s="8"/>
      <c r="V684" s="8"/>
      <c r="W684" s="8">
        <v>0.47499999999999998</v>
      </c>
      <c r="X684" s="8"/>
      <c r="Y684" s="8"/>
      <c r="Z684" s="8">
        <v>5743</v>
      </c>
      <c r="AA684" s="8">
        <v>47.8</v>
      </c>
      <c r="AB684" s="8">
        <v>10.3</v>
      </c>
      <c r="AC684" s="8">
        <v>3013.8809523809523</v>
      </c>
      <c r="AD684" s="8">
        <v>314.78899999999999</v>
      </c>
      <c r="AE684" s="8"/>
      <c r="AF684" s="8"/>
      <c r="AG684" s="7">
        <v>0.93658764498837366</v>
      </c>
      <c r="AH684" s="111">
        <v>0.161</v>
      </c>
      <c r="AI684" s="124">
        <v>3.9626333333333333E-2</v>
      </c>
      <c r="AJ684" s="7">
        <v>25.75</v>
      </c>
      <c r="AK684" s="124">
        <v>2511.550645578232</v>
      </c>
      <c r="AM684" s="124">
        <v>7283.1594564625848</v>
      </c>
      <c r="AN684" s="124">
        <v>11401.790557142849</v>
      </c>
      <c r="AO684" s="124">
        <v>5.099655102040817</v>
      </c>
      <c r="AQ684" s="78"/>
      <c r="AR684" s="7">
        <v>0.25871844660194177</v>
      </c>
      <c r="AS684" s="7">
        <f t="shared" si="296"/>
        <v>1.9986000000000002</v>
      </c>
      <c r="AT684">
        <v>36.700000000000003</v>
      </c>
      <c r="AU684" s="7" t="e">
        <v>#N/A</v>
      </c>
      <c r="AV684" s="7" t="e">
        <v>#N/A</v>
      </c>
      <c r="AW684" s="78" t="s">
        <v>97</v>
      </c>
      <c r="AX684" s="78" t="s">
        <v>100</v>
      </c>
      <c r="AY684" s="78" t="e">
        <v>#N/A</v>
      </c>
      <c r="AZ684" s="78" t="e">
        <v>#N/A</v>
      </c>
      <c r="BA684" s="78" t="e">
        <v>#N/A</v>
      </c>
      <c r="BB684" s="78" t="e">
        <v>#N/A</v>
      </c>
      <c r="BC684" s="78" t="str">
        <f t="shared" si="302"/>
        <v>R58S2C1</v>
      </c>
      <c r="BD684" s="78" t="e">
        <f t="shared" si="303"/>
        <v>#N/A</v>
      </c>
      <c r="BE684" s="78" t="e">
        <v>#N/A</v>
      </c>
      <c r="BF684" s="78"/>
      <c r="BG684" s="99">
        <v>30.1</v>
      </c>
      <c r="BH684" s="142">
        <v>1.0796116504854367</v>
      </c>
      <c r="BI684" s="99">
        <v>3</v>
      </c>
      <c r="BJ684" s="99">
        <f t="shared" si="304"/>
        <v>8.5833333333333339</v>
      </c>
      <c r="BK684" s="99">
        <v>117.04392048081368</v>
      </c>
      <c r="BL684" s="142">
        <v>20.109890109890109</v>
      </c>
      <c r="BM684" s="76" t="str">
        <f t="shared" si="305"/>
        <v>R58S2</v>
      </c>
      <c r="BN684" s="76" t="e">
        <f t="shared" si="306"/>
        <v>#N/A</v>
      </c>
      <c r="BO684" s="76"/>
      <c r="BP684" s="110">
        <f t="shared" si="307"/>
        <v>17.570308158341241</v>
      </c>
      <c r="BQ684" s="144">
        <f t="shared" si="308"/>
        <v>0.30399999999999999</v>
      </c>
      <c r="BR684" s="110">
        <f t="shared" si="309"/>
        <v>18.329395756175298</v>
      </c>
      <c r="BS684" s="99">
        <v>11</v>
      </c>
      <c r="BT684" s="99">
        <f t="shared" si="310"/>
        <v>9968.6642581982542</v>
      </c>
      <c r="BU684">
        <v>7</v>
      </c>
      <c r="BV684" s="122">
        <f t="shared" si="311"/>
        <v>6325.6642581982542</v>
      </c>
      <c r="BW684" s="122">
        <f t="shared" si="312"/>
        <v>0.04</v>
      </c>
      <c r="BX684" s="122" t="s">
        <v>1377</v>
      </c>
      <c r="BY684" s="122">
        <f t="shared" si="313"/>
        <v>0.40417679906049608</v>
      </c>
      <c r="BZ684" s="78">
        <v>-6.3966775647030492</v>
      </c>
      <c r="CA684" s="122">
        <f t="shared" si="314"/>
        <v>-6.3379577488553513</v>
      </c>
      <c r="CB684" s="122">
        <f t="shared" si="315"/>
        <v>-12.667042356862305</v>
      </c>
    </row>
    <row r="685" spans="1:80" x14ac:dyDescent="0.35">
      <c r="A685" s="34" t="s">
        <v>87</v>
      </c>
      <c r="B685" s="13">
        <f t="shared" ref="B685:B686" si="332">B684</f>
        <v>2</v>
      </c>
      <c r="C685" s="8" t="s">
        <v>45</v>
      </c>
      <c r="D685" s="14">
        <v>2</v>
      </c>
      <c r="E685" s="58">
        <v>44258</v>
      </c>
      <c r="F685" s="13">
        <v>3427.2</v>
      </c>
      <c r="G685" s="13">
        <v>3428.2</v>
      </c>
      <c r="H685" s="48">
        <f t="shared" si="331"/>
        <v>3252.7</v>
      </c>
      <c r="I685" s="19">
        <f t="shared" si="331"/>
        <v>3253.7</v>
      </c>
      <c r="J685" s="8">
        <v>9</v>
      </c>
      <c r="K685" s="8"/>
      <c r="L685" s="8">
        <v>202.2</v>
      </c>
      <c r="M685" s="8">
        <v>180</v>
      </c>
      <c r="N685" s="8">
        <v>173</v>
      </c>
      <c r="O685" s="8">
        <v>8.8000000000000007</v>
      </c>
      <c r="P685" s="8">
        <v>0.97199999999999998</v>
      </c>
      <c r="Q685" s="8">
        <v>0.245</v>
      </c>
      <c r="R685" s="8">
        <v>0.28499999999999998</v>
      </c>
      <c r="S685" s="8">
        <v>3246</v>
      </c>
      <c r="T685" s="8"/>
      <c r="U685" s="8"/>
      <c r="V685" s="8"/>
      <c r="W685" s="8">
        <v>0.39700000000000002</v>
      </c>
      <c r="X685" s="8"/>
      <c r="Y685" s="8"/>
      <c r="Z685" s="8">
        <v>4503</v>
      </c>
      <c r="AA685" s="8">
        <v>38</v>
      </c>
      <c r="AB685" s="8">
        <v>10.3</v>
      </c>
      <c r="AC685" s="8">
        <v>3013.8809523809523</v>
      </c>
      <c r="AD685" s="8">
        <v>314.78899999999999</v>
      </c>
      <c r="AE685" s="8"/>
      <c r="AF685" s="8"/>
      <c r="AG685" s="7">
        <v>0.93658764498837366</v>
      </c>
      <c r="AH685" s="111">
        <v>0.161</v>
      </c>
      <c r="AI685" s="124">
        <v>3.9626333333333333E-2</v>
      </c>
      <c r="AJ685" s="7">
        <v>25.75</v>
      </c>
      <c r="AK685" s="124">
        <v>2511.550645578232</v>
      </c>
      <c r="AM685" s="124">
        <v>7283.1594564625848</v>
      </c>
      <c r="AN685" s="124">
        <v>11401.790557142849</v>
      </c>
      <c r="AO685" s="124">
        <v>5.099655102040817</v>
      </c>
      <c r="AQ685" s="78"/>
      <c r="AR685" s="7">
        <v>0.25871844660194177</v>
      </c>
      <c r="AS685" s="7">
        <f t="shared" si="296"/>
        <v>1.9986000000000002</v>
      </c>
      <c r="AT685">
        <v>36.700000000000003</v>
      </c>
      <c r="AU685" s="7" t="e">
        <v>#N/A</v>
      </c>
      <c r="AV685" s="7" t="e">
        <v>#N/A</v>
      </c>
      <c r="AW685" s="78" t="s">
        <v>97</v>
      </c>
      <c r="AX685" s="78" t="s">
        <v>100</v>
      </c>
      <c r="AY685" s="78" t="e">
        <v>#N/A</v>
      </c>
      <c r="AZ685" s="78" t="e">
        <v>#N/A</v>
      </c>
      <c r="BA685" s="78" t="e">
        <v>#N/A</v>
      </c>
      <c r="BB685" s="78" t="e">
        <v>#N/A</v>
      </c>
      <c r="BC685" s="78" t="str">
        <f t="shared" si="302"/>
        <v>R58S2C2</v>
      </c>
      <c r="BD685" s="78" t="e">
        <f t="shared" si="303"/>
        <v>#N/A</v>
      </c>
      <c r="BE685" s="78" t="e">
        <v>#N/A</v>
      </c>
      <c r="BF685" s="78"/>
      <c r="BG685" s="99">
        <v>30.1</v>
      </c>
      <c r="BH685" s="142">
        <v>1.0796116504854367</v>
      </c>
      <c r="BI685" s="99">
        <v>3</v>
      </c>
      <c r="BJ685" s="99">
        <f t="shared" si="304"/>
        <v>8.5833333333333339</v>
      </c>
      <c r="BK685" s="99">
        <v>117.04392048081368</v>
      </c>
      <c r="BL685" s="142">
        <v>20.454545454545453</v>
      </c>
      <c r="BM685" s="76" t="str">
        <f t="shared" si="305"/>
        <v>R58S2</v>
      </c>
      <c r="BN685" s="76" t="e">
        <f t="shared" si="306"/>
        <v>#N/A</v>
      </c>
      <c r="BO685" s="76"/>
      <c r="BP685" s="110">
        <f t="shared" si="307"/>
        <v>18.472117535407616</v>
      </c>
      <c r="BQ685" s="144">
        <f t="shared" si="308"/>
        <v>0.30399999999999999</v>
      </c>
      <c r="BR685" s="110">
        <f t="shared" si="309"/>
        <v>18.329395756175298</v>
      </c>
      <c r="BS685" s="99">
        <v>11</v>
      </c>
      <c r="BT685" s="99">
        <f t="shared" si="310"/>
        <v>9992.3187157600787</v>
      </c>
      <c r="BU685" s="122">
        <v>7</v>
      </c>
      <c r="BV685" s="122">
        <f t="shared" si="311"/>
        <v>6746.3187157600787</v>
      </c>
      <c r="BW685" s="122">
        <f t="shared" si="312"/>
        <v>3.238636363636363E-2</v>
      </c>
      <c r="BX685" s="122" t="s">
        <v>1377</v>
      </c>
      <c r="BY685" s="122">
        <f t="shared" si="313"/>
        <v>0.41623198880508022</v>
      </c>
      <c r="BZ685" s="78">
        <v>-6.3801482627518391</v>
      </c>
      <c r="CA685" s="122">
        <f t="shared" si="314"/>
        <v>-6.3379577488553513</v>
      </c>
      <c r="CB685" s="122">
        <f t="shared" si="315"/>
        <v>-12.667042356862305</v>
      </c>
    </row>
    <row r="686" spans="1:80" x14ac:dyDescent="0.35">
      <c r="A686" s="34" t="s">
        <v>87</v>
      </c>
      <c r="B686" s="13">
        <f t="shared" si="332"/>
        <v>2</v>
      </c>
      <c r="C686" s="8" t="s">
        <v>45</v>
      </c>
      <c r="D686" s="14">
        <v>3</v>
      </c>
      <c r="E686" s="58">
        <v>44258</v>
      </c>
      <c r="F686" s="13">
        <v>3440.8</v>
      </c>
      <c r="G686" s="13">
        <v>3441.8</v>
      </c>
      <c r="H686" s="48">
        <f t="shared" si="331"/>
        <v>3266.3</v>
      </c>
      <c r="I686" s="19">
        <f t="shared" si="331"/>
        <v>3267.3</v>
      </c>
      <c r="J686" s="8">
        <v>9</v>
      </c>
      <c r="K686" s="8"/>
      <c r="L686" s="8">
        <v>180.3</v>
      </c>
      <c r="M686" s="8">
        <v>156</v>
      </c>
      <c r="N686" s="8">
        <v>154</v>
      </c>
      <c r="O686" s="8">
        <v>9.9</v>
      </c>
      <c r="P686" s="8">
        <v>0.83</v>
      </c>
      <c r="Q686" s="8">
        <v>0.20499999999999999</v>
      </c>
      <c r="R686" s="8">
        <v>0.26300000000000001</v>
      </c>
      <c r="S686" s="8">
        <v>3412</v>
      </c>
      <c r="T686" s="8"/>
      <c r="U686" s="8"/>
      <c r="V686" s="8"/>
      <c r="W686" s="8">
        <v>0.35599999999999998</v>
      </c>
      <c r="X686" s="8"/>
      <c r="Y686" s="8"/>
      <c r="Z686" s="8">
        <v>4615</v>
      </c>
      <c r="AA686" s="8">
        <v>45</v>
      </c>
      <c r="AB686" s="8">
        <v>10.3</v>
      </c>
      <c r="AC686" s="8">
        <v>3013.8809523809523</v>
      </c>
      <c r="AD686" s="8">
        <v>314.78899999999999</v>
      </c>
      <c r="AE686" s="8"/>
      <c r="AF686" s="8"/>
      <c r="AG686" s="7">
        <v>0.93658764498837366</v>
      </c>
      <c r="AH686" s="111">
        <v>0.161</v>
      </c>
      <c r="AI686" s="124">
        <v>3.9626333333333333E-2</v>
      </c>
      <c r="AJ686" s="7">
        <v>25.75</v>
      </c>
      <c r="AK686" s="124">
        <v>2511.550645578232</v>
      </c>
      <c r="AM686" s="124">
        <v>7283.1594564625848</v>
      </c>
      <c r="AN686" s="124">
        <v>11401.790557142849</v>
      </c>
      <c r="AO686" s="124">
        <v>5.099655102040817</v>
      </c>
      <c r="AQ686" s="78"/>
      <c r="AR686" s="7">
        <v>0.25871844660194177</v>
      </c>
      <c r="AS686" s="7">
        <f t="shared" si="296"/>
        <v>1.9986000000000002</v>
      </c>
      <c r="AT686">
        <v>36.700000000000003</v>
      </c>
      <c r="AU686" s="7" t="e">
        <v>#N/A</v>
      </c>
      <c r="AV686" s="7" t="e">
        <v>#N/A</v>
      </c>
      <c r="AW686" s="78" t="s">
        <v>97</v>
      </c>
      <c r="AX686" s="78" t="s">
        <v>100</v>
      </c>
      <c r="AY686" s="78" t="e">
        <v>#N/A</v>
      </c>
      <c r="AZ686" s="78" t="e">
        <v>#N/A</v>
      </c>
      <c r="BA686" s="78" t="e">
        <v>#N/A</v>
      </c>
      <c r="BB686" s="78" t="e">
        <v>#N/A</v>
      </c>
      <c r="BC686" s="78" t="str">
        <f t="shared" si="302"/>
        <v>R58S2C3</v>
      </c>
      <c r="BD686" s="78" t="e">
        <f t="shared" si="303"/>
        <v>#N/A</v>
      </c>
      <c r="BE686" s="78" t="e">
        <v>#N/A</v>
      </c>
      <c r="BF686" s="78"/>
      <c r="BG686" s="99">
        <v>30.1</v>
      </c>
      <c r="BH686" s="142">
        <v>1.0796116504854367</v>
      </c>
      <c r="BI686" s="99">
        <v>3</v>
      </c>
      <c r="BJ686" s="99">
        <f t="shared" si="304"/>
        <v>8.5833333333333339</v>
      </c>
      <c r="BK686" s="99">
        <v>117.04392048081368</v>
      </c>
      <c r="BL686" s="142">
        <v>15.757575757575758</v>
      </c>
      <c r="BM686" s="76" t="str">
        <f t="shared" si="305"/>
        <v>R58S2</v>
      </c>
      <c r="BN686" s="76" t="e">
        <f t="shared" si="306"/>
        <v>#N/A</v>
      </c>
      <c r="BO686" s="76"/>
      <c r="BP686" s="110">
        <f t="shared" si="307"/>
        <v>18.945761574777041</v>
      </c>
      <c r="BQ686" s="144">
        <f t="shared" si="308"/>
        <v>0.30399999999999999</v>
      </c>
      <c r="BR686" s="110">
        <f t="shared" si="309"/>
        <v>18.329395756175298</v>
      </c>
      <c r="BS686" s="99">
        <v>11</v>
      </c>
      <c r="BT686" s="99">
        <f t="shared" si="310"/>
        <v>10034.098017427721</v>
      </c>
      <c r="BU686" s="122">
        <v>7</v>
      </c>
      <c r="BV686" s="122">
        <f t="shared" si="311"/>
        <v>6622.0980174277211</v>
      </c>
      <c r="BW686" s="122">
        <f t="shared" si="312"/>
        <v>2.6565656565656567E-2</v>
      </c>
      <c r="BX686" s="122" t="s">
        <v>1377</v>
      </c>
      <c r="BY686" s="122">
        <f t="shared" si="313"/>
        <v>0.35698170131812074</v>
      </c>
      <c r="BZ686" s="78">
        <v>-6.2370474191111649</v>
      </c>
      <c r="CA686" s="122">
        <f t="shared" si="314"/>
        <v>-6.3379577488553513</v>
      </c>
      <c r="CB686" s="122">
        <f t="shared" si="315"/>
        <v>-12.667042356862305</v>
      </c>
    </row>
    <row r="687" spans="1:80" x14ac:dyDescent="0.35">
      <c r="A687" s="34" t="s">
        <v>87</v>
      </c>
      <c r="B687" s="13">
        <v>1</v>
      </c>
      <c r="C687" s="8" t="s">
        <v>45</v>
      </c>
      <c r="D687" s="14">
        <v>1</v>
      </c>
      <c r="E687" s="58">
        <v>44257</v>
      </c>
      <c r="F687" s="13">
        <v>3479.8</v>
      </c>
      <c r="G687" s="13">
        <v>3480.6</v>
      </c>
      <c r="H687" s="48">
        <f t="shared" si="331"/>
        <v>3305.3</v>
      </c>
      <c r="I687" s="19">
        <f t="shared" si="331"/>
        <v>3306.1</v>
      </c>
      <c r="J687" s="8">
        <v>7</v>
      </c>
      <c r="K687" s="8"/>
      <c r="L687" s="8">
        <v>186</v>
      </c>
      <c r="M687" s="8">
        <v>132</v>
      </c>
      <c r="N687" s="8">
        <v>106</v>
      </c>
      <c r="O687" s="8">
        <v>9.8000000000000007</v>
      </c>
      <c r="P687" s="8">
        <v>4.2999999999999997E-2</v>
      </c>
      <c r="Q687" s="8">
        <v>0.28799999999999998</v>
      </c>
      <c r="R687" s="8">
        <v>0.23899999999999999</v>
      </c>
      <c r="S687" s="8">
        <v>4627</v>
      </c>
      <c r="T687" s="8"/>
      <c r="U687" s="8"/>
      <c r="V687" s="8"/>
      <c r="W687" s="8">
        <v>0.32700000000000001</v>
      </c>
      <c r="X687" s="8"/>
      <c r="Y687" s="8"/>
      <c r="Z687" s="8">
        <v>3225</v>
      </c>
      <c r="AA687" s="8">
        <v>74.5</v>
      </c>
      <c r="AB687" s="8">
        <v>2.1</v>
      </c>
      <c r="AC687" s="8">
        <v>2965.5238095238096</v>
      </c>
      <c r="AD687" s="8">
        <v>230.23099999999999</v>
      </c>
      <c r="AE687" s="8"/>
      <c r="AF687" s="8"/>
      <c r="AG687" s="7">
        <v>1.1286124156810209</v>
      </c>
      <c r="AH687" s="111">
        <v>0.122</v>
      </c>
      <c r="AI687" s="124"/>
      <c r="AJ687" s="7">
        <v>17.07</v>
      </c>
      <c r="AK687" s="124">
        <v>2479.8242742187508</v>
      </c>
      <c r="AM687" s="124">
        <v>7572.6918777343781</v>
      </c>
      <c r="AN687" s="124">
        <v>11743.270109374989</v>
      </c>
      <c r="AO687" s="124">
        <v>5.307126171874998</v>
      </c>
      <c r="AQ687" s="78"/>
      <c r="AR687" s="7">
        <v>0.18945518453427065</v>
      </c>
      <c r="AS687" s="7">
        <f t="shared" si="296"/>
        <v>0.97019999999999995</v>
      </c>
      <c r="AT687">
        <v>46.1</v>
      </c>
      <c r="AU687" s="7" t="e">
        <v>#N/A</v>
      </c>
      <c r="AV687" s="7" t="e">
        <v>#N/A</v>
      </c>
      <c r="AW687" s="78" t="s">
        <v>97</v>
      </c>
      <c r="AX687" s="78" t="s">
        <v>100</v>
      </c>
      <c r="AY687" s="78" t="e">
        <v>#N/A</v>
      </c>
      <c r="AZ687" s="78" t="e">
        <v>#N/A</v>
      </c>
      <c r="BA687" s="78" t="e">
        <v>#N/A</v>
      </c>
      <c r="BB687" s="78" t="e">
        <v>#N/A</v>
      </c>
      <c r="BC687" s="78" t="str">
        <f t="shared" si="302"/>
        <v>R58S1C1</v>
      </c>
      <c r="BD687" s="78" t="e">
        <f t="shared" si="303"/>
        <v>#N/A</v>
      </c>
      <c r="BE687" s="78" t="e">
        <v>#N/A</v>
      </c>
      <c r="BF687" s="78"/>
      <c r="BG687" s="99">
        <v>21.2</v>
      </c>
      <c r="BH687" s="142">
        <v>2.4780316344463968</v>
      </c>
      <c r="BI687" s="99">
        <v>4</v>
      </c>
      <c r="BJ687" s="99">
        <f t="shared" si="304"/>
        <v>4.2675000000000001</v>
      </c>
      <c r="BK687" s="99">
        <v>173.72722961475159</v>
      </c>
      <c r="BL687" s="142">
        <v>13.469387755102041</v>
      </c>
      <c r="BM687" s="76" t="str">
        <f t="shared" si="305"/>
        <v>R58S1</v>
      </c>
      <c r="BN687" s="76" t="e">
        <f t="shared" si="306"/>
        <v>#N/A</v>
      </c>
      <c r="BO687" s="76"/>
      <c r="BP687" s="110">
        <f t="shared" si="307"/>
        <v>16.54306992793332</v>
      </c>
      <c r="BQ687" s="144">
        <f t="shared" si="308"/>
        <v>0.26274999999999998</v>
      </c>
      <c r="BR687" s="110">
        <f t="shared" si="309"/>
        <v>19.549246919889935</v>
      </c>
      <c r="BS687" s="99">
        <v>11</v>
      </c>
      <c r="BT687" s="99">
        <f t="shared" si="310"/>
        <v>12235.72058556557</v>
      </c>
      <c r="BU687" s="122">
        <v>7</v>
      </c>
      <c r="BV687" s="122">
        <f t="shared" si="311"/>
        <v>7608.7205855655702</v>
      </c>
      <c r="BW687" s="122">
        <f t="shared" si="312"/>
        <v>2.4387755102040814E-2</v>
      </c>
      <c r="BX687" s="122" t="s">
        <v>1377</v>
      </c>
      <c r="BY687" s="122">
        <f t="shared" si="313"/>
        <v>0.34587359431328507</v>
      </c>
      <c r="BZ687" s="78">
        <v>-6.0699933344479993</v>
      </c>
      <c r="CA687" s="122">
        <f t="shared" si="314"/>
        <v>-5.874346784533965</v>
      </c>
      <c r="CB687" s="122">
        <f t="shared" si="315"/>
        <v>-5.699291250354853</v>
      </c>
    </row>
    <row r="688" spans="1:80" x14ac:dyDescent="0.35">
      <c r="A688" s="34" t="s">
        <v>87</v>
      </c>
      <c r="B688" s="13">
        <f t="shared" ref="B688:B690" si="333">B687</f>
        <v>1</v>
      </c>
      <c r="C688" s="8" t="s">
        <v>45</v>
      </c>
      <c r="D688" s="14">
        <v>2</v>
      </c>
      <c r="E688" s="58">
        <v>44257</v>
      </c>
      <c r="F688" s="13">
        <v>3510.2</v>
      </c>
      <c r="G688" s="13">
        <v>3511</v>
      </c>
      <c r="H688" s="19">
        <f t="shared" si="331"/>
        <v>3335.7</v>
      </c>
      <c r="I688" s="19">
        <f t="shared" si="331"/>
        <v>3336.5</v>
      </c>
      <c r="J688" s="8">
        <v>7</v>
      </c>
      <c r="K688" s="8"/>
      <c r="L688" s="8">
        <v>144</v>
      </c>
      <c r="M688" s="8">
        <v>105</v>
      </c>
      <c r="N688" s="8">
        <v>124</v>
      </c>
      <c r="O688" s="8">
        <v>13.6</v>
      </c>
      <c r="P688" s="8">
        <v>1.131</v>
      </c>
      <c r="Q688" s="8">
        <v>0.313</v>
      </c>
      <c r="R688" s="8">
        <v>0.255</v>
      </c>
      <c r="S688" s="8">
        <v>4502</v>
      </c>
      <c r="T688" s="8"/>
      <c r="U688" s="8"/>
      <c r="V688" s="8"/>
      <c r="W688" s="8">
        <v>0.33600000000000002</v>
      </c>
      <c r="X688" s="8"/>
      <c r="Y688" s="8"/>
      <c r="Z688" s="8">
        <v>2633</v>
      </c>
      <c r="AA688" s="8">
        <v>76.400000000000006</v>
      </c>
      <c r="AB688" s="8">
        <v>2.1</v>
      </c>
      <c r="AC688" s="8">
        <v>2965.5238095238096</v>
      </c>
      <c r="AD688" s="8">
        <v>230.23099999999999</v>
      </c>
      <c r="AE688" s="8"/>
      <c r="AF688" s="8"/>
      <c r="AG688" s="7">
        <v>1.1286124156810209</v>
      </c>
      <c r="AH688" s="111">
        <v>0.122</v>
      </c>
      <c r="AI688" s="124"/>
      <c r="AJ688" s="7">
        <v>17.07</v>
      </c>
      <c r="AK688" s="124">
        <v>2479.8242742187508</v>
      </c>
      <c r="AM688" s="124">
        <v>7572.6918777343781</v>
      </c>
      <c r="AN688" s="124">
        <v>11743.270109374989</v>
      </c>
      <c r="AO688" s="124">
        <v>5.307126171874998</v>
      </c>
      <c r="AQ688" s="78"/>
      <c r="AR688" s="7">
        <v>0.18945518453427065</v>
      </c>
      <c r="AS688" s="7">
        <f t="shared" si="296"/>
        <v>0.97019999999999995</v>
      </c>
      <c r="AT688">
        <v>46.1</v>
      </c>
      <c r="AU688" s="7" t="e">
        <v>#N/A</v>
      </c>
      <c r="AV688" s="7" t="e">
        <v>#N/A</v>
      </c>
      <c r="AW688" s="78" t="s">
        <v>97</v>
      </c>
      <c r="AX688" s="78" t="s">
        <v>100</v>
      </c>
      <c r="AY688" s="78" t="e">
        <v>#N/A</v>
      </c>
      <c r="AZ688" s="78" t="e">
        <v>#N/A</v>
      </c>
      <c r="BA688" s="78" t="e">
        <v>#N/A</v>
      </c>
      <c r="BB688" s="78" t="e">
        <v>#N/A</v>
      </c>
      <c r="BC688" s="78" t="str">
        <f t="shared" si="302"/>
        <v>R58S1C2</v>
      </c>
      <c r="BD688" s="78" t="e">
        <f t="shared" si="303"/>
        <v>#N/A</v>
      </c>
      <c r="BE688" s="78" t="e">
        <v>#N/A</v>
      </c>
      <c r="BF688" s="78"/>
      <c r="BG688" s="99">
        <v>21.2</v>
      </c>
      <c r="BH688" s="142">
        <v>2.4780316344463968</v>
      </c>
      <c r="BI688" s="99">
        <v>4</v>
      </c>
      <c r="BJ688" s="99">
        <f t="shared" si="304"/>
        <v>4.2675000000000001</v>
      </c>
      <c r="BK688" s="99">
        <v>173.72722961475159</v>
      </c>
      <c r="BL688" s="142">
        <v>7.7205882352941178</v>
      </c>
      <c r="BM688" s="76" t="str">
        <f t="shared" si="305"/>
        <v>R58S1</v>
      </c>
      <c r="BN688" s="76" t="e">
        <f t="shared" si="306"/>
        <v>#N/A</v>
      </c>
      <c r="BO688" s="76"/>
      <c r="BP688" s="110">
        <f t="shared" si="307"/>
        <v>14.986075111186654</v>
      </c>
      <c r="BQ688" s="144">
        <f t="shared" si="308"/>
        <v>0.26274999999999998</v>
      </c>
      <c r="BR688" s="110">
        <f t="shared" si="309"/>
        <v>19.549246919889935</v>
      </c>
      <c r="BS688" s="99">
        <v>11</v>
      </c>
      <c r="BT688" s="99">
        <f t="shared" si="310"/>
        <v>12348.256786757953</v>
      </c>
      <c r="BU688" s="122">
        <v>7</v>
      </c>
      <c r="BV688" s="122">
        <f t="shared" si="311"/>
        <v>7846.2567867579528</v>
      </c>
      <c r="BW688" s="122">
        <f t="shared" si="312"/>
        <v>1.8749999999999999E-2</v>
      </c>
      <c r="BX688" s="122" t="s">
        <v>1377</v>
      </c>
      <c r="BY688" s="122">
        <f t="shared" si="313"/>
        <v>0.23537396124585877</v>
      </c>
      <c r="BZ688" s="78">
        <v>-5.8411517620191518</v>
      </c>
      <c r="CA688" s="122">
        <f t="shared" si="314"/>
        <v>-5.874346784533965</v>
      </c>
      <c r="CB688" s="122">
        <f t="shared" si="315"/>
        <v>-5.699291250354853</v>
      </c>
    </row>
    <row r="689" spans="1:80" x14ac:dyDescent="0.35">
      <c r="A689" s="34" t="s">
        <v>87</v>
      </c>
      <c r="B689" s="13">
        <f t="shared" si="333"/>
        <v>1</v>
      </c>
      <c r="C689" s="8" t="s">
        <v>45</v>
      </c>
      <c r="D689" s="14">
        <v>3</v>
      </c>
      <c r="E689" s="58">
        <v>44257</v>
      </c>
      <c r="F689" s="13">
        <v>3530</v>
      </c>
      <c r="G689" s="13">
        <v>3530.6</v>
      </c>
      <c r="H689" s="19">
        <f t="shared" si="331"/>
        <v>3355.5</v>
      </c>
      <c r="I689" s="19">
        <f t="shared" si="331"/>
        <v>3356.1</v>
      </c>
      <c r="J689" s="8">
        <v>5</v>
      </c>
      <c r="K689" s="8"/>
      <c r="L689" s="8">
        <v>118.5</v>
      </c>
      <c r="M689" s="8">
        <v>85.6</v>
      </c>
      <c r="N689" s="8">
        <v>67.7</v>
      </c>
      <c r="O689" s="8">
        <v>8.6999999999999993</v>
      </c>
      <c r="P689" s="8">
        <v>1.278</v>
      </c>
      <c r="Q689" s="8">
        <v>0.35399999999999998</v>
      </c>
      <c r="R689" s="8">
        <v>0.307</v>
      </c>
      <c r="S689" s="8">
        <v>4457</v>
      </c>
      <c r="T689" s="8"/>
      <c r="U689" s="8"/>
      <c r="V689" s="8"/>
      <c r="W689" s="8">
        <v>0.33400000000000002</v>
      </c>
      <c r="X689" s="8"/>
      <c r="Y689" s="8"/>
      <c r="Z689" s="8">
        <v>3857</v>
      </c>
      <c r="AA689" s="8">
        <v>152.6</v>
      </c>
      <c r="AB689" s="8">
        <v>2.1</v>
      </c>
      <c r="AC689" s="8">
        <v>2965.5238095238096</v>
      </c>
      <c r="AD689" s="8">
        <v>230.23099999999999</v>
      </c>
      <c r="AE689" s="8"/>
      <c r="AF689" s="8"/>
      <c r="AG689" s="7">
        <v>1.1286124156810209</v>
      </c>
      <c r="AH689" s="111">
        <v>0.122</v>
      </c>
      <c r="AI689" s="124"/>
      <c r="AJ689" s="7">
        <v>17.07</v>
      </c>
      <c r="AK689" s="124">
        <v>2479.8242742187508</v>
      </c>
      <c r="AM689" s="124">
        <v>7572.6918777343781</v>
      </c>
      <c r="AN689" s="124">
        <v>11743.270109374989</v>
      </c>
      <c r="AO689" s="124">
        <v>5.307126171874998</v>
      </c>
      <c r="AQ689" s="78"/>
      <c r="AR689" s="7">
        <v>0.18945518453427065</v>
      </c>
      <c r="AS689" s="7">
        <f t="shared" si="296"/>
        <v>0.97019999999999995</v>
      </c>
      <c r="AT689">
        <v>46.1</v>
      </c>
      <c r="AU689" s="7" t="e">
        <v>#N/A</v>
      </c>
      <c r="AV689" s="7" t="e">
        <v>#N/A</v>
      </c>
      <c r="AW689" s="78" t="s">
        <v>97</v>
      </c>
      <c r="AX689" s="78" t="s">
        <v>100</v>
      </c>
      <c r="AY689" s="78" t="e">
        <v>#N/A</v>
      </c>
      <c r="AZ689" s="78" t="e">
        <v>#N/A</v>
      </c>
      <c r="BA689" s="78" t="e">
        <v>#N/A</v>
      </c>
      <c r="BB689" s="78" t="e">
        <v>#N/A</v>
      </c>
      <c r="BC689" s="78" t="str">
        <f t="shared" si="302"/>
        <v>R58S1C3</v>
      </c>
      <c r="BD689" s="78" t="e">
        <f t="shared" si="303"/>
        <v>#N/A</v>
      </c>
      <c r="BE689" s="78" t="e">
        <v>#N/A</v>
      </c>
      <c r="BF689" s="78"/>
      <c r="BG689" s="99">
        <v>21.2</v>
      </c>
      <c r="BH689" s="142">
        <v>2.4780316344463968</v>
      </c>
      <c r="BI689" s="99">
        <v>4</v>
      </c>
      <c r="BJ689" s="99">
        <f t="shared" si="304"/>
        <v>4.2675000000000001</v>
      </c>
      <c r="BK689" s="99">
        <v>173.72722961475159</v>
      </c>
      <c r="BL689" s="142">
        <v>9.8390804597701145</v>
      </c>
      <c r="BM689" s="76" t="str">
        <f t="shared" si="305"/>
        <v>R58S1</v>
      </c>
      <c r="BN689" s="76" t="e">
        <f t="shared" si="306"/>
        <v>#N/A</v>
      </c>
      <c r="BO689" s="76"/>
      <c r="BP689" s="110">
        <f t="shared" si="307"/>
        <v>28.735786951840346</v>
      </c>
      <c r="BQ689" s="144">
        <f t="shared" si="308"/>
        <v>0.26274999999999998</v>
      </c>
      <c r="BR689" s="110">
        <f t="shared" si="309"/>
        <v>19.549246919889935</v>
      </c>
      <c r="BS689" s="99">
        <v>11</v>
      </c>
      <c r="BT689" s="99">
        <f t="shared" si="310"/>
        <v>12421.553391481943</v>
      </c>
      <c r="BU689" s="122">
        <v>7</v>
      </c>
      <c r="BV689" s="122">
        <f t="shared" si="311"/>
        <v>7964.5533914819425</v>
      </c>
      <c r="BW689" s="122">
        <f t="shared" si="312"/>
        <v>3.5287356321839082E-2</v>
      </c>
      <c r="BX689" s="122" t="s">
        <v>1377</v>
      </c>
      <c r="BY689" s="122">
        <f t="shared" si="313"/>
        <v>0.34962235075680709</v>
      </c>
      <c r="BZ689" s="78">
        <v>-5.6368766950093248</v>
      </c>
      <c r="CA689" s="122">
        <f t="shared" si="314"/>
        <v>-5.874346784533965</v>
      </c>
      <c r="CB689" s="122">
        <f t="shared" si="315"/>
        <v>-5.699291250354853</v>
      </c>
    </row>
    <row r="690" spans="1:80" x14ac:dyDescent="0.35">
      <c r="A690" s="34" t="s">
        <v>87</v>
      </c>
      <c r="B690" s="13">
        <f t="shared" si="333"/>
        <v>1</v>
      </c>
      <c r="C690" s="8" t="s">
        <v>45</v>
      </c>
      <c r="D690" s="14">
        <v>4</v>
      </c>
      <c r="E690" s="58">
        <v>44257</v>
      </c>
      <c r="F690" s="13">
        <v>3547</v>
      </c>
      <c r="G690" s="13">
        <v>3547.8</v>
      </c>
      <c r="H690" s="48">
        <f t="shared" si="331"/>
        <v>3372.5</v>
      </c>
      <c r="I690" s="19">
        <f t="shared" si="331"/>
        <v>3373.3</v>
      </c>
      <c r="J690" s="8">
        <v>7</v>
      </c>
      <c r="K690" s="8"/>
      <c r="L690" s="8">
        <v>203</v>
      </c>
      <c r="M690" s="8">
        <v>117</v>
      </c>
      <c r="N690" s="8">
        <v>145</v>
      </c>
      <c r="O690" s="8">
        <v>10.199999999999999</v>
      </c>
      <c r="P690" s="8">
        <v>1.1739999999999999</v>
      </c>
      <c r="Q690" s="8">
        <v>0.32500000000000001</v>
      </c>
      <c r="R690" s="8">
        <v>0.25</v>
      </c>
      <c r="S690" s="8">
        <v>4917</v>
      </c>
      <c r="T690" s="8"/>
      <c r="U690" s="8"/>
      <c r="V690" s="8"/>
      <c r="W690" s="8">
        <v>0.313</v>
      </c>
      <c r="X690" s="8"/>
      <c r="Y690" s="8"/>
      <c r="Z690" s="8">
        <v>3632</v>
      </c>
      <c r="AA690" s="8">
        <v>94.8</v>
      </c>
      <c r="AB690" s="8">
        <v>2.1</v>
      </c>
      <c r="AC690" s="8">
        <v>2965.5238095238096</v>
      </c>
      <c r="AD690" s="8">
        <v>230.23099999999999</v>
      </c>
      <c r="AE690" s="8"/>
      <c r="AF690" s="8"/>
      <c r="AG690" s="7">
        <v>1.1286124156810209</v>
      </c>
      <c r="AH690" s="111">
        <v>0.122</v>
      </c>
      <c r="AI690" s="124"/>
      <c r="AJ690" s="7">
        <v>17.07</v>
      </c>
      <c r="AK690" s="124">
        <v>2479.8242742187508</v>
      </c>
      <c r="AM690" s="124">
        <v>7572.6918777343781</v>
      </c>
      <c r="AN690" s="124">
        <v>11743.270109374989</v>
      </c>
      <c r="AO690" s="124">
        <v>5.307126171874998</v>
      </c>
      <c r="AQ690" s="78"/>
      <c r="AR690" s="7">
        <v>0.18945518453427065</v>
      </c>
      <c r="AS690" s="7">
        <f t="shared" si="296"/>
        <v>0.97019999999999995</v>
      </c>
      <c r="AT690">
        <v>46.1</v>
      </c>
      <c r="AU690" s="7" t="e">
        <v>#N/A</v>
      </c>
      <c r="AV690" s="7" t="e">
        <v>#N/A</v>
      </c>
      <c r="AW690" s="78" t="s">
        <v>97</v>
      </c>
      <c r="AX690" s="78" t="s">
        <v>100</v>
      </c>
      <c r="AY690" s="78" t="e">
        <v>#N/A</v>
      </c>
      <c r="AZ690" s="78" t="e">
        <v>#N/A</v>
      </c>
      <c r="BA690" s="78" t="e">
        <v>#N/A</v>
      </c>
      <c r="BB690" s="78" t="e">
        <v>#N/A</v>
      </c>
      <c r="BC690" s="78" t="str">
        <f t="shared" si="302"/>
        <v>R58S1C4</v>
      </c>
      <c r="BD690" s="78" t="e">
        <f t="shared" si="303"/>
        <v>#N/A</v>
      </c>
      <c r="BE690" s="78" t="e">
        <v>#N/A</v>
      </c>
      <c r="BF690" s="78"/>
      <c r="BG690" s="99">
        <v>21.2</v>
      </c>
      <c r="BH690" s="142">
        <v>2.4780316344463968</v>
      </c>
      <c r="BI690" s="99">
        <v>4</v>
      </c>
      <c r="BJ690" s="99">
        <f t="shared" si="304"/>
        <v>4.2675000000000001</v>
      </c>
      <c r="BK690" s="99">
        <v>173.72722961475159</v>
      </c>
      <c r="BL690" s="142">
        <v>11.470588235294118</v>
      </c>
      <c r="BM690" s="76" t="str">
        <f t="shared" si="305"/>
        <v>R58S1</v>
      </c>
      <c r="BN690" s="76" t="e">
        <f t="shared" si="306"/>
        <v>#N/A</v>
      </c>
      <c r="BO690" s="76"/>
      <c r="BP690" s="110">
        <f t="shared" si="307"/>
        <v>17.932055688599416</v>
      </c>
      <c r="BQ690" s="144">
        <f t="shared" si="308"/>
        <v>0.26274999999999998</v>
      </c>
      <c r="BR690" s="110">
        <f t="shared" si="309"/>
        <v>19.549246919889935</v>
      </c>
      <c r="BS690" s="99">
        <v>11</v>
      </c>
      <c r="BT690" s="99">
        <f t="shared" si="310"/>
        <v>12484.484819780317</v>
      </c>
      <c r="BU690" s="122">
        <v>7</v>
      </c>
      <c r="BV690" s="122">
        <f t="shared" si="311"/>
        <v>7567.4848197803167</v>
      </c>
      <c r="BW690" s="122">
        <f t="shared" si="312"/>
        <v>2.4509803921568631E-2</v>
      </c>
      <c r="BX690" s="122" t="s">
        <v>1377</v>
      </c>
      <c r="BY690" s="122">
        <f t="shared" si="313"/>
        <v>0.32243805568490763</v>
      </c>
      <c r="BZ690" s="78">
        <v>-5.9493653466593841</v>
      </c>
      <c r="CA690" s="122">
        <f t="shared" si="314"/>
        <v>-5.874346784533965</v>
      </c>
      <c r="CB690" s="122">
        <f t="shared" si="315"/>
        <v>-5.699291250354853</v>
      </c>
    </row>
    <row r="691" spans="1:80" x14ac:dyDescent="0.35">
      <c r="A691" s="34" t="s">
        <v>88</v>
      </c>
      <c r="B691" s="34">
        <v>1</v>
      </c>
      <c r="C691" s="8" t="s">
        <v>45</v>
      </c>
      <c r="D691" s="14">
        <v>1</v>
      </c>
      <c r="E691" s="8"/>
      <c r="F691" s="13">
        <v>3553</v>
      </c>
      <c r="G691" s="13">
        <v>3553.6</v>
      </c>
      <c r="H691" s="34">
        <v>3420</v>
      </c>
      <c r="I691" s="19">
        <v>3420.6</v>
      </c>
      <c r="J691" s="8">
        <v>6</v>
      </c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>
        <v>2660.3</v>
      </c>
      <c r="AD691" s="8">
        <v>308.93</v>
      </c>
      <c r="AE691" s="8"/>
      <c r="AF691" s="8"/>
      <c r="AG691" s="7">
        <v>0.9</v>
      </c>
      <c r="AH691" s="111" t="s">
        <v>89</v>
      </c>
      <c r="AI691" s="124"/>
      <c r="AJ691" s="7">
        <v>26.936</v>
      </c>
      <c r="AK691" s="124"/>
      <c r="AM691" s="124">
        <v>7640.5594384615406</v>
      </c>
      <c r="AN691" s="124">
        <v>12247.07203344482</v>
      </c>
      <c r="AO691" s="124">
        <v>5.6809521739130444</v>
      </c>
      <c r="AQ691" s="78"/>
      <c r="AR691" s="7" t="e">
        <v>#VALUE!</v>
      </c>
      <c r="AS691" s="7" t="e">
        <f t="shared" si="296"/>
        <v>#VALUE!</v>
      </c>
      <c r="AT691" t="e">
        <v>#VALUE!</v>
      </c>
      <c r="AU691" s="7" t="e">
        <v>#N/A</v>
      </c>
      <c r="AV691" s="7" t="e">
        <v>#N/A</v>
      </c>
      <c r="AW691" s="78" t="s">
        <v>97</v>
      </c>
      <c r="AX691" s="78" t="s">
        <v>100</v>
      </c>
      <c r="AY691" s="78">
        <v>4598.8999999999996</v>
      </c>
      <c r="AZ691" s="78">
        <v>5292.24</v>
      </c>
      <c r="BA691" s="78">
        <v>5.77</v>
      </c>
      <c r="BB691" s="78">
        <v>0.21634407361467672</v>
      </c>
      <c r="BC691" s="78" t="str">
        <f t="shared" si="302"/>
        <v>R43S1C1</v>
      </c>
      <c r="BD691" s="78" t="e">
        <f t="shared" si="303"/>
        <v>#N/A</v>
      </c>
      <c r="BE691" s="78">
        <v>0.15</v>
      </c>
      <c r="BF691" s="78"/>
      <c r="BG691" s="99">
        <v>17.399999999999999</v>
      </c>
      <c r="BH691" s="142">
        <v>0</v>
      </c>
      <c r="BI691" s="99">
        <v>4</v>
      </c>
      <c r="BJ691" s="99">
        <f t="shared" si="304"/>
        <v>6.734</v>
      </c>
      <c r="BK691" s="99">
        <v>98.763736263736277</v>
      </c>
      <c r="BL691" s="142" t="e">
        <v>#DIV/0!</v>
      </c>
      <c r="BM691" s="76" t="str">
        <f t="shared" si="305"/>
        <v>R43S1</v>
      </c>
      <c r="BN691" s="76" t="e">
        <f t="shared" si="306"/>
        <v>#N/A</v>
      </c>
      <c r="BO691" s="76"/>
      <c r="BP691" s="110" t="e">
        <f t="shared" si="307"/>
        <v>#DIV/0!</v>
      </c>
      <c r="BQ691" s="144" t="e">
        <f t="shared" si="308"/>
        <v>#DIV/0!</v>
      </c>
      <c r="BR691" s="110" t="e">
        <f t="shared" si="309"/>
        <v>#DIV/0!</v>
      </c>
      <c r="BS691" s="99">
        <v>11</v>
      </c>
      <c r="BT691" s="99">
        <f t="shared" si="310"/>
        <v>10095.84</v>
      </c>
      <c r="BU691" s="122">
        <v>6</v>
      </c>
      <c r="BV691" s="122">
        <f t="shared" si="311"/>
        <v>10095.84</v>
      </c>
      <c r="BW691" s="122" t="e">
        <f t="shared" si="312"/>
        <v>#DIV/0!</v>
      </c>
      <c r="BX691" s="122" t="s">
        <v>1377</v>
      </c>
      <c r="BY691" s="122" t="e">
        <f t="shared" si="313"/>
        <v>#DIV/0!</v>
      </c>
      <c r="BZ691" s="78" t="e">
        <v>#NUM!</v>
      </c>
      <c r="CA691" s="122" t="e">
        <f t="shared" si="314"/>
        <v>#NUM!</v>
      </c>
      <c r="CB691" s="122" t="e">
        <f t="shared" si="315"/>
        <v>#NUM!</v>
      </c>
    </row>
    <row r="692" spans="1:80" x14ac:dyDescent="0.35">
      <c r="A692" s="34" t="s">
        <v>88</v>
      </c>
      <c r="B692" s="34">
        <v>1</v>
      </c>
      <c r="C692" s="8" t="s">
        <v>45</v>
      </c>
      <c r="D692" s="14">
        <v>2</v>
      </c>
      <c r="E692" s="8"/>
      <c r="F692" s="13">
        <v>3568</v>
      </c>
      <c r="G692" s="13">
        <v>3569</v>
      </c>
      <c r="H692" s="34">
        <v>3435.4</v>
      </c>
      <c r="I692" s="34">
        <v>3436</v>
      </c>
      <c r="J692" s="8">
        <v>6</v>
      </c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>
        <v>2660.3</v>
      </c>
      <c r="AD692" s="8">
        <v>308.93</v>
      </c>
      <c r="AE692" s="8"/>
      <c r="AF692" s="8"/>
      <c r="AG692" s="7">
        <v>0.9</v>
      </c>
      <c r="AH692" s="111" t="s">
        <v>89</v>
      </c>
      <c r="AI692" s="124"/>
      <c r="AJ692" s="7">
        <v>26.936</v>
      </c>
      <c r="AK692" s="124"/>
      <c r="AM692" s="124">
        <v>7640.5594384615406</v>
      </c>
      <c r="AN692" s="124">
        <v>12247.07203344482</v>
      </c>
      <c r="AO692" s="124">
        <v>5.6809521739130444</v>
      </c>
      <c r="AQ692" s="78"/>
      <c r="AR692" s="7" t="e">
        <v>#VALUE!</v>
      </c>
      <c r="AS692" s="7" t="e">
        <f t="shared" si="296"/>
        <v>#VALUE!</v>
      </c>
      <c r="AT692" t="e">
        <v>#VALUE!</v>
      </c>
      <c r="AU692" s="7" t="e">
        <v>#N/A</v>
      </c>
      <c r="AV692" s="7" t="e">
        <v>#N/A</v>
      </c>
      <c r="AW692" s="78" t="s">
        <v>97</v>
      </c>
      <c r="AX692" s="78" t="s">
        <v>100</v>
      </c>
      <c r="AY692" s="78" t="e">
        <v>#N/A</v>
      </c>
      <c r="AZ692" s="78" t="e">
        <v>#N/A</v>
      </c>
      <c r="BA692" s="78" t="e">
        <v>#N/A</v>
      </c>
      <c r="BB692" s="78" t="e">
        <v>#N/A</v>
      </c>
      <c r="BC692" s="78" t="str">
        <f t="shared" si="302"/>
        <v>R43S1C2</v>
      </c>
      <c r="BD692" s="78" t="e">
        <f t="shared" si="303"/>
        <v>#N/A</v>
      </c>
      <c r="BE692" s="78" t="e">
        <v>#N/A</v>
      </c>
      <c r="BF692" s="78"/>
      <c r="BG692" s="99">
        <v>17.399999999999999</v>
      </c>
      <c r="BH692" s="142">
        <v>0</v>
      </c>
      <c r="BI692" s="99">
        <v>4</v>
      </c>
      <c r="BJ692" s="99">
        <f t="shared" si="304"/>
        <v>6.734</v>
      </c>
      <c r="BK692" s="99">
        <v>98.763736263736277</v>
      </c>
      <c r="BL692" s="142" t="e">
        <v>#DIV/0!</v>
      </c>
      <c r="BM692" s="76" t="str">
        <f t="shared" si="305"/>
        <v>R43S1</v>
      </c>
      <c r="BN692" s="76" t="e">
        <f t="shared" si="306"/>
        <v>#N/A</v>
      </c>
      <c r="BO692" s="76"/>
      <c r="BP692" s="110" t="e">
        <f t="shared" si="307"/>
        <v>#DIV/0!</v>
      </c>
      <c r="BQ692" s="144" t="e">
        <f t="shared" si="308"/>
        <v>#DIV/0!</v>
      </c>
      <c r="BR692" s="110" t="e">
        <f t="shared" si="309"/>
        <v>#DIV/0!</v>
      </c>
      <c r="BS692" s="99">
        <v>11</v>
      </c>
      <c r="BT692" s="99">
        <f t="shared" si="310"/>
        <v>10141.300799999999</v>
      </c>
      <c r="BU692" s="122">
        <v>6</v>
      </c>
      <c r="BV692" s="122">
        <f t="shared" si="311"/>
        <v>10141.300799999999</v>
      </c>
      <c r="BW692" s="122" t="e">
        <f t="shared" si="312"/>
        <v>#DIV/0!</v>
      </c>
      <c r="BX692" s="122" t="s">
        <v>1377</v>
      </c>
      <c r="BY692" s="122" t="e">
        <f t="shared" si="313"/>
        <v>#DIV/0!</v>
      </c>
      <c r="BZ692" s="78" t="e">
        <v>#NUM!</v>
      </c>
      <c r="CA692" s="122" t="e">
        <f t="shared" si="314"/>
        <v>#NUM!</v>
      </c>
      <c r="CB692" s="122" t="e">
        <f t="shared" si="315"/>
        <v>#NUM!</v>
      </c>
    </row>
    <row r="693" spans="1:80" x14ac:dyDescent="0.35">
      <c r="A693" s="34" t="s">
        <v>88</v>
      </c>
      <c r="B693" s="34">
        <v>1</v>
      </c>
      <c r="C693" s="8" t="s">
        <v>45</v>
      </c>
      <c r="D693" s="14">
        <v>3</v>
      </c>
      <c r="E693" s="8"/>
      <c r="F693" s="13">
        <v>2598.4</v>
      </c>
      <c r="G693" s="13">
        <v>3599</v>
      </c>
      <c r="H693" s="34">
        <v>3465.4</v>
      </c>
      <c r="I693" s="34">
        <v>3466</v>
      </c>
      <c r="J693" s="8">
        <v>6</v>
      </c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>
        <v>2660.3</v>
      </c>
      <c r="AD693" s="8">
        <v>308.93</v>
      </c>
      <c r="AE693" s="8"/>
      <c r="AF693" s="8"/>
      <c r="AG693" s="7">
        <v>0.9</v>
      </c>
      <c r="AH693" s="111" t="s">
        <v>89</v>
      </c>
      <c r="AI693" s="124"/>
      <c r="AJ693" s="7">
        <v>26.936</v>
      </c>
      <c r="AK693" s="124"/>
      <c r="AM693" s="124">
        <v>7640.5594384615406</v>
      </c>
      <c r="AN693" s="124">
        <v>12247.07203344482</v>
      </c>
      <c r="AO693" s="124">
        <v>5.6809521739130444</v>
      </c>
      <c r="AQ693" s="78"/>
      <c r="AR693" s="7" t="e">
        <v>#VALUE!</v>
      </c>
      <c r="AS693" s="7" t="e">
        <f t="shared" si="296"/>
        <v>#VALUE!</v>
      </c>
      <c r="AT693" t="e">
        <v>#VALUE!</v>
      </c>
      <c r="AU693" s="7" t="e">
        <v>#N/A</v>
      </c>
      <c r="AV693" s="7" t="e">
        <v>#N/A</v>
      </c>
      <c r="AW693" s="78" t="s">
        <v>97</v>
      </c>
      <c r="AX693" s="78" t="s">
        <v>100</v>
      </c>
      <c r="AY693" s="78" t="e">
        <v>#N/A</v>
      </c>
      <c r="AZ693" s="78" t="e">
        <v>#N/A</v>
      </c>
      <c r="BA693" s="78" t="e">
        <v>#N/A</v>
      </c>
      <c r="BB693" s="78" t="e">
        <v>#N/A</v>
      </c>
      <c r="BC693" s="78" t="str">
        <f t="shared" si="302"/>
        <v>R43S1C3</v>
      </c>
      <c r="BD693" s="78" t="e">
        <f t="shared" si="303"/>
        <v>#N/A</v>
      </c>
      <c r="BE693" s="78" t="e">
        <v>#N/A</v>
      </c>
      <c r="BF693" s="78"/>
      <c r="BG693" s="99">
        <v>17.399999999999999</v>
      </c>
      <c r="BH693" s="142">
        <v>0</v>
      </c>
      <c r="BI693" s="99">
        <v>4</v>
      </c>
      <c r="BJ693" s="99">
        <f t="shared" si="304"/>
        <v>6.734</v>
      </c>
      <c r="BK693" s="99">
        <v>98.763736263736277</v>
      </c>
      <c r="BL693" s="142" t="e">
        <v>#DIV/0!</v>
      </c>
      <c r="BM693" s="76" t="str">
        <f t="shared" si="305"/>
        <v>R43S1</v>
      </c>
      <c r="BN693" s="76" t="e">
        <f t="shared" si="306"/>
        <v>#N/A</v>
      </c>
      <c r="BO693" s="76"/>
      <c r="BP693" s="110" t="e">
        <f t="shared" si="307"/>
        <v>#DIV/0!</v>
      </c>
      <c r="BQ693" s="144" t="e">
        <f t="shared" si="308"/>
        <v>#DIV/0!</v>
      </c>
      <c r="BR693" s="110" t="e">
        <f t="shared" si="309"/>
        <v>#DIV/0!</v>
      </c>
      <c r="BS693" s="99">
        <v>11</v>
      </c>
      <c r="BT693" s="99">
        <f t="shared" si="310"/>
        <v>10229.8608</v>
      </c>
      <c r="BU693" s="122">
        <v>6</v>
      </c>
      <c r="BV693" s="122">
        <f t="shared" si="311"/>
        <v>10229.8608</v>
      </c>
      <c r="BW693" s="122" t="e">
        <f t="shared" si="312"/>
        <v>#DIV/0!</v>
      </c>
      <c r="BX693" s="122" t="s">
        <v>1377</v>
      </c>
      <c r="BY693" s="122" t="e">
        <f t="shared" si="313"/>
        <v>#DIV/0!</v>
      </c>
      <c r="BZ693" s="78" t="e">
        <v>#NUM!</v>
      </c>
      <c r="CA693" s="122" t="e">
        <f t="shared" si="314"/>
        <v>#NUM!</v>
      </c>
      <c r="CB693" s="122" t="e">
        <f t="shared" si="315"/>
        <v>#NUM!</v>
      </c>
    </row>
    <row r="694" spans="1:80" x14ac:dyDescent="0.35">
      <c r="A694" s="34" t="s">
        <v>88</v>
      </c>
      <c r="B694" s="34">
        <v>1</v>
      </c>
      <c r="C694" s="8" t="s">
        <v>45</v>
      </c>
      <c r="D694" s="14">
        <v>4</v>
      </c>
      <c r="E694" s="8"/>
      <c r="F694" s="13">
        <v>3632</v>
      </c>
      <c r="G694" s="13">
        <v>3623.6</v>
      </c>
      <c r="H694" s="34">
        <v>3499</v>
      </c>
      <c r="I694" s="19">
        <v>3499.6</v>
      </c>
      <c r="J694" s="8">
        <v>6</v>
      </c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>
        <v>2660.3</v>
      </c>
      <c r="AD694" s="8">
        <v>308.93</v>
      </c>
      <c r="AE694" s="8"/>
      <c r="AF694" s="8"/>
      <c r="AG694" s="7">
        <v>0.9</v>
      </c>
      <c r="AH694" s="111" t="s">
        <v>89</v>
      </c>
      <c r="AI694" s="124"/>
      <c r="AJ694" s="7">
        <v>26.936</v>
      </c>
      <c r="AK694" s="124"/>
      <c r="AM694" s="124">
        <v>7640.5594384615406</v>
      </c>
      <c r="AN694" s="124">
        <v>12247.07203344482</v>
      </c>
      <c r="AO694" s="124">
        <v>5.6809521739130444</v>
      </c>
      <c r="AQ694" s="78"/>
      <c r="AR694" s="7" t="e">
        <v>#VALUE!</v>
      </c>
      <c r="AS694" s="7" t="e">
        <f t="shared" ref="AS694:AS757" si="334">0.3*AR694*AJ694</f>
        <v>#VALUE!</v>
      </c>
      <c r="AT694" t="e">
        <v>#VALUE!</v>
      </c>
      <c r="AU694" s="7" t="e">
        <v>#N/A</v>
      </c>
      <c r="AV694" s="7" t="e">
        <v>#N/A</v>
      </c>
      <c r="AW694" s="78" t="s">
        <v>97</v>
      </c>
      <c r="AX694" s="78" t="s">
        <v>100</v>
      </c>
      <c r="AY694" s="78">
        <v>4703.7</v>
      </c>
      <c r="AZ694" s="78">
        <v>5323.84</v>
      </c>
      <c r="BA694" s="78">
        <v>0</v>
      </c>
      <c r="BB694" s="78">
        <v>0</v>
      </c>
      <c r="BC694" s="78" t="str">
        <f t="shared" si="302"/>
        <v>R43S1C4</v>
      </c>
      <c r="BD694" s="78" t="e">
        <f t="shared" si="303"/>
        <v>#N/A</v>
      </c>
      <c r="BE694" s="78">
        <v>0</v>
      </c>
      <c r="BF694" s="78"/>
      <c r="BG694" s="99">
        <v>17.399999999999999</v>
      </c>
      <c r="BH694" s="142">
        <v>0</v>
      </c>
      <c r="BI694" s="99">
        <v>4</v>
      </c>
      <c r="BJ694" s="99">
        <f t="shared" si="304"/>
        <v>6.734</v>
      </c>
      <c r="BK694" s="99">
        <v>98.763736263736277</v>
      </c>
      <c r="BL694" s="142" t="e">
        <v>#DIV/0!</v>
      </c>
      <c r="BM694" s="76" t="str">
        <f t="shared" si="305"/>
        <v>R43S1</v>
      </c>
      <c r="BN694" s="76" t="e">
        <f t="shared" si="306"/>
        <v>#N/A</v>
      </c>
      <c r="BO694" s="76"/>
      <c r="BP694" s="110" t="e">
        <f t="shared" si="307"/>
        <v>#DIV/0!</v>
      </c>
      <c r="BQ694" s="144" t="e">
        <f t="shared" si="308"/>
        <v>#DIV/0!</v>
      </c>
      <c r="BR694" s="110" t="e">
        <f t="shared" si="309"/>
        <v>#DIV/0!</v>
      </c>
      <c r="BS694" s="99">
        <v>11</v>
      </c>
      <c r="BT694" s="99">
        <f t="shared" si="310"/>
        <v>10329.047999999999</v>
      </c>
      <c r="BU694" s="122">
        <v>6</v>
      </c>
      <c r="BV694" s="122">
        <f t="shared" si="311"/>
        <v>10329.047999999999</v>
      </c>
      <c r="BW694" s="122" t="e">
        <f t="shared" si="312"/>
        <v>#DIV/0!</v>
      </c>
      <c r="BX694" s="122" t="s">
        <v>1377</v>
      </c>
      <c r="BY694" s="122" t="e">
        <f t="shared" si="313"/>
        <v>#DIV/0!</v>
      </c>
      <c r="BZ694" s="78" t="e">
        <v>#NUM!</v>
      </c>
      <c r="CA694" s="122" t="e">
        <f t="shared" si="314"/>
        <v>#NUM!</v>
      </c>
      <c r="CB694" s="122" t="e">
        <f t="shared" si="315"/>
        <v>#NUM!</v>
      </c>
    </row>
    <row r="695" spans="1:80" x14ac:dyDescent="0.35">
      <c r="A695" s="34" t="s">
        <v>88</v>
      </c>
      <c r="B695" s="34">
        <v>2</v>
      </c>
      <c r="C695" s="8" t="s">
        <v>45</v>
      </c>
      <c r="D695" s="14">
        <v>1</v>
      </c>
      <c r="E695" s="8"/>
      <c r="F695" s="13">
        <v>3412</v>
      </c>
      <c r="G695" s="13">
        <v>3412.8</v>
      </c>
      <c r="H695" s="34">
        <v>3279</v>
      </c>
      <c r="I695" s="19">
        <v>3279.6</v>
      </c>
      <c r="J695" s="8">
        <v>8</v>
      </c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>
        <v>2533.3000000000002</v>
      </c>
      <c r="AD695" s="8">
        <v>215.749</v>
      </c>
      <c r="AE695" s="8"/>
      <c r="AF695" s="8"/>
      <c r="AG695" s="7">
        <v>1.2</v>
      </c>
      <c r="AH695" s="111">
        <v>0.13</v>
      </c>
      <c r="AI695" s="124">
        <v>0.1801268</v>
      </c>
      <c r="AJ695" s="7">
        <v>42.097999999999999</v>
      </c>
      <c r="AK695" s="124"/>
      <c r="AM695" s="124">
        <v>7387.0670248427687</v>
      </c>
      <c r="AN695" s="124">
        <v>11683.08805408805</v>
      </c>
      <c r="AO695" s="124">
        <v>6.1591018867924499</v>
      </c>
      <c r="AQ695" s="78"/>
      <c r="AR695" s="7" t="e">
        <v>#VALUE!</v>
      </c>
      <c r="AS695" s="7" t="e">
        <f t="shared" si="334"/>
        <v>#VALUE!</v>
      </c>
      <c r="AT695">
        <v>43.2</v>
      </c>
      <c r="AU695" s="7" t="e">
        <v>#N/A</v>
      </c>
      <c r="AV695" s="7" t="e">
        <v>#N/A</v>
      </c>
      <c r="AW695" s="78" t="s">
        <v>97</v>
      </c>
      <c r="AX695" s="78" t="s">
        <v>100</v>
      </c>
      <c r="AY695" s="78">
        <v>4411.6000000000004</v>
      </c>
      <c r="AZ695" s="78">
        <v>5235.84</v>
      </c>
      <c r="BA695" s="78">
        <v>9.43</v>
      </c>
      <c r="BB695" s="78">
        <v>0.27904493836746586</v>
      </c>
      <c r="BC695" s="78" t="str">
        <f t="shared" si="302"/>
        <v>R43S2C1</v>
      </c>
      <c r="BD695" s="78">
        <f t="shared" si="303"/>
        <v>0.14093696470652084</v>
      </c>
      <c r="BE695" s="78">
        <v>0.23</v>
      </c>
      <c r="BF695" s="78"/>
      <c r="BG695" s="99">
        <v>16.100000000000001</v>
      </c>
      <c r="BH695" s="142">
        <v>0</v>
      </c>
      <c r="BI695" s="99">
        <v>4</v>
      </c>
      <c r="BJ695" s="99">
        <f t="shared" si="304"/>
        <v>10.5245</v>
      </c>
      <c r="BK695" s="99">
        <v>60.176255404057208</v>
      </c>
      <c r="BL695" s="142" t="e">
        <v>#DIV/0!</v>
      </c>
      <c r="BM695" s="76" t="str">
        <f t="shared" si="305"/>
        <v>R43S2</v>
      </c>
      <c r="BN695" s="76" t="e">
        <f t="shared" si="306"/>
        <v>#VALUE!</v>
      </c>
      <c r="BO695" s="76"/>
      <c r="BP695" s="110" t="e">
        <f t="shared" si="307"/>
        <v>#DIV/0!</v>
      </c>
      <c r="BQ695" s="144" t="e">
        <f t="shared" si="308"/>
        <v>#DIV/0!</v>
      </c>
      <c r="BR695" s="110" t="e">
        <f t="shared" si="309"/>
        <v>#DIV/0!</v>
      </c>
      <c r="BS695" s="99">
        <v>11</v>
      </c>
      <c r="BT695" s="99">
        <f t="shared" si="310"/>
        <v>12906.143999999998</v>
      </c>
      <c r="BU695" s="122">
        <v>6</v>
      </c>
      <c r="BV695" s="122">
        <f t="shared" si="311"/>
        <v>12906.143999999998</v>
      </c>
      <c r="BW695" s="122" t="e">
        <f t="shared" si="312"/>
        <v>#DIV/0!</v>
      </c>
      <c r="BX695" s="122" t="s">
        <v>1377</v>
      </c>
      <c r="BY695" s="122" t="e">
        <f t="shared" si="313"/>
        <v>#DIV/0!</v>
      </c>
      <c r="BZ695" s="78" t="e">
        <v>#NUM!</v>
      </c>
      <c r="CA695" s="122" t="e">
        <f t="shared" si="314"/>
        <v>#NUM!</v>
      </c>
      <c r="CB695" s="122" t="e">
        <f t="shared" si="315"/>
        <v>#NUM!</v>
      </c>
    </row>
    <row r="696" spans="1:80" x14ac:dyDescent="0.35">
      <c r="A696" s="34" t="s">
        <v>88</v>
      </c>
      <c r="B696" s="34">
        <v>2</v>
      </c>
      <c r="C696" s="8" t="s">
        <v>45</v>
      </c>
      <c r="D696" s="14">
        <v>2</v>
      </c>
      <c r="E696" s="8"/>
      <c r="F696" s="13">
        <v>3451</v>
      </c>
      <c r="G696" s="13">
        <v>3451.6</v>
      </c>
      <c r="H696" s="34">
        <v>3318</v>
      </c>
      <c r="I696" s="19">
        <v>3318.6</v>
      </c>
      <c r="J696" s="8">
        <v>6</v>
      </c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>
        <v>2533.3000000000002</v>
      </c>
      <c r="AD696" s="8">
        <v>215.749</v>
      </c>
      <c r="AE696" s="8"/>
      <c r="AF696" s="8"/>
      <c r="AG696" s="7">
        <v>1.2</v>
      </c>
      <c r="AH696" s="111">
        <v>0.13</v>
      </c>
      <c r="AI696" s="124">
        <v>0.1801268</v>
      </c>
      <c r="AJ696" s="7">
        <v>42.097999999999999</v>
      </c>
      <c r="AK696" s="124"/>
      <c r="AM696" s="124">
        <v>7387.0670248427687</v>
      </c>
      <c r="AN696" s="124">
        <v>11683.08805408805</v>
      </c>
      <c r="AO696" s="124">
        <v>6.1591018867924499</v>
      </c>
      <c r="AQ696" s="78"/>
      <c r="AR696" s="7" t="e">
        <v>#VALUE!</v>
      </c>
      <c r="AS696" s="7" t="e">
        <f t="shared" si="334"/>
        <v>#VALUE!</v>
      </c>
      <c r="AT696">
        <v>43.2</v>
      </c>
      <c r="AU696" s="7" t="e">
        <v>#N/A</v>
      </c>
      <c r="AV696" s="7" t="e">
        <v>#N/A</v>
      </c>
      <c r="AW696" s="78" t="s">
        <v>97</v>
      </c>
      <c r="AX696" s="78" t="s">
        <v>100</v>
      </c>
      <c r="AY696" s="78">
        <v>4463.8</v>
      </c>
      <c r="AZ696" s="78">
        <v>5251.44</v>
      </c>
      <c r="BA696" s="78">
        <v>2.83</v>
      </c>
      <c r="BB696" s="78">
        <v>8.811131989233667E-2</v>
      </c>
      <c r="BC696" s="78" t="str">
        <f t="shared" si="302"/>
        <v>R43S2C2</v>
      </c>
      <c r="BD696" s="78">
        <f t="shared" si="303"/>
        <v>0.14093696470652084</v>
      </c>
      <c r="BE696" s="78">
        <v>6.9400000000000003E-2</v>
      </c>
      <c r="BF696" s="78"/>
      <c r="BG696" s="99">
        <v>16.100000000000001</v>
      </c>
      <c r="BH696" s="142">
        <v>0</v>
      </c>
      <c r="BI696" s="99">
        <v>4</v>
      </c>
      <c r="BJ696" s="99">
        <f t="shared" si="304"/>
        <v>10.5245</v>
      </c>
      <c r="BK696" s="99">
        <v>60.176255404057208</v>
      </c>
      <c r="BL696" s="142" t="e">
        <v>#DIV/0!</v>
      </c>
      <c r="BM696" s="76" t="str">
        <f t="shared" si="305"/>
        <v>R43S2</v>
      </c>
      <c r="BN696" s="76" t="e">
        <f t="shared" si="306"/>
        <v>#VALUE!</v>
      </c>
      <c r="BO696" s="76"/>
      <c r="BP696" s="110" t="e">
        <f t="shared" si="307"/>
        <v>#DIV/0!</v>
      </c>
      <c r="BQ696" s="144" t="e">
        <f t="shared" si="308"/>
        <v>#DIV/0!</v>
      </c>
      <c r="BR696" s="110" t="e">
        <f t="shared" si="309"/>
        <v>#DIV/0!</v>
      </c>
      <c r="BS696" s="99">
        <v>11</v>
      </c>
      <c r="BT696" s="99">
        <f t="shared" si="310"/>
        <v>13059.647999999999</v>
      </c>
      <c r="BU696" s="122">
        <v>6</v>
      </c>
      <c r="BV696" s="122">
        <f t="shared" si="311"/>
        <v>13059.647999999999</v>
      </c>
      <c r="BW696" s="122" t="e">
        <f t="shared" si="312"/>
        <v>#DIV/0!</v>
      </c>
      <c r="BX696" s="122" t="s">
        <v>1377</v>
      </c>
      <c r="BY696" s="122" t="e">
        <f t="shared" si="313"/>
        <v>#DIV/0!</v>
      </c>
      <c r="BZ696" s="78" t="e">
        <v>#NUM!</v>
      </c>
      <c r="CA696" s="122" t="e">
        <f t="shared" si="314"/>
        <v>#NUM!</v>
      </c>
      <c r="CB696" s="122" t="e">
        <f t="shared" si="315"/>
        <v>#NUM!</v>
      </c>
    </row>
    <row r="697" spans="1:80" x14ac:dyDescent="0.35">
      <c r="A697" s="34" t="s">
        <v>88</v>
      </c>
      <c r="B697" s="34">
        <v>2</v>
      </c>
      <c r="C697" s="8" t="s">
        <v>45</v>
      </c>
      <c r="D697" s="14">
        <v>3</v>
      </c>
      <c r="E697" s="8"/>
      <c r="F697" s="13">
        <v>3472</v>
      </c>
      <c r="G697" s="13">
        <v>3472.6</v>
      </c>
      <c r="H697" s="34">
        <v>3339</v>
      </c>
      <c r="I697" s="19">
        <v>3339.6</v>
      </c>
      <c r="J697" s="8">
        <v>6</v>
      </c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>
        <v>2533.3000000000002</v>
      </c>
      <c r="AD697" s="8">
        <v>215.749</v>
      </c>
      <c r="AE697" s="8"/>
      <c r="AF697" s="8"/>
      <c r="AG697" s="7">
        <v>1.2</v>
      </c>
      <c r="AH697" s="111">
        <v>0.13</v>
      </c>
      <c r="AI697" s="124">
        <v>0.1801268</v>
      </c>
      <c r="AJ697" s="7">
        <v>42.097999999999999</v>
      </c>
      <c r="AK697" s="124"/>
      <c r="AM697" s="124">
        <v>7387.0670248427687</v>
      </c>
      <c r="AN697" s="124">
        <v>11683.08805408805</v>
      </c>
      <c r="AO697" s="124">
        <v>6.1591018867924499</v>
      </c>
      <c r="AQ697" s="78"/>
      <c r="AR697" s="7" t="e">
        <v>#VALUE!</v>
      </c>
      <c r="AS697" s="7" t="e">
        <f t="shared" si="334"/>
        <v>#VALUE!</v>
      </c>
      <c r="AT697">
        <v>43.2</v>
      </c>
      <c r="AU697" s="7" t="e">
        <v>#N/A</v>
      </c>
      <c r="AV697" s="7" t="e">
        <v>#N/A</v>
      </c>
      <c r="AW697" s="78" t="s">
        <v>97</v>
      </c>
      <c r="AX697" s="78" t="s">
        <v>100</v>
      </c>
      <c r="AY697" s="78">
        <v>4491.7</v>
      </c>
      <c r="AZ697" s="78">
        <v>5259.84</v>
      </c>
      <c r="BA697" s="78">
        <v>0</v>
      </c>
      <c r="BB697" s="78">
        <v>-6.7045069909131118E-3</v>
      </c>
      <c r="BC697" s="78" t="str">
        <f t="shared" si="302"/>
        <v>R43S2C3</v>
      </c>
      <c r="BD697" s="78">
        <f t="shared" si="303"/>
        <v>0.14093696470652084</v>
      </c>
      <c r="BE697" s="78">
        <v>-5.1499999999999992E-3</v>
      </c>
      <c r="BF697" s="78"/>
      <c r="BG697" s="99">
        <v>16.100000000000001</v>
      </c>
      <c r="BH697" s="142">
        <v>0</v>
      </c>
      <c r="BI697" s="99">
        <v>4</v>
      </c>
      <c r="BJ697" s="99">
        <f t="shared" si="304"/>
        <v>10.5245</v>
      </c>
      <c r="BK697" s="99">
        <v>60.176255404057208</v>
      </c>
      <c r="BL697" s="142" t="e">
        <v>#DIV/0!</v>
      </c>
      <c r="BM697" s="76" t="str">
        <f t="shared" si="305"/>
        <v>R43S2</v>
      </c>
      <c r="BN697" s="76" t="e">
        <f t="shared" si="306"/>
        <v>#VALUE!</v>
      </c>
      <c r="BO697" s="76"/>
      <c r="BP697" s="110" t="e">
        <f t="shared" si="307"/>
        <v>#DIV/0!</v>
      </c>
      <c r="BQ697" s="144" t="e">
        <f t="shared" si="308"/>
        <v>#DIV/0!</v>
      </c>
      <c r="BR697" s="110" t="e">
        <f t="shared" si="309"/>
        <v>#DIV/0!</v>
      </c>
      <c r="BS697" s="99">
        <v>11</v>
      </c>
      <c r="BT697" s="99">
        <f t="shared" si="310"/>
        <v>13142.303999999998</v>
      </c>
      <c r="BU697" s="122">
        <v>6</v>
      </c>
      <c r="BV697" s="122">
        <f t="shared" si="311"/>
        <v>13142.303999999998</v>
      </c>
      <c r="BW697" s="122" t="e">
        <f t="shared" si="312"/>
        <v>#DIV/0!</v>
      </c>
      <c r="BX697" s="122" t="s">
        <v>1377</v>
      </c>
      <c r="BY697" s="122" t="e">
        <f t="shared" si="313"/>
        <v>#DIV/0!</v>
      </c>
      <c r="BZ697" s="78" t="e">
        <v>#NUM!</v>
      </c>
      <c r="CA697" s="122" t="e">
        <f t="shared" si="314"/>
        <v>#NUM!</v>
      </c>
      <c r="CB697" s="122" t="e">
        <f t="shared" si="315"/>
        <v>#NUM!</v>
      </c>
    </row>
    <row r="698" spans="1:80" x14ac:dyDescent="0.35">
      <c r="A698" s="34" t="s">
        <v>88</v>
      </c>
      <c r="B698" s="34">
        <v>2</v>
      </c>
      <c r="C698" s="8" t="s">
        <v>45</v>
      </c>
      <c r="D698" s="14">
        <v>4</v>
      </c>
      <c r="E698" s="8"/>
      <c r="F698" s="13">
        <v>3505</v>
      </c>
      <c r="G698" s="13">
        <v>3505.8</v>
      </c>
      <c r="H698" s="34">
        <v>3372</v>
      </c>
      <c r="I698" s="19">
        <v>3372.6</v>
      </c>
      <c r="J698" s="8">
        <v>8</v>
      </c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>
        <v>2533.3000000000002</v>
      </c>
      <c r="AD698" s="8">
        <v>215.749</v>
      </c>
      <c r="AE698" s="8"/>
      <c r="AF698" s="8"/>
      <c r="AG698" s="7">
        <v>1.2</v>
      </c>
      <c r="AH698" s="111">
        <v>0.13</v>
      </c>
      <c r="AI698" s="124">
        <v>0.1801268</v>
      </c>
      <c r="AJ698" s="7">
        <v>42.097999999999999</v>
      </c>
      <c r="AK698" s="124"/>
      <c r="AM698" s="124">
        <v>7387.0670248427687</v>
      </c>
      <c r="AN698" s="124">
        <v>11683.08805408805</v>
      </c>
      <c r="AO698" s="124">
        <v>6.1591018867924499</v>
      </c>
      <c r="AQ698" s="78"/>
      <c r="AR698" s="7" t="e">
        <v>#VALUE!</v>
      </c>
      <c r="AS698" s="7" t="e">
        <f t="shared" si="334"/>
        <v>#VALUE!</v>
      </c>
      <c r="AT698">
        <v>43.2</v>
      </c>
      <c r="AU698" s="7" t="e">
        <v>#N/A</v>
      </c>
      <c r="AV698" s="7" t="e">
        <v>#N/A</v>
      </c>
      <c r="AW698" s="78" t="s">
        <v>97</v>
      </c>
      <c r="AX698" s="78" t="s">
        <v>100</v>
      </c>
      <c r="AY698" s="78">
        <v>4535.2</v>
      </c>
      <c r="AZ698" s="78">
        <v>5273.04</v>
      </c>
      <c r="BA698" s="78">
        <v>5.65</v>
      </c>
      <c r="BB698" s="78">
        <v>0.20329610755719391</v>
      </c>
      <c r="BC698" s="78" t="str">
        <f t="shared" si="302"/>
        <v>R43S2C4</v>
      </c>
      <c r="BD698" s="78">
        <f t="shared" si="303"/>
        <v>0.14093696470652084</v>
      </c>
      <c r="BE698" s="78">
        <v>0.14999999999999997</v>
      </c>
      <c r="BF698" s="78"/>
      <c r="BG698" s="99">
        <v>16.100000000000001</v>
      </c>
      <c r="BH698" s="142">
        <v>0</v>
      </c>
      <c r="BI698" s="99">
        <v>4</v>
      </c>
      <c r="BJ698" s="99">
        <f t="shared" si="304"/>
        <v>10.5245</v>
      </c>
      <c r="BK698" s="99">
        <v>60.176255404057208</v>
      </c>
      <c r="BL698" s="142" t="e">
        <v>#DIV/0!</v>
      </c>
      <c r="BM698" s="76" t="str">
        <f t="shared" si="305"/>
        <v>R43S2</v>
      </c>
      <c r="BN698" s="76" t="e">
        <f t="shared" si="306"/>
        <v>#VALUE!</v>
      </c>
      <c r="BO698" s="76"/>
      <c r="BP698" s="110" t="e">
        <f t="shared" si="307"/>
        <v>#DIV/0!</v>
      </c>
      <c r="BQ698" s="144" t="e">
        <f t="shared" si="308"/>
        <v>#DIV/0!</v>
      </c>
      <c r="BR698" s="110" t="e">
        <f t="shared" si="309"/>
        <v>#DIV/0!</v>
      </c>
      <c r="BS698" s="99">
        <v>11</v>
      </c>
      <c r="BT698" s="99">
        <f t="shared" si="310"/>
        <v>13272.191999999997</v>
      </c>
      <c r="BU698" s="122">
        <v>6</v>
      </c>
      <c r="BV698" s="122">
        <f t="shared" si="311"/>
        <v>13272.191999999997</v>
      </c>
      <c r="BW698" s="122" t="e">
        <f t="shared" si="312"/>
        <v>#DIV/0!</v>
      </c>
      <c r="BX698" s="122" t="s">
        <v>1377</v>
      </c>
      <c r="BY698" s="122" t="e">
        <f t="shared" si="313"/>
        <v>#DIV/0!</v>
      </c>
      <c r="BZ698" s="78" t="e">
        <v>#NUM!</v>
      </c>
      <c r="CA698" s="122" t="e">
        <f t="shared" si="314"/>
        <v>#NUM!</v>
      </c>
      <c r="CB698" s="122" t="e">
        <f t="shared" si="315"/>
        <v>#NUM!</v>
      </c>
    </row>
    <row r="699" spans="1:80" x14ac:dyDescent="0.35">
      <c r="A699" s="34" t="s">
        <v>88</v>
      </c>
      <c r="B699" s="34">
        <v>3</v>
      </c>
      <c r="C699" s="8" t="s">
        <v>45</v>
      </c>
      <c r="D699" s="14">
        <v>1</v>
      </c>
      <c r="E699" s="8"/>
      <c r="F699" s="13">
        <v>3282</v>
      </c>
      <c r="G699" s="13">
        <v>3282.6</v>
      </c>
      <c r="H699" s="34">
        <v>3149</v>
      </c>
      <c r="I699" s="19">
        <v>3149.6</v>
      </c>
      <c r="J699" s="8">
        <v>6</v>
      </c>
      <c r="K699" s="8"/>
      <c r="L699" s="8">
        <v>91.8</v>
      </c>
      <c r="M699" s="8">
        <v>39.799999999999997</v>
      </c>
      <c r="N699" s="8">
        <v>89.4</v>
      </c>
      <c r="O699" s="8">
        <v>19.5</v>
      </c>
      <c r="P699" s="8">
        <v>0.28399999999999997</v>
      </c>
      <c r="Q699" s="8">
        <v>7.0000000000000007E-2</v>
      </c>
      <c r="R699" s="8">
        <v>7.3999999999999996E-2</v>
      </c>
      <c r="S699" s="8">
        <v>2655</v>
      </c>
      <c r="T699" s="8"/>
      <c r="U699" s="8"/>
      <c r="V699" s="8"/>
      <c r="W699" s="8">
        <v>0.20200000000000001</v>
      </c>
      <c r="X699" s="8"/>
      <c r="Y699" s="8"/>
      <c r="Z699" s="8">
        <v>469</v>
      </c>
      <c r="AA699" s="8">
        <v>14.4</v>
      </c>
      <c r="AB699" s="8">
        <v>211</v>
      </c>
      <c r="AC699" s="8">
        <v>2559.83</v>
      </c>
      <c r="AD699" s="8">
        <v>187.309</v>
      </c>
      <c r="AE699" s="8"/>
      <c r="AF699" s="8"/>
      <c r="AG699" s="7">
        <v>1.18</v>
      </c>
      <c r="AH699" s="111">
        <v>0.104</v>
      </c>
      <c r="AI699" s="124">
        <v>8.2470000000000002E-2</v>
      </c>
      <c r="AJ699" s="7">
        <v>36.280500000000046</v>
      </c>
      <c r="AK699" s="124">
        <v>2290.437471531101</v>
      </c>
      <c r="AM699" s="124">
        <v>7189.3738153110044</v>
      </c>
      <c r="AN699" s="124">
        <v>11139.638655502389</v>
      </c>
      <c r="AO699" s="124">
        <v>6.1278303827751222</v>
      </c>
      <c r="AQ699" s="78"/>
      <c r="AR699" s="7">
        <v>0.15247860420887235</v>
      </c>
      <c r="AS699" s="7">
        <f t="shared" si="334"/>
        <v>1.6596</v>
      </c>
      <c r="AT699">
        <v>52</v>
      </c>
      <c r="AU699" s="7" t="e">
        <v>#N/A</v>
      </c>
      <c r="AV699" s="7" t="e">
        <v>#N/A</v>
      </c>
      <c r="AW699" s="78" t="s">
        <v>97</v>
      </c>
      <c r="AX699" s="78" t="s">
        <v>100</v>
      </c>
      <c r="AY699" s="78" t="e">
        <v>#N/A</v>
      </c>
      <c r="AZ699" s="78" t="e">
        <v>#N/A</v>
      </c>
      <c r="BA699" s="78" t="e">
        <v>#N/A</v>
      </c>
      <c r="BB699" s="78" t="e">
        <v>#N/A</v>
      </c>
      <c r="BC699" s="78" t="str">
        <f t="shared" si="302"/>
        <v>R43S3C1</v>
      </c>
      <c r="BD699" s="78" t="e">
        <f t="shared" si="303"/>
        <v>#N/A</v>
      </c>
      <c r="BE699" s="78" t="e">
        <v>#N/A</v>
      </c>
      <c r="BF699" s="78"/>
      <c r="BG699" s="99">
        <v>30.9</v>
      </c>
      <c r="BH699" s="142">
        <v>2.0947892118355562</v>
      </c>
      <c r="BI699" s="99">
        <v>4</v>
      </c>
      <c r="BJ699" s="99">
        <f t="shared" si="304"/>
        <v>9.0701250000000115</v>
      </c>
      <c r="BK699" s="99">
        <v>70.556635107013321</v>
      </c>
      <c r="BL699" s="142">
        <v>2.0410256410256409</v>
      </c>
      <c r="BM699" s="76" t="str">
        <f t="shared" si="305"/>
        <v>R43S3</v>
      </c>
      <c r="BN699" s="76" t="e">
        <f t="shared" si="306"/>
        <v>#N/A</v>
      </c>
      <c r="BO699" s="76"/>
      <c r="BP699" s="110">
        <f t="shared" si="307"/>
        <v>22.433305693187798</v>
      </c>
      <c r="BQ699" s="144">
        <f t="shared" si="308"/>
        <v>0.15075</v>
      </c>
      <c r="BR699" s="110">
        <f t="shared" si="309"/>
        <v>14.245254128320001</v>
      </c>
      <c r="BS699" s="99">
        <v>11</v>
      </c>
      <c r="BT699" s="99">
        <f t="shared" si="310"/>
        <v>12187.889599999999</v>
      </c>
      <c r="BU699" s="122">
        <v>6</v>
      </c>
      <c r="BV699" s="122">
        <f t="shared" si="311"/>
        <v>9532.8895999999986</v>
      </c>
      <c r="BW699" s="122">
        <f t="shared" si="312"/>
        <v>3.7948717948717947E-3</v>
      </c>
      <c r="BX699" s="122" t="s">
        <v>1377</v>
      </c>
      <c r="BY699" s="122">
        <f t="shared" si="313"/>
        <v>0.1288060186831626</v>
      </c>
      <c r="BZ699" s="78">
        <v>-4.8309310422091807</v>
      </c>
      <c r="CA699" s="122">
        <f t="shared" si="314"/>
        <v>-5.3823450288467978</v>
      </c>
      <c r="CB699" s="122">
        <f t="shared" si="315"/>
        <v>-8.9325398098741449</v>
      </c>
    </row>
    <row r="700" spans="1:80" x14ac:dyDescent="0.35">
      <c r="A700" s="34" t="s">
        <v>88</v>
      </c>
      <c r="B700" s="34">
        <v>3</v>
      </c>
      <c r="C700" s="8" t="s">
        <v>45</v>
      </c>
      <c r="D700" s="14">
        <v>2</v>
      </c>
      <c r="E700" s="8"/>
      <c r="F700" s="13">
        <v>3289</v>
      </c>
      <c r="G700" s="13">
        <v>3289.6</v>
      </c>
      <c r="H700" s="34">
        <v>3156</v>
      </c>
      <c r="I700" s="19">
        <v>3156.6</v>
      </c>
      <c r="J700" s="8">
        <v>6</v>
      </c>
      <c r="K700" s="8"/>
      <c r="L700" s="8">
        <v>108.9</v>
      </c>
      <c r="M700" s="8">
        <v>81</v>
      </c>
      <c r="N700" s="8">
        <v>77.8</v>
      </c>
      <c r="O700" s="8">
        <v>17.2</v>
      </c>
      <c r="P700" s="8">
        <v>0.48799999999999999</v>
      </c>
      <c r="Q700" s="8">
        <v>6.3E-2</v>
      </c>
      <c r="R700" s="8">
        <v>0.16400000000000001</v>
      </c>
      <c r="S700" s="8">
        <v>2419</v>
      </c>
      <c r="T700" s="8"/>
      <c r="U700" s="8"/>
      <c r="V700" s="8"/>
      <c r="W700" s="8">
        <v>0.29199999999999998</v>
      </c>
      <c r="X700" s="8"/>
      <c r="Y700" s="8"/>
      <c r="Z700" s="8">
        <v>818</v>
      </c>
      <c r="AA700" s="8">
        <v>12.3</v>
      </c>
      <c r="AB700" s="8">
        <v>49.7</v>
      </c>
      <c r="AC700" s="8">
        <v>2559.83</v>
      </c>
      <c r="AD700" s="8">
        <v>187.309</v>
      </c>
      <c r="AE700" s="8"/>
      <c r="AF700" s="8"/>
      <c r="AG700" s="7">
        <v>1.18</v>
      </c>
      <c r="AH700" s="111">
        <v>0.104</v>
      </c>
      <c r="AI700" s="124">
        <v>8.2470000000000002E-2</v>
      </c>
      <c r="AJ700" s="7">
        <v>36.280500000000046</v>
      </c>
      <c r="AK700" s="124">
        <v>2290.437471531101</v>
      </c>
      <c r="AM700" s="124">
        <v>7189.3738153110044</v>
      </c>
      <c r="AN700" s="124">
        <v>11139.638655502389</v>
      </c>
      <c r="AO700" s="124">
        <v>6.1278303827751222</v>
      </c>
      <c r="AQ700" s="78"/>
      <c r="AR700" s="7">
        <v>0.15247860420887235</v>
      </c>
      <c r="AS700" s="7">
        <f t="shared" si="334"/>
        <v>1.6596</v>
      </c>
      <c r="AT700">
        <v>52</v>
      </c>
      <c r="AU700" s="7" t="e">
        <v>#N/A</v>
      </c>
      <c r="AV700" s="7" t="e">
        <v>#N/A</v>
      </c>
      <c r="AW700" s="78" t="s">
        <v>97</v>
      </c>
      <c r="AX700" s="78" t="s">
        <v>100</v>
      </c>
      <c r="AY700" s="78">
        <v>4248.3999999999996</v>
      </c>
      <c r="AZ700" s="78">
        <v>5186.6400000000003</v>
      </c>
      <c r="BA700" s="78">
        <v>28.48</v>
      </c>
      <c r="BB700" s="78">
        <v>0.7034447476125506</v>
      </c>
      <c r="BC700" s="78" t="str">
        <f t="shared" si="302"/>
        <v>R43S3C2</v>
      </c>
      <c r="BD700" s="78" t="e">
        <f t="shared" si="303"/>
        <v>#N/A</v>
      </c>
      <c r="BE700" s="78">
        <v>0.66</v>
      </c>
      <c r="BF700" s="78"/>
      <c r="BG700" s="99">
        <v>30.9</v>
      </c>
      <c r="BH700" s="142">
        <v>2.0947892118355562</v>
      </c>
      <c r="BI700" s="99">
        <v>4</v>
      </c>
      <c r="BJ700" s="99">
        <f t="shared" si="304"/>
        <v>9.0701250000000115</v>
      </c>
      <c r="BK700" s="99">
        <v>70.556635107013321</v>
      </c>
      <c r="BL700" s="142">
        <v>4.7093023255813957</v>
      </c>
      <c r="BM700" s="76" t="str">
        <f t="shared" si="305"/>
        <v>R43S3</v>
      </c>
      <c r="BN700" s="76" t="e">
        <f t="shared" si="306"/>
        <v>#N/A</v>
      </c>
      <c r="BO700" s="76"/>
      <c r="BP700" s="110">
        <f t="shared" si="307"/>
        <v>12.49676180626116</v>
      </c>
      <c r="BQ700" s="144">
        <f t="shared" si="308"/>
        <v>0.15075</v>
      </c>
      <c r="BR700" s="110">
        <f t="shared" si="309"/>
        <v>14.245254128320001</v>
      </c>
      <c r="BS700" s="99">
        <v>11</v>
      </c>
      <c r="BT700" s="99">
        <f t="shared" si="310"/>
        <v>12214.982399999999</v>
      </c>
      <c r="BU700" s="122">
        <v>6</v>
      </c>
      <c r="BV700" s="122">
        <f t="shared" si="311"/>
        <v>9795.982399999999</v>
      </c>
      <c r="BW700" s="122">
        <f t="shared" si="312"/>
        <v>9.5348837209302331E-3</v>
      </c>
      <c r="BX700" s="122" t="s">
        <v>1377</v>
      </c>
      <c r="BY700" s="122">
        <f t="shared" si="313"/>
        <v>0.17441860465116282</v>
      </c>
      <c r="BZ700" s="78">
        <v>-5.5415132845912281</v>
      </c>
      <c r="CA700" s="122">
        <f t="shared" si="314"/>
        <v>-5.3823450288467978</v>
      </c>
      <c r="CB700" s="122">
        <f t="shared" si="315"/>
        <v>-8.9325398098741449</v>
      </c>
    </row>
    <row r="701" spans="1:80" x14ac:dyDescent="0.35">
      <c r="A701" s="34" t="s">
        <v>88</v>
      </c>
      <c r="B701" s="34">
        <v>3</v>
      </c>
      <c r="C701" s="8" t="s">
        <v>45</v>
      </c>
      <c r="D701" s="14">
        <v>3</v>
      </c>
      <c r="E701" s="8"/>
      <c r="F701" s="13">
        <v>3316</v>
      </c>
      <c r="G701" s="13">
        <v>3317</v>
      </c>
      <c r="H701" s="34">
        <v>3183</v>
      </c>
      <c r="I701" s="19">
        <v>3183.6</v>
      </c>
      <c r="J701" s="8">
        <v>10</v>
      </c>
      <c r="K701" s="8"/>
      <c r="L701" s="8">
        <v>88.5</v>
      </c>
      <c r="M701" s="8">
        <v>76.7</v>
      </c>
      <c r="N701" s="8">
        <v>63.2</v>
      </c>
      <c r="O701" s="8">
        <v>18.899999999999999</v>
      </c>
      <c r="P701" s="8">
        <v>0.57499999999999996</v>
      </c>
      <c r="Q701" s="8">
        <v>8.8999999999999996E-2</v>
      </c>
      <c r="R701" s="8">
        <v>0.17499999999999999</v>
      </c>
      <c r="S701" s="8">
        <v>2723</v>
      </c>
      <c r="T701" s="8"/>
      <c r="U701" s="8"/>
      <c r="V701" s="8"/>
      <c r="W701" s="8">
        <v>0.25</v>
      </c>
      <c r="X701" s="8"/>
      <c r="Y701" s="8"/>
      <c r="Z701" s="8">
        <v>1068</v>
      </c>
      <c r="AA701" s="8">
        <v>17</v>
      </c>
      <c r="AB701" s="8">
        <v>65.7</v>
      </c>
      <c r="AC701" s="8">
        <v>2559.83</v>
      </c>
      <c r="AD701" s="8">
        <v>187.309</v>
      </c>
      <c r="AE701" s="8"/>
      <c r="AF701" s="8"/>
      <c r="AG701" s="7">
        <v>1.18</v>
      </c>
      <c r="AH701" s="111">
        <v>0.104</v>
      </c>
      <c r="AI701" s="124">
        <v>8.2470000000000002E-2</v>
      </c>
      <c r="AJ701" s="7">
        <v>36.280500000000046</v>
      </c>
      <c r="AK701" s="124">
        <v>2290.437471531101</v>
      </c>
      <c r="AM701" s="124">
        <v>7189.3738153110044</v>
      </c>
      <c r="AN701" s="124">
        <v>11139.638655502389</v>
      </c>
      <c r="AO701" s="124">
        <v>6.1278303827751222</v>
      </c>
      <c r="AQ701" s="78"/>
      <c r="AR701" s="7">
        <v>0.15247860420887235</v>
      </c>
      <c r="AS701" s="7">
        <f t="shared" si="334"/>
        <v>1.6596</v>
      </c>
      <c r="AT701">
        <v>52</v>
      </c>
      <c r="AU701" s="7" t="e">
        <v>#N/A</v>
      </c>
      <c r="AV701" s="7" t="e">
        <v>#N/A</v>
      </c>
      <c r="AW701" s="78" t="s">
        <v>97</v>
      </c>
      <c r="AX701" s="78" t="s">
        <v>100</v>
      </c>
      <c r="AY701" s="78">
        <v>4284</v>
      </c>
      <c r="AZ701" s="78">
        <v>5197.4399999999996</v>
      </c>
      <c r="BA701" s="78">
        <v>0.65</v>
      </c>
      <c r="BB701" s="78">
        <v>-6.4481520406375926E-3</v>
      </c>
      <c r="BC701" s="78" t="str">
        <f t="shared" si="302"/>
        <v>R43S3C3</v>
      </c>
      <c r="BD701" s="78" t="e">
        <f t="shared" si="303"/>
        <v>#N/A</v>
      </c>
      <c r="BE701" s="78">
        <v>-5.8899999999999994E-3</v>
      </c>
      <c r="BF701" s="78"/>
      <c r="BG701" s="99">
        <v>30.9</v>
      </c>
      <c r="BH701" s="142">
        <v>2.0947892118355562</v>
      </c>
      <c r="BI701" s="99">
        <v>4</v>
      </c>
      <c r="BJ701" s="99">
        <f t="shared" si="304"/>
        <v>9.0701250000000115</v>
      </c>
      <c r="BK701" s="99">
        <v>70.556635107013321</v>
      </c>
      <c r="BL701" s="142">
        <v>4.0582010582010586</v>
      </c>
      <c r="BM701" s="76" t="str">
        <f t="shared" si="305"/>
        <v>R43S3</v>
      </c>
      <c r="BN701" s="76" t="e">
        <f t="shared" si="306"/>
        <v>#N/A</v>
      </c>
      <c r="BO701" s="76"/>
      <c r="BP701" s="110">
        <f t="shared" si="307"/>
        <v>12.010298178489029</v>
      </c>
      <c r="BQ701" s="144">
        <f t="shared" si="308"/>
        <v>0.15075</v>
      </c>
      <c r="BR701" s="110">
        <f t="shared" si="309"/>
        <v>14.245254128320001</v>
      </c>
      <c r="BS701" s="99">
        <v>11</v>
      </c>
      <c r="BT701" s="99">
        <f t="shared" si="310"/>
        <v>12319.483199999999</v>
      </c>
      <c r="BU701" s="122">
        <v>6</v>
      </c>
      <c r="BV701" s="122">
        <f t="shared" si="311"/>
        <v>9596.4831999999988</v>
      </c>
      <c r="BW701" s="122">
        <f t="shared" si="312"/>
        <v>9.2592592592592587E-3</v>
      </c>
      <c r="BX701" s="122" t="s">
        <v>1377</v>
      </c>
      <c r="BY701" s="122">
        <f t="shared" si="313"/>
        <v>0.15658026971399142</v>
      </c>
      <c r="BZ701" s="78">
        <v>-5.5270931202348388</v>
      </c>
      <c r="CA701" s="122">
        <f t="shared" si="314"/>
        <v>-5.3823450288467978</v>
      </c>
      <c r="CB701" s="122">
        <f t="shared" si="315"/>
        <v>-8.9325398098741449</v>
      </c>
    </row>
    <row r="702" spans="1:80" x14ac:dyDescent="0.35">
      <c r="A702" s="34" t="s">
        <v>88</v>
      </c>
      <c r="B702" s="34">
        <v>3</v>
      </c>
      <c r="C702" s="8" t="s">
        <v>45</v>
      </c>
      <c r="D702" s="14">
        <v>4</v>
      </c>
      <c r="E702" s="8"/>
      <c r="F702" s="13">
        <v>3354</v>
      </c>
      <c r="G702" s="13">
        <v>3355</v>
      </c>
      <c r="H702" s="34">
        <v>3221.5</v>
      </c>
      <c r="I702" s="19">
        <v>3222.1</v>
      </c>
      <c r="J702" s="8">
        <v>8</v>
      </c>
      <c r="K702" s="8"/>
      <c r="L702" s="8">
        <v>137</v>
      </c>
      <c r="M702" s="8">
        <v>85</v>
      </c>
      <c r="N702" s="8">
        <v>78</v>
      </c>
      <c r="O702" s="8">
        <v>20.399999999999999</v>
      </c>
      <c r="P702" s="8">
        <v>0.59499999999999997</v>
      </c>
      <c r="Q702" s="8">
        <v>8.7999999999999995E-2</v>
      </c>
      <c r="R702" s="8">
        <v>0.19</v>
      </c>
      <c r="S702" s="8">
        <v>2701</v>
      </c>
      <c r="T702" s="8"/>
      <c r="U702" s="8"/>
      <c r="V702" s="8"/>
      <c r="W702" s="8">
        <v>0.308</v>
      </c>
      <c r="X702" s="8"/>
      <c r="Y702" s="8"/>
      <c r="Z702" s="8">
        <v>1007</v>
      </c>
      <c r="AA702" s="8">
        <v>14.5</v>
      </c>
      <c r="AB702" s="8">
        <v>65.7</v>
      </c>
      <c r="AC702" s="8">
        <v>2559.83</v>
      </c>
      <c r="AD702" s="8">
        <v>187.309</v>
      </c>
      <c r="AE702" s="8"/>
      <c r="AF702" s="8"/>
      <c r="AG702" s="7">
        <v>1.18</v>
      </c>
      <c r="AH702" s="111">
        <v>0.104</v>
      </c>
      <c r="AI702" s="124">
        <v>8.2470000000000002E-2</v>
      </c>
      <c r="AJ702" s="7">
        <v>36.280500000000046</v>
      </c>
      <c r="AK702" s="124">
        <v>2290.437471531101</v>
      </c>
      <c r="AM702" s="124">
        <v>7189.3738153110044</v>
      </c>
      <c r="AN702" s="124">
        <v>11139.638655502389</v>
      </c>
      <c r="AO702" s="124">
        <v>6.1278303827751222</v>
      </c>
      <c r="AQ702" s="78"/>
      <c r="AR702" s="7">
        <v>0.15247860420887235</v>
      </c>
      <c r="AS702" s="7">
        <f t="shared" si="334"/>
        <v>1.6596</v>
      </c>
      <c r="AT702">
        <v>52</v>
      </c>
      <c r="AU702" s="7" t="e">
        <v>#N/A</v>
      </c>
      <c r="AV702" s="7" t="e">
        <v>#N/A</v>
      </c>
      <c r="AW702" s="78" t="s">
        <v>97</v>
      </c>
      <c r="AX702" s="78" t="s">
        <v>100</v>
      </c>
      <c r="AY702" s="78" t="e">
        <v>#N/A</v>
      </c>
      <c r="AZ702" s="78" t="e">
        <v>#N/A</v>
      </c>
      <c r="BA702" s="78" t="e">
        <v>#N/A</v>
      </c>
      <c r="BB702" s="78" t="e">
        <v>#N/A</v>
      </c>
      <c r="BC702" s="78" t="str">
        <f t="shared" si="302"/>
        <v>R43S3C4</v>
      </c>
      <c r="BD702" s="78" t="e">
        <f t="shared" si="303"/>
        <v>#N/A</v>
      </c>
      <c r="BE702" s="78" t="e">
        <v>#N/A</v>
      </c>
      <c r="BF702" s="78"/>
      <c r="BG702" s="99">
        <v>30.9</v>
      </c>
      <c r="BH702" s="142">
        <v>2.0947892118355562</v>
      </c>
      <c r="BI702" s="99">
        <v>4</v>
      </c>
      <c r="BJ702" s="99">
        <f t="shared" si="304"/>
        <v>9.0701250000000115</v>
      </c>
      <c r="BK702" s="99">
        <v>70.556635107013321</v>
      </c>
      <c r="BL702" s="142">
        <v>4.166666666666667</v>
      </c>
      <c r="BM702" s="76" t="str">
        <f t="shared" si="305"/>
        <v>R43S3</v>
      </c>
      <c r="BN702" s="76" t="e">
        <f t="shared" si="306"/>
        <v>#N/A</v>
      </c>
      <c r="BO702" s="76"/>
      <c r="BP702" s="110">
        <f t="shared" si="307"/>
        <v>10.040650835342014</v>
      </c>
      <c r="BQ702" s="144">
        <f t="shared" si="308"/>
        <v>0.15075</v>
      </c>
      <c r="BR702" s="110">
        <f t="shared" si="309"/>
        <v>14.245254128320001</v>
      </c>
      <c r="BS702" s="99">
        <v>11</v>
      </c>
      <c r="BT702" s="99">
        <f t="shared" si="310"/>
        <v>12468.4936</v>
      </c>
      <c r="BU702" s="122">
        <v>6</v>
      </c>
      <c r="BV702" s="122">
        <f t="shared" si="311"/>
        <v>9767.4935999999998</v>
      </c>
      <c r="BW702" s="122">
        <f t="shared" si="312"/>
        <v>9.31372549019608E-3</v>
      </c>
      <c r="BX702" s="122" t="s">
        <v>1377</v>
      </c>
      <c r="BY702" s="122">
        <f t="shared" si="313"/>
        <v>0.14884168023092215</v>
      </c>
      <c r="BZ702" s="78">
        <v>-5.6298426683519454</v>
      </c>
      <c r="CA702" s="122">
        <f t="shared" si="314"/>
        <v>-5.3823450288467978</v>
      </c>
      <c r="CB702" s="122">
        <f t="shared" si="315"/>
        <v>-8.9325398098741449</v>
      </c>
    </row>
    <row r="703" spans="1:80" x14ac:dyDescent="0.35">
      <c r="A703" s="34" t="s">
        <v>88</v>
      </c>
      <c r="B703" s="34">
        <v>4</v>
      </c>
      <c r="C703" s="8" t="s">
        <v>45</v>
      </c>
      <c r="D703" s="14">
        <v>1</v>
      </c>
      <c r="E703" s="8"/>
      <c r="F703" s="13">
        <v>3174.5</v>
      </c>
      <c r="G703" s="13">
        <v>3175</v>
      </c>
      <c r="H703" s="34">
        <v>3041</v>
      </c>
      <c r="I703" s="19">
        <v>3042</v>
      </c>
      <c r="J703" s="8">
        <v>6</v>
      </c>
      <c r="K703" s="8"/>
      <c r="L703" s="8">
        <v>58</v>
      </c>
      <c r="M703" s="8">
        <v>50.2</v>
      </c>
      <c r="N703" s="8">
        <v>50</v>
      </c>
      <c r="O703" s="8">
        <v>52.6</v>
      </c>
      <c r="P703" s="8">
        <v>0.99199999999999999</v>
      </c>
      <c r="Q703" s="8">
        <v>0.27800000000000002</v>
      </c>
      <c r="R703" s="8">
        <v>0.30499999999999999</v>
      </c>
      <c r="S703" s="8">
        <v>1384</v>
      </c>
      <c r="T703" s="8"/>
      <c r="U703" s="8"/>
      <c r="V703" s="8"/>
      <c r="W703" s="8">
        <v>0.47899999999999998</v>
      </c>
      <c r="X703" s="8"/>
      <c r="Y703" s="8"/>
      <c r="Z703" s="8">
        <v>2019</v>
      </c>
      <c r="AA703" s="8">
        <v>61.3</v>
      </c>
      <c r="AB703" s="8">
        <v>153.80000000000001</v>
      </c>
      <c r="AC703" s="8">
        <v>2728.35</v>
      </c>
      <c r="AD703" s="8">
        <v>286.74900000000002</v>
      </c>
      <c r="AE703" s="8"/>
      <c r="AF703" s="8"/>
      <c r="AG703" s="7">
        <v>1</v>
      </c>
      <c r="AH703" s="111">
        <v>0.11799999999999999</v>
      </c>
      <c r="AI703" s="124">
        <v>8.1740550000000009E-2</v>
      </c>
      <c r="AJ703" s="7">
        <v>40.368000000000002</v>
      </c>
      <c r="AK703" s="124">
        <v>1950.914386013987</v>
      </c>
      <c r="AM703" s="124">
        <v>6897.4259258741231</v>
      </c>
      <c r="AN703" s="124">
        <v>10652.560756643359</v>
      </c>
      <c r="AO703" s="124">
        <v>3.5497038461538448</v>
      </c>
      <c r="AQ703" s="78"/>
      <c r="AR703" s="7">
        <v>0.21427863654379706</v>
      </c>
      <c r="AS703" s="7">
        <f t="shared" si="334"/>
        <v>2.5949999999999998</v>
      </c>
      <c r="AT703">
        <v>52.800000000000004</v>
      </c>
      <c r="AU703" s="7" t="e">
        <v>#N/A</v>
      </c>
      <c r="AV703" s="7" t="e">
        <v>#N/A</v>
      </c>
      <c r="AW703" s="78" t="s">
        <v>97</v>
      </c>
      <c r="AX703" s="78" t="s">
        <v>100</v>
      </c>
      <c r="AY703" s="78">
        <v>4099.8999999999996</v>
      </c>
      <c r="AZ703" s="78">
        <v>5140.6400000000003</v>
      </c>
      <c r="BA703" s="78">
        <v>56.82</v>
      </c>
      <c r="BB703" s="78">
        <v>13.605703633952755</v>
      </c>
      <c r="BC703" s="78" t="str">
        <f t="shared" si="302"/>
        <v>R43S4C1</v>
      </c>
      <c r="BD703" s="78">
        <f t="shared" si="303"/>
        <v>13.808737128745614</v>
      </c>
      <c r="BE703" s="78">
        <v>14.16</v>
      </c>
      <c r="BF703" s="78"/>
      <c r="BG703" s="99">
        <v>32.6</v>
      </c>
      <c r="BH703" s="142">
        <v>3.4334126040428057</v>
      </c>
      <c r="BI703" s="99">
        <v>4</v>
      </c>
      <c r="BJ703" s="99">
        <f t="shared" si="304"/>
        <v>10.092000000000001</v>
      </c>
      <c r="BK703" s="99">
        <v>67.586950059453031</v>
      </c>
      <c r="BL703" s="142">
        <v>0.95437262357414454</v>
      </c>
      <c r="BM703" s="76" t="str">
        <f t="shared" si="305"/>
        <v>R43S4</v>
      </c>
      <c r="BN703" s="76">
        <f t="shared" si="306"/>
        <v>5.3212859841023565</v>
      </c>
      <c r="BO703" s="76"/>
      <c r="BP703" s="110">
        <f t="shared" si="307"/>
        <v>10.094034001450854</v>
      </c>
      <c r="BQ703" s="144">
        <f t="shared" si="308"/>
        <v>0.21525</v>
      </c>
      <c r="BR703" s="110">
        <f t="shared" si="309"/>
        <v>12.727287607241943</v>
      </c>
      <c r="BS703" s="99">
        <v>11</v>
      </c>
      <c r="BT703" s="99">
        <f t="shared" si="310"/>
        <v>9974.48</v>
      </c>
      <c r="BU703" s="122">
        <v>6</v>
      </c>
      <c r="BV703" s="122">
        <f t="shared" si="311"/>
        <v>8590.48</v>
      </c>
      <c r="BW703" s="122">
        <f t="shared" si="312"/>
        <v>5.7984790874524711E-3</v>
      </c>
      <c r="BX703" s="122" t="s">
        <v>1377</v>
      </c>
      <c r="BY703" s="122">
        <f t="shared" si="313"/>
        <v>5.0604621995827839E-2</v>
      </c>
      <c r="BZ703" s="78">
        <v>-5.1032064385593117</v>
      </c>
      <c r="CA703" s="122">
        <f t="shared" si="314"/>
        <v>-5.4644587304721366</v>
      </c>
      <c r="CB703" s="122">
        <f t="shared" si="315"/>
        <v>-14.180270405575193</v>
      </c>
    </row>
    <row r="704" spans="1:80" x14ac:dyDescent="0.35">
      <c r="A704" s="34" t="s">
        <v>88</v>
      </c>
      <c r="B704" s="34">
        <v>4</v>
      </c>
      <c r="C704" s="8" t="s">
        <v>45</v>
      </c>
      <c r="D704" s="14">
        <v>2</v>
      </c>
      <c r="E704" s="8"/>
      <c r="F704" s="13">
        <v>3198</v>
      </c>
      <c r="G704" s="13">
        <v>3198.6</v>
      </c>
      <c r="H704" s="34">
        <v>3065</v>
      </c>
      <c r="I704" s="19">
        <v>6065.6</v>
      </c>
      <c r="J704" s="8">
        <v>6</v>
      </c>
      <c r="K704" s="8"/>
      <c r="L704" s="8">
        <v>58</v>
      </c>
      <c r="M704" s="8">
        <v>50.2</v>
      </c>
      <c r="N704" s="8">
        <v>50</v>
      </c>
      <c r="O704" s="8">
        <v>52.6</v>
      </c>
      <c r="P704" s="8">
        <v>0.99199999999999999</v>
      </c>
      <c r="Q704" s="8">
        <v>0.27800000000000002</v>
      </c>
      <c r="R704" s="8">
        <v>0.30499999999999999</v>
      </c>
      <c r="S704" s="8">
        <v>1384</v>
      </c>
      <c r="T704" s="8"/>
      <c r="U704" s="8"/>
      <c r="V704" s="8"/>
      <c r="W704" s="8">
        <v>0.47899999999999998</v>
      </c>
      <c r="X704" s="8"/>
      <c r="Y704" s="8"/>
      <c r="Z704" s="8">
        <v>2019</v>
      </c>
      <c r="AA704" s="8">
        <v>61.3</v>
      </c>
      <c r="AB704" s="8">
        <v>153.80000000000001</v>
      </c>
      <c r="AC704" s="8">
        <v>2728.35</v>
      </c>
      <c r="AD704" s="8">
        <v>286.74900000000002</v>
      </c>
      <c r="AE704" s="8"/>
      <c r="AF704" s="8"/>
      <c r="AG704" s="7">
        <v>1</v>
      </c>
      <c r="AH704" s="111">
        <v>0.11799999999999999</v>
      </c>
      <c r="AI704" s="124">
        <v>8.1740550000000009E-2</v>
      </c>
      <c r="AJ704" s="7">
        <v>40.368000000000002</v>
      </c>
      <c r="AK704" s="124">
        <v>1950.914386013987</v>
      </c>
      <c r="AM704" s="124">
        <v>6897.4259258741231</v>
      </c>
      <c r="AN704" s="124">
        <v>10652.560756643359</v>
      </c>
      <c r="AO704" s="124">
        <v>3.5497038461538448</v>
      </c>
      <c r="AQ704" s="78"/>
      <c r="AR704" s="7">
        <v>0.21427863654379706</v>
      </c>
      <c r="AS704" s="7">
        <f t="shared" si="334"/>
        <v>2.5949999999999998</v>
      </c>
      <c r="AT704">
        <v>52.800000000000004</v>
      </c>
      <c r="AU704" s="7" t="e">
        <v>#N/A</v>
      </c>
      <c r="AV704" s="7" t="e">
        <v>#N/A</v>
      </c>
      <c r="AW704" s="78" t="s">
        <v>97</v>
      </c>
      <c r="AX704" s="78" t="s">
        <v>100</v>
      </c>
      <c r="AY704" s="78">
        <v>4128.5</v>
      </c>
      <c r="AZ704" s="78">
        <v>5150.24</v>
      </c>
      <c r="BA704" s="78">
        <v>36.15</v>
      </c>
      <c r="BB704" s="78">
        <v>13.457435355374168</v>
      </c>
      <c r="BC704" s="78" t="str">
        <f t="shared" si="302"/>
        <v>R43S4C2</v>
      </c>
      <c r="BD704" s="78">
        <f t="shared" si="303"/>
        <v>13.808737128745614</v>
      </c>
      <c r="BE704" s="78">
        <v>13.75</v>
      </c>
      <c r="BF704" s="78"/>
      <c r="BG704" s="99">
        <v>32.6</v>
      </c>
      <c r="BH704" s="142">
        <v>3.4334126040428057</v>
      </c>
      <c r="BI704" s="99">
        <v>4</v>
      </c>
      <c r="BJ704" s="99">
        <f t="shared" si="304"/>
        <v>10.092000000000001</v>
      </c>
      <c r="BK704" s="99">
        <v>67.586950059453031</v>
      </c>
      <c r="BL704" s="142">
        <v>0.95437262357414454</v>
      </c>
      <c r="BM704" s="76" t="str">
        <f t="shared" si="305"/>
        <v>R43S4</v>
      </c>
      <c r="BN704" s="76">
        <f t="shared" si="306"/>
        <v>5.3212859841023565</v>
      </c>
      <c r="BO704" s="76"/>
      <c r="BP704" s="110">
        <f t="shared" si="307"/>
        <v>10.094034001450854</v>
      </c>
      <c r="BQ704" s="144">
        <f t="shared" si="308"/>
        <v>0.21525</v>
      </c>
      <c r="BR704" s="110">
        <f t="shared" si="309"/>
        <v>12.727287607241943</v>
      </c>
      <c r="BS704" s="99">
        <v>11</v>
      </c>
      <c r="BT704" s="99">
        <f t="shared" si="310"/>
        <v>10053.199999999999</v>
      </c>
      <c r="BU704" s="122">
        <v>6</v>
      </c>
      <c r="BV704" s="122">
        <f t="shared" si="311"/>
        <v>8669.1999999999989</v>
      </c>
      <c r="BW704" s="122">
        <f t="shared" si="312"/>
        <v>5.7984790874524711E-3</v>
      </c>
      <c r="BX704" s="122" t="s">
        <v>1377</v>
      </c>
      <c r="BY704" s="122">
        <f t="shared" si="313"/>
        <v>5.0604621995827839E-2</v>
      </c>
      <c r="BZ704" s="78">
        <v>-5.1032064385593117</v>
      </c>
      <c r="CA704" s="122">
        <f t="shared" si="314"/>
        <v>-5.4644587304721366</v>
      </c>
      <c r="CB704" s="122">
        <f t="shared" si="315"/>
        <v>-14.180270405575193</v>
      </c>
    </row>
    <row r="705" spans="1:80" x14ac:dyDescent="0.35">
      <c r="A705" s="34" t="s">
        <v>88</v>
      </c>
      <c r="B705" s="34">
        <v>4</v>
      </c>
      <c r="C705" s="8" t="s">
        <v>45</v>
      </c>
      <c r="D705" s="14">
        <v>3</v>
      </c>
      <c r="E705" s="8"/>
      <c r="F705" s="13">
        <v>3222</v>
      </c>
      <c r="G705" s="13">
        <v>3222.8</v>
      </c>
      <c r="H705" s="34">
        <v>3089</v>
      </c>
      <c r="I705" s="19">
        <v>3089.6</v>
      </c>
      <c r="J705" s="8">
        <v>8</v>
      </c>
      <c r="K705" s="8"/>
      <c r="L705" s="8">
        <v>101.3</v>
      </c>
      <c r="M705" s="8">
        <v>99</v>
      </c>
      <c r="N705" s="8">
        <v>57.9</v>
      </c>
      <c r="O705" s="8">
        <v>20.399999999999999</v>
      </c>
      <c r="P705" s="8">
        <v>0.253</v>
      </c>
      <c r="Q705" s="8">
        <v>7.6999999999999999E-2</v>
      </c>
      <c r="R705" s="8">
        <v>9.8000000000000004E-2</v>
      </c>
      <c r="S705" s="8">
        <v>1193</v>
      </c>
      <c r="T705" s="8"/>
      <c r="U705" s="8"/>
      <c r="V705" s="8"/>
      <c r="W705" s="8">
        <v>0.158</v>
      </c>
      <c r="X705" s="8"/>
      <c r="Y705" s="8"/>
      <c r="Z705" s="8">
        <v>714</v>
      </c>
      <c r="AA705" s="8">
        <v>11</v>
      </c>
      <c r="AB705" s="8">
        <v>33.799999999999997</v>
      </c>
      <c r="AC705" s="8">
        <v>2728.35</v>
      </c>
      <c r="AD705" s="8">
        <v>286.74900000000002</v>
      </c>
      <c r="AE705" s="8"/>
      <c r="AF705" s="8"/>
      <c r="AG705" s="7">
        <v>1</v>
      </c>
      <c r="AH705" s="111">
        <v>0.11799999999999999</v>
      </c>
      <c r="AI705" s="124">
        <v>8.1740550000000009E-2</v>
      </c>
      <c r="AJ705" s="7">
        <v>40.368000000000002</v>
      </c>
      <c r="AK705" s="124">
        <v>1950.914386013987</v>
      </c>
      <c r="AM705" s="124">
        <v>6897.4259258741231</v>
      </c>
      <c r="AN705" s="124">
        <v>10652.560756643359</v>
      </c>
      <c r="AO705" s="124">
        <v>3.5497038461538448</v>
      </c>
      <c r="AQ705" s="78"/>
      <c r="AR705" s="7">
        <v>0.21427863654379706</v>
      </c>
      <c r="AS705" s="7">
        <f t="shared" si="334"/>
        <v>2.5949999999999998</v>
      </c>
      <c r="AT705">
        <v>52.800000000000004</v>
      </c>
      <c r="AU705" s="7" t="e">
        <v>#N/A</v>
      </c>
      <c r="AV705" s="7" t="e">
        <v>#N/A</v>
      </c>
      <c r="AW705" s="78" t="s">
        <v>97</v>
      </c>
      <c r="AX705" s="78" t="s">
        <v>100</v>
      </c>
      <c r="AY705" s="78">
        <v>4159</v>
      </c>
      <c r="AZ705" s="78">
        <v>5159.84</v>
      </c>
      <c r="BA705" s="78">
        <v>56.78</v>
      </c>
      <c r="BB705" s="78">
        <v>14.347947723911911</v>
      </c>
      <c r="BC705" s="78" t="str">
        <f t="shared" si="302"/>
        <v>R43S4C3</v>
      </c>
      <c r="BD705" s="78">
        <f t="shared" si="303"/>
        <v>13.808737128745614</v>
      </c>
      <c r="BE705" s="78">
        <v>14.36</v>
      </c>
      <c r="BF705" s="78"/>
      <c r="BG705" s="99">
        <v>32.6</v>
      </c>
      <c r="BH705" s="142">
        <v>3.4334126040428057</v>
      </c>
      <c r="BI705" s="99">
        <v>4</v>
      </c>
      <c r="BJ705" s="99">
        <f t="shared" si="304"/>
        <v>10.092000000000001</v>
      </c>
      <c r="BK705" s="99">
        <v>67.586950059453031</v>
      </c>
      <c r="BL705" s="142">
        <v>4.8529411764705888</v>
      </c>
      <c r="BM705" s="76" t="str">
        <f t="shared" si="305"/>
        <v>R43S4</v>
      </c>
      <c r="BN705" s="76">
        <f t="shared" si="306"/>
        <v>5.3212859841023565</v>
      </c>
      <c r="BO705" s="76"/>
      <c r="BP705" s="110">
        <f t="shared" si="307"/>
        <v>13.197414667018721</v>
      </c>
      <c r="BQ705" s="144">
        <f t="shared" si="308"/>
        <v>0.21525</v>
      </c>
      <c r="BR705" s="110">
        <f t="shared" si="309"/>
        <v>12.727287607241943</v>
      </c>
      <c r="BS705" s="99">
        <v>11</v>
      </c>
      <c r="BT705" s="99">
        <f t="shared" si="310"/>
        <v>10131.92</v>
      </c>
      <c r="BU705" s="122">
        <v>6</v>
      </c>
      <c r="BV705" s="122">
        <f t="shared" si="311"/>
        <v>8938.92</v>
      </c>
      <c r="BW705" s="122">
        <f t="shared" si="312"/>
        <v>4.8039215686274516E-3</v>
      </c>
      <c r="BX705" s="122" t="s">
        <v>1377</v>
      </c>
      <c r="BY705" s="122">
        <f t="shared" si="313"/>
        <v>0.15462461497695609</v>
      </c>
      <c r="BZ705" s="78">
        <v>-5.7421839800533787</v>
      </c>
      <c r="CA705" s="122">
        <f t="shared" si="314"/>
        <v>-5.4644587304721366</v>
      </c>
      <c r="CB705" s="122">
        <f t="shared" si="315"/>
        <v>-14.180270405575193</v>
      </c>
    </row>
    <row r="706" spans="1:80" x14ac:dyDescent="0.35">
      <c r="A706" s="34" t="s">
        <v>88</v>
      </c>
      <c r="B706" s="34">
        <v>4</v>
      </c>
      <c r="C706" s="8" t="s">
        <v>45</v>
      </c>
      <c r="D706" s="14">
        <v>4</v>
      </c>
      <c r="E706" s="8"/>
      <c r="F706" s="13">
        <v>3233</v>
      </c>
      <c r="G706" s="13">
        <v>3233.8</v>
      </c>
      <c r="H706" s="34">
        <v>3100</v>
      </c>
      <c r="I706" s="19">
        <v>3100.6</v>
      </c>
      <c r="J706" s="8">
        <v>8</v>
      </c>
      <c r="K706" s="8"/>
      <c r="L706" s="8">
        <v>135.6</v>
      </c>
      <c r="M706" s="8">
        <v>117</v>
      </c>
      <c r="N706" s="8">
        <v>116</v>
      </c>
      <c r="O706" s="8">
        <v>13</v>
      </c>
      <c r="P706" s="8">
        <v>0.41899999999999998</v>
      </c>
      <c r="Q706" s="8">
        <v>0.121</v>
      </c>
      <c r="R706" s="8">
        <v>0.153</v>
      </c>
      <c r="S706" s="8">
        <v>1453</v>
      </c>
      <c r="T706" s="8"/>
      <c r="U706" s="8"/>
      <c r="V706" s="8"/>
      <c r="W706" s="8">
        <v>0.27100000000000002</v>
      </c>
      <c r="X706" s="8"/>
      <c r="Y706" s="8"/>
      <c r="Z706" s="8">
        <v>892</v>
      </c>
      <c r="AA706" s="8">
        <v>11.6</v>
      </c>
      <c r="AB706" s="8">
        <v>57.8</v>
      </c>
      <c r="AC706" s="8">
        <v>2728.35</v>
      </c>
      <c r="AD706" s="8">
        <v>286.74900000000002</v>
      </c>
      <c r="AE706" s="8"/>
      <c r="AF706" s="8"/>
      <c r="AG706" s="7">
        <v>1</v>
      </c>
      <c r="AH706" s="111">
        <v>0.11799999999999999</v>
      </c>
      <c r="AI706" s="124">
        <v>8.1740550000000009E-2</v>
      </c>
      <c r="AJ706" s="7">
        <v>40.368000000000002</v>
      </c>
      <c r="AK706" s="124">
        <v>1950.914386013987</v>
      </c>
      <c r="AM706" s="124">
        <v>6897.4259258741231</v>
      </c>
      <c r="AN706" s="124">
        <v>10652.560756643359</v>
      </c>
      <c r="AO706" s="124">
        <v>3.5497038461538448</v>
      </c>
      <c r="AQ706" s="78"/>
      <c r="AR706" s="7">
        <v>0.21427863654379706</v>
      </c>
      <c r="AS706" s="7">
        <f t="shared" si="334"/>
        <v>2.5949999999999998</v>
      </c>
      <c r="AT706">
        <v>52.800000000000004</v>
      </c>
      <c r="AU706" s="7" t="e">
        <v>#N/A</v>
      </c>
      <c r="AV706" s="7" t="e">
        <v>#N/A</v>
      </c>
      <c r="AW706" s="78" t="s">
        <v>97</v>
      </c>
      <c r="AX706" s="78" t="s">
        <v>100</v>
      </c>
      <c r="AY706" s="78">
        <v>4173.2</v>
      </c>
      <c r="AZ706" s="78">
        <v>5164.24</v>
      </c>
      <c r="BA706" s="78">
        <v>29.36</v>
      </c>
      <c r="BB706" s="78">
        <v>13.823861801743623</v>
      </c>
      <c r="BC706" s="78" t="str">
        <f t="shared" ref="BC706:BC769" si="335">CONCATENATE("R",RIGHT(A706,2),"S",B706,"C",D706)</f>
        <v>R43S4C4</v>
      </c>
      <c r="BD706" s="78">
        <f t="shared" si="303"/>
        <v>13.808737128745614</v>
      </c>
      <c r="BE706" s="78">
        <v>13.7</v>
      </c>
      <c r="BF706" s="78"/>
      <c r="BG706" s="99">
        <v>32.6</v>
      </c>
      <c r="BH706" s="142">
        <v>3.4334126040428057</v>
      </c>
      <c r="BI706" s="99">
        <v>4</v>
      </c>
      <c r="BJ706" s="99">
        <f t="shared" si="304"/>
        <v>10.092000000000001</v>
      </c>
      <c r="BK706" s="99">
        <v>67.586950059453031</v>
      </c>
      <c r="BL706" s="142">
        <v>9</v>
      </c>
      <c r="BM706" s="76" t="str">
        <f t="shared" si="305"/>
        <v>R43S4</v>
      </c>
      <c r="BN706" s="76">
        <f t="shared" si="306"/>
        <v>5.3212859841023565</v>
      </c>
      <c r="BO706" s="76"/>
      <c r="BP706" s="110">
        <f t="shared" si="307"/>
        <v>17.523667759047342</v>
      </c>
      <c r="BQ706" s="144">
        <f t="shared" si="308"/>
        <v>0.21525</v>
      </c>
      <c r="BR706" s="110">
        <f t="shared" si="309"/>
        <v>12.727287607241943</v>
      </c>
      <c r="BS706" s="99">
        <v>11</v>
      </c>
      <c r="BT706" s="99">
        <f t="shared" si="310"/>
        <v>10168</v>
      </c>
      <c r="BU706" s="122">
        <v>6</v>
      </c>
      <c r="BV706" s="122">
        <f t="shared" si="311"/>
        <v>8715</v>
      </c>
      <c r="BW706" s="122">
        <f t="shared" si="312"/>
        <v>1.176923076923077E-2</v>
      </c>
      <c r="BX706" s="122" t="s">
        <v>1377</v>
      </c>
      <c r="BY706" s="122">
        <f t="shared" si="313"/>
        <v>0.25298985907585059</v>
      </c>
      <c r="BZ706" s="78">
        <v>-5.9092380647165452</v>
      </c>
      <c r="CA706" s="122">
        <f t="shared" si="314"/>
        <v>-5.4644587304721366</v>
      </c>
      <c r="CB706" s="122">
        <f t="shared" si="315"/>
        <v>-14.180270405575193</v>
      </c>
    </row>
    <row r="707" spans="1:80" x14ac:dyDescent="0.35">
      <c r="A707" s="34" t="s">
        <v>90</v>
      </c>
      <c r="B707" s="34">
        <v>1</v>
      </c>
      <c r="C707" s="8" t="s">
        <v>45</v>
      </c>
      <c r="D707" s="14">
        <v>1</v>
      </c>
      <c r="E707" s="8"/>
      <c r="F707" s="34">
        <v>3681</v>
      </c>
      <c r="G707" s="34">
        <v>3682</v>
      </c>
      <c r="H707" s="13">
        <v>3437</v>
      </c>
      <c r="I707" s="13">
        <v>3438.3</v>
      </c>
      <c r="J707" s="8">
        <v>10</v>
      </c>
      <c r="K707" s="8"/>
      <c r="L707" s="8">
        <v>58.4</v>
      </c>
      <c r="M707" s="8">
        <v>50.3</v>
      </c>
      <c r="N707" s="8">
        <v>164</v>
      </c>
      <c r="O707" s="8">
        <v>57</v>
      </c>
      <c r="P707" s="8">
        <v>0.64900000000000002</v>
      </c>
      <c r="Q707" s="8">
        <v>0.214</v>
      </c>
      <c r="R707" s="8">
        <v>0.23599999999999999</v>
      </c>
      <c r="S707" s="8">
        <v>524</v>
      </c>
      <c r="T707" s="8"/>
      <c r="U707" s="8"/>
      <c r="V707" s="8"/>
      <c r="W707" s="8">
        <v>0.41499999999999998</v>
      </c>
      <c r="X707" s="8"/>
      <c r="Y707" s="8"/>
      <c r="Z707" s="8">
        <v>65.599999999999994</v>
      </c>
      <c r="AA707" s="8">
        <v>114</v>
      </c>
      <c r="AB707" s="8"/>
      <c r="AC707" s="8">
        <v>2880</v>
      </c>
      <c r="AD707" s="8">
        <v>308.93</v>
      </c>
      <c r="AE707" s="8"/>
      <c r="AF707" s="8"/>
      <c r="AG707" s="7" t="e">
        <v>#N/A</v>
      </c>
      <c r="AH707" s="111">
        <v>0.111</v>
      </c>
      <c r="AI707" s="124">
        <v>5.109636E-2</v>
      </c>
      <c r="AJ707" s="7">
        <v>32.449999999999996</v>
      </c>
      <c r="AK707" s="124">
        <v>2033.887350555555</v>
      </c>
      <c r="AM707" s="124"/>
      <c r="AN707" s="124">
        <v>12153.987135555561</v>
      </c>
      <c r="AO707" s="124">
        <v>4.9355144444444434</v>
      </c>
      <c r="AQ707" s="78"/>
      <c r="AR707" s="7">
        <v>0.15377503852080127</v>
      </c>
      <c r="AS707" s="7">
        <f t="shared" si="334"/>
        <v>1.4970000000000001</v>
      </c>
      <c r="AT707">
        <v>49.3</v>
      </c>
      <c r="AU707" s="7">
        <v>0</v>
      </c>
      <c r="AV707" s="7">
        <v>0</v>
      </c>
      <c r="AW707" s="78" t="s">
        <v>97</v>
      </c>
      <c r="AX707" s="78" t="s">
        <v>100</v>
      </c>
      <c r="AY707" s="78">
        <v>2450.5</v>
      </c>
      <c r="AZ707" s="78">
        <v>5299.04</v>
      </c>
      <c r="BA707" s="78">
        <v>0</v>
      </c>
      <c r="BB707" s="78">
        <v>9.9419351667871965</v>
      </c>
      <c r="BC707" s="78" t="str">
        <f t="shared" si="335"/>
        <v>R44S1C1</v>
      </c>
      <c r="BD707" s="78">
        <f t="shared" ref="BD707:BD770" si="336">AVERAGEIF($BM$2:$BM$944, BM707, $BB$2:$BB$944)</f>
        <v>9.9419351667871965</v>
      </c>
      <c r="BE707" s="78">
        <v>28.32</v>
      </c>
      <c r="BF707" s="78"/>
      <c r="BG707" s="99" t="e">
        <v>#N/A</v>
      </c>
      <c r="BH707" s="142">
        <v>1.7565485362095534</v>
      </c>
      <c r="BI707" s="99">
        <v>1</v>
      </c>
      <c r="BJ707" s="99">
        <f t="shared" ref="BJ707:BJ770" si="337">AJ707/BI707</f>
        <v>32.449999999999996</v>
      </c>
      <c r="BK707" s="99">
        <v>88.751926040061647</v>
      </c>
      <c r="BL707" s="142">
        <v>0.88245614035087716</v>
      </c>
      <c r="BM707" s="76" t="str">
        <f t="shared" ref="BM707:BM770" si="338">LEFT(BC707,5)</f>
        <v>R44S1</v>
      </c>
      <c r="BN707" s="76">
        <f t="shared" ref="BN707:BN770" si="339">BD707/AS707</f>
        <v>6.6412392563708726</v>
      </c>
      <c r="BO707" s="76"/>
      <c r="BP707" s="110">
        <f t="shared" ref="BP707:BP770" si="340">AD707*1000/(O707*3.28*3.28*M707)</f>
        <v>10.015428993194888</v>
      </c>
      <c r="BQ707" s="144">
        <f t="shared" ref="BQ707:BQ770" si="341">AVERAGEIF($BM$2:$BM$942,BM707,$R$2:$R$942)</f>
        <v>0.23599999999999999</v>
      </c>
      <c r="BR707" s="110">
        <f t="shared" ref="BR707:BR770" si="342">AVERAGEIF($BM$2:$BM$942,BM707,$BP$2:$BP$942)</f>
        <v>10.015428993194888</v>
      </c>
      <c r="BS707" s="99">
        <v>11</v>
      </c>
      <c r="BT707" s="99" t="e">
        <f t="shared" ref="BT707:BT770" si="343">AG707*H707*3.28</f>
        <v>#N/A</v>
      </c>
      <c r="BU707">
        <v>7</v>
      </c>
      <c r="BV707" s="122" t="e">
        <f t="shared" ref="BV707:BV770" si="344">BT707-S707</f>
        <v>#N/A</v>
      </c>
      <c r="BW707" s="122">
        <f t="shared" ref="BW707:BW770" si="345">R707/O707</f>
        <v>4.1403508771929824E-3</v>
      </c>
      <c r="BX707" s="122" t="s">
        <v>1377</v>
      </c>
      <c r="BY707" s="122">
        <f t="shared" ref="BY707:BY770" si="346">(M707)^0.25/O707</f>
        <v>4.6721539071106516E-2</v>
      </c>
      <c r="BZ707" s="78">
        <v>-5.105196488967322</v>
      </c>
      <c r="CA707" s="122">
        <f t="shared" ref="CA707:CA770" si="347">AVERAGEIF($BM$2:$BM$943,BM707,$BZ$2:$BZ$943)</f>
        <v>-5.105196488967322</v>
      </c>
      <c r="CB707" s="122">
        <f t="shared" ref="CB707:CB770" si="348">CA707*AS707</f>
        <v>-7.6424791439840813</v>
      </c>
    </row>
    <row r="708" spans="1:80" x14ac:dyDescent="0.35">
      <c r="A708" s="34" t="s">
        <v>90</v>
      </c>
      <c r="B708" s="34">
        <v>2</v>
      </c>
      <c r="C708" s="8" t="s">
        <v>45</v>
      </c>
      <c r="D708" s="14">
        <v>2</v>
      </c>
      <c r="E708" s="8"/>
      <c r="F708" s="34">
        <v>3642</v>
      </c>
      <c r="G708" s="34">
        <v>3642</v>
      </c>
      <c r="H708" s="13">
        <v>3398</v>
      </c>
      <c r="I708" s="13">
        <v>3398.9</v>
      </c>
      <c r="J708" s="8">
        <v>6</v>
      </c>
      <c r="K708" s="8"/>
      <c r="L708" s="8">
        <v>143.30000000000001</v>
      </c>
      <c r="M708" s="8">
        <v>105</v>
      </c>
      <c r="N708" s="8">
        <v>268</v>
      </c>
      <c r="O708" s="8">
        <v>16.399999999999999</v>
      </c>
      <c r="P708" s="8">
        <v>0.28399999999999997</v>
      </c>
      <c r="Q708" s="8">
        <v>0.1</v>
      </c>
      <c r="R708" s="8">
        <v>0.12</v>
      </c>
      <c r="S708" s="8">
        <v>1130</v>
      </c>
      <c r="T708" s="8"/>
      <c r="U708" s="8"/>
      <c r="V708" s="8"/>
      <c r="W708" s="8">
        <v>0.192</v>
      </c>
      <c r="X708" s="8"/>
      <c r="Y708" s="8"/>
      <c r="Z708" s="8">
        <v>18.3</v>
      </c>
      <c r="AA708" s="8">
        <v>50</v>
      </c>
      <c r="AB708" s="8"/>
      <c r="AC708" s="8" t="e">
        <v>#N/A</v>
      </c>
      <c r="AD708" s="8">
        <v>308.93</v>
      </c>
      <c r="AE708" s="8"/>
      <c r="AF708" s="8"/>
      <c r="AG708" s="7" t="e">
        <v>#N/A</v>
      </c>
      <c r="AH708" s="111">
        <v>0.106</v>
      </c>
      <c r="AI708" s="124">
        <v>6.9492499999999999E-2</v>
      </c>
      <c r="AJ708" s="7">
        <v>25.488359999999965</v>
      </c>
      <c r="AK708" s="124">
        <v>1920.6770144927541</v>
      </c>
      <c r="AM708" s="124"/>
      <c r="AN708" s="124">
        <v>11931.186414492749</v>
      </c>
      <c r="AO708" s="124">
        <v>5.3436463768115914</v>
      </c>
      <c r="AQ708" s="78"/>
      <c r="AR708" s="7">
        <v>0.15767981933714079</v>
      </c>
      <c r="AS708" s="7">
        <f t="shared" si="334"/>
        <v>1.2057</v>
      </c>
      <c r="AT708">
        <v>51.1</v>
      </c>
      <c r="AU708" s="7">
        <v>0</v>
      </c>
      <c r="AV708" s="7">
        <v>0</v>
      </c>
      <c r="AW708" s="78" t="s">
        <v>97</v>
      </c>
      <c r="AX708" s="78" t="s">
        <v>100</v>
      </c>
      <c r="AY708" s="78">
        <v>2400.8000000000002</v>
      </c>
      <c r="AZ708" s="78">
        <v>5283.44</v>
      </c>
      <c r="BA708" s="78">
        <v>12.3</v>
      </c>
      <c r="BB708" s="78">
        <v>0.64871090389365327</v>
      </c>
      <c r="BC708" s="78" t="str">
        <f t="shared" si="335"/>
        <v>R44S2C2</v>
      </c>
      <c r="BD708" s="78">
        <f t="shared" si="336"/>
        <v>0.31810057072045522</v>
      </c>
      <c r="BE708" s="78">
        <v>1.8700000000000003</v>
      </c>
      <c r="BF708" s="78"/>
      <c r="BG708" s="99" t="e">
        <v>#N/A</v>
      </c>
      <c r="BH708" s="142">
        <v>1.694891315094422</v>
      </c>
      <c r="BI708" s="99">
        <v>2</v>
      </c>
      <c r="BJ708" s="99">
        <f t="shared" si="337"/>
        <v>12.744179999999982</v>
      </c>
      <c r="BK708" s="99" t="e">
        <v>#N/A</v>
      </c>
      <c r="BL708" s="142">
        <v>6.4024390243902447</v>
      </c>
      <c r="BM708" s="76" t="str">
        <f t="shared" si="338"/>
        <v>R44S2</v>
      </c>
      <c r="BN708" s="76">
        <f t="shared" si="339"/>
        <v>0.26383061351949511</v>
      </c>
      <c r="BO708" s="76"/>
      <c r="BP708" s="110">
        <f t="shared" si="340"/>
        <v>16.67551478884382</v>
      </c>
      <c r="BQ708" s="144">
        <f t="shared" si="341"/>
        <v>0.13800000000000001</v>
      </c>
      <c r="BR708" s="110">
        <f t="shared" si="342"/>
        <v>13.074556895983903</v>
      </c>
      <c r="BS708" s="99">
        <v>11</v>
      </c>
      <c r="BT708" s="99" t="e">
        <f t="shared" si="343"/>
        <v>#N/A</v>
      </c>
      <c r="BU708" s="122">
        <v>7</v>
      </c>
      <c r="BV708" s="122" t="e">
        <f t="shared" si="344"/>
        <v>#N/A</v>
      </c>
      <c r="BW708" s="122">
        <f t="shared" si="345"/>
        <v>7.3170731707317077E-3</v>
      </c>
      <c r="BX708" s="122" t="s">
        <v>1377</v>
      </c>
      <c r="BY708" s="122">
        <f t="shared" si="346"/>
        <v>0.19518816298437069</v>
      </c>
      <c r="BZ708" s="78">
        <v>-5.8411517620191518</v>
      </c>
      <c r="CA708" s="122">
        <f t="shared" si="347"/>
        <v>-5.8783077785014273</v>
      </c>
      <c r="CB708" s="122">
        <f t="shared" si="348"/>
        <v>-7.087475688539171</v>
      </c>
    </row>
    <row r="709" spans="1:80" x14ac:dyDescent="0.35">
      <c r="A709" s="34" t="s">
        <v>90</v>
      </c>
      <c r="B709" s="34">
        <v>2</v>
      </c>
      <c r="C709" s="8" t="s">
        <v>45</v>
      </c>
      <c r="D709" s="14">
        <v>1</v>
      </c>
      <c r="E709" s="8"/>
      <c r="F709" s="34">
        <v>3629.8</v>
      </c>
      <c r="G709" s="34">
        <v>3630</v>
      </c>
      <c r="H709" s="13">
        <v>3386</v>
      </c>
      <c r="I709" s="13">
        <v>3387</v>
      </c>
      <c r="J709" s="8">
        <v>10</v>
      </c>
      <c r="K709" s="8"/>
      <c r="L709" s="8">
        <v>190.6</v>
      </c>
      <c r="M709" s="8">
        <v>113.1</v>
      </c>
      <c r="N709" s="8">
        <v>357.2</v>
      </c>
      <c r="O709" s="8">
        <v>26.8</v>
      </c>
      <c r="P709" s="8">
        <v>0.40899999999999997</v>
      </c>
      <c r="Q709" s="8">
        <v>0.13800000000000001</v>
      </c>
      <c r="R709" s="8">
        <v>0.156</v>
      </c>
      <c r="S709" s="8">
        <v>1167</v>
      </c>
      <c r="T709" s="8"/>
      <c r="U709" s="8"/>
      <c r="V709" s="8"/>
      <c r="W709" s="8">
        <v>0.28399999999999997</v>
      </c>
      <c r="X709" s="8"/>
      <c r="Y709" s="8"/>
      <c r="Z709" s="8">
        <v>2378</v>
      </c>
      <c r="AA709" s="8">
        <v>21.4</v>
      </c>
      <c r="AB709" s="8">
        <v>74</v>
      </c>
      <c r="AC709" s="8" t="e">
        <v>#N/A</v>
      </c>
      <c r="AD709" s="8">
        <v>308.93</v>
      </c>
      <c r="AE709" s="8"/>
      <c r="AF709" s="8"/>
      <c r="AG709" s="7" t="e">
        <v>#N/A</v>
      </c>
      <c r="AH709" s="111">
        <v>0.106</v>
      </c>
      <c r="AI709" s="124">
        <v>6.9492499999999999E-2</v>
      </c>
      <c r="AJ709" s="7">
        <v>25.488359999999965</v>
      </c>
      <c r="AK709" s="124">
        <v>1920.6770144927541</v>
      </c>
      <c r="AM709" s="124"/>
      <c r="AN709" s="124">
        <v>11931.186414492749</v>
      </c>
      <c r="AO709" s="124">
        <v>5.3436463768115914</v>
      </c>
      <c r="AQ709" s="78"/>
      <c r="AR709" s="7">
        <v>0.15767981933714079</v>
      </c>
      <c r="AS709" s="7">
        <f t="shared" si="334"/>
        <v>1.2057</v>
      </c>
      <c r="AT709">
        <v>51.1</v>
      </c>
      <c r="AU709" s="7">
        <v>0</v>
      </c>
      <c r="AV709" s="7">
        <v>0</v>
      </c>
      <c r="AW709" s="78" t="s">
        <v>97</v>
      </c>
      <c r="AX709" s="78" t="s">
        <v>100</v>
      </c>
      <c r="AY709" s="78">
        <v>2384.9</v>
      </c>
      <c r="AZ709" s="78">
        <v>5278.64</v>
      </c>
      <c r="BA709" s="78">
        <v>0.82</v>
      </c>
      <c r="BB709" s="78">
        <v>-1.2509762452742818E-2</v>
      </c>
      <c r="BC709" s="78" t="str">
        <f t="shared" si="335"/>
        <v>R44S2C1</v>
      </c>
      <c r="BD709" s="78">
        <f t="shared" si="336"/>
        <v>0.31810057072045522</v>
      </c>
      <c r="BE709" s="78">
        <v>-3.6200000000000003E-2</v>
      </c>
      <c r="BF709" s="78"/>
      <c r="BG709" s="99" t="e">
        <v>#N/A</v>
      </c>
      <c r="BH709" s="142">
        <v>1.694891315094422</v>
      </c>
      <c r="BI709" s="99">
        <v>2</v>
      </c>
      <c r="BJ709" s="99">
        <f t="shared" si="337"/>
        <v>12.744179999999982</v>
      </c>
      <c r="BK709" s="99" t="e">
        <v>#N/A</v>
      </c>
      <c r="BL709" s="142">
        <v>4.2201492537313428</v>
      </c>
      <c r="BM709" s="76" t="str">
        <f t="shared" si="338"/>
        <v>R44S2</v>
      </c>
      <c r="BN709" s="76">
        <f t="shared" si="339"/>
        <v>0.26383061351949511</v>
      </c>
      <c r="BO709" s="76"/>
      <c r="BP709" s="110">
        <f t="shared" si="340"/>
        <v>9.4735990031239883</v>
      </c>
      <c r="BQ709" s="144">
        <f t="shared" si="341"/>
        <v>0.13800000000000001</v>
      </c>
      <c r="BR709" s="110">
        <f t="shared" si="342"/>
        <v>13.074556895983903</v>
      </c>
      <c r="BS709" s="99">
        <v>11</v>
      </c>
      <c r="BT709" s="99" t="e">
        <f t="shared" si="343"/>
        <v>#N/A</v>
      </c>
      <c r="BU709" s="122">
        <v>7</v>
      </c>
      <c r="BV709" s="122" t="e">
        <f t="shared" si="344"/>
        <v>#N/A</v>
      </c>
      <c r="BW709" s="122">
        <f t="shared" si="345"/>
        <v>5.8208955223880594E-3</v>
      </c>
      <c r="BX709" s="122" t="s">
        <v>1377</v>
      </c>
      <c r="BY709" s="122">
        <f t="shared" si="346"/>
        <v>0.12168326584921851</v>
      </c>
      <c r="BZ709" s="78">
        <v>-5.9154637949837028</v>
      </c>
      <c r="CA709" s="122">
        <f t="shared" si="347"/>
        <v>-5.8783077785014273</v>
      </c>
      <c r="CB709" s="122">
        <f t="shared" si="348"/>
        <v>-7.087475688539171</v>
      </c>
    </row>
    <row r="710" spans="1:80" x14ac:dyDescent="0.35">
      <c r="A710" s="34" t="s">
        <v>90</v>
      </c>
      <c r="B710" s="34">
        <v>3</v>
      </c>
      <c r="C710" s="8" t="s">
        <v>45</v>
      </c>
      <c r="D710" s="14">
        <v>4</v>
      </c>
      <c r="E710" s="8"/>
      <c r="F710" s="34">
        <v>3595</v>
      </c>
      <c r="G710" s="34">
        <v>3595.8</v>
      </c>
      <c r="H710" s="34">
        <v>3351</v>
      </c>
      <c r="I710" s="13">
        <v>3352</v>
      </c>
      <c r="J710" s="8">
        <v>8</v>
      </c>
      <c r="K710" s="8"/>
      <c r="L710" s="8">
        <v>246</v>
      </c>
      <c r="M710" s="8">
        <v>212</v>
      </c>
      <c r="N710" s="8">
        <v>461</v>
      </c>
      <c r="O710" s="8">
        <v>27.5</v>
      </c>
      <c r="P710" s="8">
        <v>0.36399999999999999</v>
      </c>
      <c r="Q710" s="8">
        <v>0.111</v>
      </c>
      <c r="R710" s="8">
        <v>0.1</v>
      </c>
      <c r="S710" s="8">
        <v>1806</v>
      </c>
      <c r="T710" s="8"/>
      <c r="U710" s="8"/>
      <c r="V710" s="8"/>
      <c r="W710" s="8">
        <v>0.33900000000000002</v>
      </c>
      <c r="X710" s="8"/>
      <c r="Y710" s="8"/>
      <c r="Z710" s="8">
        <v>1984</v>
      </c>
      <c r="AA710" s="8">
        <v>14.2</v>
      </c>
      <c r="AB710" s="8">
        <v>98.2</v>
      </c>
      <c r="AC710" s="8">
        <v>2858</v>
      </c>
      <c r="AD710" s="8">
        <v>313.66899999999998</v>
      </c>
      <c r="AE710" s="8"/>
      <c r="AF710" s="8"/>
      <c r="AG710" s="7">
        <v>0.94</v>
      </c>
      <c r="AH710" s="111">
        <v>0.11700000000000001</v>
      </c>
      <c r="AI710" s="124">
        <v>7.0984999999999993E-2</v>
      </c>
      <c r="AJ710" s="7">
        <v>42.047999999999995</v>
      </c>
      <c r="AK710" s="124">
        <v>1946.5348597457621</v>
      </c>
      <c r="AM710" s="124"/>
      <c r="AN710" s="124">
        <v>11681.180054661019</v>
      </c>
      <c r="AO710" s="124">
        <v>4.9278601694915274</v>
      </c>
      <c r="AQ710" s="78"/>
      <c r="AR710" s="7">
        <v>0.18141171993911723</v>
      </c>
      <c r="AS710" s="7">
        <f t="shared" si="334"/>
        <v>2.2883999999999998</v>
      </c>
      <c r="AT710">
        <v>47.3</v>
      </c>
      <c r="AU710" s="7">
        <v>4.9200000000000001E-2</v>
      </c>
      <c r="AV710" s="7">
        <v>1.64</v>
      </c>
      <c r="AW710" s="78" t="s">
        <v>97</v>
      </c>
      <c r="AX710" s="78" t="s">
        <v>100</v>
      </c>
      <c r="AY710" s="78">
        <v>2339.6</v>
      </c>
      <c r="AZ710" s="78">
        <v>5264.64</v>
      </c>
      <c r="BA710" s="78">
        <v>40.46</v>
      </c>
      <c r="BB710" s="78">
        <v>6.0204304898394536</v>
      </c>
      <c r="BC710" s="78" t="str">
        <f t="shared" si="335"/>
        <v>R44S3C4</v>
      </c>
      <c r="BD710" s="78" t="e">
        <f t="shared" si="336"/>
        <v>#N/A</v>
      </c>
      <c r="BE710" s="78">
        <v>17.609999999999996</v>
      </c>
      <c r="BF710" s="78"/>
      <c r="BG710" s="99">
        <v>24.1</v>
      </c>
      <c r="BH710" s="142">
        <v>2.1166286149162863</v>
      </c>
      <c r="BI710" s="99">
        <v>4</v>
      </c>
      <c r="BJ710" s="99">
        <f t="shared" si="337"/>
        <v>10.511999999999999</v>
      </c>
      <c r="BK710" s="99">
        <v>67.969939117199402</v>
      </c>
      <c r="BL710" s="142">
        <v>7.709090909090909</v>
      </c>
      <c r="BM710" s="76" t="str">
        <f t="shared" si="338"/>
        <v>R44S3</v>
      </c>
      <c r="BN710" s="76" t="e">
        <f t="shared" si="339"/>
        <v>#N/A</v>
      </c>
      <c r="BO710" s="76"/>
      <c r="BP710" s="110">
        <f t="shared" si="340"/>
        <v>5.0009827575475283</v>
      </c>
      <c r="BQ710" s="144">
        <f t="shared" si="341"/>
        <v>9.9750000000000005E-2</v>
      </c>
      <c r="BR710" s="110">
        <f t="shared" si="342"/>
        <v>9.1127246660953709</v>
      </c>
      <c r="BS710" s="99">
        <v>11</v>
      </c>
      <c r="BT710" s="99">
        <f t="shared" si="343"/>
        <v>10331.803199999998</v>
      </c>
      <c r="BU710" s="122">
        <v>7</v>
      </c>
      <c r="BV710" s="122">
        <f t="shared" si="344"/>
        <v>8525.8031999999985</v>
      </c>
      <c r="BW710" s="122">
        <f t="shared" si="345"/>
        <v>3.6363636363636364E-3</v>
      </c>
      <c r="BX710" s="122" t="s">
        <v>1377</v>
      </c>
      <c r="BY710" s="122">
        <f t="shared" si="346"/>
        <v>0.13875584015911735</v>
      </c>
      <c r="BZ710" s="78">
        <v>-6.5036504045908012</v>
      </c>
      <c r="CA710" s="122">
        <f t="shared" si="347"/>
        <v>-6.2371449084443729</v>
      </c>
      <c r="CB710" s="122">
        <f t="shared" si="348"/>
        <v>-14.273082408484102</v>
      </c>
    </row>
    <row r="711" spans="1:80" x14ac:dyDescent="0.35">
      <c r="A711" s="34" t="s">
        <v>90</v>
      </c>
      <c r="B711" s="34">
        <v>3</v>
      </c>
      <c r="C711" s="8" t="s">
        <v>45</v>
      </c>
      <c r="D711" s="14">
        <v>3</v>
      </c>
      <c r="E711" s="8"/>
      <c r="F711" s="34">
        <v>3573</v>
      </c>
      <c r="G711" s="34">
        <v>3574.5</v>
      </c>
      <c r="H711" s="34">
        <v>3330</v>
      </c>
      <c r="I711" s="13">
        <v>3330.8</v>
      </c>
      <c r="J711" s="8">
        <v>6</v>
      </c>
      <c r="K711" s="8"/>
      <c r="L711" s="8">
        <v>172.8</v>
      </c>
      <c r="M711" s="8">
        <v>149.30000000000001</v>
      </c>
      <c r="N711" s="8">
        <v>405</v>
      </c>
      <c r="O711" s="8">
        <v>20</v>
      </c>
      <c r="P711" s="8">
        <v>0.41799999999999998</v>
      </c>
      <c r="Q711" s="8">
        <v>0.13500000000000001</v>
      </c>
      <c r="R711" s="8">
        <v>0.11799999999999999</v>
      </c>
      <c r="S711" s="8">
        <v>1518</v>
      </c>
      <c r="T711" s="8"/>
      <c r="U711" s="8"/>
      <c r="V711" s="8"/>
      <c r="W711" s="8">
        <v>0.39600000000000002</v>
      </c>
      <c r="X711" s="8"/>
      <c r="Y711" s="8"/>
      <c r="Z711" s="8">
        <v>1522</v>
      </c>
      <c r="AA711" s="8">
        <v>15.5</v>
      </c>
      <c r="AB711" s="8">
        <v>122.2</v>
      </c>
      <c r="AC711" s="8">
        <v>2858</v>
      </c>
      <c r="AD711" s="8">
        <v>313.66899999999998</v>
      </c>
      <c r="AE711" s="8"/>
      <c r="AF711" s="8"/>
      <c r="AG711" s="7">
        <v>0.94</v>
      </c>
      <c r="AH711" s="111">
        <v>0.11700000000000001</v>
      </c>
      <c r="AI711" s="124">
        <v>7.0984999999999993E-2</v>
      </c>
      <c r="AJ711" s="7">
        <v>42.047999999999995</v>
      </c>
      <c r="AK711" s="124">
        <v>1946.5348597457621</v>
      </c>
      <c r="AM711" s="124"/>
      <c r="AN711" s="124">
        <v>11681.180054661019</v>
      </c>
      <c r="AO711" s="124">
        <v>4.9278601694915274</v>
      </c>
      <c r="AQ711" s="78"/>
      <c r="AR711" s="7">
        <v>0.18141171993911723</v>
      </c>
      <c r="AS711" s="7">
        <f t="shared" si="334"/>
        <v>2.2883999999999998</v>
      </c>
      <c r="AT711">
        <v>47.3</v>
      </c>
      <c r="AU711" s="7" t="e">
        <v>#N/A</v>
      </c>
      <c r="AV711" s="7" t="e">
        <v>#N/A</v>
      </c>
      <c r="AW711" s="78" t="s">
        <v>97</v>
      </c>
      <c r="AX711" s="78" t="s">
        <v>100</v>
      </c>
      <c r="AY711" s="78" t="e">
        <v>#N/A</v>
      </c>
      <c r="AZ711" s="78" t="e">
        <v>#N/A</v>
      </c>
      <c r="BA711" s="78" t="e">
        <v>#N/A</v>
      </c>
      <c r="BB711" s="78" t="e">
        <v>#N/A</v>
      </c>
      <c r="BC711" s="78" t="str">
        <f t="shared" si="335"/>
        <v>R44S3C3</v>
      </c>
      <c r="BD711" s="78" t="e">
        <f t="shared" si="336"/>
        <v>#N/A</v>
      </c>
      <c r="BE711" s="78" t="e">
        <v>#N/A</v>
      </c>
      <c r="BF711" s="78"/>
      <c r="BG711" s="99">
        <v>24.1</v>
      </c>
      <c r="BH711" s="142">
        <v>2.1166286149162863</v>
      </c>
      <c r="BI711" s="99">
        <v>4</v>
      </c>
      <c r="BJ711" s="99">
        <f t="shared" si="337"/>
        <v>10.511999999999999</v>
      </c>
      <c r="BK711" s="99">
        <v>67.969939117199402</v>
      </c>
      <c r="BL711" s="142">
        <v>7.4650000000000007</v>
      </c>
      <c r="BM711" s="76" t="str">
        <f t="shared" si="338"/>
        <v>R44S3</v>
      </c>
      <c r="BN711" s="76" t="e">
        <f t="shared" si="339"/>
        <v>#N/A</v>
      </c>
      <c r="BO711" s="76"/>
      <c r="BP711" s="110">
        <f t="shared" si="340"/>
        <v>9.7641424904561571</v>
      </c>
      <c r="BQ711" s="144">
        <f t="shared" si="341"/>
        <v>9.9750000000000005E-2</v>
      </c>
      <c r="BR711" s="110">
        <f t="shared" si="342"/>
        <v>9.1127246660953709</v>
      </c>
      <c r="BS711" s="99">
        <v>11</v>
      </c>
      <c r="BT711" s="99">
        <f t="shared" si="343"/>
        <v>10267.055999999999</v>
      </c>
      <c r="BU711" s="122">
        <v>7</v>
      </c>
      <c r="BV711" s="122">
        <f t="shared" si="344"/>
        <v>8749.0559999999987</v>
      </c>
      <c r="BW711" s="122">
        <f t="shared" si="345"/>
        <v>5.8999999999999999E-3</v>
      </c>
      <c r="BX711" s="122" t="s">
        <v>1377</v>
      </c>
      <c r="BY711" s="122">
        <f t="shared" si="346"/>
        <v>0.17477727194407131</v>
      </c>
      <c r="BZ711" s="78">
        <v>-6.1931491164067731</v>
      </c>
      <c r="CA711" s="122">
        <f t="shared" si="347"/>
        <v>-6.2371449084443729</v>
      </c>
      <c r="CB711" s="122">
        <f t="shared" si="348"/>
        <v>-14.273082408484102</v>
      </c>
    </row>
    <row r="712" spans="1:80" x14ac:dyDescent="0.35">
      <c r="A712" s="34" t="s">
        <v>90</v>
      </c>
      <c r="B712" s="34">
        <v>3</v>
      </c>
      <c r="C712" s="8" t="s">
        <v>45</v>
      </c>
      <c r="D712" s="14">
        <v>2</v>
      </c>
      <c r="E712" s="8"/>
      <c r="F712" s="34">
        <v>3558</v>
      </c>
      <c r="G712" s="34">
        <v>3559</v>
      </c>
      <c r="H712" s="34">
        <v>3314</v>
      </c>
      <c r="I712" s="34">
        <v>3315.3</v>
      </c>
      <c r="J712" s="8">
        <v>8</v>
      </c>
      <c r="K712" s="8"/>
      <c r="L712" s="8">
        <v>232.8</v>
      </c>
      <c r="M712" s="8">
        <v>232.6</v>
      </c>
      <c r="N712" s="8">
        <v>327.39999999999998</v>
      </c>
      <c r="O712" s="8">
        <v>12.2</v>
      </c>
      <c r="P712" s="8">
        <v>0.22500000000000001</v>
      </c>
      <c r="Q712" s="8">
        <v>7.2999999999999995E-2</v>
      </c>
      <c r="R712" s="8">
        <v>5.8999999999999997E-2</v>
      </c>
      <c r="S712" s="8">
        <v>1365</v>
      </c>
      <c r="T712" s="8"/>
      <c r="U712" s="8"/>
      <c r="V712" s="8"/>
      <c r="W712" s="8">
        <v>0.14799999999999999</v>
      </c>
      <c r="X712" s="8"/>
      <c r="Y712" s="8"/>
      <c r="Z712" s="8">
        <v>695</v>
      </c>
      <c r="AA712" s="8">
        <v>11.4</v>
      </c>
      <c r="AB712" s="8">
        <v>58.2</v>
      </c>
      <c r="AC712" s="8">
        <v>2858</v>
      </c>
      <c r="AD712" s="8">
        <v>313.66899999999998</v>
      </c>
      <c r="AE712" s="8"/>
      <c r="AF712" s="8"/>
      <c r="AG712" s="7">
        <v>0.94</v>
      </c>
      <c r="AH712" s="111">
        <v>0.11700000000000001</v>
      </c>
      <c r="AI712" s="124">
        <v>7.0984999999999993E-2</v>
      </c>
      <c r="AJ712" s="7">
        <v>42.047999999999995</v>
      </c>
      <c r="AK712" s="124">
        <v>1946.5348597457621</v>
      </c>
      <c r="AM712" s="124"/>
      <c r="AN712" s="124">
        <v>11681.180054661019</v>
      </c>
      <c r="AO712" s="124">
        <v>4.9278601694915274</v>
      </c>
      <c r="AQ712" s="78"/>
      <c r="AR712" s="7">
        <v>0.18141171993911723</v>
      </c>
      <c r="AS712" s="7">
        <f t="shared" si="334"/>
        <v>2.2883999999999998</v>
      </c>
      <c r="AT712">
        <v>47.3</v>
      </c>
      <c r="AU712" s="7" t="e">
        <v>#N/A</v>
      </c>
      <c r="AV712" s="7" t="e">
        <v>#N/A</v>
      </c>
      <c r="AW712" s="78" t="s">
        <v>97</v>
      </c>
      <c r="AX712" s="78" t="s">
        <v>100</v>
      </c>
      <c r="AY712" s="78" t="e">
        <v>#N/A</v>
      </c>
      <c r="AZ712" s="78" t="e">
        <v>#N/A</v>
      </c>
      <c r="BA712" s="78" t="e">
        <v>#N/A</v>
      </c>
      <c r="BB712" s="78" t="e">
        <v>#N/A</v>
      </c>
      <c r="BC712" s="78" t="str">
        <f t="shared" si="335"/>
        <v>R44S3C2</v>
      </c>
      <c r="BD712" s="78" t="e">
        <f t="shared" si="336"/>
        <v>#N/A</v>
      </c>
      <c r="BE712" s="78" t="e">
        <v>#N/A</v>
      </c>
      <c r="BF712" s="78"/>
      <c r="BG712" s="99">
        <v>24.1</v>
      </c>
      <c r="BH712" s="142">
        <v>2.1166286149162863</v>
      </c>
      <c r="BI712" s="99">
        <v>4</v>
      </c>
      <c r="BJ712" s="99">
        <f t="shared" si="337"/>
        <v>10.511999999999999</v>
      </c>
      <c r="BK712" s="99">
        <v>67.969939117199402</v>
      </c>
      <c r="BL712" s="142">
        <v>19.065573770491802</v>
      </c>
      <c r="BM712" s="76" t="str">
        <f t="shared" si="338"/>
        <v>R44S3</v>
      </c>
      <c r="BN712" s="76" t="e">
        <f t="shared" si="339"/>
        <v>#N/A</v>
      </c>
      <c r="BO712" s="76"/>
      <c r="BP712" s="110">
        <f t="shared" si="340"/>
        <v>10.274350350458144</v>
      </c>
      <c r="BQ712" s="144">
        <f t="shared" si="341"/>
        <v>9.9750000000000005E-2</v>
      </c>
      <c r="BR712" s="110">
        <f t="shared" si="342"/>
        <v>9.1127246660953709</v>
      </c>
      <c r="BS712" s="99">
        <v>11</v>
      </c>
      <c r="BT712" s="99">
        <f t="shared" si="343"/>
        <v>10217.724799999998</v>
      </c>
      <c r="BU712" s="122">
        <v>7</v>
      </c>
      <c r="BV712" s="122">
        <f t="shared" si="344"/>
        <v>8852.7247999999981</v>
      </c>
      <c r="BW712" s="122">
        <f t="shared" si="345"/>
        <v>4.8360655737704917E-3</v>
      </c>
      <c r="BX712" s="122" t="s">
        <v>1377</v>
      </c>
      <c r="BY712" s="122">
        <f t="shared" si="346"/>
        <v>0.32010510252693652</v>
      </c>
      <c r="BZ712" s="78">
        <v>-6.5963843700033529</v>
      </c>
      <c r="CA712" s="122">
        <f t="shared" si="347"/>
        <v>-6.2371449084443729</v>
      </c>
      <c r="CB712" s="122">
        <f t="shared" si="348"/>
        <v>-14.273082408484102</v>
      </c>
    </row>
    <row r="713" spans="1:80" x14ac:dyDescent="0.35">
      <c r="A713" s="34" t="s">
        <v>90</v>
      </c>
      <c r="B713" s="34">
        <v>3</v>
      </c>
      <c r="C713" s="8" t="s">
        <v>45</v>
      </c>
      <c r="D713" s="14">
        <v>1</v>
      </c>
      <c r="E713" s="8"/>
      <c r="F713" s="34">
        <v>3531</v>
      </c>
      <c r="G713" s="34">
        <v>3531.6</v>
      </c>
      <c r="H713" s="34">
        <v>3287.3</v>
      </c>
      <c r="I713" s="34">
        <v>3287.9</v>
      </c>
      <c r="J713" s="8">
        <v>6</v>
      </c>
      <c r="K713" s="8"/>
      <c r="L713" s="8">
        <v>100.8</v>
      </c>
      <c r="M713" s="8">
        <v>87.2</v>
      </c>
      <c r="N713" s="8">
        <v>283.60000000000002</v>
      </c>
      <c r="O713" s="8">
        <v>29.3</v>
      </c>
      <c r="P713" s="8">
        <v>0.374</v>
      </c>
      <c r="Q713" s="8">
        <v>0.115</v>
      </c>
      <c r="R713" s="8">
        <v>0.122</v>
      </c>
      <c r="S713" s="8">
        <v>1323</v>
      </c>
      <c r="T713" s="8"/>
      <c r="U713" s="8"/>
      <c r="V713" s="8"/>
      <c r="W713" s="8">
        <v>0.373</v>
      </c>
      <c r="X713" s="8"/>
      <c r="Y713" s="8"/>
      <c r="Z713" s="8">
        <v>892</v>
      </c>
      <c r="AA713" s="8">
        <v>15.6</v>
      </c>
      <c r="AB713" s="8">
        <v>106.2</v>
      </c>
      <c r="AC713" s="8">
        <v>2858</v>
      </c>
      <c r="AD713" s="8">
        <v>313.66899999999998</v>
      </c>
      <c r="AE713" s="8"/>
      <c r="AF713" s="8"/>
      <c r="AG713" s="7">
        <v>0.94</v>
      </c>
      <c r="AH713" s="111">
        <v>0.11700000000000001</v>
      </c>
      <c r="AI713" s="124">
        <v>7.0984999999999993E-2</v>
      </c>
      <c r="AJ713" s="7">
        <v>42.047999999999995</v>
      </c>
      <c r="AK713" s="124">
        <v>1946.5348597457621</v>
      </c>
      <c r="AM713" s="124"/>
      <c r="AN713" s="124">
        <v>11681.180054661019</v>
      </c>
      <c r="AO713" s="124">
        <v>4.9278601694915274</v>
      </c>
      <c r="AQ713" s="78"/>
      <c r="AR713" s="7">
        <v>0.18141171993911723</v>
      </c>
      <c r="AS713" s="7">
        <f t="shared" si="334"/>
        <v>2.2883999999999998</v>
      </c>
      <c r="AT713">
        <v>47.3</v>
      </c>
      <c r="AU713" s="7">
        <v>6.6E-3</v>
      </c>
      <c r="AV713" s="7">
        <v>0.22</v>
      </c>
      <c r="AW713" s="78" t="s">
        <v>97</v>
      </c>
      <c r="AX713" s="78" t="s">
        <v>100</v>
      </c>
      <c r="AY713" s="78">
        <v>2270.5</v>
      </c>
      <c r="AZ713" s="78">
        <v>5239.16</v>
      </c>
      <c r="BA713" s="78">
        <v>0</v>
      </c>
      <c r="BB713" s="78">
        <v>1.1149811699554681</v>
      </c>
      <c r="BC713" s="78" t="str">
        <f t="shared" si="335"/>
        <v>R44S3C1</v>
      </c>
      <c r="BD713" s="78" t="e">
        <f t="shared" si="336"/>
        <v>#N/A</v>
      </c>
      <c r="BE713" s="78">
        <v>3.31</v>
      </c>
      <c r="BF713" s="78"/>
      <c r="BG713" s="99">
        <v>24.1</v>
      </c>
      <c r="BH713" s="142">
        <v>2.1166286149162863</v>
      </c>
      <c r="BI713" s="99">
        <v>4</v>
      </c>
      <c r="BJ713" s="99">
        <f t="shared" si="337"/>
        <v>10.511999999999999</v>
      </c>
      <c r="BK713" s="99">
        <v>67.969939117199402</v>
      </c>
      <c r="BL713" s="142">
        <v>2.9761092150170647</v>
      </c>
      <c r="BM713" s="76" t="str">
        <f t="shared" si="338"/>
        <v>R44S3</v>
      </c>
      <c r="BN713" s="76" t="e">
        <f t="shared" si="339"/>
        <v>#N/A</v>
      </c>
      <c r="BO713" s="76"/>
      <c r="BP713" s="110">
        <f t="shared" si="340"/>
        <v>11.411423065919656</v>
      </c>
      <c r="BQ713" s="144">
        <f t="shared" si="341"/>
        <v>9.9750000000000005E-2</v>
      </c>
      <c r="BR713" s="110">
        <f t="shared" si="342"/>
        <v>9.1127246660953709</v>
      </c>
      <c r="BS713" s="99">
        <v>11</v>
      </c>
      <c r="BT713" s="99">
        <f t="shared" si="343"/>
        <v>10135.403359999998</v>
      </c>
      <c r="BU713" s="122">
        <v>7</v>
      </c>
      <c r="BV713" s="122">
        <f t="shared" si="344"/>
        <v>8812.4033599999984</v>
      </c>
      <c r="BW713" s="122">
        <f t="shared" si="345"/>
        <v>4.163822525597269E-3</v>
      </c>
      <c r="BX713" s="122" t="s">
        <v>1377</v>
      </c>
      <c r="BY713" s="122">
        <f t="shared" si="346"/>
        <v>0.10429452269176633</v>
      </c>
      <c r="BZ713" s="78">
        <v>-5.6553957427765624</v>
      </c>
      <c r="CA713" s="122">
        <f t="shared" si="347"/>
        <v>-6.2371449084443729</v>
      </c>
      <c r="CB713" s="122">
        <f t="shared" si="348"/>
        <v>-14.273082408484102</v>
      </c>
    </row>
    <row r="714" spans="1:80" x14ac:dyDescent="0.35">
      <c r="A714" s="34" t="s">
        <v>90</v>
      </c>
      <c r="B714" s="34">
        <v>4</v>
      </c>
      <c r="C714" s="8" t="s">
        <v>45</v>
      </c>
      <c r="D714" s="14">
        <v>5</v>
      </c>
      <c r="E714" s="8"/>
      <c r="F714" s="34">
        <v>3510</v>
      </c>
      <c r="G714" s="34">
        <v>3510</v>
      </c>
      <c r="H714" s="34">
        <v>3266.3</v>
      </c>
      <c r="I714" s="13">
        <v>3266.9</v>
      </c>
      <c r="J714" s="8">
        <v>5</v>
      </c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>
        <v>2459.6</v>
      </c>
      <c r="AD714" s="8">
        <v>215.09299999999999</v>
      </c>
      <c r="AE714" s="8"/>
      <c r="AF714" s="8"/>
      <c r="AG714" s="7" t="s">
        <v>91</v>
      </c>
      <c r="AH714" s="111">
        <v>0.121</v>
      </c>
      <c r="AI714" s="124">
        <v>8.7666749999999988E-2</v>
      </c>
      <c r="AJ714" s="7">
        <v>29.096859999999992</v>
      </c>
      <c r="AK714" s="124">
        <v>2011.5605108247439</v>
      </c>
      <c r="AM714" s="124"/>
      <c r="AN714" s="124">
        <v>11361.42942422681</v>
      </c>
      <c r="AO714" s="124">
        <v>6.711427835051551</v>
      </c>
      <c r="AQ714" s="78"/>
      <c r="AR714" s="7">
        <v>0.18555266788237637</v>
      </c>
      <c r="AS714" s="7">
        <f t="shared" si="334"/>
        <v>1.6196999999999999</v>
      </c>
      <c r="AT714">
        <v>46.1</v>
      </c>
      <c r="AU714" s="7">
        <v>3.8100000000000002E-2</v>
      </c>
      <c r="AV714" s="7">
        <v>1.27</v>
      </c>
      <c r="AW714" s="78" t="s">
        <v>97</v>
      </c>
      <c r="AX714" s="78" t="s">
        <v>100</v>
      </c>
      <c r="AY714" s="78">
        <v>2249.6999999999998</v>
      </c>
      <c r="AZ714" s="78">
        <v>5230.76</v>
      </c>
      <c r="BA714" s="78">
        <v>0</v>
      </c>
      <c r="BB714" s="78">
        <v>2.4051847329473408</v>
      </c>
      <c r="BC714" s="78" t="str">
        <f t="shared" si="335"/>
        <v>R44S4C5</v>
      </c>
      <c r="BD714" s="78">
        <f t="shared" si="336"/>
        <v>15.25821338203985</v>
      </c>
      <c r="BE714" s="78">
        <v>7.1700000000000008</v>
      </c>
      <c r="BF714" s="78"/>
      <c r="BG714" s="99">
        <v>24.1</v>
      </c>
      <c r="BH714" s="142">
        <v>2.6154024867288088</v>
      </c>
      <c r="BI714" s="99">
        <v>5</v>
      </c>
      <c r="BJ714" s="99">
        <f t="shared" si="337"/>
        <v>5.8193719999999987</v>
      </c>
      <c r="BK714" s="99">
        <v>84.531458033616019</v>
      </c>
      <c r="BL714" s="142" t="e">
        <v>#DIV/0!</v>
      </c>
      <c r="BM714" s="76" t="str">
        <f t="shared" si="338"/>
        <v>R44S4</v>
      </c>
      <c r="BN714" s="76">
        <f t="shared" si="339"/>
        <v>9.4203947533739889</v>
      </c>
      <c r="BO714" s="76"/>
      <c r="BP714" s="110" t="e">
        <f t="shared" si="340"/>
        <v>#DIV/0!</v>
      </c>
      <c r="BQ714" s="144">
        <f t="shared" si="341"/>
        <v>0.10325000000000001</v>
      </c>
      <c r="BR714" s="110" t="e">
        <f t="shared" si="342"/>
        <v>#DIV/0!</v>
      </c>
      <c r="BS714" s="99">
        <v>11</v>
      </c>
      <c r="BT714" s="99" t="e">
        <f t="shared" si="343"/>
        <v>#VALUE!</v>
      </c>
      <c r="BU714" s="122">
        <v>7</v>
      </c>
      <c r="BV714" s="122" t="e">
        <f t="shared" si="344"/>
        <v>#VALUE!</v>
      </c>
      <c r="BW714" s="122" t="e">
        <f t="shared" si="345"/>
        <v>#DIV/0!</v>
      </c>
      <c r="BX714" s="122" t="s">
        <v>1377</v>
      </c>
      <c r="BY714" s="122" t="e">
        <f t="shared" si="346"/>
        <v>#DIV/0!</v>
      </c>
      <c r="BZ714" s="78" t="e">
        <v>#NUM!</v>
      </c>
      <c r="CA714" s="122" t="e">
        <f t="shared" si="347"/>
        <v>#NUM!</v>
      </c>
      <c r="CB714" s="122" t="e">
        <f t="shared" si="348"/>
        <v>#NUM!</v>
      </c>
    </row>
    <row r="715" spans="1:80" x14ac:dyDescent="0.35">
      <c r="A715" s="34" t="s">
        <v>90</v>
      </c>
      <c r="B715" s="34">
        <v>4</v>
      </c>
      <c r="C715" s="8" t="s">
        <v>45</v>
      </c>
      <c r="D715" s="14">
        <v>4</v>
      </c>
      <c r="E715" s="8"/>
      <c r="F715" s="34">
        <v>3495</v>
      </c>
      <c r="G715" s="34">
        <v>3495</v>
      </c>
      <c r="H715" s="34">
        <v>3251.3</v>
      </c>
      <c r="I715" s="13">
        <v>3251.9</v>
      </c>
      <c r="J715" s="8">
        <v>5</v>
      </c>
      <c r="K715" s="8"/>
      <c r="L715" s="8">
        <v>116</v>
      </c>
      <c r="M715" s="8">
        <v>116</v>
      </c>
      <c r="N715" s="8">
        <v>273</v>
      </c>
      <c r="O715" s="8">
        <v>14.9</v>
      </c>
      <c r="P715" s="8">
        <v>0.26300000000000001</v>
      </c>
      <c r="Q715" s="8">
        <v>7.0999999999999994E-2</v>
      </c>
      <c r="R715" s="8">
        <v>9.4E-2</v>
      </c>
      <c r="S715" s="8">
        <v>2218</v>
      </c>
      <c r="T715" s="8"/>
      <c r="U715" s="8"/>
      <c r="V715" s="8"/>
      <c r="W715" s="8">
        <v>0.217</v>
      </c>
      <c r="X715" s="8"/>
      <c r="Y715" s="8"/>
      <c r="Z715" s="8">
        <v>1233</v>
      </c>
      <c r="AA715" s="8">
        <v>32.200000000000003</v>
      </c>
      <c r="AB715" s="8">
        <v>10</v>
      </c>
      <c r="AC715" s="8">
        <v>2459.6</v>
      </c>
      <c r="AD715" s="8">
        <v>215.09299999999999</v>
      </c>
      <c r="AE715" s="8"/>
      <c r="AF715" s="8"/>
      <c r="AG715" s="7" t="s">
        <v>91</v>
      </c>
      <c r="AH715" s="111">
        <v>0.121</v>
      </c>
      <c r="AI715" s="124">
        <v>8.7666749999999988E-2</v>
      </c>
      <c r="AJ715" s="7">
        <v>29.096859999999992</v>
      </c>
      <c r="AK715" s="124">
        <v>2011.5605108247439</v>
      </c>
      <c r="AM715" s="124"/>
      <c r="AN715" s="124">
        <v>11361.42942422681</v>
      </c>
      <c r="AO715" s="124">
        <v>6.711427835051551</v>
      </c>
      <c r="AQ715" s="78"/>
      <c r="AR715" s="7">
        <v>0.18555266788237637</v>
      </c>
      <c r="AS715" s="7">
        <f t="shared" si="334"/>
        <v>1.6196999999999999</v>
      </c>
      <c r="AT715">
        <v>46.1</v>
      </c>
      <c r="AU715" s="7">
        <v>3.3300000000000002E-4</v>
      </c>
      <c r="AV715" s="7">
        <v>1.11E-2</v>
      </c>
      <c r="AW715" s="78" t="s">
        <v>97</v>
      </c>
      <c r="AX715" s="78" t="s">
        <v>100</v>
      </c>
      <c r="AY715" s="78">
        <v>2234.6999999999998</v>
      </c>
      <c r="AZ715" s="78">
        <v>5224.76</v>
      </c>
      <c r="BA715" s="78">
        <v>96.9</v>
      </c>
      <c r="BB715" s="78">
        <v>14.809067376574381</v>
      </c>
      <c r="BC715" s="78" t="str">
        <f t="shared" si="335"/>
        <v>R44S4C4</v>
      </c>
      <c r="BD715" s="78">
        <f t="shared" si="336"/>
        <v>15.25821338203985</v>
      </c>
      <c r="BE715" s="78">
        <v>44.28</v>
      </c>
      <c r="BF715" s="78"/>
      <c r="BG715" s="99">
        <v>24.1</v>
      </c>
      <c r="BH715" s="142">
        <v>2.6154024867288088</v>
      </c>
      <c r="BI715" s="99">
        <v>5</v>
      </c>
      <c r="BJ715" s="99">
        <f t="shared" si="337"/>
        <v>5.8193719999999987</v>
      </c>
      <c r="BK715" s="99">
        <v>84.531458033616019</v>
      </c>
      <c r="BL715" s="142">
        <v>7.7852348993288585</v>
      </c>
      <c r="BM715" s="76" t="str">
        <f t="shared" si="338"/>
        <v>R44S4</v>
      </c>
      <c r="BN715" s="76">
        <f t="shared" si="339"/>
        <v>9.4203947533739889</v>
      </c>
      <c r="BO715" s="76"/>
      <c r="BP715" s="110">
        <f t="shared" si="340"/>
        <v>11.567362128646661</v>
      </c>
      <c r="BQ715" s="144">
        <f t="shared" si="341"/>
        <v>0.10325000000000001</v>
      </c>
      <c r="BR715" s="110" t="e">
        <f t="shared" si="342"/>
        <v>#DIV/0!</v>
      </c>
      <c r="BS715" s="99">
        <v>11</v>
      </c>
      <c r="BT715" s="99" t="e">
        <f t="shared" si="343"/>
        <v>#VALUE!</v>
      </c>
      <c r="BU715" s="122">
        <v>7</v>
      </c>
      <c r="BV715" s="122" t="e">
        <f t="shared" si="344"/>
        <v>#VALUE!</v>
      </c>
      <c r="BW715" s="122">
        <f t="shared" si="345"/>
        <v>6.3087248322147649E-3</v>
      </c>
      <c r="BX715" s="122" t="s">
        <v>1377</v>
      </c>
      <c r="BY715" s="122">
        <f t="shared" si="346"/>
        <v>0.22025624395377791</v>
      </c>
      <c r="BZ715" s="78">
        <v>-5.9407816029679932</v>
      </c>
      <c r="CA715" s="122" t="e">
        <f t="shared" si="347"/>
        <v>#NUM!</v>
      </c>
      <c r="CB715" s="122" t="e">
        <f t="shared" si="348"/>
        <v>#NUM!</v>
      </c>
    </row>
    <row r="716" spans="1:80" x14ac:dyDescent="0.35">
      <c r="A716" s="34" t="s">
        <v>90</v>
      </c>
      <c r="B716" s="34">
        <v>4</v>
      </c>
      <c r="C716" s="8" t="s">
        <v>45</v>
      </c>
      <c r="D716" s="14">
        <v>3</v>
      </c>
      <c r="E716" s="8"/>
      <c r="F716" s="34">
        <v>3481</v>
      </c>
      <c r="G716" s="34">
        <v>3481</v>
      </c>
      <c r="H716" s="34">
        <v>3237.3</v>
      </c>
      <c r="I716" s="34">
        <v>3237.9</v>
      </c>
      <c r="J716" s="8">
        <v>5</v>
      </c>
      <c r="K716" s="8"/>
      <c r="L716" s="8">
        <v>135.19999999999999</v>
      </c>
      <c r="M716" s="8">
        <v>135.19999999999999</v>
      </c>
      <c r="N716" s="8">
        <v>316.89999999999998</v>
      </c>
      <c r="O716" s="8">
        <v>11.9</v>
      </c>
      <c r="P716" s="8">
        <v>0.28899999999999998</v>
      </c>
      <c r="Q716" s="8">
        <v>8.1000000000000003E-2</v>
      </c>
      <c r="R716" s="8">
        <v>9.4E-2</v>
      </c>
      <c r="S716" s="8">
        <v>2279</v>
      </c>
      <c r="T716" s="8"/>
      <c r="U716" s="8"/>
      <c r="V716" s="8"/>
      <c r="W716" s="8">
        <v>0.221</v>
      </c>
      <c r="X716" s="8"/>
      <c r="Y716" s="8"/>
      <c r="Z716" s="8">
        <v>1173</v>
      </c>
      <c r="AA716" s="8">
        <v>26.4</v>
      </c>
      <c r="AB716" s="8">
        <v>48</v>
      </c>
      <c r="AC716" s="8">
        <v>2459.6</v>
      </c>
      <c r="AD716" s="8">
        <v>215.09299999999999</v>
      </c>
      <c r="AE716" s="8"/>
      <c r="AF716" s="8"/>
      <c r="AG716" s="7" t="s">
        <v>91</v>
      </c>
      <c r="AH716" s="111">
        <v>0.121</v>
      </c>
      <c r="AI716" s="124">
        <v>8.7666749999999988E-2</v>
      </c>
      <c r="AJ716" s="7">
        <v>29.096859999999992</v>
      </c>
      <c r="AK716" s="124">
        <v>2011.5605108247439</v>
      </c>
      <c r="AM716" s="124"/>
      <c r="AN716" s="124">
        <v>11361.42942422681</v>
      </c>
      <c r="AO716" s="124">
        <v>6.711427835051551</v>
      </c>
      <c r="AQ716" s="78"/>
      <c r="AR716" s="7">
        <v>0.18555266788237637</v>
      </c>
      <c r="AS716" s="7">
        <f t="shared" si="334"/>
        <v>1.6196999999999999</v>
      </c>
      <c r="AT716">
        <v>46.1</v>
      </c>
      <c r="AU716" s="7">
        <v>6.6E-3</v>
      </c>
      <c r="AV716" s="7">
        <v>0.22</v>
      </c>
      <c r="AW716" s="78" t="s">
        <v>97</v>
      </c>
      <c r="AX716" s="78" t="s">
        <v>100</v>
      </c>
      <c r="AY716" s="78">
        <v>2221</v>
      </c>
      <c r="AZ716" s="78">
        <v>5219.16</v>
      </c>
      <c r="BA716" s="78">
        <v>0</v>
      </c>
      <c r="BB716" s="78">
        <v>3.3353790324732506E-2</v>
      </c>
      <c r="BC716" s="78" t="str">
        <f t="shared" si="335"/>
        <v>R44S4C3</v>
      </c>
      <c r="BD716" s="78">
        <f t="shared" si="336"/>
        <v>15.25821338203985</v>
      </c>
      <c r="BE716" s="78">
        <v>0.1</v>
      </c>
      <c r="BF716" s="78"/>
      <c r="BG716" s="99">
        <v>24.1</v>
      </c>
      <c r="BH716" s="142">
        <v>2.6154024867288088</v>
      </c>
      <c r="BI716" s="99">
        <v>5</v>
      </c>
      <c r="BJ716" s="99">
        <f t="shared" si="337"/>
        <v>5.8193719999999987</v>
      </c>
      <c r="BK716" s="99">
        <v>84.531458033616019</v>
      </c>
      <c r="BL716" s="142">
        <v>11.361344537815125</v>
      </c>
      <c r="BM716" s="76" t="str">
        <f t="shared" si="338"/>
        <v>R44S4</v>
      </c>
      <c r="BN716" s="76">
        <f t="shared" si="339"/>
        <v>9.4203947533739889</v>
      </c>
      <c r="BO716" s="76"/>
      <c r="BP716" s="110">
        <f t="shared" si="340"/>
        <v>12.42667489380991</v>
      </c>
      <c r="BQ716" s="144">
        <f t="shared" si="341"/>
        <v>0.10325000000000001</v>
      </c>
      <c r="BR716" s="110" t="e">
        <f t="shared" si="342"/>
        <v>#DIV/0!</v>
      </c>
      <c r="BS716" s="99">
        <v>11</v>
      </c>
      <c r="BT716" s="99" t="e">
        <f t="shared" si="343"/>
        <v>#VALUE!</v>
      </c>
      <c r="BU716" s="122">
        <v>7</v>
      </c>
      <c r="BV716" s="122" t="e">
        <f t="shared" si="344"/>
        <v>#VALUE!</v>
      </c>
      <c r="BW716" s="122">
        <f t="shared" si="345"/>
        <v>7.8991596638655452E-3</v>
      </c>
      <c r="BX716" s="122" t="s">
        <v>1377</v>
      </c>
      <c r="BY716" s="122">
        <f t="shared" si="346"/>
        <v>0.28654788778157697</v>
      </c>
      <c r="BZ716" s="78">
        <v>-6.0939465754704916</v>
      </c>
      <c r="CA716" s="122" t="e">
        <f t="shared" si="347"/>
        <v>#NUM!</v>
      </c>
      <c r="CB716" s="122" t="e">
        <f t="shared" si="348"/>
        <v>#NUM!</v>
      </c>
    </row>
    <row r="717" spans="1:80" x14ac:dyDescent="0.35">
      <c r="A717" s="34" t="s">
        <v>90</v>
      </c>
      <c r="B717" s="34">
        <v>4</v>
      </c>
      <c r="C717" s="8" t="s">
        <v>45</v>
      </c>
      <c r="D717" s="14">
        <v>2</v>
      </c>
      <c r="E717" s="8"/>
      <c r="F717" s="34">
        <v>3471.2</v>
      </c>
      <c r="G717" s="34">
        <v>3471</v>
      </c>
      <c r="H717" s="34">
        <v>3227.5</v>
      </c>
      <c r="I717" s="34">
        <v>3228.1</v>
      </c>
      <c r="J717" s="8">
        <v>5</v>
      </c>
      <c r="K717" s="8"/>
      <c r="L717" s="8">
        <v>145</v>
      </c>
      <c r="M717" s="8">
        <v>143</v>
      </c>
      <c r="N717" s="8">
        <v>407</v>
      </c>
      <c r="O717" s="8">
        <v>10.3</v>
      </c>
      <c r="P717" s="8">
        <v>0.30599999999999999</v>
      </c>
      <c r="Q717" s="8">
        <v>8.4000000000000005E-2</v>
      </c>
      <c r="R717" s="8">
        <v>0.1</v>
      </c>
      <c r="S717" s="8">
        <v>2437</v>
      </c>
      <c r="T717" s="8"/>
      <c r="U717" s="8"/>
      <c r="V717" s="8"/>
      <c r="W717" s="8">
        <v>0.251</v>
      </c>
      <c r="X717" s="8"/>
      <c r="Y717" s="8"/>
      <c r="Z717" s="8">
        <v>1110</v>
      </c>
      <c r="AA717" s="8">
        <v>23.6</v>
      </c>
      <c r="AB717" s="8">
        <v>48</v>
      </c>
      <c r="AC717" s="8">
        <v>2459.6</v>
      </c>
      <c r="AD717" s="8">
        <v>215.09299999999999</v>
      </c>
      <c r="AE717" s="8"/>
      <c r="AF717" s="8"/>
      <c r="AG717" s="7" t="s">
        <v>91</v>
      </c>
      <c r="AH717" s="111">
        <v>0.121</v>
      </c>
      <c r="AI717" s="124">
        <v>8.7666749999999988E-2</v>
      </c>
      <c r="AJ717" s="7">
        <v>29.096859999999992</v>
      </c>
      <c r="AK717" s="124">
        <v>2011.5605108247439</v>
      </c>
      <c r="AM717" s="124"/>
      <c r="AN717" s="124">
        <v>11361.42942422681</v>
      </c>
      <c r="AO717" s="124">
        <v>6.711427835051551</v>
      </c>
      <c r="AQ717" s="78"/>
      <c r="AR717" s="7">
        <v>0.18555266788237637</v>
      </c>
      <c r="AS717" s="7">
        <f t="shared" si="334"/>
        <v>1.6196999999999999</v>
      </c>
      <c r="AT717">
        <v>46.1</v>
      </c>
      <c r="AU717" s="7">
        <v>0.14879999999999999</v>
      </c>
      <c r="AV717" s="7">
        <v>4.96</v>
      </c>
      <c r="AW717" s="78" t="s">
        <v>97</v>
      </c>
      <c r="AX717" s="78" t="s">
        <v>100</v>
      </c>
      <c r="AY717" s="78">
        <v>2211.5</v>
      </c>
      <c r="AZ717" s="78">
        <v>5215.24</v>
      </c>
      <c r="BA717" s="78">
        <v>5.0999999999999996</v>
      </c>
      <c r="BB717" s="78">
        <v>2.4536078355649957</v>
      </c>
      <c r="BC717" s="78" t="str">
        <f t="shared" si="335"/>
        <v>R44S4C2</v>
      </c>
      <c r="BD717" s="78">
        <f t="shared" si="336"/>
        <v>15.25821338203985</v>
      </c>
      <c r="BE717" s="78">
        <v>7.37</v>
      </c>
      <c r="BF717" s="78"/>
      <c r="BG717" s="99">
        <v>24.1</v>
      </c>
      <c r="BH717" s="142">
        <v>2.6154024867288088</v>
      </c>
      <c r="BI717" s="99">
        <v>5</v>
      </c>
      <c r="BJ717" s="99">
        <f t="shared" si="337"/>
        <v>5.8193719999999987</v>
      </c>
      <c r="BK717" s="99">
        <v>84.531458033616019</v>
      </c>
      <c r="BL717" s="142">
        <v>13.883495145631066</v>
      </c>
      <c r="BM717" s="76" t="str">
        <f t="shared" si="338"/>
        <v>R44S4</v>
      </c>
      <c r="BN717" s="76">
        <f t="shared" si="339"/>
        <v>9.4203947533739889</v>
      </c>
      <c r="BO717" s="76"/>
      <c r="BP717" s="110">
        <f t="shared" si="340"/>
        <v>13.573921313838609</v>
      </c>
      <c r="BQ717" s="144">
        <f t="shared" si="341"/>
        <v>0.10325000000000001</v>
      </c>
      <c r="BR717" s="110" t="e">
        <f t="shared" si="342"/>
        <v>#DIV/0!</v>
      </c>
      <c r="BS717" s="99">
        <v>11</v>
      </c>
      <c r="BT717" s="99" t="e">
        <f t="shared" si="343"/>
        <v>#VALUE!</v>
      </c>
      <c r="BU717" s="122">
        <v>7</v>
      </c>
      <c r="BV717" s="122" t="e">
        <f t="shared" si="344"/>
        <v>#VALUE!</v>
      </c>
      <c r="BW717" s="122">
        <f t="shared" si="345"/>
        <v>9.7087378640776691E-3</v>
      </c>
      <c r="BX717" s="122" t="s">
        <v>1377</v>
      </c>
      <c r="BY717" s="122">
        <f t="shared" si="346"/>
        <v>0.33573512858803056</v>
      </c>
      <c r="BZ717" s="78">
        <v>-6.1500360421215357</v>
      </c>
      <c r="CA717" s="122" t="e">
        <f t="shared" si="347"/>
        <v>#NUM!</v>
      </c>
      <c r="CB717" s="122" t="e">
        <f t="shared" si="348"/>
        <v>#NUM!</v>
      </c>
    </row>
    <row r="718" spans="1:80" x14ac:dyDescent="0.35">
      <c r="A718" s="34" t="s">
        <v>90</v>
      </c>
      <c r="B718" s="34">
        <v>4</v>
      </c>
      <c r="C718" s="8" t="s">
        <v>45</v>
      </c>
      <c r="D718" s="14">
        <v>1</v>
      </c>
      <c r="E718" s="8"/>
      <c r="F718" s="34">
        <v>3461</v>
      </c>
      <c r="G718" s="34">
        <v>3461</v>
      </c>
      <c r="H718" s="34">
        <v>3217.2</v>
      </c>
      <c r="I718" s="34">
        <v>3217.8</v>
      </c>
      <c r="J718" s="8">
        <v>5</v>
      </c>
      <c r="K718" s="8"/>
      <c r="L718" s="8">
        <v>120.6</v>
      </c>
      <c r="M718" s="8">
        <v>119</v>
      </c>
      <c r="N718" s="8">
        <v>169</v>
      </c>
      <c r="O718" s="8">
        <v>39</v>
      </c>
      <c r="P718" s="8">
        <v>0.81599999999999995</v>
      </c>
      <c r="Q718" s="8">
        <v>0.215</v>
      </c>
      <c r="R718" s="8">
        <v>0.125</v>
      </c>
      <c r="S718" s="8">
        <v>1650</v>
      </c>
      <c r="T718" s="8"/>
      <c r="U718" s="8"/>
      <c r="V718" s="8"/>
      <c r="W718" s="8">
        <v>0.38200000000000001</v>
      </c>
      <c r="X718" s="8"/>
      <c r="Y718" s="8"/>
      <c r="Z718" s="8">
        <v>1563</v>
      </c>
      <c r="AA718" s="8">
        <v>39.799999999999997</v>
      </c>
      <c r="AB718" s="8">
        <v>152</v>
      </c>
      <c r="AC718" s="8">
        <v>2459.6</v>
      </c>
      <c r="AD718" s="8">
        <v>215.09299999999999</v>
      </c>
      <c r="AE718" s="8"/>
      <c r="AF718" s="8"/>
      <c r="AG718" s="7" t="s">
        <v>91</v>
      </c>
      <c r="AH718" s="111">
        <v>0.121</v>
      </c>
      <c r="AI718" s="124">
        <v>8.7666749999999988E-2</v>
      </c>
      <c r="AJ718" s="7">
        <v>29.096859999999992</v>
      </c>
      <c r="AK718" s="124">
        <v>2011.5605108247439</v>
      </c>
      <c r="AM718" s="124"/>
      <c r="AN718" s="124">
        <v>11361.42942422681</v>
      </c>
      <c r="AO718" s="124">
        <v>6.711427835051551</v>
      </c>
      <c r="AQ718" s="78"/>
      <c r="AR718" s="7">
        <v>0.18555266788237637</v>
      </c>
      <c r="AS718" s="7">
        <f t="shared" si="334"/>
        <v>1.6196999999999999</v>
      </c>
      <c r="AT718">
        <v>46.1</v>
      </c>
      <c r="AU718" s="7">
        <v>0.1716</v>
      </c>
      <c r="AV718" s="7">
        <v>5.72</v>
      </c>
      <c r="AW718" s="78" t="s">
        <v>97</v>
      </c>
      <c r="AX718" s="78" t="s">
        <v>100</v>
      </c>
      <c r="AY718" s="78">
        <v>2202.1</v>
      </c>
      <c r="AZ718" s="78">
        <v>5211.12</v>
      </c>
      <c r="BA718" s="78">
        <v>303.16000000000003</v>
      </c>
      <c r="BB718" s="78">
        <v>56.589853174787805</v>
      </c>
      <c r="BC718" s="78" t="str">
        <f t="shared" si="335"/>
        <v>R44S4C1</v>
      </c>
      <c r="BD718" s="78">
        <f t="shared" si="336"/>
        <v>15.25821338203985</v>
      </c>
      <c r="BE718" s="78">
        <v>170.28</v>
      </c>
      <c r="BF718" s="78"/>
      <c r="BG718" s="99">
        <v>24.1</v>
      </c>
      <c r="BH718" s="142">
        <v>2.6154024867288088</v>
      </c>
      <c r="BI718" s="99">
        <v>5</v>
      </c>
      <c r="BJ718" s="99">
        <f t="shared" si="337"/>
        <v>5.8193719999999987</v>
      </c>
      <c r="BK718" s="99">
        <v>84.531458033616019</v>
      </c>
      <c r="BL718" s="142">
        <v>3.0512820512820511</v>
      </c>
      <c r="BM718" s="76" t="str">
        <f t="shared" si="338"/>
        <v>R44S4</v>
      </c>
      <c r="BN718" s="76">
        <f t="shared" si="339"/>
        <v>9.4203947533739889</v>
      </c>
      <c r="BO718" s="76"/>
      <c r="BP718" s="110">
        <f t="shared" si="340"/>
        <v>4.3079139631874357</v>
      </c>
      <c r="BQ718" s="144">
        <f t="shared" si="341"/>
        <v>0.10325000000000001</v>
      </c>
      <c r="BR718" s="110" t="e">
        <f t="shared" si="342"/>
        <v>#DIV/0!</v>
      </c>
      <c r="BS718" s="99">
        <v>11</v>
      </c>
      <c r="BT718" s="99" t="e">
        <f t="shared" si="343"/>
        <v>#VALUE!</v>
      </c>
      <c r="BU718" s="122">
        <v>7</v>
      </c>
      <c r="BV718" s="122" t="e">
        <f t="shared" si="344"/>
        <v>#VALUE!</v>
      </c>
      <c r="BW718" s="122">
        <f t="shared" si="345"/>
        <v>3.205128205128205E-3</v>
      </c>
      <c r="BX718" s="122" t="s">
        <v>1377</v>
      </c>
      <c r="BY718" s="122">
        <f t="shared" si="346"/>
        <v>8.4688050051871203E-2</v>
      </c>
      <c r="BZ718" s="78">
        <v>-5.9663149049731574</v>
      </c>
      <c r="CA718" s="122" t="e">
        <f t="shared" si="347"/>
        <v>#NUM!</v>
      </c>
      <c r="CB718" s="122" t="e">
        <f t="shared" si="348"/>
        <v>#NUM!</v>
      </c>
    </row>
    <row r="719" spans="1:80" x14ac:dyDescent="0.35">
      <c r="A719" s="34" t="s">
        <v>90</v>
      </c>
      <c r="B719" s="34">
        <v>5</v>
      </c>
      <c r="C719" s="8" t="s">
        <v>45</v>
      </c>
      <c r="D719" s="14">
        <v>3</v>
      </c>
      <c r="E719" s="8"/>
      <c r="F719" s="34">
        <v>3433</v>
      </c>
      <c r="G719" s="34">
        <v>3433</v>
      </c>
      <c r="H719" s="34">
        <v>3189.3</v>
      </c>
      <c r="I719" s="34">
        <v>3189.9</v>
      </c>
      <c r="J719" s="8">
        <v>8</v>
      </c>
      <c r="K719" s="8"/>
      <c r="L719" s="8">
        <v>128</v>
      </c>
      <c r="M719" s="8">
        <v>111</v>
      </c>
      <c r="N719" s="8">
        <v>360</v>
      </c>
      <c r="O719" s="8">
        <v>28.3</v>
      </c>
      <c r="P719" s="8">
        <v>0.44800000000000001</v>
      </c>
      <c r="Q719" s="8">
        <v>9.4E-2</v>
      </c>
      <c r="R719" s="8">
        <v>0.14299999999999999</v>
      </c>
      <c r="S719" s="8">
        <v>2327</v>
      </c>
      <c r="T719" s="8"/>
      <c r="U719" s="8"/>
      <c r="V719" s="8"/>
      <c r="W719" s="8">
        <v>0.373</v>
      </c>
      <c r="X719" s="8"/>
      <c r="Y719" s="8"/>
      <c r="Z719" s="8">
        <v>2496</v>
      </c>
      <c r="AA719" s="8">
        <v>34.299999999999997</v>
      </c>
      <c r="AB719" s="8">
        <v>75.099999999999994</v>
      </c>
      <c r="AC719" s="8">
        <v>2524.8000000000002</v>
      </c>
      <c r="AD719" s="8">
        <v>216.626</v>
      </c>
      <c r="AE719" s="8"/>
      <c r="AF719" s="8"/>
      <c r="AG719" s="7">
        <v>1</v>
      </c>
      <c r="AH719" s="111">
        <v>0.125</v>
      </c>
      <c r="AI719" s="124">
        <v>9.1467000000000007E-2</v>
      </c>
      <c r="AJ719" s="7">
        <v>20.448480000000078</v>
      </c>
      <c r="AK719" s="124">
        <v>1908.750247586207</v>
      </c>
      <c r="AM719" s="124"/>
      <c r="AN719" s="124">
        <v>11113.05892413794</v>
      </c>
      <c r="AO719" s="124">
        <v>5.8085931034482776</v>
      </c>
      <c r="AQ719" s="78"/>
      <c r="AR719" s="7">
        <v>0.20353591073761884</v>
      </c>
      <c r="AS719" s="7">
        <f t="shared" si="334"/>
        <v>1.2485999999999999</v>
      </c>
      <c r="AT719">
        <v>44.6</v>
      </c>
      <c r="AU719" s="7">
        <v>1.2945</v>
      </c>
      <c r="AV719" s="7">
        <v>43.15</v>
      </c>
      <c r="AW719" s="78" t="s">
        <v>97</v>
      </c>
      <c r="AX719" s="78" t="s">
        <v>100</v>
      </c>
      <c r="AY719" s="78">
        <v>2179.8000000000002</v>
      </c>
      <c r="AZ719" s="78">
        <v>5199.96</v>
      </c>
      <c r="BA719" s="78">
        <v>96.69</v>
      </c>
      <c r="BB719" s="78">
        <v>63.238371477007853</v>
      </c>
      <c r="BC719" s="78" t="str">
        <f t="shared" si="335"/>
        <v>R44S5C3</v>
      </c>
      <c r="BD719" s="78" t="e">
        <f t="shared" si="336"/>
        <v>#N/A</v>
      </c>
      <c r="BE719" s="78">
        <v>190.99000000000004</v>
      </c>
      <c r="BF719" s="78"/>
      <c r="BG719" s="99">
        <v>24.1</v>
      </c>
      <c r="BH719" s="142">
        <v>2.6799057925087726</v>
      </c>
      <c r="BI719" s="99">
        <v>3</v>
      </c>
      <c r="BJ719" s="99">
        <f t="shared" si="337"/>
        <v>6.8161600000000258</v>
      </c>
      <c r="BK719" s="99">
        <v>123.47128001690055</v>
      </c>
      <c r="BL719" s="142">
        <v>3.9222614840989398</v>
      </c>
      <c r="BM719" s="76" t="str">
        <f t="shared" si="338"/>
        <v>R44S5</v>
      </c>
      <c r="BN719" s="76" t="e">
        <f t="shared" si="339"/>
        <v>#N/A</v>
      </c>
      <c r="BO719" s="76"/>
      <c r="BP719" s="110">
        <f t="shared" si="340"/>
        <v>6.4099328337656116</v>
      </c>
      <c r="BQ719" s="144">
        <f t="shared" si="341"/>
        <v>0.13800000000000001</v>
      </c>
      <c r="BR719" s="110">
        <f t="shared" si="342"/>
        <v>8.1060019599261199</v>
      </c>
      <c r="BS719" s="99">
        <v>11</v>
      </c>
      <c r="BT719" s="99">
        <f t="shared" si="343"/>
        <v>10460.904</v>
      </c>
      <c r="BU719" s="122">
        <v>7</v>
      </c>
      <c r="BV719" s="122">
        <f t="shared" si="344"/>
        <v>8133.9040000000005</v>
      </c>
      <c r="BW719" s="122">
        <f t="shared" si="345"/>
        <v>5.0530035335689038E-3</v>
      </c>
      <c r="BX719" s="122" t="s">
        <v>1377</v>
      </c>
      <c r="BY719" s="122">
        <f t="shared" si="346"/>
        <v>0.11469495337132353</v>
      </c>
      <c r="BZ719" s="78">
        <v>-5.8967216131739626</v>
      </c>
      <c r="CA719" s="122">
        <f t="shared" si="347"/>
        <v>-6.1945059230568305</v>
      </c>
      <c r="CB719" s="122">
        <f t="shared" si="348"/>
        <v>-7.7344600955287577</v>
      </c>
    </row>
    <row r="720" spans="1:80" x14ac:dyDescent="0.35">
      <c r="A720" s="34" t="s">
        <v>90</v>
      </c>
      <c r="B720" s="34">
        <v>5</v>
      </c>
      <c r="C720" s="8" t="s">
        <v>45</v>
      </c>
      <c r="D720" s="14">
        <v>2</v>
      </c>
      <c r="E720" s="8"/>
      <c r="F720" s="34">
        <v>3422</v>
      </c>
      <c r="G720" s="34">
        <v>3423</v>
      </c>
      <c r="H720" s="34">
        <v>3179.2</v>
      </c>
      <c r="I720" s="34">
        <v>3179.8</v>
      </c>
      <c r="J720" s="8">
        <v>10</v>
      </c>
      <c r="K720" s="8"/>
      <c r="L720" s="8">
        <v>243</v>
      </c>
      <c r="M720" s="8">
        <v>212</v>
      </c>
      <c r="N720" s="8">
        <v>684</v>
      </c>
      <c r="O720" s="8">
        <v>10.5</v>
      </c>
      <c r="P720" s="8">
        <v>0.46200000000000002</v>
      </c>
      <c r="Q720" s="8">
        <v>0.107</v>
      </c>
      <c r="R720" s="8">
        <v>0.13600000000000001</v>
      </c>
      <c r="S720" s="8">
        <v>2747</v>
      </c>
      <c r="T720" s="8"/>
      <c r="U720" s="8"/>
      <c r="V720" s="8"/>
      <c r="W720" s="8">
        <v>0.33</v>
      </c>
      <c r="X720" s="8"/>
      <c r="Y720" s="8"/>
      <c r="Z720" s="8">
        <v>2193</v>
      </c>
      <c r="AA720" s="8">
        <v>15.8</v>
      </c>
      <c r="AB720" s="8">
        <v>83</v>
      </c>
      <c r="AC720" s="8">
        <v>2524.8000000000002</v>
      </c>
      <c r="AD720" s="8">
        <v>216.626</v>
      </c>
      <c r="AE720" s="8"/>
      <c r="AF720" s="8"/>
      <c r="AG720" s="7">
        <v>1</v>
      </c>
      <c r="AH720" s="111">
        <v>0.125</v>
      </c>
      <c r="AI720" s="124">
        <v>9.1467000000000007E-2</v>
      </c>
      <c r="AJ720" s="7">
        <v>20.448480000000078</v>
      </c>
      <c r="AK720" s="124">
        <v>1908.750247586207</v>
      </c>
      <c r="AM720" s="124"/>
      <c r="AN720" s="124">
        <v>11113.05892413794</v>
      </c>
      <c r="AO720" s="124">
        <v>5.8085931034482776</v>
      </c>
      <c r="AQ720" s="78"/>
      <c r="AR720" s="7">
        <v>0.20353591073761884</v>
      </c>
      <c r="AS720" s="7">
        <f t="shared" si="334"/>
        <v>1.2485999999999999</v>
      </c>
      <c r="AT720">
        <v>44.6</v>
      </c>
      <c r="AU720" s="7" t="e">
        <v>#N/A</v>
      </c>
      <c r="AV720" s="7" t="e">
        <v>#N/A</v>
      </c>
      <c r="AW720" s="78" t="s">
        <v>97</v>
      </c>
      <c r="AX720" s="78" t="s">
        <v>100</v>
      </c>
      <c r="AY720" s="78" t="e">
        <v>#N/A</v>
      </c>
      <c r="AZ720" s="78" t="e">
        <v>#N/A</v>
      </c>
      <c r="BA720" s="78" t="e">
        <v>#N/A</v>
      </c>
      <c r="BB720" s="78" t="e">
        <v>#N/A</v>
      </c>
      <c r="BC720" s="78" t="str">
        <f t="shared" si="335"/>
        <v>R44S5C2</v>
      </c>
      <c r="BD720" s="78" t="e">
        <f t="shared" si="336"/>
        <v>#N/A</v>
      </c>
      <c r="BE720" s="78" t="e">
        <v>#N/A</v>
      </c>
      <c r="BF720" s="78"/>
      <c r="BG720" s="99">
        <v>24.1</v>
      </c>
      <c r="BH720" s="142">
        <v>2.6799057925087726</v>
      </c>
      <c r="BI720" s="99">
        <v>3</v>
      </c>
      <c r="BJ720" s="99">
        <f t="shared" si="337"/>
        <v>6.8161600000000258</v>
      </c>
      <c r="BK720" s="99">
        <v>123.47128001690055</v>
      </c>
      <c r="BL720" s="142">
        <v>20.19047619047619</v>
      </c>
      <c r="BM720" s="76" t="str">
        <f t="shared" si="338"/>
        <v>R44S5</v>
      </c>
      <c r="BN720" s="76" t="e">
        <f t="shared" si="339"/>
        <v>#N/A</v>
      </c>
      <c r="BO720" s="76"/>
      <c r="BP720" s="110">
        <f t="shared" si="340"/>
        <v>9.0456073722856765</v>
      </c>
      <c r="BQ720" s="144">
        <f t="shared" si="341"/>
        <v>0.13800000000000001</v>
      </c>
      <c r="BR720" s="110">
        <f t="shared" si="342"/>
        <v>8.1060019599261199</v>
      </c>
      <c r="BS720" s="99">
        <v>11</v>
      </c>
      <c r="BT720" s="99">
        <f t="shared" si="343"/>
        <v>10427.775999999998</v>
      </c>
      <c r="BU720" s="122">
        <v>7</v>
      </c>
      <c r="BV720" s="122">
        <f t="shared" si="344"/>
        <v>7680.775999999998</v>
      </c>
      <c r="BW720" s="122">
        <f t="shared" si="345"/>
        <v>1.2952380952380953E-2</v>
      </c>
      <c r="BX720" s="122" t="s">
        <v>1377</v>
      </c>
      <c r="BY720" s="122">
        <f t="shared" si="346"/>
        <v>0.36340815279768829</v>
      </c>
      <c r="BZ720" s="78">
        <v>-6.543777686533641</v>
      </c>
      <c r="CA720" s="122">
        <f t="shared" si="347"/>
        <v>-6.1945059230568305</v>
      </c>
      <c r="CB720" s="122">
        <f t="shared" si="348"/>
        <v>-7.7344600955287577</v>
      </c>
    </row>
    <row r="721" spans="1:80" x14ac:dyDescent="0.35">
      <c r="A721" s="34" t="s">
        <v>90</v>
      </c>
      <c r="B721" s="34">
        <v>5</v>
      </c>
      <c r="C721" s="8" t="s">
        <v>45</v>
      </c>
      <c r="D721" s="14">
        <v>1</v>
      </c>
      <c r="E721" s="8"/>
      <c r="F721" s="34">
        <v>3409</v>
      </c>
      <c r="G721" s="34">
        <v>3410</v>
      </c>
      <c r="H721" s="34">
        <v>3165.7</v>
      </c>
      <c r="I721" s="34">
        <v>3166.3</v>
      </c>
      <c r="J721" s="8">
        <v>6</v>
      </c>
      <c r="K721" s="8"/>
      <c r="L721" s="8">
        <v>163</v>
      </c>
      <c r="M721" s="8">
        <v>142</v>
      </c>
      <c r="N721" s="8">
        <v>458</v>
      </c>
      <c r="O721" s="8">
        <v>16</v>
      </c>
      <c r="P721" s="8">
        <v>0.432</v>
      </c>
      <c r="Q721" s="8">
        <v>0.10100000000000001</v>
      </c>
      <c r="R721" s="8">
        <v>0.13500000000000001</v>
      </c>
      <c r="S721" s="8">
        <v>2631</v>
      </c>
      <c r="T721" s="8"/>
      <c r="U721" s="8"/>
      <c r="V721" s="8"/>
      <c r="W721" s="8">
        <v>0.34200000000000003</v>
      </c>
      <c r="X721" s="8"/>
      <c r="Y721" s="8"/>
      <c r="Z721" s="8">
        <v>2700</v>
      </c>
      <c r="AA721" s="8">
        <v>29</v>
      </c>
      <c r="AB721" s="8">
        <v>75</v>
      </c>
      <c r="AC721" s="8">
        <v>2524.8000000000002</v>
      </c>
      <c r="AD721" s="8">
        <v>216.626</v>
      </c>
      <c r="AE721" s="8"/>
      <c r="AF721" s="8"/>
      <c r="AG721" s="7">
        <v>1</v>
      </c>
      <c r="AH721" s="111">
        <v>0.125</v>
      </c>
      <c r="AI721" s="124">
        <v>9.1467000000000007E-2</v>
      </c>
      <c r="AJ721" s="7">
        <v>20.448480000000078</v>
      </c>
      <c r="AK721" s="124">
        <v>1908.750247586207</v>
      </c>
      <c r="AM721" s="124"/>
      <c r="AN721" s="124">
        <v>11113.05892413794</v>
      </c>
      <c r="AO721" s="124">
        <v>5.8085931034482776</v>
      </c>
      <c r="AQ721" s="78"/>
      <c r="AR721" s="7">
        <v>0.20353591073761884</v>
      </c>
      <c r="AS721" s="7">
        <f t="shared" si="334"/>
        <v>1.2485999999999999</v>
      </c>
      <c r="AT721">
        <v>44.6</v>
      </c>
      <c r="AU721" s="7" t="e">
        <v>#N/A</v>
      </c>
      <c r="AV721" s="7" t="e">
        <v>#N/A</v>
      </c>
      <c r="AW721" s="78" t="s">
        <v>97</v>
      </c>
      <c r="AX721" s="78" t="s">
        <v>100</v>
      </c>
      <c r="AY721" s="78" t="e">
        <v>#N/A</v>
      </c>
      <c r="AZ721" s="78" t="e">
        <v>#N/A</v>
      </c>
      <c r="BA721" s="78" t="e">
        <v>#N/A</v>
      </c>
      <c r="BB721" s="78" t="e">
        <v>#N/A</v>
      </c>
      <c r="BC721" s="78" t="str">
        <f t="shared" si="335"/>
        <v>R44S5C1</v>
      </c>
      <c r="BD721" s="78" t="e">
        <f t="shared" si="336"/>
        <v>#N/A</v>
      </c>
      <c r="BE721" s="78" t="e">
        <v>#N/A</v>
      </c>
      <c r="BF721" s="78"/>
      <c r="BG721" s="99">
        <v>24.1</v>
      </c>
      <c r="BH721" s="142">
        <v>2.6799057925087726</v>
      </c>
      <c r="BI721" s="99">
        <v>3</v>
      </c>
      <c r="BJ721" s="99">
        <f t="shared" si="337"/>
        <v>6.8161600000000258</v>
      </c>
      <c r="BK721" s="99">
        <v>123.47128001690055</v>
      </c>
      <c r="BL721" s="142">
        <v>8.875</v>
      </c>
      <c r="BM721" s="76" t="str">
        <f t="shared" si="338"/>
        <v>R44S5</v>
      </c>
      <c r="BN721" s="76" t="e">
        <f t="shared" si="339"/>
        <v>#N/A</v>
      </c>
      <c r="BO721" s="76"/>
      <c r="BP721" s="110">
        <f t="shared" si="340"/>
        <v>8.8624656737270744</v>
      </c>
      <c r="BQ721" s="144">
        <f t="shared" si="341"/>
        <v>0.13800000000000001</v>
      </c>
      <c r="BR721" s="110">
        <f t="shared" si="342"/>
        <v>8.1060019599261199</v>
      </c>
      <c r="BS721" s="99">
        <v>11</v>
      </c>
      <c r="BT721" s="99">
        <f t="shared" si="343"/>
        <v>10383.495999999999</v>
      </c>
      <c r="BU721" s="122">
        <v>7</v>
      </c>
      <c r="BV721" s="122">
        <f t="shared" si="344"/>
        <v>7752.4959999999992</v>
      </c>
      <c r="BW721" s="122">
        <f t="shared" si="345"/>
        <v>8.4375000000000006E-3</v>
      </c>
      <c r="BX721" s="122" t="s">
        <v>1377</v>
      </c>
      <c r="BY721" s="122">
        <f t="shared" si="346"/>
        <v>0.21575064534786328</v>
      </c>
      <c r="BZ721" s="78">
        <v>-6.1430184694628887</v>
      </c>
      <c r="CA721" s="122">
        <f t="shared" si="347"/>
        <v>-6.1945059230568305</v>
      </c>
      <c r="CB721" s="122">
        <f t="shared" si="348"/>
        <v>-7.7344600955287577</v>
      </c>
    </row>
    <row r="722" spans="1:80" x14ac:dyDescent="0.35">
      <c r="A722" s="34" t="s">
        <v>90</v>
      </c>
      <c r="B722" s="34">
        <v>6</v>
      </c>
      <c r="C722" s="8" t="s">
        <v>46</v>
      </c>
      <c r="D722" s="14">
        <v>4</v>
      </c>
      <c r="E722" s="8"/>
      <c r="F722" s="34">
        <v>3366</v>
      </c>
      <c r="G722" s="34">
        <v>3366</v>
      </c>
      <c r="H722" s="34">
        <v>3122.3</v>
      </c>
      <c r="I722" s="34">
        <v>3122.9</v>
      </c>
      <c r="J722" s="8">
        <v>8</v>
      </c>
      <c r="K722" s="8"/>
      <c r="L722" s="8">
        <v>125</v>
      </c>
      <c r="M722" s="8">
        <v>107</v>
      </c>
      <c r="N722" s="8">
        <v>351</v>
      </c>
      <c r="O722" s="8">
        <v>49</v>
      </c>
      <c r="P722" s="8">
        <v>0.255</v>
      </c>
      <c r="Q722" s="8">
        <v>1.4999999999999999E-2</v>
      </c>
      <c r="R722" s="8">
        <v>6.8000000000000005E-2</v>
      </c>
      <c r="S722" s="8">
        <v>681</v>
      </c>
      <c r="T722" s="8"/>
      <c r="U722" s="8"/>
      <c r="V722" s="8"/>
      <c r="W722" s="8">
        <v>0.439</v>
      </c>
      <c r="X722" s="8"/>
      <c r="Y722" s="8"/>
      <c r="Z722" s="8">
        <v>1064</v>
      </c>
      <c r="AA722" s="8">
        <v>15</v>
      </c>
      <c r="AB722" s="8">
        <v>96</v>
      </c>
      <c r="AC722" s="8">
        <v>2859.5</v>
      </c>
      <c r="AD722" s="8">
        <v>309.98599999999999</v>
      </c>
      <c r="AE722" s="8"/>
      <c r="AF722" s="8"/>
      <c r="AG722" s="7">
        <v>0.8</v>
      </c>
      <c r="AH722" s="111">
        <v>0.114</v>
      </c>
      <c r="AI722" s="124">
        <v>0.10415962500000001</v>
      </c>
      <c r="AJ722" s="7">
        <v>34.492259999999995</v>
      </c>
      <c r="AK722" s="124">
        <v>2132.148430448719</v>
      </c>
      <c r="AM722" s="124"/>
      <c r="AN722" s="124">
        <v>10705.32062788461</v>
      </c>
      <c r="AO722" s="124">
        <v>2.6127673076923048</v>
      </c>
      <c r="AQ722" s="78"/>
      <c r="AR722" s="7">
        <v>0.38826101855894629</v>
      </c>
      <c r="AS722" s="7">
        <f t="shared" si="334"/>
        <v>4.0175999999999989</v>
      </c>
      <c r="AT722">
        <v>61.4</v>
      </c>
      <c r="AU722" s="7">
        <v>0</v>
      </c>
      <c r="AV722" s="7">
        <v>0</v>
      </c>
      <c r="AW722" s="78" t="s">
        <v>97</v>
      </c>
      <c r="AX722" s="78" t="s">
        <v>100</v>
      </c>
      <c r="AY722" s="78">
        <v>2156.1</v>
      </c>
      <c r="AZ722" s="78">
        <v>5173.16</v>
      </c>
      <c r="BA722" s="78">
        <v>0</v>
      </c>
      <c r="BB722" s="78">
        <v>-0.15246630826035942</v>
      </c>
      <c r="BC722" s="78" t="str">
        <f t="shared" si="335"/>
        <v>R44S6C4</v>
      </c>
      <c r="BD722" s="78">
        <f t="shared" si="336"/>
        <v>-0.10031620545887923</v>
      </c>
      <c r="BE722" s="78">
        <v>-0.46</v>
      </c>
      <c r="BF722" s="78"/>
      <c r="BG722" s="99">
        <v>32.700000000000003</v>
      </c>
      <c r="BH722" s="142">
        <v>3.5428238103273029</v>
      </c>
      <c r="BI722" s="99">
        <v>4</v>
      </c>
      <c r="BJ722" s="99">
        <f t="shared" si="337"/>
        <v>8.6230649999999986</v>
      </c>
      <c r="BK722" s="99">
        <v>82.902657001889708</v>
      </c>
      <c r="BL722" s="142">
        <v>2.1836734693877551</v>
      </c>
      <c r="BM722" s="76" t="str">
        <f t="shared" si="338"/>
        <v>R44S6</v>
      </c>
      <c r="BN722" s="76">
        <f t="shared" si="339"/>
        <v>-2.4969186942174249E-2</v>
      </c>
      <c r="BO722" s="76"/>
      <c r="BP722" s="110">
        <f t="shared" si="340"/>
        <v>5.4955926618341469</v>
      </c>
      <c r="BQ722" s="144">
        <f t="shared" si="341"/>
        <v>7.400000000000001E-2</v>
      </c>
      <c r="BR722" s="110">
        <f t="shared" si="342"/>
        <v>6.6663371739440764</v>
      </c>
      <c r="BS722" s="99">
        <v>11</v>
      </c>
      <c r="BT722" s="99">
        <f t="shared" si="343"/>
        <v>8192.9151999999995</v>
      </c>
      <c r="BU722" s="122">
        <v>7</v>
      </c>
      <c r="BV722" s="122">
        <f t="shared" si="344"/>
        <v>7511.9151999999995</v>
      </c>
      <c r="BW722" s="122">
        <f t="shared" si="345"/>
        <v>1.3877551020408164E-3</v>
      </c>
      <c r="BX722" s="122" t="s">
        <v>1377</v>
      </c>
      <c r="BY722" s="122">
        <f t="shared" si="346"/>
        <v>6.5637172504021027E-2</v>
      </c>
      <c r="BZ722" s="78">
        <v>-5.8600202463235345</v>
      </c>
      <c r="CA722" s="122">
        <f t="shared" si="347"/>
        <v>-6.2139145580101482</v>
      </c>
      <c r="CB722" s="122">
        <f t="shared" si="348"/>
        <v>-24.965023128261564</v>
      </c>
    </row>
    <row r="723" spans="1:80" x14ac:dyDescent="0.35">
      <c r="A723" s="34" t="s">
        <v>90</v>
      </c>
      <c r="B723" s="34">
        <v>6</v>
      </c>
      <c r="C723" s="8" t="s">
        <v>46</v>
      </c>
      <c r="D723" s="14">
        <v>3</v>
      </c>
      <c r="E723" s="8"/>
      <c r="F723" s="34">
        <v>3345.9</v>
      </c>
      <c r="G723" s="34">
        <v>3346.9</v>
      </c>
      <c r="H723" s="34">
        <v>3102.2</v>
      </c>
      <c r="I723" s="34">
        <v>3102.8</v>
      </c>
      <c r="J723" s="8">
        <v>10</v>
      </c>
      <c r="K723" s="8"/>
      <c r="L723" s="8">
        <v>315</v>
      </c>
      <c r="M723" s="8">
        <v>269</v>
      </c>
      <c r="N723" s="8">
        <v>738</v>
      </c>
      <c r="O723" s="8">
        <v>15.7</v>
      </c>
      <c r="P723" s="8">
        <v>0.28599999999999998</v>
      </c>
      <c r="Q723" s="8">
        <v>2.4E-2</v>
      </c>
      <c r="R723" s="8">
        <v>6.8000000000000005E-2</v>
      </c>
      <c r="S723" s="8">
        <v>921</v>
      </c>
      <c r="T723" s="8"/>
      <c r="U723" s="8"/>
      <c r="V723" s="8"/>
      <c r="W723" s="8">
        <v>0.28100000000000003</v>
      </c>
      <c r="X723" s="8"/>
      <c r="Y723" s="8"/>
      <c r="Z723" s="8">
        <v>961</v>
      </c>
      <c r="AA723" s="8">
        <v>658</v>
      </c>
      <c r="AB723" s="8">
        <v>5.4</v>
      </c>
      <c r="AC723" s="8">
        <v>2859.5</v>
      </c>
      <c r="AD723" s="8">
        <v>309.98599999999999</v>
      </c>
      <c r="AE723" s="8"/>
      <c r="AF723" s="8"/>
      <c r="AG723" s="7">
        <v>0.8</v>
      </c>
      <c r="AH723" s="111">
        <v>0.114</v>
      </c>
      <c r="AI723" s="124">
        <v>0.10415962500000001</v>
      </c>
      <c r="AJ723" s="7">
        <v>34.492259999999995</v>
      </c>
      <c r="AK723" s="124">
        <v>2132.148430448719</v>
      </c>
      <c r="AM723" s="124"/>
      <c r="AN723" s="124">
        <v>10705.32062788461</v>
      </c>
      <c r="AO723" s="124">
        <v>2.6127673076923048</v>
      </c>
      <c r="AQ723" s="78"/>
      <c r="AR723" s="7">
        <v>0.38826101855894629</v>
      </c>
      <c r="AS723" s="7">
        <f t="shared" si="334"/>
        <v>4.0175999999999989</v>
      </c>
      <c r="AT723">
        <v>61.4</v>
      </c>
      <c r="AU723" s="7">
        <v>0</v>
      </c>
      <c r="AV723" s="7">
        <v>0</v>
      </c>
      <c r="AW723" s="78" t="s">
        <v>97</v>
      </c>
      <c r="AX723" s="78" t="s">
        <v>100</v>
      </c>
      <c r="AY723" s="78">
        <v>2150.6</v>
      </c>
      <c r="AZ723" s="78">
        <v>5165.12</v>
      </c>
      <c r="BA723" s="78">
        <v>0</v>
      </c>
      <c r="BB723" s="78">
        <v>-3.9807332510648455E-2</v>
      </c>
      <c r="BC723" s="78" t="str">
        <f t="shared" si="335"/>
        <v>R44S6C3</v>
      </c>
      <c r="BD723" s="78">
        <f t="shared" si="336"/>
        <v>-0.10031620545887923</v>
      </c>
      <c r="BE723" s="78">
        <v>-0.11999999999999998</v>
      </c>
      <c r="BF723" s="78"/>
      <c r="BG723" s="99">
        <v>32.700000000000003</v>
      </c>
      <c r="BH723" s="142">
        <v>3.5428238103273029</v>
      </c>
      <c r="BI723" s="99">
        <v>4</v>
      </c>
      <c r="BJ723" s="99">
        <f t="shared" si="337"/>
        <v>8.6230649999999986</v>
      </c>
      <c r="BK723" s="99">
        <v>82.902657001889708</v>
      </c>
      <c r="BL723" s="142">
        <v>17.133757961783441</v>
      </c>
      <c r="BM723" s="76" t="str">
        <f t="shared" si="338"/>
        <v>R44S6</v>
      </c>
      <c r="BN723" s="76">
        <f t="shared" si="339"/>
        <v>-2.4969186942174249E-2</v>
      </c>
      <c r="BO723" s="76"/>
      <c r="BP723" s="110">
        <f t="shared" si="340"/>
        <v>6.8224829697147813</v>
      </c>
      <c r="BQ723" s="144">
        <f t="shared" si="341"/>
        <v>7.400000000000001E-2</v>
      </c>
      <c r="BR723" s="110">
        <f t="shared" si="342"/>
        <v>6.6663371739440764</v>
      </c>
      <c r="BS723" s="99">
        <v>11</v>
      </c>
      <c r="BT723" s="99">
        <f t="shared" si="343"/>
        <v>8140.1728000000003</v>
      </c>
      <c r="BU723" s="122">
        <v>7</v>
      </c>
      <c r="BV723" s="122">
        <f t="shared" si="344"/>
        <v>7219.1728000000003</v>
      </c>
      <c r="BW723" s="122">
        <f t="shared" si="345"/>
        <v>4.3312101910828026E-3</v>
      </c>
      <c r="BX723" s="122" t="s">
        <v>1377</v>
      </c>
      <c r="BY723" s="122">
        <f t="shared" si="346"/>
        <v>0.25795171378362147</v>
      </c>
      <c r="BZ723" s="78">
        <v>-6.7819027914634669</v>
      </c>
      <c r="CA723" s="122">
        <f t="shared" si="347"/>
        <v>-6.2139145580101482</v>
      </c>
      <c r="CB723" s="122">
        <f t="shared" si="348"/>
        <v>-24.965023128261564</v>
      </c>
    </row>
    <row r="724" spans="1:80" x14ac:dyDescent="0.35">
      <c r="A724" s="34" t="s">
        <v>90</v>
      </c>
      <c r="B724" s="34">
        <v>6</v>
      </c>
      <c r="C724" s="8" t="s">
        <v>46</v>
      </c>
      <c r="D724" s="14">
        <v>2</v>
      </c>
      <c r="E724" s="8"/>
      <c r="F724" s="34">
        <v>3331</v>
      </c>
      <c r="G724" s="34">
        <v>3331</v>
      </c>
      <c r="H724" s="34">
        <v>3087.3</v>
      </c>
      <c r="I724" s="34">
        <v>3087.9</v>
      </c>
      <c r="J724" s="8">
        <v>6</v>
      </c>
      <c r="K724" s="8"/>
      <c r="L724" s="8">
        <v>146</v>
      </c>
      <c r="M724" s="8">
        <v>125</v>
      </c>
      <c r="N724" s="8">
        <v>411</v>
      </c>
      <c r="O724" s="8">
        <v>27</v>
      </c>
      <c r="P724" s="8">
        <v>0.3</v>
      </c>
      <c r="Q724" s="8">
        <v>1.7999999999999999E-2</v>
      </c>
      <c r="R724" s="8">
        <v>8.3000000000000004E-2</v>
      </c>
      <c r="S724" s="8">
        <v>686</v>
      </c>
      <c r="T724" s="8"/>
      <c r="U724" s="8"/>
      <c r="V724" s="8"/>
      <c r="W724" s="8">
        <v>0.436</v>
      </c>
      <c r="X724" s="8"/>
      <c r="Y724" s="8"/>
      <c r="Z724" s="8">
        <v>1058</v>
      </c>
      <c r="AA724" s="8">
        <v>12.9</v>
      </c>
      <c r="AB724" s="8">
        <v>112</v>
      </c>
      <c r="AC724" s="8">
        <v>2859.5</v>
      </c>
      <c r="AD724" s="8">
        <v>309.98599999999999</v>
      </c>
      <c r="AE724" s="8"/>
      <c r="AF724" s="8"/>
      <c r="AG724" s="7">
        <v>0.8</v>
      </c>
      <c r="AH724" s="111">
        <v>0.114</v>
      </c>
      <c r="AI724" s="124">
        <v>0.10415962500000001</v>
      </c>
      <c r="AJ724" s="7">
        <v>34.492259999999995</v>
      </c>
      <c r="AK724" s="124">
        <v>2132.148430448719</v>
      </c>
      <c r="AM724" s="124"/>
      <c r="AN724" s="124">
        <v>10705.32062788461</v>
      </c>
      <c r="AO724" s="124">
        <v>2.6127673076923048</v>
      </c>
      <c r="AQ724" s="78"/>
      <c r="AR724" s="7">
        <v>0.38826101855894629</v>
      </c>
      <c r="AS724" s="7">
        <f t="shared" si="334"/>
        <v>4.0175999999999989</v>
      </c>
      <c r="AT724">
        <v>61.4</v>
      </c>
      <c r="AU724" s="7">
        <v>0</v>
      </c>
      <c r="AV724" s="7">
        <v>0</v>
      </c>
      <c r="AW724" s="78" t="s">
        <v>97</v>
      </c>
      <c r="AX724" s="78" t="s">
        <v>100</v>
      </c>
      <c r="AY724" s="78">
        <v>2145.6</v>
      </c>
      <c r="AZ724" s="78">
        <v>5159.16</v>
      </c>
      <c r="BA724" s="78">
        <v>0</v>
      </c>
      <c r="BB724" s="78">
        <v>-0.26878509138693107</v>
      </c>
      <c r="BC724" s="78" t="str">
        <f t="shared" si="335"/>
        <v>R44S6C2</v>
      </c>
      <c r="BD724" s="78">
        <f t="shared" si="336"/>
        <v>-0.10031620545887923</v>
      </c>
      <c r="BE724" s="78">
        <v>-0.81</v>
      </c>
      <c r="BF724" s="78"/>
      <c r="BG724" s="99">
        <v>32.700000000000003</v>
      </c>
      <c r="BH724" s="142">
        <v>3.5428238103273029</v>
      </c>
      <c r="BI724" s="99">
        <v>4</v>
      </c>
      <c r="BJ724" s="99">
        <f t="shared" si="337"/>
        <v>8.6230649999999986</v>
      </c>
      <c r="BK724" s="99">
        <v>82.902657001889708</v>
      </c>
      <c r="BL724" s="142">
        <v>4.6296296296296298</v>
      </c>
      <c r="BM724" s="76" t="str">
        <f t="shared" si="338"/>
        <v>R44S6</v>
      </c>
      <c r="BN724" s="76">
        <f t="shared" si="339"/>
        <v>-2.4969186942174249E-2</v>
      </c>
      <c r="BO724" s="76"/>
      <c r="BP724" s="110">
        <f t="shared" si="340"/>
        <v>8.5373014299248684</v>
      </c>
      <c r="BQ724" s="144">
        <f t="shared" si="341"/>
        <v>7.400000000000001E-2</v>
      </c>
      <c r="BR724" s="110">
        <f t="shared" si="342"/>
        <v>6.6663371739440764</v>
      </c>
      <c r="BS724" s="99">
        <v>11</v>
      </c>
      <c r="BT724" s="99">
        <f t="shared" si="343"/>
        <v>8101.0752000000002</v>
      </c>
      <c r="BU724" s="122">
        <v>7</v>
      </c>
      <c r="BV724" s="122">
        <f t="shared" si="344"/>
        <v>7415.0752000000002</v>
      </c>
      <c r="BW724" s="122">
        <f t="shared" si="345"/>
        <v>3.0740740740740741E-3</v>
      </c>
      <c r="BX724" s="122" t="s">
        <v>1377</v>
      </c>
      <c r="BY724" s="122">
        <f t="shared" si="346"/>
        <v>0.12384079721785594</v>
      </c>
      <c r="BZ724" s="78">
        <v>-5.9753778672210904</v>
      </c>
      <c r="CA724" s="122">
        <f t="shared" si="347"/>
        <v>-6.2139145580101482</v>
      </c>
      <c r="CB724" s="122">
        <f t="shared" si="348"/>
        <v>-24.965023128261564</v>
      </c>
    </row>
    <row r="725" spans="1:80" x14ac:dyDescent="0.35">
      <c r="A725" s="34" t="s">
        <v>90</v>
      </c>
      <c r="B725" s="34">
        <v>6</v>
      </c>
      <c r="C725" s="8" t="s">
        <v>46</v>
      </c>
      <c r="D725" s="14">
        <v>1</v>
      </c>
      <c r="E725" s="8"/>
      <c r="F725" s="34">
        <v>3295</v>
      </c>
      <c r="G725" s="34">
        <v>3295</v>
      </c>
      <c r="H725" s="34">
        <v>3051</v>
      </c>
      <c r="I725" s="34">
        <v>3051.9</v>
      </c>
      <c r="J725" s="8">
        <v>6</v>
      </c>
      <c r="K725" s="8"/>
      <c r="L725" s="8">
        <v>162.6</v>
      </c>
      <c r="M725" s="8">
        <v>162.6</v>
      </c>
      <c r="N725" s="8">
        <v>457</v>
      </c>
      <c r="O725" s="8">
        <v>30.5</v>
      </c>
      <c r="P725" s="8">
        <v>0.33100000000000002</v>
      </c>
      <c r="Q725" s="8">
        <v>1.9E-2</v>
      </c>
      <c r="R725" s="8">
        <v>7.6999999999999999E-2</v>
      </c>
      <c r="S725" s="8">
        <v>990</v>
      </c>
      <c r="T725" s="8"/>
      <c r="U725" s="8"/>
      <c r="V725" s="8"/>
      <c r="W725" s="8">
        <v>0.47099999999999997</v>
      </c>
      <c r="X725" s="8"/>
      <c r="Y725" s="8"/>
      <c r="Z725" s="8">
        <v>1278</v>
      </c>
      <c r="AA725" s="8">
        <v>12</v>
      </c>
      <c r="AB725" s="8">
        <v>120</v>
      </c>
      <c r="AC725" s="8">
        <v>2859.5</v>
      </c>
      <c r="AD725" s="8">
        <v>309.98599999999999</v>
      </c>
      <c r="AE725" s="8"/>
      <c r="AF725" s="8"/>
      <c r="AG725" s="7">
        <v>0.8</v>
      </c>
      <c r="AH725" s="111">
        <v>0.114</v>
      </c>
      <c r="AI725" s="124">
        <v>0.10415962500000001</v>
      </c>
      <c r="AJ725" s="7">
        <v>34.492259999999995</v>
      </c>
      <c r="AK725" s="124">
        <v>2132.148430448719</v>
      </c>
      <c r="AM725" s="124"/>
      <c r="AN725" s="124">
        <v>10705.32062788461</v>
      </c>
      <c r="AO725" s="124">
        <v>2.6127673076923048</v>
      </c>
      <c r="AQ725" s="78"/>
      <c r="AR725" s="7">
        <v>0.38826101855894629</v>
      </c>
      <c r="AS725" s="7">
        <f t="shared" si="334"/>
        <v>4.0175999999999989</v>
      </c>
      <c r="AT725">
        <v>61.4</v>
      </c>
      <c r="AU725" s="7">
        <v>0</v>
      </c>
      <c r="AV725" s="7">
        <v>0</v>
      </c>
      <c r="AW725" s="78" t="s">
        <v>97</v>
      </c>
      <c r="AX725" s="78" t="s">
        <v>100</v>
      </c>
      <c r="AY725" s="78">
        <v>2134.3000000000002</v>
      </c>
      <c r="AZ725" s="78">
        <v>5144.6400000000003</v>
      </c>
      <c r="BA725" s="78">
        <v>19.68</v>
      </c>
      <c r="BB725" s="78">
        <v>5.9793910322422046E-2</v>
      </c>
      <c r="BC725" s="78" t="str">
        <f t="shared" si="335"/>
        <v>R44S6C1</v>
      </c>
      <c r="BD725" s="78">
        <f t="shared" si="336"/>
        <v>-0.10031620545887923</v>
      </c>
      <c r="BE725" s="78">
        <v>0.18</v>
      </c>
      <c r="BF725" s="78"/>
      <c r="BG725" s="99">
        <v>32.700000000000003</v>
      </c>
      <c r="BH725" s="142">
        <v>3.5428238103273029</v>
      </c>
      <c r="BI725" s="99">
        <v>4</v>
      </c>
      <c r="BJ725" s="99">
        <f t="shared" si="337"/>
        <v>8.6230649999999986</v>
      </c>
      <c r="BK725" s="99">
        <v>82.902657001889708</v>
      </c>
      <c r="BL725" s="142">
        <v>5.331147540983606</v>
      </c>
      <c r="BM725" s="76" t="str">
        <f t="shared" si="338"/>
        <v>R44S6</v>
      </c>
      <c r="BN725" s="76">
        <f t="shared" si="339"/>
        <v>-2.4969186942174249E-2</v>
      </c>
      <c r="BO725" s="76"/>
      <c r="BP725" s="110">
        <f t="shared" si="340"/>
        <v>5.8099716343025092</v>
      </c>
      <c r="BQ725" s="144">
        <f t="shared" si="341"/>
        <v>7.400000000000001E-2</v>
      </c>
      <c r="BR725" s="110">
        <f t="shared" si="342"/>
        <v>6.6663371739440764</v>
      </c>
      <c r="BS725" s="99">
        <v>11</v>
      </c>
      <c r="BT725" s="99">
        <f t="shared" si="343"/>
        <v>8005.8240000000005</v>
      </c>
      <c r="BU725" s="122">
        <v>7</v>
      </c>
      <c r="BV725" s="122">
        <f t="shared" si="344"/>
        <v>7015.8240000000005</v>
      </c>
      <c r="BW725" s="122">
        <f t="shared" si="345"/>
        <v>2.5245901639344261E-3</v>
      </c>
      <c r="BX725" s="122" t="s">
        <v>1377</v>
      </c>
      <c r="BY725" s="122">
        <f t="shared" si="346"/>
        <v>0.11707934819679132</v>
      </c>
      <c r="BZ725" s="78">
        <v>-6.2383573270324995</v>
      </c>
      <c r="CA725" s="122">
        <f t="shared" si="347"/>
        <v>-6.2139145580101482</v>
      </c>
      <c r="CB725" s="122">
        <f t="shared" si="348"/>
        <v>-24.965023128261564</v>
      </c>
    </row>
    <row r="726" spans="1:80" x14ac:dyDescent="0.35">
      <c r="A726" s="34" t="s">
        <v>92</v>
      </c>
      <c r="B726" s="13">
        <v>6</v>
      </c>
      <c r="C726" s="8" t="s">
        <v>46</v>
      </c>
      <c r="D726" s="13">
        <v>1</v>
      </c>
      <c r="E726" s="8"/>
      <c r="F726" s="13">
        <v>2993</v>
      </c>
      <c r="G726" s="13">
        <v>2993.8</v>
      </c>
      <c r="H726" s="48">
        <f>F726-87</f>
        <v>2906</v>
      </c>
      <c r="I726" s="19">
        <f t="shared" ref="I726:I729" si="349">G726-87</f>
        <v>2906.8</v>
      </c>
      <c r="J726" s="8">
        <v>7</v>
      </c>
      <c r="K726" s="8"/>
      <c r="L726" s="57">
        <v>271.60000000000002</v>
      </c>
      <c r="M726" s="8">
        <v>118</v>
      </c>
      <c r="N726" s="8">
        <v>188.7</v>
      </c>
      <c r="O726" s="8">
        <v>24.7</v>
      </c>
      <c r="P726" s="8">
        <v>1.139</v>
      </c>
      <c r="Q726" s="8">
        <v>0.13500000000000001</v>
      </c>
      <c r="R726" s="8">
        <v>0.26900000000000002</v>
      </c>
      <c r="S726" s="8">
        <v>2129</v>
      </c>
      <c r="T726" s="8"/>
      <c r="U726" s="8"/>
      <c r="V726" s="8"/>
      <c r="W726" s="8">
        <v>0.58799999999999997</v>
      </c>
      <c r="X726" s="8"/>
      <c r="Y726" s="8"/>
      <c r="Z726" s="8">
        <v>3149</v>
      </c>
      <c r="AA726" s="8">
        <v>323.39999999999998</v>
      </c>
      <c r="AB726" s="8">
        <v>5.6</v>
      </c>
      <c r="AC726" s="8">
        <v>2761.8333333333335</v>
      </c>
      <c r="AD726" s="8">
        <v>317.48899999999998</v>
      </c>
      <c r="AE726" s="8"/>
      <c r="AF726" s="8"/>
      <c r="AG726" s="7">
        <v>0.85111099163129955</v>
      </c>
      <c r="AH726" s="111">
        <v>0.129</v>
      </c>
      <c r="AI726" s="124">
        <v>9.9772126582278492E-2</v>
      </c>
      <c r="AJ726" s="7">
        <v>39.01</v>
      </c>
      <c r="AK726" s="124">
        <v>1354.1370343511451</v>
      </c>
      <c r="AM726" s="124">
        <v>6500.7041977099243</v>
      </c>
      <c r="AN726" s="124">
        <v>10080.552646564891</v>
      </c>
      <c r="AO726" s="124">
        <v>2.6314870229007639</v>
      </c>
      <c r="AQ726" s="78"/>
      <c r="AR726" s="7">
        <v>0.1926941809792361</v>
      </c>
      <c r="AS726" s="7">
        <f t="shared" si="334"/>
        <v>2.2551000000000001</v>
      </c>
      <c r="AT726">
        <v>43</v>
      </c>
      <c r="AU726" s="7">
        <v>0.33152000000000004</v>
      </c>
      <c r="AV726" s="7">
        <v>10.36</v>
      </c>
      <c r="AW726" s="78" t="s">
        <v>97</v>
      </c>
      <c r="AX726" s="78" t="s">
        <v>100</v>
      </c>
      <c r="AY726" s="78">
        <v>2605.6</v>
      </c>
      <c r="AZ726" s="78">
        <v>5086.6400000000003</v>
      </c>
      <c r="BA726" s="78">
        <v>32.450000000000003</v>
      </c>
      <c r="BB726" s="78">
        <v>167.29274820236674</v>
      </c>
      <c r="BC726" s="78" t="str">
        <f t="shared" si="335"/>
        <v>R73S6C1</v>
      </c>
      <c r="BD726" s="78">
        <f t="shared" si="336"/>
        <v>118.81251684930895</v>
      </c>
      <c r="BE726" s="78">
        <v>415.06000000000006</v>
      </c>
      <c r="BF726" s="78"/>
      <c r="BG726" s="99">
        <v>30</v>
      </c>
      <c r="BH726" s="142">
        <v>2.3276083055626762</v>
      </c>
      <c r="BI726" s="99">
        <v>4</v>
      </c>
      <c r="BJ726" s="99">
        <f t="shared" si="337"/>
        <v>9.7524999999999995</v>
      </c>
      <c r="BK726" s="99">
        <v>70.798085960864739</v>
      </c>
      <c r="BL726" s="142">
        <v>4.7773279352226723</v>
      </c>
      <c r="BM726" s="76" t="str">
        <f t="shared" si="338"/>
        <v>R73S6</v>
      </c>
      <c r="BN726" s="76">
        <f t="shared" si="339"/>
        <v>52.686141124255663</v>
      </c>
      <c r="BO726" s="76"/>
      <c r="BP726" s="110">
        <f t="shared" si="340"/>
        <v>10.125163268572635</v>
      </c>
      <c r="BQ726" s="144">
        <f t="shared" si="341"/>
        <v>0.25750000000000001</v>
      </c>
      <c r="BR726" s="110">
        <f t="shared" si="342"/>
        <v>11.103439912879171</v>
      </c>
      <c r="BS726" s="99">
        <v>11</v>
      </c>
      <c r="BT726" s="99">
        <f t="shared" si="343"/>
        <v>8112.5176167122254</v>
      </c>
      <c r="BU726" s="122">
        <v>7</v>
      </c>
      <c r="BV726" s="122">
        <f t="shared" si="344"/>
        <v>5983.5176167122254</v>
      </c>
      <c r="BW726" s="122">
        <f t="shared" si="345"/>
        <v>1.0890688259109313E-2</v>
      </c>
      <c r="BX726" s="122" t="s">
        <v>1376</v>
      </c>
      <c r="BY726" s="122">
        <f t="shared" si="346"/>
        <v>0.13343616403599926</v>
      </c>
      <c r="BZ726" s="78">
        <v>-5.9578760363272929</v>
      </c>
      <c r="CA726" s="122">
        <f t="shared" si="347"/>
        <v>-5.9378123953558735</v>
      </c>
      <c r="CB726" s="122">
        <f t="shared" si="348"/>
        <v>-13.39036073276703</v>
      </c>
    </row>
    <row r="727" spans="1:80" x14ac:dyDescent="0.35">
      <c r="A727" s="34" t="s">
        <v>92</v>
      </c>
      <c r="B727" s="13">
        <f t="shared" ref="B727:B729" si="350">B726</f>
        <v>6</v>
      </c>
      <c r="C727" s="8" t="s">
        <v>46</v>
      </c>
      <c r="D727" s="13">
        <v>2</v>
      </c>
      <c r="E727" s="8"/>
      <c r="F727" s="13">
        <v>3003</v>
      </c>
      <c r="G727" s="13">
        <v>3004</v>
      </c>
      <c r="H727" s="48">
        <f t="shared" ref="H727:I742" si="351">F727-87</f>
        <v>2916</v>
      </c>
      <c r="I727" s="19">
        <f t="shared" si="349"/>
        <v>2917</v>
      </c>
      <c r="J727" s="8">
        <v>9</v>
      </c>
      <c r="K727" s="8"/>
      <c r="L727" s="57">
        <v>271.60000000000002</v>
      </c>
      <c r="M727" s="8">
        <v>118</v>
      </c>
      <c r="N727" s="8">
        <v>188.7</v>
      </c>
      <c r="O727" s="8">
        <v>24.7</v>
      </c>
      <c r="P727" s="8">
        <v>1.139</v>
      </c>
      <c r="Q727" s="8">
        <v>0.13500000000000001</v>
      </c>
      <c r="R727" s="8">
        <v>0.26900000000000002</v>
      </c>
      <c r="S727" s="8">
        <v>2129</v>
      </c>
      <c r="T727" s="8"/>
      <c r="U727" s="8"/>
      <c r="V727" s="8"/>
      <c r="W727" s="8">
        <v>0.58799999999999997</v>
      </c>
      <c r="X727" s="8"/>
      <c r="Y727" s="8"/>
      <c r="Z727" s="8">
        <v>3149</v>
      </c>
      <c r="AA727" s="8">
        <v>323.39999999999998</v>
      </c>
      <c r="AB727" s="8">
        <v>5.6</v>
      </c>
      <c r="AC727" s="8">
        <v>2761.8333333333335</v>
      </c>
      <c r="AD727" s="8">
        <v>317.48899999999998</v>
      </c>
      <c r="AE727" s="8"/>
      <c r="AF727" s="8"/>
      <c r="AG727" s="7">
        <v>0.85111099163129955</v>
      </c>
      <c r="AH727" s="111">
        <v>0.129</v>
      </c>
      <c r="AI727" s="124">
        <v>9.9772126582278492E-2</v>
      </c>
      <c r="AJ727" s="7">
        <v>39.01</v>
      </c>
      <c r="AK727" s="124">
        <v>1354.1370343511451</v>
      </c>
      <c r="AM727" s="124">
        <v>6500.7041977099243</v>
      </c>
      <c r="AN727" s="124">
        <v>10080.552646564891</v>
      </c>
      <c r="AO727" s="124">
        <v>2.6314870229007639</v>
      </c>
      <c r="AQ727" s="78"/>
      <c r="AR727" s="7">
        <v>0.1926941809792361</v>
      </c>
      <c r="AS727" s="7">
        <f t="shared" si="334"/>
        <v>2.2551000000000001</v>
      </c>
      <c r="AT727">
        <v>43</v>
      </c>
      <c r="AU727" s="7">
        <v>0.33152000000000004</v>
      </c>
      <c r="AV727" s="7">
        <v>10.36</v>
      </c>
      <c r="AW727" s="78" t="s">
        <v>97</v>
      </c>
      <c r="AX727" s="78" t="s">
        <v>100</v>
      </c>
      <c r="AY727" s="78">
        <v>2610.1</v>
      </c>
      <c r="AZ727" s="78">
        <v>5090.6400000000003</v>
      </c>
      <c r="BA727" s="78">
        <v>94.92</v>
      </c>
      <c r="BB727" s="78">
        <v>167.53206962999988</v>
      </c>
      <c r="BC727" s="78" t="str">
        <f t="shared" si="335"/>
        <v>R73S6C2</v>
      </c>
      <c r="BD727" s="78">
        <f t="shared" si="336"/>
        <v>118.81251684930895</v>
      </c>
      <c r="BE727" s="78">
        <v>415.57</v>
      </c>
      <c r="BF727" s="78"/>
      <c r="BG727" s="99">
        <v>30</v>
      </c>
      <c r="BH727" s="142">
        <v>2.3276083055626762</v>
      </c>
      <c r="BI727" s="99">
        <v>4</v>
      </c>
      <c r="BJ727" s="99">
        <f t="shared" si="337"/>
        <v>9.7524999999999995</v>
      </c>
      <c r="BK727" s="99">
        <v>70.798085960864739</v>
      </c>
      <c r="BL727" s="142">
        <v>4.7773279352226723</v>
      </c>
      <c r="BM727" s="76" t="str">
        <f t="shared" si="338"/>
        <v>R73S6</v>
      </c>
      <c r="BN727" s="76">
        <f t="shared" si="339"/>
        <v>52.686141124255663</v>
      </c>
      <c r="BO727" s="76"/>
      <c r="BP727" s="110">
        <f t="shared" si="340"/>
        <v>10.125163268572635</v>
      </c>
      <c r="BQ727" s="144">
        <f t="shared" si="341"/>
        <v>0.25750000000000001</v>
      </c>
      <c r="BR727" s="110">
        <f t="shared" si="342"/>
        <v>11.103439912879171</v>
      </c>
      <c r="BS727" s="99">
        <v>11</v>
      </c>
      <c r="BT727" s="99">
        <f t="shared" si="343"/>
        <v>8140.4340572377305</v>
      </c>
      <c r="BU727" s="122">
        <v>7</v>
      </c>
      <c r="BV727" s="122">
        <f t="shared" si="344"/>
        <v>6011.4340572377305</v>
      </c>
      <c r="BW727" s="122">
        <f t="shared" si="345"/>
        <v>1.0890688259109313E-2</v>
      </c>
      <c r="BX727" s="122" t="s">
        <v>1376</v>
      </c>
      <c r="BY727" s="122">
        <f t="shared" si="346"/>
        <v>0.13343616403599926</v>
      </c>
      <c r="BZ727" s="78">
        <v>-5.9578760363272929</v>
      </c>
      <c r="CA727" s="122">
        <f t="shared" si="347"/>
        <v>-5.9378123953558735</v>
      </c>
      <c r="CB727" s="122">
        <f t="shared" si="348"/>
        <v>-13.39036073276703</v>
      </c>
    </row>
    <row r="728" spans="1:80" x14ac:dyDescent="0.35">
      <c r="A728" s="34" t="s">
        <v>92</v>
      </c>
      <c r="B728" s="13">
        <f t="shared" si="350"/>
        <v>6</v>
      </c>
      <c r="C728" s="8" t="s">
        <v>46</v>
      </c>
      <c r="D728" s="13">
        <v>3</v>
      </c>
      <c r="E728" s="8"/>
      <c r="F728" s="13">
        <v>3014</v>
      </c>
      <c r="G728" s="13">
        <v>3014.8</v>
      </c>
      <c r="H728" s="48">
        <f t="shared" si="351"/>
        <v>2927</v>
      </c>
      <c r="I728" s="19">
        <f t="shared" si="349"/>
        <v>2927.8</v>
      </c>
      <c r="J728" s="8">
        <v>7</v>
      </c>
      <c r="K728" s="8"/>
      <c r="L728" s="75">
        <v>198.5</v>
      </c>
      <c r="M728" s="8">
        <v>118</v>
      </c>
      <c r="N728" s="8">
        <v>113</v>
      </c>
      <c r="O728" s="8">
        <v>20.7</v>
      </c>
      <c r="P728" s="8">
        <v>0.97199999999999998</v>
      </c>
      <c r="Q728" s="8">
        <v>0.11600000000000001</v>
      </c>
      <c r="R728" s="8">
        <v>0.246</v>
      </c>
      <c r="S728" s="8">
        <v>1916</v>
      </c>
      <c r="T728" s="8"/>
      <c r="U728" s="8"/>
      <c r="V728" s="8"/>
      <c r="W728" s="8">
        <v>0.50700000000000001</v>
      </c>
      <c r="X728" s="8"/>
      <c r="Y728" s="8"/>
      <c r="Z728" s="8">
        <v>2613</v>
      </c>
      <c r="AA728" s="8">
        <v>12.4</v>
      </c>
      <c r="AB728" s="8">
        <v>5.6</v>
      </c>
      <c r="AC728" s="8">
        <v>2761.8333333333335</v>
      </c>
      <c r="AD728" s="8">
        <v>317.48899999999998</v>
      </c>
      <c r="AE728" s="8"/>
      <c r="AF728" s="8"/>
      <c r="AG728" s="7">
        <v>0.85111099163129955</v>
      </c>
      <c r="AH728" s="111">
        <v>0.129</v>
      </c>
      <c r="AI728" s="124">
        <v>9.9772126582278492E-2</v>
      </c>
      <c r="AJ728" s="7">
        <v>39.01</v>
      </c>
      <c r="AK728" s="124">
        <v>1354.1370343511451</v>
      </c>
      <c r="AM728" s="124">
        <v>6500.7041977099243</v>
      </c>
      <c r="AN728" s="124">
        <v>10080.552646564891</v>
      </c>
      <c r="AO728" s="124">
        <v>2.6314870229007639</v>
      </c>
      <c r="AQ728" s="78"/>
      <c r="AR728" s="7">
        <v>0.1926941809792361</v>
      </c>
      <c r="AS728" s="7">
        <f t="shared" si="334"/>
        <v>2.2551000000000001</v>
      </c>
      <c r="AT728">
        <v>43</v>
      </c>
      <c r="AU728" s="7">
        <v>0.26527999999999996</v>
      </c>
      <c r="AV728" s="7">
        <v>8.2899999999999991</v>
      </c>
      <c r="AW728" s="78" t="s">
        <v>97</v>
      </c>
      <c r="AX728" s="78" t="s">
        <v>100</v>
      </c>
      <c r="AY728" s="78">
        <v>2615</v>
      </c>
      <c r="AZ728" s="78">
        <v>5095.04</v>
      </c>
      <c r="BA728" s="78">
        <v>94.89</v>
      </c>
      <c r="BB728" s="78">
        <v>139.95338784858308</v>
      </c>
      <c r="BC728" s="78" t="str">
        <f t="shared" si="335"/>
        <v>R73S6C3</v>
      </c>
      <c r="BD728" s="78">
        <f t="shared" si="336"/>
        <v>118.81251684930895</v>
      </c>
      <c r="BE728" s="78">
        <v>347.08999999999992</v>
      </c>
      <c r="BF728" s="78"/>
      <c r="BG728" s="99">
        <v>30</v>
      </c>
      <c r="BH728" s="142">
        <v>2.3276083055626762</v>
      </c>
      <c r="BI728" s="99">
        <v>4</v>
      </c>
      <c r="BJ728" s="99">
        <f t="shared" si="337"/>
        <v>9.7524999999999995</v>
      </c>
      <c r="BK728" s="99">
        <v>70.798085960864739</v>
      </c>
      <c r="BL728" s="142">
        <v>5.7004830917874401</v>
      </c>
      <c r="BM728" s="76" t="str">
        <f t="shared" si="338"/>
        <v>R73S6</v>
      </c>
      <c r="BN728" s="76">
        <f t="shared" si="339"/>
        <v>52.686141124255663</v>
      </c>
      <c r="BO728" s="76"/>
      <c r="BP728" s="110">
        <f t="shared" si="340"/>
        <v>12.081716557185706</v>
      </c>
      <c r="BQ728" s="144">
        <f t="shared" si="341"/>
        <v>0.25750000000000001</v>
      </c>
      <c r="BR728" s="110">
        <f t="shared" si="342"/>
        <v>11.103439912879171</v>
      </c>
      <c r="BS728" s="99">
        <v>11</v>
      </c>
      <c r="BT728" s="99">
        <f t="shared" si="343"/>
        <v>8171.1421418157888</v>
      </c>
      <c r="BU728" s="122">
        <v>7</v>
      </c>
      <c r="BV728" s="122">
        <f t="shared" si="344"/>
        <v>6255.1421418157888</v>
      </c>
      <c r="BW728" s="122">
        <f t="shared" si="345"/>
        <v>1.1884057971014493E-2</v>
      </c>
      <c r="BX728" s="122" t="s">
        <v>1376</v>
      </c>
      <c r="BY728" s="122">
        <f t="shared" si="346"/>
        <v>0.15922093003329379</v>
      </c>
      <c r="BZ728" s="78">
        <v>-5.917748754384454</v>
      </c>
      <c r="CA728" s="122">
        <f t="shared" si="347"/>
        <v>-5.9378123953558735</v>
      </c>
      <c r="CB728" s="122">
        <f t="shared" si="348"/>
        <v>-13.39036073276703</v>
      </c>
    </row>
    <row r="729" spans="1:80" x14ac:dyDescent="0.35">
      <c r="A729" s="34" t="s">
        <v>92</v>
      </c>
      <c r="B729" s="13">
        <f t="shared" si="350"/>
        <v>6</v>
      </c>
      <c r="C729" s="8" t="s">
        <v>46</v>
      </c>
      <c r="D729" s="13">
        <v>4</v>
      </c>
      <c r="E729" s="8"/>
      <c r="F729" s="13">
        <v>3025</v>
      </c>
      <c r="G729" s="13">
        <v>3025.8</v>
      </c>
      <c r="H729" s="48">
        <f t="shared" si="351"/>
        <v>2938</v>
      </c>
      <c r="I729" s="19">
        <f t="shared" si="349"/>
        <v>2938.8</v>
      </c>
      <c r="J729" s="8">
        <v>7</v>
      </c>
      <c r="K729" s="8"/>
      <c r="L729" s="75">
        <v>198.5</v>
      </c>
      <c r="M729" s="8">
        <v>118</v>
      </c>
      <c r="N729" s="8">
        <v>113</v>
      </c>
      <c r="O729" s="8">
        <v>20.7</v>
      </c>
      <c r="P729" s="8">
        <v>0.97199999999999998</v>
      </c>
      <c r="Q729" s="8">
        <v>0.11600000000000001</v>
      </c>
      <c r="R729" s="8">
        <v>0.246</v>
      </c>
      <c r="S729" s="8">
        <v>1916</v>
      </c>
      <c r="T729" s="8"/>
      <c r="U729" s="8"/>
      <c r="V729" s="8"/>
      <c r="W729" s="8">
        <v>0.50700000000000001</v>
      </c>
      <c r="X729" s="8"/>
      <c r="Y729" s="8"/>
      <c r="Z729" s="8">
        <v>2613</v>
      </c>
      <c r="AA729" s="8">
        <v>12.4</v>
      </c>
      <c r="AB729" s="8">
        <v>5.6</v>
      </c>
      <c r="AC729" s="8">
        <v>2761.8333333333335</v>
      </c>
      <c r="AD729" s="8">
        <v>317.48899999999998</v>
      </c>
      <c r="AE729" s="8"/>
      <c r="AF729" s="8"/>
      <c r="AG729" s="7">
        <v>0.85111099163129955</v>
      </c>
      <c r="AH729" s="111">
        <v>0.129</v>
      </c>
      <c r="AI729" s="124">
        <v>9.9772126582278492E-2</v>
      </c>
      <c r="AJ729" s="7">
        <v>39.01</v>
      </c>
      <c r="AK729" s="124">
        <v>1354.1370343511451</v>
      </c>
      <c r="AM729" s="124">
        <v>6500.7041977099243</v>
      </c>
      <c r="AN729" s="124">
        <v>10080.552646564891</v>
      </c>
      <c r="AO729" s="124">
        <v>2.6314870229007639</v>
      </c>
      <c r="AQ729" s="78"/>
      <c r="AR729" s="7">
        <v>0.1926941809792361</v>
      </c>
      <c r="AS729" s="7">
        <f t="shared" si="334"/>
        <v>2.2551000000000001</v>
      </c>
      <c r="AT729">
        <v>43</v>
      </c>
      <c r="AU729" s="7">
        <v>0</v>
      </c>
      <c r="AV729" s="7">
        <v>0</v>
      </c>
      <c r="AW729" s="78" t="s">
        <v>97</v>
      </c>
      <c r="AX729" s="78" t="s">
        <v>100</v>
      </c>
      <c r="AY729" s="78">
        <v>2619.9</v>
      </c>
      <c r="AZ729" s="78">
        <v>5099.4399999999996</v>
      </c>
      <c r="BA729" s="78">
        <v>94.82</v>
      </c>
      <c r="BB729" s="78">
        <v>0.47186171628608536</v>
      </c>
      <c r="BC729" s="78" t="str">
        <f t="shared" si="335"/>
        <v>R73S6C4</v>
      </c>
      <c r="BD729" s="78">
        <f t="shared" si="336"/>
        <v>118.81251684930895</v>
      </c>
      <c r="BE729" s="78">
        <v>1.1699999999999997</v>
      </c>
      <c r="BF729" s="78"/>
      <c r="BG729" s="99">
        <v>30</v>
      </c>
      <c r="BH729" s="142">
        <v>2.3276083055626762</v>
      </c>
      <c r="BI729" s="99">
        <v>4</v>
      </c>
      <c r="BJ729" s="99">
        <f t="shared" si="337"/>
        <v>9.7524999999999995</v>
      </c>
      <c r="BK729" s="99">
        <v>70.798085960864739</v>
      </c>
      <c r="BL729" s="142">
        <v>5.7004830917874401</v>
      </c>
      <c r="BM729" s="76" t="str">
        <f t="shared" si="338"/>
        <v>R73S6</v>
      </c>
      <c r="BN729" s="76">
        <f t="shared" si="339"/>
        <v>52.686141124255663</v>
      </c>
      <c r="BO729" s="76"/>
      <c r="BP729" s="110">
        <f t="shared" si="340"/>
        <v>12.081716557185706</v>
      </c>
      <c r="BQ729" s="144">
        <f t="shared" si="341"/>
        <v>0.25750000000000001</v>
      </c>
      <c r="BR729" s="110">
        <f t="shared" si="342"/>
        <v>11.103439912879171</v>
      </c>
      <c r="BS729" s="99">
        <v>11</v>
      </c>
      <c r="BT729" s="99">
        <f t="shared" si="343"/>
        <v>8201.8502263938462</v>
      </c>
      <c r="BU729" s="122">
        <v>7</v>
      </c>
      <c r="BV729" s="122">
        <f t="shared" si="344"/>
        <v>6285.8502263938462</v>
      </c>
      <c r="BW729" s="122">
        <f t="shared" si="345"/>
        <v>1.1884057971014493E-2</v>
      </c>
      <c r="BX729" s="122" t="s">
        <v>1376</v>
      </c>
      <c r="BY729" s="122">
        <f t="shared" si="346"/>
        <v>0.15922093003329379</v>
      </c>
      <c r="BZ729" s="78">
        <v>-5.917748754384454</v>
      </c>
      <c r="CA729" s="122">
        <f t="shared" si="347"/>
        <v>-5.9378123953558735</v>
      </c>
      <c r="CB729" s="122">
        <f t="shared" si="348"/>
        <v>-13.39036073276703</v>
      </c>
    </row>
    <row r="730" spans="1:80" x14ac:dyDescent="0.35">
      <c r="A730" s="34" t="s">
        <v>92</v>
      </c>
      <c r="B730" s="13">
        <v>5</v>
      </c>
      <c r="C730" s="8" t="s">
        <v>45</v>
      </c>
      <c r="D730" s="14">
        <v>1</v>
      </c>
      <c r="E730" s="8"/>
      <c r="F730" s="13">
        <v>3047</v>
      </c>
      <c r="G730" s="13">
        <v>3047.8</v>
      </c>
      <c r="H730" s="48">
        <f t="shared" si="351"/>
        <v>2960</v>
      </c>
      <c r="I730" s="19">
        <f t="shared" si="351"/>
        <v>2960.8</v>
      </c>
      <c r="J730" s="8">
        <v>7</v>
      </c>
      <c r="K730" s="8"/>
      <c r="L730" s="8">
        <v>231</v>
      </c>
      <c r="M730" s="8">
        <v>179</v>
      </c>
      <c r="N730" s="8">
        <v>198</v>
      </c>
      <c r="O730" s="8">
        <v>4.8</v>
      </c>
      <c r="P730" s="8">
        <v>1.468</v>
      </c>
      <c r="Q730" s="8">
        <v>0.122</v>
      </c>
      <c r="R730" s="8">
        <v>0.27100000000000002</v>
      </c>
      <c r="S730" s="8">
        <v>1708</v>
      </c>
      <c r="T730" s="8"/>
      <c r="U730" s="8"/>
      <c r="V730" s="8"/>
      <c r="W730" s="8">
        <v>0.622</v>
      </c>
      <c r="X730" s="8"/>
      <c r="Y730" s="8"/>
      <c r="Z730" s="8">
        <v>2710</v>
      </c>
      <c r="AA730" s="8">
        <v>757</v>
      </c>
      <c r="AB730" s="8">
        <v>5.6</v>
      </c>
      <c r="AC730" s="8">
        <v>2613.6904761904761</v>
      </c>
      <c r="AD730" s="8">
        <v>201.47200000000001</v>
      </c>
      <c r="AE730" s="8"/>
      <c r="AF730" s="8"/>
      <c r="AG730" s="7">
        <v>0.9528950053386589</v>
      </c>
      <c r="AH730" s="111">
        <v>8.4000000000000005E-2</v>
      </c>
      <c r="AI730" s="124">
        <v>2.4877E-2</v>
      </c>
      <c r="AJ730" s="7">
        <v>16</v>
      </c>
      <c r="AK730" s="124">
        <v>2551.1049473684188</v>
      </c>
      <c r="AM730" s="124">
        <v>6803.0391015789464</v>
      </c>
      <c r="AN730" s="124">
        <v>10318.850864736831</v>
      </c>
      <c r="AO730" s="124">
        <v>6.2210078947368448</v>
      </c>
      <c r="AQ730" s="78"/>
      <c r="AR730" s="7">
        <v>0.1173125</v>
      </c>
      <c r="AS730" s="7">
        <f t="shared" si="334"/>
        <v>0.56309999999999993</v>
      </c>
      <c r="AT730">
        <v>58.5</v>
      </c>
      <c r="AU730" s="7">
        <v>0.20352000000000003</v>
      </c>
      <c r="AV730" s="7">
        <v>6.36</v>
      </c>
      <c r="AW730" s="78" t="s">
        <v>97</v>
      </c>
      <c r="AX730" s="78" t="s">
        <v>100</v>
      </c>
      <c r="AY730" s="78">
        <v>2628.9</v>
      </c>
      <c r="AZ730" s="78">
        <v>5108.24</v>
      </c>
      <c r="BA730" s="78">
        <v>47.4</v>
      </c>
      <c r="BB730" s="78">
        <v>102.64425209934903</v>
      </c>
      <c r="BC730" s="78" t="str">
        <f t="shared" si="335"/>
        <v>R73S5C1</v>
      </c>
      <c r="BD730" s="78">
        <f t="shared" si="336"/>
        <v>166.22723707727462</v>
      </c>
      <c r="BE730" s="78">
        <v>254.49</v>
      </c>
      <c r="BF730" s="78"/>
      <c r="BG730" s="99">
        <v>30.2</v>
      </c>
      <c r="BH730" s="142">
        <v>1.26875</v>
      </c>
      <c r="BI730" s="99">
        <v>4</v>
      </c>
      <c r="BJ730" s="99">
        <f t="shared" si="337"/>
        <v>4</v>
      </c>
      <c r="BK730" s="99">
        <v>163.35565476190476</v>
      </c>
      <c r="BL730" s="142">
        <v>37.291666666666671</v>
      </c>
      <c r="BM730" s="76" t="str">
        <f t="shared" si="338"/>
        <v>R73S5</v>
      </c>
      <c r="BN730" s="76">
        <f t="shared" si="339"/>
        <v>295.20020791560052</v>
      </c>
      <c r="BO730" s="76"/>
      <c r="BP730" s="110">
        <f t="shared" si="340"/>
        <v>21.795796374641771</v>
      </c>
      <c r="BQ730" s="144">
        <f t="shared" si="341"/>
        <v>0.23674999999999999</v>
      </c>
      <c r="BR730" s="110">
        <f t="shared" si="342"/>
        <v>19.517718652449531</v>
      </c>
      <c r="BS730" s="99">
        <v>11</v>
      </c>
      <c r="BT730" s="99">
        <f t="shared" si="343"/>
        <v>9251.4670278319718</v>
      </c>
      <c r="BU730" s="122">
        <v>7</v>
      </c>
      <c r="BV730" s="122">
        <f t="shared" si="344"/>
        <v>7543.4670278319718</v>
      </c>
      <c r="BW730" s="122">
        <f t="shared" si="345"/>
        <v>5.645833333333334E-2</v>
      </c>
      <c r="BX730" s="122" t="s">
        <v>1376</v>
      </c>
      <c r="BY730" s="122">
        <f t="shared" si="346"/>
        <v>0.76202991430064437</v>
      </c>
      <c r="BZ730" s="78">
        <v>-6.3745772177023836</v>
      </c>
      <c r="CA730" s="122">
        <f t="shared" si="347"/>
        <v>-6.453944110140152</v>
      </c>
      <c r="CB730" s="122">
        <f t="shared" si="348"/>
        <v>-3.6342159284199194</v>
      </c>
    </row>
    <row r="731" spans="1:80" x14ac:dyDescent="0.35">
      <c r="A731" s="34" t="s">
        <v>92</v>
      </c>
      <c r="B731" s="13">
        <f t="shared" ref="B731:B733" si="352">B730</f>
        <v>5</v>
      </c>
      <c r="C731" s="8" t="s">
        <v>45</v>
      </c>
      <c r="D731" s="14">
        <v>2</v>
      </c>
      <c r="E731" s="8"/>
      <c r="F731" s="13">
        <v>3073.4</v>
      </c>
      <c r="G731" s="13">
        <v>3074.2</v>
      </c>
      <c r="H731" s="48">
        <f t="shared" si="351"/>
        <v>2986.4</v>
      </c>
      <c r="I731" s="19">
        <f t="shared" si="351"/>
        <v>2987.2</v>
      </c>
      <c r="J731" s="8">
        <v>7</v>
      </c>
      <c r="K731" s="8"/>
      <c r="L731" s="8">
        <v>311</v>
      </c>
      <c r="M731" s="8">
        <v>254</v>
      </c>
      <c r="N731" s="8">
        <v>222</v>
      </c>
      <c r="O731" s="8">
        <v>5.3</v>
      </c>
      <c r="P731" s="8">
        <v>0.83099999999999996</v>
      </c>
      <c r="Q731" s="8">
        <v>6.9000000000000006E-2</v>
      </c>
      <c r="R731" s="8">
        <v>0.188</v>
      </c>
      <c r="S731" s="8">
        <v>1536</v>
      </c>
      <c r="T731" s="8"/>
      <c r="U731" s="8"/>
      <c r="V731" s="8"/>
      <c r="W731" s="8">
        <v>0.438</v>
      </c>
      <c r="X731" s="8"/>
      <c r="Y731" s="8"/>
      <c r="Z731" s="8">
        <v>1458</v>
      </c>
      <c r="AA731" s="8">
        <v>46.5</v>
      </c>
      <c r="AB731" s="8">
        <v>5.6</v>
      </c>
      <c r="AC731" s="8">
        <v>2613.6904761904761</v>
      </c>
      <c r="AD731" s="8">
        <v>201.47200000000001</v>
      </c>
      <c r="AE731" s="8"/>
      <c r="AF731" s="8"/>
      <c r="AG731" s="7">
        <v>0.9528950053386589</v>
      </c>
      <c r="AH731" s="111">
        <v>8.4000000000000005E-2</v>
      </c>
      <c r="AI731" s="124">
        <v>2.4877E-2</v>
      </c>
      <c r="AJ731" s="7">
        <v>16</v>
      </c>
      <c r="AK731" s="124">
        <v>2551.1049473684188</v>
      </c>
      <c r="AM731" s="124">
        <v>6803.0391015789464</v>
      </c>
      <c r="AN731" s="124">
        <v>10318.850864736831</v>
      </c>
      <c r="AO731" s="124">
        <v>6.2210078947368448</v>
      </c>
      <c r="AQ731" s="78"/>
      <c r="AR731" s="7">
        <v>0.1173125</v>
      </c>
      <c r="AS731" s="7">
        <f t="shared" si="334"/>
        <v>0.56309999999999993</v>
      </c>
      <c r="AT731">
        <v>58.5</v>
      </c>
      <c r="AU731" s="7">
        <v>0.16512000000000002</v>
      </c>
      <c r="AV731" s="7">
        <v>5.16</v>
      </c>
      <c r="AW731" s="78" t="s">
        <v>97</v>
      </c>
      <c r="AX731" s="78" t="s">
        <v>100</v>
      </c>
      <c r="AY731" s="78">
        <v>2639.7</v>
      </c>
      <c r="AZ731" s="78">
        <v>5118.8</v>
      </c>
      <c r="BA731" s="78">
        <v>47.38</v>
      </c>
      <c r="BB731" s="78">
        <v>83.848977451494491</v>
      </c>
      <c r="BC731" s="78" t="str">
        <f t="shared" si="335"/>
        <v>R73S5C2</v>
      </c>
      <c r="BD731" s="78">
        <f t="shared" si="336"/>
        <v>166.22723707727462</v>
      </c>
      <c r="BE731" s="78">
        <v>207.87000000000003</v>
      </c>
      <c r="BF731" s="78"/>
      <c r="BG731" s="99">
        <v>30.2</v>
      </c>
      <c r="BH731" s="142">
        <v>1.26875</v>
      </c>
      <c r="BI731" s="99">
        <v>4</v>
      </c>
      <c r="BJ731" s="99">
        <f t="shared" si="337"/>
        <v>4</v>
      </c>
      <c r="BK731" s="99">
        <v>163.35565476190476</v>
      </c>
      <c r="BL731" s="142">
        <v>47.924528301886795</v>
      </c>
      <c r="BM731" s="76" t="str">
        <f t="shared" si="338"/>
        <v>R73S5</v>
      </c>
      <c r="BN731" s="76">
        <f t="shared" si="339"/>
        <v>295.20020791560052</v>
      </c>
      <c r="BO731" s="76"/>
      <c r="BP731" s="110">
        <f t="shared" si="340"/>
        <v>13.91097032022895</v>
      </c>
      <c r="BQ731" s="144">
        <f t="shared" si="341"/>
        <v>0.23674999999999999</v>
      </c>
      <c r="BR731" s="110">
        <f t="shared" si="342"/>
        <v>19.517718652449531</v>
      </c>
      <c r="BS731" s="99">
        <v>11</v>
      </c>
      <c r="BT731" s="99">
        <f t="shared" si="343"/>
        <v>9333.9801121342553</v>
      </c>
      <c r="BU731" s="122">
        <v>7</v>
      </c>
      <c r="BV731" s="122">
        <f t="shared" si="344"/>
        <v>7797.9801121342553</v>
      </c>
      <c r="BW731" s="122">
        <f t="shared" si="345"/>
        <v>3.547169811320755E-2</v>
      </c>
      <c r="BX731" s="122" t="s">
        <v>1376</v>
      </c>
      <c r="BY731" s="122">
        <f t="shared" si="346"/>
        <v>0.75323858621598605</v>
      </c>
      <c r="BZ731" s="78">
        <v>-6.7245256788801653</v>
      </c>
      <c r="CA731" s="122">
        <f t="shared" si="347"/>
        <v>-6.453944110140152</v>
      </c>
      <c r="CB731" s="122">
        <f t="shared" si="348"/>
        <v>-3.6342159284199194</v>
      </c>
    </row>
    <row r="732" spans="1:80" x14ac:dyDescent="0.35">
      <c r="A732" s="34" t="s">
        <v>92</v>
      </c>
      <c r="B732" s="13">
        <f t="shared" si="352"/>
        <v>5</v>
      </c>
      <c r="C732" s="8" t="s">
        <v>45</v>
      </c>
      <c r="D732" s="14">
        <v>3</v>
      </c>
      <c r="E732" s="8"/>
      <c r="F732" s="13">
        <v>3085</v>
      </c>
      <c r="G732" s="13">
        <v>3085.8</v>
      </c>
      <c r="H732" s="48">
        <f t="shared" si="351"/>
        <v>2998</v>
      </c>
      <c r="I732" s="19">
        <f t="shared" si="351"/>
        <v>2998.8</v>
      </c>
      <c r="J732" s="8">
        <v>7</v>
      </c>
      <c r="K732" s="8"/>
      <c r="L732" s="8">
        <v>270</v>
      </c>
      <c r="M732" s="8">
        <v>211</v>
      </c>
      <c r="N732" s="8">
        <v>231</v>
      </c>
      <c r="O732" s="8">
        <v>4.2</v>
      </c>
      <c r="P732" s="8">
        <v>1.419</v>
      </c>
      <c r="Q732" s="8">
        <v>0.11799999999999999</v>
      </c>
      <c r="R732" s="8">
        <v>0.253</v>
      </c>
      <c r="S732" s="8">
        <v>1875</v>
      </c>
      <c r="T732" s="8"/>
      <c r="U732" s="8"/>
      <c r="V732" s="8"/>
      <c r="W732" s="8">
        <v>0.56999999999999995</v>
      </c>
      <c r="X732" s="8"/>
      <c r="Y732" s="8"/>
      <c r="Z732" s="8">
        <v>2206</v>
      </c>
      <c r="AA732" s="8">
        <v>39.6</v>
      </c>
      <c r="AB732" s="8">
        <v>5.6</v>
      </c>
      <c r="AC732" s="8">
        <v>2613.6904761904761</v>
      </c>
      <c r="AD732" s="8">
        <v>201.47200000000001</v>
      </c>
      <c r="AE732" s="8"/>
      <c r="AF732" s="8"/>
      <c r="AG732" s="7">
        <v>0.9528950053386589</v>
      </c>
      <c r="AH732" s="111">
        <v>8.4000000000000005E-2</v>
      </c>
      <c r="AI732" s="124">
        <v>2.4877E-2</v>
      </c>
      <c r="AJ732" s="7">
        <v>16</v>
      </c>
      <c r="AK732" s="124">
        <v>2551.1049473684188</v>
      </c>
      <c r="AM732" s="124">
        <v>6803.0391015789464</v>
      </c>
      <c r="AN732" s="124">
        <v>10318.850864736831</v>
      </c>
      <c r="AO732" s="124">
        <v>6.2210078947368448</v>
      </c>
      <c r="AQ732" s="78"/>
      <c r="AR732" s="7">
        <v>0.1173125</v>
      </c>
      <c r="AS732" s="7">
        <f t="shared" si="334"/>
        <v>0.56309999999999993</v>
      </c>
      <c r="AT732">
        <v>58.5</v>
      </c>
      <c r="AU732" s="7">
        <v>0.66335999999999995</v>
      </c>
      <c r="AV732" s="7">
        <v>20.73</v>
      </c>
      <c r="AW732" s="78" t="s">
        <v>97</v>
      </c>
      <c r="AX732" s="78" t="s">
        <v>100</v>
      </c>
      <c r="AY732" s="78">
        <v>2645</v>
      </c>
      <c r="AZ732" s="78">
        <v>5123.4399999999996</v>
      </c>
      <c r="BA732" s="78">
        <v>189.51</v>
      </c>
      <c r="BB732" s="78">
        <v>343.19571988831694</v>
      </c>
      <c r="BC732" s="78" t="str">
        <f t="shared" si="335"/>
        <v>R73S5C3</v>
      </c>
      <c r="BD732" s="78">
        <f t="shared" si="336"/>
        <v>166.22723707727462</v>
      </c>
      <c r="BE732" s="78">
        <v>850.59000000000015</v>
      </c>
      <c r="BF732" s="78"/>
      <c r="BG732" s="99">
        <v>30.2</v>
      </c>
      <c r="BH732" s="142">
        <v>1.26875</v>
      </c>
      <c r="BI732" s="99">
        <v>4</v>
      </c>
      <c r="BJ732" s="99">
        <f t="shared" si="337"/>
        <v>4</v>
      </c>
      <c r="BK732" s="99">
        <v>163.35565476190476</v>
      </c>
      <c r="BL732" s="142">
        <v>50.238095238095234</v>
      </c>
      <c r="BM732" s="76" t="str">
        <f t="shared" si="338"/>
        <v>R73S5</v>
      </c>
      <c r="BN732" s="76">
        <f t="shared" si="339"/>
        <v>295.20020791560052</v>
      </c>
      <c r="BO732" s="76"/>
      <c r="BP732" s="110">
        <f t="shared" si="340"/>
        <v>21.131740290106308</v>
      </c>
      <c r="BQ732" s="144">
        <f t="shared" si="341"/>
        <v>0.23674999999999999</v>
      </c>
      <c r="BR732" s="110">
        <f t="shared" si="342"/>
        <v>19.517718652449531</v>
      </c>
      <c r="BS732" s="99">
        <v>11</v>
      </c>
      <c r="BT732" s="99">
        <f t="shared" si="343"/>
        <v>9370.2358612973803</v>
      </c>
      <c r="BU732" s="122">
        <v>7</v>
      </c>
      <c r="BV732" s="122">
        <f t="shared" si="344"/>
        <v>7495.2358612973803</v>
      </c>
      <c r="BW732" s="122">
        <f t="shared" si="345"/>
        <v>6.0238095238095236E-2</v>
      </c>
      <c r="BX732" s="122" t="s">
        <v>1376</v>
      </c>
      <c r="BY732" s="122">
        <f t="shared" si="346"/>
        <v>0.90744711327857353</v>
      </c>
      <c r="BZ732" s="78">
        <v>-6.5390495453376944</v>
      </c>
      <c r="CA732" s="122">
        <f t="shared" si="347"/>
        <v>-6.453944110140152</v>
      </c>
      <c r="CB732" s="122">
        <f t="shared" si="348"/>
        <v>-3.6342159284199194</v>
      </c>
    </row>
    <row r="733" spans="1:80" x14ac:dyDescent="0.35">
      <c r="A733" s="34" t="s">
        <v>92</v>
      </c>
      <c r="B733" s="13">
        <f t="shared" si="352"/>
        <v>5</v>
      </c>
      <c r="C733" s="8" t="s">
        <v>45</v>
      </c>
      <c r="D733" s="14">
        <v>4</v>
      </c>
      <c r="E733" s="8"/>
      <c r="F733" s="13">
        <v>3089.5</v>
      </c>
      <c r="G733" s="13">
        <v>3090.5</v>
      </c>
      <c r="H733" s="48">
        <f t="shared" si="351"/>
        <v>3002.5</v>
      </c>
      <c r="I733" s="19">
        <f t="shared" si="351"/>
        <v>3003.5</v>
      </c>
      <c r="J733" s="8">
        <v>9</v>
      </c>
      <c r="K733" s="8"/>
      <c r="L733" s="8">
        <v>205</v>
      </c>
      <c r="M733" s="8">
        <v>147</v>
      </c>
      <c r="N733" s="8">
        <v>147</v>
      </c>
      <c r="O733" s="8">
        <v>6</v>
      </c>
      <c r="P733" s="8">
        <v>1.228</v>
      </c>
      <c r="Q733" s="8">
        <v>0.10199999999999999</v>
      </c>
      <c r="R733" s="8">
        <v>0.23499999999999999</v>
      </c>
      <c r="S733" s="8">
        <v>1794</v>
      </c>
      <c r="T733" s="8"/>
      <c r="U733" s="8"/>
      <c r="V733" s="8"/>
      <c r="W733" s="8">
        <v>0.48699999999999999</v>
      </c>
      <c r="X733" s="8"/>
      <c r="Y733" s="8"/>
      <c r="Z733" s="8">
        <v>2223</v>
      </c>
      <c r="AA733" s="8">
        <v>174.6</v>
      </c>
      <c r="AB733" s="8">
        <v>5.6</v>
      </c>
      <c r="AC733" s="8">
        <v>2613.6904761904761</v>
      </c>
      <c r="AD733" s="8">
        <v>201.47200000000001</v>
      </c>
      <c r="AE733" s="8"/>
      <c r="AF733" s="8"/>
      <c r="AG733" s="7">
        <v>0.9528950053386589</v>
      </c>
      <c r="AH733" s="111">
        <v>8.4000000000000005E-2</v>
      </c>
      <c r="AI733" s="124">
        <v>2.4877E-2</v>
      </c>
      <c r="AJ733" s="7">
        <v>16</v>
      </c>
      <c r="AK733" s="124">
        <v>2551.1049473684188</v>
      </c>
      <c r="AM733" s="124">
        <v>6803.0391015789464</v>
      </c>
      <c r="AN733" s="124">
        <v>10318.850864736831</v>
      </c>
      <c r="AO733" s="124">
        <v>6.2210078947368448</v>
      </c>
      <c r="AQ733" s="78"/>
      <c r="AR733" s="7">
        <v>0.1173125</v>
      </c>
      <c r="AS733" s="7">
        <f t="shared" si="334"/>
        <v>0.56309999999999993</v>
      </c>
      <c r="AT733">
        <v>58.5</v>
      </c>
      <c r="AU733" s="7">
        <v>0.26527999999999996</v>
      </c>
      <c r="AV733" s="7">
        <v>8.2899999999999991</v>
      </c>
      <c r="AW733" s="78" t="s">
        <v>97</v>
      </c>
      <c r="AX733" s="78" t="s">
        <v>100</v>
      </c>
      <c r="AY733" s="78">
        <v>2647.5</v>
      </c>
      <c r="AZ733" s="78">
        <v>5125.24</v>
      </c>
      <c r="BA733" s="78">
        <v>142.13</v>
      </c>
      <c r="BB733" s="78">
        <v>135.21999886993794</v>
      </c>
      <c r="BC733" s="78" t="str">
        <f t="shared" si="335"/>
        <v>R73S5C4</v>
      </c>
      <c r="BD733" s="78">
        <f t="shared" si="336"/>
        <v>166.22723707727462</v>
      </c>
      <c r="BE733" s="78">
        <v>335.04</v>
      </c>
      <c r="BF733" s="78"/>
      <c r="BG733" s="99">
        <v>30.2</v>
      </c>
      <c r="BH733" s="142">
        <v>1.26875</v>
      </c>
      <c r="BI733" s="99">
        <v>4</v>
      </c>
      <c r="BJ733" s="99">
        <f t="shared" si="337"/>
        <v>4</v>
      </c>
      <c r="BK733" s="99">
        <v>163.35565476190476</v>
      </c>
      <c r="BL733" s="142">
        <v>24.5</v>
      </c>
      <c r="BM733" s="76" t="str">
        <f t="shared" si="338"/>
        <v>R73S5</v>
      </c>
      <c r="BN733" s="76">
        <f t="shared" si="339"/>
        <v>295.20020791560052</v>
      </c>
      <c r="BO733" s="76"/>
      <c r="BP733" s="110">
        <f t="shared" si="340"/>
        <v>21.232367624821098</v>
      </c>
      <c r="BQ733" s="144">
        <f t="shared" si="341"/>
        <v>0.23674999999999999</v>
      </c>
      <c r="BR733" s="110">
        <f t="shared" si="342"/>
        <v>19.517718652449531</v>
      </c>
      <c r="BS733" s="99">
        <v>11</v>
      </c>
      <c r="BT733" s="99">
        <f t="shared" si="343"/>
        <v>9384.3005915761805</v>
      </c>
      <c r="BU733" s="122">
        <v>7</v>
      </c>
      <c r="BV733" s="122">
        <f t="shared" si="344"/>
        <v>7590.3005915761805</v>
      </c>
      <c r="BW733" s="122">
        <f t="shared" si="345"/>
        <v>3.9166666666666662E-2</v>
      </c>
      <c r="BX733" s="122" t="s">
        <v>1377</v>
      </c>
      <c r="BY733" s="122">
        <f t="shared" si="346"/>
        <v>0.58033409087118226</v>
      </c>
      <c r="BZ733" s="78">
        <v>-6.1776239986403647</v>
      </c>
      <c r="CA733" s="122">
        <f t="shared" si="347"/>
        <v>-6.453944110140152</v>
      </c>
      <c r="CB733" s="122">
        <f t="shared" si="348"/>
        <v>-3.6342159284199194</v>
      </c>
    </row>
    <row r="734" spans="1:80" x14ac:dyDescent="0.35">
      <c r="A734" s="34" t="s">
        <v>92</v>
      </c>
      <c r="B734" s="13">
        <v>4</v>
      </c>
      <c r="C734" s="8" t="s">
        <v>45</v>
      </c>
      <c r="D734" s="14">
        <v>1</v>
      </c>
      <c r="E734" s="8"/>
      <c r="F734" s="13">
        <v>3110.8</v>
      </c>
      <c r="G734" s="13">
        <v>3111.6</v>
      </c>
      <c r="H734" s="48">
        <f t="shared" si="351"/>
        <v>3023.8</v>
      </c>
      <c r="I734" s="19">
        <f t="shared" si="351"/>
        <v>3024.6</v>
      </c>
      <c r="J734" s="8">
        <v>7</v>
      </c>
      <c r="K734" s="8"/>
      <c r="L734" s="8">
        <v>149</v>
      </c>
      <c r="M734" s="8">
        <v>129</v>
      </c>
      <c r="N734" s="8">
        <v>128</v>
      </c>
      <c r="O734" s="8">
        <v>5.9</v>
      </c>
      <c r="P734" s="8">
        <v>0.41299999999999998</v>
      </c>
      <c r="Q734" s="8">
        <v>8.0000000000000002E-3</v>
      </c>
      <c r="R734" s="8">
        <v>0.09</v>
      </c>
      <c r="S734" s="8">
        <v>2896</v>
      </c>
      <c r="T734" s="8"/>
      <c r="U734" s="8"/>
      <c r="V734" s="8"/>
      <c r="W734" s="8">
        <v>0.215</v>
      </c>
      <c r="X734" s="8"/>
      <c r="Y734" s="8"/>
      <c r="Z734" s="8">
        <v>825</v>
      </c>
      <c r="AA734" s="8">
        <v>1.7</v>
      </c>
      <c r="AB734" s="8">
        <v>5.0999999999999996</v>
      </c>
      <c r="AC734" s="8">
        <v>2252.4523809523807</v>
      </c>
      <c r="AD734" s="8">
        <v>150.90100000000001</v>
      </c>
      <c r="AE734" s="8"/>
      <c r="AF734" s="8"/>
      <c r="AG734" s="7">
        <v>1.0127702296948042</v>
      </c>
      <c r="AH734" s="111">
        <v>0.122</v>
      </c>
      <c r="AI734" s="124"/>
      <c r="AJ734" s="7">
        <v>11.43</v>
      </c>
      <c r="AK734" s="124">
        <v>2428.173871739129</v>
      </c>
      <c r="AM734" s="124">
        <v>6933.9766913043504</v>
      </c>
      <c r="AN734" s="124">
        <v>10546.374132608689</v>
      </c>
      <c r="AO734" s="124">
        <v>5.591799275362316</v>
      </c>
      <c r="AQ734" s="78"/>
      <c r="AR734" s="7">
        <v>0.20148731408573928</v>
      </c>
      <c r="AS734" s="7">
        <f t="shared" si="334"/>
        <v>0.69089999999999996</v>
      </c>
      <c r="AT734">
        <v>44.800000000000004</v>
      </c>
      <c r="AU734" s="7">
        <v>0</v>
      </c>
      <c r="AV734" s="7">
        <v>0</v>
      </c>
      <c r="AW734" s="78" t="s">
        <v>97</v>
      </c>
      <c r="AX734" s="78" t="s">
        <v>100</v>
      </c>
      <c r="AY734" s="78">
        <v>2658.2</v>
      </c>
      <c r="AZ734" s="78">
        <v>5133.76</v>
      </c>
      <c r="BA734" s="78">
        <v>0</v>
      </c>
      <c r="BB734" s="78">
        <v>-1.2360839567612983E-2</v>
      </c>
      <c r="BC734" s="78" t="str">
        <f t="shared" si="335"/>
        <v>R73S4C1</v>
      </c>
      <c r="BD734" s="78">
        <f t="shared" si="336"/>
        <v>100.42798000892385</v>
      </c>
      <c r="BE734" s="78">
        <v>-3.0600000000000002E-2</v>
      </c>
      <c r="BF734" s="78"/>
      <c r="BG734" s="99">
        <v>30.2</v>
      </c>
      <c r="BH734" s="142">
        <v>49.912510936132982</v>
      </c>
      <c r="BI734" s="99">
        <v>4</v>
      </c>
      <c r="BJ734" s="99">
        <f t="shared" si="337"/>
        <v>2.8574999999999999</v>
      </c>
      <c r="BK734" s="99">
        <v>197.06495021455649</v>
      </c>
      <c r="BL734" s="142">
        <v>0.25343811394891946</v>
      </c>
      <c r="BM734" s="76" t="str">
        <f t="shared" si="338"/>
        <v>R73S4</v>
      </c>
      <c r="BN734" s="76">
        <f t="shared" si="339"/>
        <v>145.35819946290906</v>
      </c>
      <c r="BO734" s="76"/>
      <c r="BP734" s="110">
        <f t="shared" si="340"/>
        <v>18.429039820023167</v>
      </c>
      <c r="BQ734" s="144">
        <f t="shared" si="341"/>
        <v>0.15375</v>
      </c>
      <c r="BR734" s="110">
        <f t="shared" si="342"/>
        <v>6.7864650627820984</v>
      </c>
      <c r="BS734" s="99">
        <v>11</v>
      </c>
      <c r="BT734" s="99">
        <f t="shared" si="343"/>
        <v>10044.719955407769</v>
      </c>
      <c r="BU734" s="122">
        <v>7</v>
      </c>
      <c r="BV734" s="122">
        <f t="shared" si="344"/>
        <v>7148.7199554077688</v>
      </c>
      <c r="BW734" s="122">
        <f t="shared" si="345"/>
        <v>1.5254237288135592E-2</v>
      </c>
      <c r="BX734" s="122" t="s">
        <v>1377</v>
      </c>
      <c r="BY734" s="122">
        <f t="shared" si="346"/>
        <v>0.57120949235787377</v>
      </c>
      <c r="BZ734" s="78">
        <v>-5.5371458650669005</v>
      </c>
      <c r="CA734" s="122">
        <f t="shared" si="347"/>
        <v>-6.3725538789321545</v>
      </c>
      <c r="CB734" s="122">
        <f t="shared" si="348"/>
        <v>-4.4027974749542249</v>
      </c>
    </row>
    <row r="735" spans="1:80" x14ac:dyDescent="0.35">
      <c r="A735" s="34" t="s">
        <v>92</v>
      </c>
      <c r="B735" s="13">
        <f t="shared" ref="B735:B737" si="353">B734</f>
        <v>4</v>
      </c>
      <c r="C735" s="8" t="s">
        <v>45</v>
      </c>
      <c r="D735" s="14">
        <v>2</v>
      </c>
      <c r="E735" s="8"/>
      <c r="F735" s="13">
        <v>3133.4</v>
      </c>
      <c r="G735" s="13">
        <v>3134</v>
      </c>
      <c r="H735" s="48">
        <f t="shared" si="351"/>
        <v>3046.4</v>
      </c>
      <c r="I735" s="19">
        <f t="shared" si="351"/>
        <v>3047</v>
      </c>
      <c r="J735" s="8">
        <v>5</v>
      </c>
      <c r="K735" s="8"/>
      <c r="L735" s="57">
        <v>382.8</v>
      </c>
      <c r="M735" s="8">
        <v>236</v>
      </c>
      <c r="N735" s="8">
        <v>218</v>
      </c>
      <c r="O735" s="8">
        <v>20.5</v>
      </c>
      <c r="P735" s="8">
        <v>0.65500000000000003</v>
      </c>
      <c r="Q735" s="8">
        <v>1.2999999999999999E-2</v>
      </c>
      <c r="R735" s="8">
        <v>0.17499999999999999</v>
      </c>
      <c r="S735" s="8">
        <v>3075</v>
      </c>
      <c r="T735" s="8"/>
      <c r="U735" s="8"/>
      <c r="V735" s="8"/>
      <c r="W735" s="8">
        <v>0.35199999999999998</v>
      </c>
      <c r="X735" s="8"/>
      <c r="Y735" s="8"/>
      <c r="Z735" s="8">
        <v>1855</v>
      </c>
      <c r="AA735" s="8">
        <v>210.9</v>
      </c>
      <c r="AB735" s="8">
        <v>5.0999999999999996</v>
      </c>
      <c r="AC735" s="8">
        <v>2252.4523809523807</v>
      </c>
      <c r="AD735" s="8">
        <v>150.90100000000001</v>
      </c>
      <c r="AE735" s="8"/>
      <c r="AF735" s="8"/>
      <c r="AG735" s="7">
        <v>1.0127702296948042</v>
      </c>
      <c r="AH735" s="111">
        <v>0.122</v>
      </c>
      <c r="AI735" s="124"/>
      <c r="AJ735" s="7">
        <v>11.43</v>
      </c>
      <c r="AK735" s="124">
        <v>2428.173871739129</v>
      </c>
      <c r="AM735" s="124">
        <v>6933.9766913043504</v>
      </c>
      <c r="AN735" s="124">
        <v>10546.374132608689</v>
      </c>
      <c r="AO735" s="124">
        <v>5.591799275362316</v>
      </c>
      <c r="AQ735" s="78"/>
      <c r="AR735" s="7">
        <v>0.20148731408573928</v>
      </c>
      <c r="AS735" s="7">
        <f t="shared" si="334"/>
        <v>0.69089999999999996</v>
      </c>
      <c r="AT735">
        <v>44.800000000000004</v>
      </c>
      <c r="AU735" s="7">
        <v>0.33152000000000004</v>
      </c>
      <c r="AV735" s="7">
        <v>10.36</v>
      </c>
      <c r="AW735" s="78" t="s">
        <v>97</v>
      </c>
      <c r="AX735" s="78" t="s">
        <v>100</v>
      </c>
      <c r="AY735" s="78">
        <v>2670.4</v>
      </c>
      <c r="AZ735" s="78">
        <v>5142.8</v>
      </c>
      <c r="BA735" s="78">
        <v>0</v>
      </c>
      <c r="BB735" s="78">
        <v>169.35366445558969</v>
      </c>
      <c r="BC735" s="78" t="str">
        <f t="shared" si="335"/>
        <v>R73S4C2</v>
      </c>
      <c r="BD735" s="78">
        <f t="shared" si="336"/>
        <v>100.42798000892385</v>
      </c>
      <c r="BE735" s="78">
        <v>418.71</v>
      </c>
      <c r="BF735" s="78"/>
      <c r="BG735" s="99">
        <v>30.2</v>
      </c>
      <c r="BH735" s="142">
        <v>49.912510936132982</v>
      </c>
      <c r="BI735" s="99">
        <v>4</v>
      </c>
      <c r="BJ735" s="99">
        <f t="shared" si="337"/>
        <v>2.8574999999999999</v>
      </c>
      <c r="BK735" s="99">
        <v>197.06495021455649</v>
      </c>
      <c r="BL735" s="142">
        <v>11.512195121951219</v>
      </c>
      <c r="BM735" s="76" t="str">
        <f t="shared" si="338"/>
        <v>R73S4</v>
      </c>
      <c r="BN735" s="76">
        <f t="shared" si="339"/>
        <v>145.35819946290906</v>
      </c>
      <c r="BO735" s="76"/>
      <c r="BP735" s="110">
        <f t="shared" si="340"/>
        <v>2.899202605832913</v>
      </c>
      <c r="BQ735" s="144">
        <f t="shared" si="341"/>
        <v>0.15375</v>
      </c>
      <c r="BR735" s="110">
        <f t="shared" si="342"/>
        <v>6.7864650627820984</v>
      </c>
      <c r="BS735" s="99">
        <v>11</v>
      </c>
      <c r="BT735" s="99">
        <f t="shared" si="343"/>
        <v>10119.794586994585</v>
      </c>
      <c r="BU735" s="122">
        <v>7</v>
      </c>
      <c r="BV735" s="122">
        <f t="shared" si="344"/>
        <v>7044.7945869945852</v>
      </c>
      <c r="BW735" s="122">
        <f t="shared" si="345"/>
        <v>8.5365853658536574E-3</v>
      </c>
      <c r="BX735" s="122" t="s">
        <v>1377</v>
      </c>
      <c r="BY735" s="122">
        <f t="shared" si="346"/>
        <v>0.19119394736858189</v>
      </c>
      <c r="BZ735" s="78">
        <v>-6.6510232168872383</v>
      </c>
      <c r="CA735" s="122">
        <f t="shared" si="347"/>
        <v>-6.3725538789321545</v>
      </c>
      <c r="CB735" s="122">
        <f t="shared" si="348"/>
        <v>-4.4027974749542249</v>
      </c>
    </row>
    <row r="736" spans="1:80" x14ac:dyDescent="0.35">
      <c r="A736" s="34" t="s">
        <v>92</v>
      </c>
      <c r="B736" s="13">
        <f t="shared" si="353"/>
        <v>4</v>
      </c>
      <c r="C736" s="8" t="s">
        <v>45</v>
      </c>
      <c r="D736" s="14">
        <v>3</v>
      </c>
      <c r="E736" s="8"/>
      <c r="F736" s="13">
        <v>3142</v>
      </c>
      <c r="G736" s="13">
        <v>3143</v>
      </c>
      <c r="H736" s="48">
        <f t="shared" si="351"/>
        <v>3055</v>
      </c>
      <c r="I736" s="19">
        <f t="shared" si="351"/>
        <v>3056</v>
      </c>
      <c r="J736" s="8">
        <v>9</v>
      </c>
      <c r="K736" s="8"/>
      <c r="L736" s="57">
        <v>382.8</v>
      </c>
      <c r="M736" s="8">
        <v>236</v>
      </c>
      <c r="N736" s="8">
        <v>218</v>
      </c>
      <c r="O736" s="8">
        <v>20.5</v>
      </c>
      <c r="P736" s="8">
        <v>0.65500000000000003</v>
      </c>
      <c r="Q736" s="8">
        <v>1.2999999999999999E-2</v>
      </c>
      <c r="R736" s="8">
        <v>0.17499999999999999</v>
      </c>
      <c r="S736" s="8">
        <v>3075</v>
      </c>
      <c r="T736" s="8"/>
      <c r="U736" s="8"/>
      <c r="V736" s="8"/>
      <c r="W736" s="8">
        <v>0.35199999999999998</v>
      </c>
      <c r="X736" s="8"/>
      <c r="Y736" s="8"/>
      <c r="Z736" s="8">
        <v>1855</v>
      </c>
      <c r="AA736" s="8">
        <v>210.9</v>
      </c>
      <c r="AB736" s="8">
        <v>5.0999999999999996</v>
      </c>
      <c r="AC736" s="8">
        <v>2252.4523809523807</v>
      </c>
      <c r="AD736" s="8">
        <v>150.90100000000001</v>
      </c>
      <c r="AE736" s="8"/>
      <c r="AF736" s="8"/>
      <c r="AG736" s="7">
        <v>1.0127702296948042</v>
      </c>
      <c r="AH736" s="111">
        <v>0.122</v>
      </c>
      <c r="AI736" s="124"/>
      <c r="AJ736" s="7">
        <v>11.43</v>
      </c>
      <c r="AK736" s="124">
        <v>2428.173871739129</v>
      </c>
      <c r="AM736" s="124">
        <v>6933.9766913043504</v>
      </c>
      <c r="AN736" s="124">
        <v>10546.374132608689</v>
      </c>
      <c r="AO736" s="124">
        <v>5.591799275362316</v>
      </c>
      <c r="AQ736" s="78"/>
      <c r="AR736" s="7">
        <v>0.20148731408573928</v>
      </c>
      <c r="AS736" s="7">
        <f t="shared" si="334"/>
        <v>0.69089999999999996</v>
      </c>
      <c r="AT736">
        <v>44.800000000000004</v>
      </c>
      <c r="AU736" s="7">
        <v>0.33152000000000004</v>
      </c>
      <c r="AV736" s="7">
        <v>10.36</v>
      </c>
      <c r="AW736" s="78" t="s">
        <v>97</v>
      </c>
      <c r="AX736" s="78" t="s">
        <v>100</v>
      </c>
      <c r="AY736" s="78">
        <v>2676</v>
      </c>
      <c r="AZ736" s="78">
        <v>5146.24</v>
      </c>
      <c r="BA736" s="78">
        <v>52.35</v>
      </c>
      <c r="BB736" s="78">
        <v>169.89847140358833</v>
      </c>
      <c r="BC736" s="78" t="str">
        <f t="shared" si="335"/>
        <v>R73S4C3</v>
      </c>
      <c r="BD736" s="78">
        <f t="shared" si="336"/>
        <v>100.42798000892385</v>
      </c>
      <c r="BE736" s="78">
        <v>419.69</v>
      </c>
      <c r="BF736" s="78"/>
      <c r="BG736" s="99">
        <v>30.2</v>
      </c>
      <c r="BH736" s="142">
        <v>49.912510936132982</v>
      </c>
      <c r="BI736" s="99">
        <v>4</v>
      </c>
      <c r="BJ736" s="99">
        <f t="shared" si="337"/>
        <v>2.8574999999999999</v>
      </c>
      <c r="BK736" s="99">
        <v>197.06495021455649</v>
      </c>
      <c r="BL736" s="142">
        <v>11.512195121951219</v>
      </c>
      <c r="BM736" s="76" t="str">
        <f t="shared" si="338"/>
        <v>R73S4</v>
      </c>
      <c r="BN736" s="76">
        <f t="shared" si="339"/>
        <v>145.35819946290906</v>
      </c>
      <c r="BO736" s="76"/>
      <c r="BP736" s="110">
        <f t="shared" si="340"/>
        <v>2.899202605832913</v>
      </c>
      <c r="BQ736" s="144">
        <f t="shared" si="341"/>
        <v>0.15375</v>
      </c>
      <c r="BR736" s="110">
        <f t="shared" si="342"/>
        <v>6.7864650627820984</v>
      </c>
      <c r="BS736" s="99">
        <v>11</v>
      </c>
      <c r="BT736" s="99">
        <f t="shared" si="343"/>
        <v>10148.362809633816</v>
      </c>
      <c r="BU736" s="122">
        <v>7</v>
      </c>
      <c r="BV736" s="122">
        <f t="shared" si="344"/>
        <v>7073.3628096338161</v>
      </c>
      <c r="BW736" s="122">
        <f t="shared" si="345"/>
        <v>8.5365853658536574E-3</v>
      </c>
      <c r="BX736" s="122" t="s">
        <v>1377</v>
      </c>
      <c r="BY736" s="122">
        <f t="shared" si="346"/>
        <v>0.19119394736858189</v>
      </c>
      <c r="BZ736" s="78">
        <v>-6.6510232168872383</v>
      </c>
      <c r="CA736" s="122">
        <f t="shared" si="347"/>
        <v>-6.3725538789321545</v>
      </c>
      <c r="CB736" s="122">
        <f t="shared" si="348"/>
        <v>-4.4027974749542249</v>
      </c>
    </row>
    <row r="737" spans="1:80" x14ac:dyDescent="0.35">
      <c r="A737" s="34" t="s">
        <v>92</v>
      </c>
      <c r="B737" s="13">
        <f t="shared" si="353"/>
        <v>4</v>
      </c>
      <c r="C737" s="8" t="s">
        <v>45</v>
      </c>
      <c r="D737" s="14">
        <v>4</v>
      </c>
      <c r="E737" s="8"/>
      <c r="F737" s="13">
        <v>3146</v>
      </c>
      <c r="G737" s="13">
        <v>3147</v>
      </c>
      <c r="H737" s="48">
        <f t="shared" si="351"/>
        <v>3059</v>
      </c>
      <c r="I737" s="19">
        <f t="shared" si="351"/>
        <v>3060</v>
      </c>
      <c r="J737" s="8">
        <v>9</v>
      </c>
      <c r="K737" s="8"/>
      <c r="L737" s="57">
        <v>382.8</v>
      </c>
      <c r="M737" s="8">
        <v>236</v>
      </c>
      <c r="N737" s="8">
        <v>218</v>
      </c>
      <c r="O737" s="8">
        <v>20.5</v>
      </c>
      <c r="P737" s="8">
        <v>0.65500000000000003</v>
      </c>
      <c r="Q737" s="8">
        <v>1.2999999999999999E-2</v>
      </c>
      <c r="R737" s="8">
        <v>0.17499999999999999</v>
      </c>
      <c r="S737" s="8">
        <v>3075</v>
      </c>
      <c r="T737" s="8"/>
      <c r="U737" s="8"/>
      <c r="V737" s="8"/>
      <c r="W737" s="8">
        <v>0.35199999999999998</v>
      </c>
      <c r="X737" s="8"/>
      <c r="Y737" s="8"/>
      <c r="Z737" s="8">
        <v>1855</v>
      </c>
      <c r="AA737" s="8">
        <v>210.9</v>
      </c>
      <c r="AB737" s="8">
        <v>5.0999999999999996</v>
      </c>
      <c r="AC737" s="8">
        <v>2252.4523809523807</v>
      </c>
      <c r="AD737" s="8">
        <v>151.90100000000001</v>
      </c>
      <c r="AE737" s="8"/>
      <c r="AF737" s="8"/>
      <c r="AG737" s="7">
        <v>1.0127702296948042</v>
      </c>
      <c r="AH737" s="111">
        <v>0.122</v>
      </c>
      <c r="AI737" s="124"/>
      <c r="AJ737" s="7">
        <v>11.43</v>
      </c>
      <c r="AK737" s="124">
        <v>2428.173871739129</v>
      </c>
      <c r="AM737" s="124">
        <v>6933.9766913043504</v>
      </c>
      <c r="AN737" s="124">
        <v>10546.374132608689</v>
      </c>
      <c r="AO737" s="124">
        <v>5.591799275362316</v>
      </c>
      <c r="AQ737" s="78"/>
      <c r="AR737" s="7">
        <v>0.20148731408573928</v>
      </c>
      <c r="AS737" s="7">
        <f t="shared" si="334"/>
        <v>0.69089999999999996</v>
      </c>
      <c r="AT737">
        <v>44.800000000000004</v>
      </c>
      <c r="AU737" s="7">
        <v>0.11008000000000001</v>
      </c>
      <c r="AV737" s="7">
        <v>3.44</v>
      </c>
      <c r="AW737" s="78" t="s">
        <v>97</v>
      </c>
      <c r="AX737" s="78" t="s">
        <v>100</v>
      </c>
      <c r="AY737" s="78">
        <v>2679.7</v>
      </c>
      <c r="AZ737" s="78">
        <v>5147.84</v>
      </c>
      <c r="BA737" s="78">
        <v>141.91</v>
      </c>
      <c r="BB737" s="78">
        <v>62.47214501608498</v>
      </c>
      <c r="BC737" s="78" t="str">
        <f t="shared" si="335"/>
        <v>R73S4C4</v>
      </c>
      <c r="BD737" s="78">
        <f t="shared" si="336"/>
        <v>100.42798000892385</v>
      </c>
      <c r="BE737" s="78">
        <v>154.19</v>
      </c>
      <c r="BF737" s="78"/>
      <c r="BG737" s="99">
        <v>30.2</v>
      </c>
      <c r="BH737" s="142">
        <v>49.912510936132982</v>
      </c>
      <c r="BI737" s="99">
        <v>4</v>
      </c>
      <c r="BJ737" s="99">
        <f t="shared" si="337"/>
        <v>2.8574999999999999</v>
      </c>
      <c r="BK737" s="99">
        <v>197.06495021455649</v>
      </c>
      <c r="BL737" s="142">
        <v>11.512195121951219</v>
      </c>
      <c r="BM737" s="76" t="str">
        <f t="shared" si="338"/>
        <v>R73S4</v>
      </c>
      <c r="BN737" s="76">
        <f t="shared" si="339"/>
        <v>145.35819946290906</v>
      </c>
      <c r="BO737" s="76"/>
      <c r="BP737" s="110">
        <f t="shared" si="340"/>
        <v>2.9184152194394031</v>
      </c>
      <c r="BQ737" s="144">
        <f t="shared" si="341"/>
        <v>0.15375</v>
      </c>
      <c r="BR737" s="110">
        <f t="shared" si="342"/>
        <v>6.7864650627820984</v>
      </c>
      <c r="BS737" s="99">
        <v>11</v>
      </c>
      <c r="BT737" s="99">
        <f t="shared" si="343"/>
        <v>10161.650355047412</v>
      </c>
      <c r="BU737" s="122">
        <v>7</v>
      </c>
      <c r="BV737" s="122">
        <f t="shared" si="344"/>
        <v>7086.6503550474117</v>
      </c>
      <c r="BW737" s="122">
        <f t="shared" si="345"/>
        <v>8.5365853658536574E-3</v>
      </c>
      <c r="BX737" s="122" t="s">
        <v>1377</v>
      </c>
      <c r="BY737" s="122">
        <f t="shared" si="346"/>
        <v>0.19119394736858189</v>
      </c>
      <c r="BZ737" s="78">
        <v>-6.6510232168872383</v>
      </c>
      <c r="CA737" s="122">
        <f t="shared" si="347"/>
        <v>-6.3725538789321545</v>
      </c>
      <c r="CB737" s="122">
        <f t="shared" si="348"/>
        <v>-4.4027974749542249</v>
      </c>
    </row>
    <row r="738" spans="1:80" x14ac:dyDescent="0.35">
      <c r="A738" s="34" t="s">
        <v>92</v>
      </c>
      <c r="B738" s="13">
        <v>3</v>
      </c>
      <c r="C738" s="8" t="s">
        <v>45</v>
      </c>
      <c r="D738" s="14">
        <v>1</v>
      </c>
      <c r="E738" s="8"/>
      <c r="F738" s="13">
        <v>3198</v>
      </c>
      <c r="G738" s="13">
        <v>3198.8</v>
      </c>
      <c r="H738" s="48">
        <f t="shared" si="351"/>
        <v>3111</v>
      </c>
      <c r="I738" s="19">
        <f t="shared" si="351"/>
        <v>3111.8</v>
      </c>
      <c r="J738" s="8">
        <v>7</v>
      </c>
      <c r="K738" s="8"/>
      <c r="L738" s="8">
        <v>80</v>
      </c>
      <c r="M738" s="8">
        <v>78.599999999999994</v>
      </c>
      <c r="N738" s="8">
        <v>57.2</v>
      </c>
      <c r="O738" s="8">
        <v>5</v>
      </c>
      <c r="P738" s="8">
        <v>2.7879999999999998</v>
      </c>
      <c r="Q738" s="8">
        <v>0.67100000000000004</v>
      </c>
      <c r="R738" s="8">
        <v>0.498</v>
      </c>
      <c r="S738" s="8"/>
      <c r="T738" s="8"/>
      <c r="U738" s="8"/>
      <c r="V738" s="8"/>
      <c r="W738" s="8">
        <v>0.35899999999999999</v>
      </c>
      <c r="X738" s="8"/>
      <c r="Y738" s="8"/>
      <c r="Z738" s="8">
        <v>6687</v>
      </c>
      <c r="AA738" s="8">
        <v>18.399999999999999</v>
      </c>
      <c r="AB738" s="8">
        <v>6.4</v>
      </c>
      <c r="AC738" s="8">
        <v>2862.8809523809523</v>
      </c>
      <c r="AD738" s="8">
        <v>270.584</v>
      </c>
      <c r="AE738" s="8"/>
      <c r="AF738" s="8"/>
      <c r="AG738" s="7">
        <v>1.1600171392288412</v>
      </c>
      <c r="AH738" s="111">
        <v>0.189</v>
      </c>
      <c r="AI738" s="124">
        <v>0.2069445</v>
      </c>
      <c r="AJ738" s="7">
        <v>23.62</v>
      </c>
      <c r="AK738" s="124">
        <v>1808.8312333333349</v>
      </c>
      <c r="AM738" s="124">
        <v>7143.007449444447</v>
      </c>
      <c r="AN738" s="124">
        <v>10916.068341111109</v>
      </c>
      <c r="AO738" s="124">
        <v>5.3690744444444451</v>
      </c>
      <c r="AQ738" s="78"/>
      <c r="AR738" s="7">
        <v>0.39348010160880609</v>
      </c>
      <c r="AS738" s="7">
        <f t="shared" si="334"/>
        <v>2.7881999999999998</v>
      </c>
      <c r="AT738">
        <v>31.5</v>
      </c>
      <c r="AU738" s="7">
        <v>0.10624</v>
      </c>
      <c r="AV738" s="7">
        <v>3.32</v>
      </c>
      <c r="AW738" s="78" t="s">
        <v>97</v>
      </c>
      <c r="AX738" s="78" t="s">
        <v>100</v>
      </c>
      <c r="AY738" s="78">
        <v>2725.2</v>
      </c>
      <c r="AZ738" s="78">
        <v>5168.6400000000003</v>
      </c>
      <c r="BA738" s="78">
        <v>44.91</v>
      </c>
      <c r="BB738" s="78">
        <v>55.569197524801091</v>
      </c>
      <c r="BC738" s="78" t="str">
        <f t="shared" si="335"/>
        <v>R73S3C1</v>
      </c>
      <c r="BD738" s="78">
        <f t="shared" si="336"/>
        <v>15.370972621758693</v>
      </c>
      <c r="BE738" s="78">
        <v>135.78</v>
      </c>
      <c r="BF738" s="78"/>
      <c r="BG738" s="99">
        <v>18</v>
      </c>
      <c r="BH738" s="142">
        <v>1.189669771380186</v>
      </c>
      <c r="BI738" s="99">
        <v>4</v>
      </c>
      <c r="BJ738" s="99">
        <f t="shared" si="337"/>
        <v>5.9050000000000002</v>
      </c>
      <c r="BK738" s="99">
        <v>121.20579815330026</v>
      </c>
      <c r="BL738" s="142">
        <v>15.719999999999999</v>
      </c>
      <c r="BM738" s="76" t="str">
        <f t="shared" si="338"/>
        <v>R73S3</v>
      </c>
      <c r="BN738" s="76">
        <f t="shared" si="339"/>
        <v>5.51286587108482</v>
      </c>
      <c r="BO738" s="76"/>
      <c r="BP738" s="110">
        <f t="shared" si="340"/>
        <v>63.997332861059029</v>
      </c>
      <c r="BQ738" s="144">
        <f t="shared" si="341"/>
        <v>0.79225000000000001</v>
      </c>
      <c r="BR738" s="110">
        <f t="shared" si="342"/>
        <v>48.686554223754598</v>
      </c>
      <c r="BS738" s="99">
        <v>11</v>
      </c>
      <c r="BT738" s="99">
        <f t="shared" si="343"/>
        <v>11836.907690062233</v>
      </c>
      <c r="BU738" s="122">
        <v>7</v>
      </c>
      <c r="BV738" s="122">
        <f t="shared" si="344"/>
        <v>11836.907690062233</v>
      </c>
      <c r="BW738" s="122">
        <f t="shared" si="345"/>
        <v>9.9599999999999994E-2</v>
      </c>
      <c r="BX738" s="122" t="s">
        <v>1377</v>
      </c>
      <c r="BY738" s="122">
        <f t="shared" si="346"/>
        <v>0.59550530152873038</v>
      </c>
      <c r="BZ738" s="78">
        <v>-5.5515631112967894</v>
      </c>
      <c r="CA738" s="122">
        <f t="shared" si="347"/>
        <v>-5.5981877015479169</v>
      </c>
      <c r="CB738" s="122">
        <f t="shared" si="348"/>
        <v>-15.608866949455901</v>
      </c>
    </row>
    <row r="739" spans="1:80" x14ac:dyDescent="0.35">
      <c r="A739" s="34" t="s">
        <v>92</v>
      </c>
      <c r="B739" s="13">
        <f t="shared" ref="B739:B741" si="354">B738</f>
        <v>3</v>
      </c>
      <c r="C739" s="8" t="s">
        <v>45</v>
      </c>
      <c r="D739" s="14">
        <v>2</v>
      </c>
      <c r="E739" s="8"/>
      <c r="F739" s="13">
        <v>3225</v>
      </c>
      <c r="G739" s="13">
        <v>3225.8</v>
      </c>
      <c r="H739" s="48">
        <f t="shared" si="351"/>
        <v>3138</v>
      </c>
      <c r="I739" s="19">
        <f t="shared" si="351"/>
        <v>3138.8</v>
      </c>
      <c r="J739" s="8">
        <v>7</v>
      </c>
      <c r="K739" s="8"/>
      <c r="L739" s="8">
        <v>90.2</v>
      </c>
      <c r="M739" s="8">
        <v>76.900000000000006</v>
      </c>
      <c r="N739" s="8">
        <v>77.3</v>
      </c>
      <c r="O739" s="8">
        <v>9.6</v>
      </c>
      <c r="P739" s="8">
        <v>4.649</v>
      </c>
      <c r="Q739" s="8">
        <v>1.1890000000000001</v>
      </c>
      <c r="R739" s="8">
        <v>1.1339999999999999</v>
      </c>
      <c r="S739" s="8"/>
      <c r="T739" s="8"/>
      <c r="U739" s="8"/>
      <c r="V739" s="8"/>
      <c r="W739" s="8">
        <v>0.63300000000000001</v>
      </c>
      <c r="X739" s="8"/>
      <c r="Y739" s="8"/>
      <c r="Z739" s="8">
        <v>13130</v>
      </c>
      <c r="AA739" s="8">
        <v>6918.6</v>
      </c>
      <c r="AB739" s="8">
        <v>6.4</v>
      </c>
      <c r="AC739" s="8">
        <v>2862.8809523809523</v>
      </c>
      <c r="AD739" s="8">
        <v>270.584</v>
      </c>
      <c r="AE739" s="8"/>
      <c r="AF739" s="8"/>
      <c r="AG739" s="7">
        <v>1.1600171392288412</v>
      </c>
      <c r="AH739" s="111">
        <v>0.189</v>
      </c>
      <c r="AI739" s="124">
        <v>0.2069445</v>
      </c>
      <c r="AJ739" s="7">
        <v>23.62</v>
      </c>
      <c r="AK739" s="124">
        <v>1808.8312333333349</v>
      </c>
      <c r="AM739" s="124">
        <v>7143.007449444447</v>
      </c>
      <c r="AN739" s="124">
        <v>10916.068341111109</v>
      </c>
      <c r="AO739" s="124">
        <v>5.3690744444444451</v>
      </c>
      <c r="AQ739" s="78"/>
      <c r="AR739" s="7">
        <v>0.39348010160880609</v>
      </c>
      <c r="AS739" s="7">
        <f t="shared" si="334"/>
        <v>2.7881999999999998</v>
      </c>
      <c r="AT739">
        <v>31.5</v>
      </c>
      <c r="AU739" s="7">
        <v>0</v>
      </c>
      <c r="AV739" s="7">
        <v>0</v>
      </c>
      <c r="AW739" s="78" t="s">
        <v>97</v>
      </c>
      <c r="AX739" s="78" t="s">
        <v>100</v>
      </c>
      <c r="AY739" s="78">
        <v>2755.3</v>
      </c>
      <c r="AZ739" s="78">
        <v>5179.4399999999996</v>
      </c>
      <c r="BA739" s="78">
        <v>11.87</v>
      </c>
      <c r="BB739" s="78">
        <v>1.9058305213395272</v>
      </c>
      <c r="BC739" s="78" t="str">
        <f t="shared" si="335"/>
        <v>R73S3C2</v>
      </c>
      <c r="BD739" s="78">
        <f t="shared" si="336"/>
        <v>15.370972621758693</v>
      </c>
      <c r="BE739" s="78">
        <v>4.62</v>
      </c>
      <c r="BF739" s="78"/>
      <c r="BG739" s="99">
        <v>18</v>
      </c>
      <c r="BH739" s="142">
        <v>1.189669771380186</v>
      </c>
      <c r="BI739" s="99">
        <v>4</v>
      </c>
      <c r="BJ739" s="99">
        <f t="shared" si="337"/>
        <v>5.9050000000000002</v>
      </c>
      <c r="BK739" s="99">
        <v>121.20579815330026</v>
      </c>
      <c r="BL739" s="142">
        <v>8.0104166666666679</v>
      </c>
      <c r="BM739" s="76" t="str">
        <f t="shared" si="338"/>
        <v>R73S3</v>
      </c>
      <c r="BN739" s="76">
        <f t="shared" si="339"/>
        <v>5.51286587108482</v>
      </c>
      <c r="BO739" s="76"/>
      <c r="BP739" s="110">
        <f t="shared" si="340"/>
        <v>34.068801222361557</v>
      </c>
      <c r="BQ739" s="144">
        <f t="shared" si="341"/>
        <v>0.79225000000000001</v>
      </c>
      <c r="BR739" s="110">
        <f t="shared" si="342"/>
        <v>48.686554223754598</v>
      </c>
      <c r="BS739" s="99">
        <v>11</v>
      </c>
      <c r="BT739" s="99">
        <f t="shared" si="343"/>
        <v>11939.638807912339</v>
      </c>
      <c r="BU739" s="122">
        <v>7</v>
      </c>
      <c r="BV739" s="122">
        <f t="shared" si="344"/>
        <v>11939.638807912339</v>
      </c>
      <c r="BW739" s="122">
        <f t="shared" si="345"/>
        <v>0.11812499999999999</v>
      </c>
      <c r="BX739" s="122" t="s">
        <v>1377</v>
      </c>
      <c r="BY739" s="122">
        <f t="shared" si="346"/>
        <v>0.30846816638325569</v>
      </c>
      <c r="BZ739" s="78">
        <v>-5.5296972883732272</v>
      </c>
      <c r="CA739" s="122">
        <f t="shared" si="347"/>
        <v>-5.5981877015479169</v>
      </c>
      <c r="CB739" s="122">
        <f t="shared" si="348"/>
        <v>-15.608866949455901</v>
      </c>
    </row>
    <row r="740" spans="1:80" x14ac:dyDescent="0.35">
      <c r="A740" s="34" t="s">
        <v>92</v>
      </c>
      <c r="B740" s="13">
        <f t="shared" si="354"/>
        <v>3</v>
      </c>
      <c r="C740" s="8" t="s">
        <v>45</v>
      </c>
      <c r="D740" s="14">
        <v>3</v>
      </c>
      <c r="E740" s="8"/>
      <c r="F740" s="13">
        <v>3233</v>
      </c>
      <c r="G740" s="13">
        <v>3233.8</v>
      </c>
      <c r="H740" s="48">
        <f t="shared" si="351"/>
        <v>3146</v>
      </c>
      <c r="I740" s="19">
        <f t="shared" si="351"/>
        <v>3146.8</v>
      </c>
      <c r="J740" s="8">
        <v>7</v>
      </c>
      <c r="K740" s="8"/>
      <c r="L740" s="8">
        <v>90.2</v>
      </c>
      <c r="M740" s="8">
        <v>76.900000000000006</v>
      </c>
      <c r="N740" s="8">
        <v>77.3</v>
      </c>
      <c r="O740" s="8">
        <v>9.6</v>
      </c>
      <c r="P740" s="8">
        <v>4.649</v>
      </c>
      <c r="Q740" s="8">
        <v>1.1890000000000001</v>
      </c>
      <c r="R740" s="8">
        <v>1.1339999999999999</v>
      </c>
      <c r="S740" s="8"/>
      <c r="T740" s="8"/>
      <c r="U740" s="8"/>
      <c r="V740" s="8"/>
      <c r="W740" s="8">
        <v>0.63300000000000001</v>
      </c>
      <c r="X740" s="8"/>
      <c r="Y740" s="8"/>
      <c r="Z740" s="8">
        <v>13130</v>
      </c>
      <c r="AA740" s="8">
        <v>6918.6</v>
      </c>
      <c r="AB740" s="8">
        <v>6.4</v>
      </c>
      <c r="AC740" s="8">
        <v>2862.8809523809523</v>
      </c>
      <c r="AD740" s="8">
        <v>270.584</v>
      </c>
      <c r="AE740" s="8"/>
      <c r="AF740" s="8"/>
      <c r="AG740" s="7">
        <v>1.1600171392288412</v>
      </c>
      <c r="AH740" s="111">
        <v>0.189</v>
      </c>
      <c r="AI740" s="124">
        <v>0.2069445</v>
      </c>
      <c r="AJ740" s="7">
        <v>23.62</v>
      </c>
      <c r="AK740" s="124">
        <v>1808.8312333333349</v>
      </c>
      <c r="AM740" s="124">
        <v>7143.007449444447</v>
      </c>
      <c r="AN740" s="124">
        <v>10916.068341111109</v>
      </c>
      <c r="AO740" s="124">
        <v>5.3690744444444451</v>
      </c>
      <c r="AQ740" s="78"/>
      <c r="AR740" s="7">
        <v>0.39348010160880609</v>
      </c>
      <c r="AS740" s="7">
        <f t="shared" si="334"/>
        <v>2.7881999999999998</v>
      </c>
      <c r="AT740">
        <v>31.5</v>
      </c>
      <c r="AU740" s="7">
        <v>6.0800000000000012E-3</v>
      </c>
      <c r="AV740" s="7">
        <v>0.19</v>
      </c>
      <c r="AW740" s="78" t="s">
        <v>97</v>
      </c>
      <c r="AX740" s="78" t="s">
        <v>100</v>
      </c>
      <c r="AY740" s="78">
        <v>2764.1</v>
      </c>
      <c r="AZ740" s="78">
        <v>5182.6400000000003</v>
      </c>
      <c r="BA740" s="78">
        <v>5.08</v>
      </c>
      <c r="BB740" s="78">
        <v>3.220951483126183</v>
      </c>
      <c r="BC740" s="78" t="str">
        <f t="shared" si="335"/>
        <v>R73S3C3</v>
      </c>
      <c r="BD740" s="78">
        <f t="shared" si="336"/>
        <v>15.370972621758693</v>
      </c>
      <c r="BE740" s="78">
        <v>7.79</v>
      </c>
      <c r="BF740" s="78"/>
      <c r="BG740" s="99">
        <v>18</v>
      </c>
      <c r="BH740" s="142">
        <v>1.189669771380186</v>
      </c>
      <c r="BI740" s="99">
        <v>4</v>
      </c>
      <c r="BJ740" s="99">
        <f t="shared" si="337"/>
        <v>5.9050000000000002</v>
      </c>
      <c r="BK740" s="99">
        <v>121.20579815330026</v>
      </c>
      <c r="BL740" s="142">
        <v>8.0104166666666679</v>
      </c>
      <c r="BM740" s="76" t="str">
        <f t="shared" si="338"/>
        <v>R73S3</v>
      </c>
      <c r="BN740" s="76">
        <f t="shared" si="339"/>
        <v>5.51286587108482</v>
      </c>
      <c r="BO740" s="76"/>
      <c r="BP740" s="110">
        <f t="shared" si="340"/>
        <v>34.068801222361557</v>
      </c>
      <c r="BQ740" s="144">
        <f t="shared" si="341"/>
        <v>0.79225000000000001</v>
      </c>
      <c r="BR740" s="110">
        <f t="shared" si="342"/>
        <v>48.686554223754598</v>
      </c>
      <c r="BS740" s="99">
        <v>11</v>
      </c>
      <c r="BT740" s="99">
        <f t="shared" si="343"/>
        <v>11970.077657645705</v>
      </c>
      <c r="BU740" s="122">
        <v>7</v>
      </c>
      <c r="BV740" s="122">
        <f t="shared" si="344"/>
        <v>11970.077657645705</v>
      </c>
      <c r="BW740" s="122">
        <f t="shared" si="345"/>
        <v>0.11812499999999999</v>
      </c>
      <c r="BX740" s="122" t="s">
        <v>1377</v>
      </c>
      <c r="BY740" s="122">
        <f t="shared" si="346"/>
        <v>0.30846816638325569</v>
      </c>
      <c r="BZ740" s="78">
        <v>-5.5296972883732272</v>
      </c>
      <c r="CA740" s="122">
        <f t="shared" si="347"/>
        <v>-5.5981877015479169</v>
      </c>
      <c r="CB740" s="122">
        <f t="shared" si="348"/>
        <v>-15.608866949455901</v>
      </c>
    </row>
    <row r="741" spans="1:80" x14ac:dyDescent="0.35">
      <c r="A741" s="34" t="s">
        <v>92</v>
      </c>
      <c r="B741" s="13">
        <f t="shared" si="354"/>
        <v>3</v>
      </c>
      <c r="C741" s="8" t="s">
        <v>45</v>
      </c>
      <c r="D741" s="14">
        <v>4</v>
      </c>
      <c r="E741" s="8"/>
      <c r="F741" s="13">
        <v>3243</v>
      </c>
      <c r="G741" s="13">
        <v>3244</v>
      </c>
      <c r="H741" s="48">
        <f t="shared" si="351"/>
        <v>3156</v>
      </c>
      <c r="I741" s="19">
        <f t="shared" si="351"/>
        <v>3157</v>
      </c>
      <c r="J741" s="8">
        <v>9</v>
      </c>
      <c r="K741" s="8"/>
      <c r="L741" s="8">
        <v>104.8</v>
      </c>
      <c r="M741" s="8">
        <v>103</v>
      </c>
      <c r="N741" s="8">
        <v>74.900000000000006</v>
      </c>
      <c r="O741" s="8">
        <v>3.9</v>
      </c>
      <c r="P741" s="8">
        <v>2.226</v>
      </c>
      <c r="Q741" s="8">
        <v>0.68600000000000005</v>
      </c>
      <c r="R741" s="8">
        <v>0.40300000000000002</v>
      </c>
      <c r="S741" s="8"/>
      <c r="T741" s="8"/>
      <c r="U741" s="8"/>
      <c r="V741" s="8"/>
      <c r="W741" s="8">
        <v>0.32800000000000001</v>
      </c>
      <c r="X741" s="8"/>
      <c r="Y741" s="8"/>
      <c r="Z741" s="8">
        <v>5888</v>
      </c>
      <c r="AA741" s="8">
        <v>12.8</v>
      </c>
      <c r="AB741" s="8">
        <v>6.4</v>
      </c>
      <c r="AC741" s="8">
        <v>2862.8809523809523</v>
      </c>
      <c r="AD741" s="8">
        <v>270.584</v>
      </c>
      <c r="AE741" s="8"/>
      <c r="AF741" s="8"/>
      <c r="AG741" s="7">
        <v>1.1600171392288412</v>
      </c>
      <c r="AH741" s="111">
        <v>0.189</v>
      </c>
      <c r="AI741" s="124">
        <v>0.2069445</v>
      </c>
      <c r="AJ741" s="7">
        <v>23.62</v>
      </c>
      <c r="AK741" s="124">
        <v>1808.8312333333349</v>
      </c>
      <c r="AM741" s="124">
        <v>7143.007449444447</v>
      </c>
      <c r="AN741" s="124">
        <v>10916.068341111109</v>
      </c>
      <c r="AO741" s="124">
        <v>5.3690744444444451</v>
      </c>
      <c r="AQ741" s="78"/>
      <c r="AR741" s="7">
        <v>0.39348010160880609</v>
      </c>
      <c r="AS741" s="7">
        <f t="shared" si="334"/>
        <v>2.7881999999999998</v>
      </c>
      <c r="AT741">
        <v>31.5</v>
      </c>
      <c r="AU741" s="7">
        <v>1.9296000000000003E-3</v>
      </c>
      <c r="AV741" s="7">
        <v>6.0299999999999999E-2</v>
      </c>
      <c r="AW741" s="78" t="s">
        <v>97</v>
      </c>
      <c r="AX741" s="78" t="s">
        <v>100</v>
      </c>
      <c r="AY741" s="78">
        <v>2775.2</v>
      </c>
      <c r="AZ741" s="78">
        <v>5186.6400000000003</v>
      </c>
      <c r="BA741" s="78">
        <v>0</v>
      </c>
      <c r="BB741" s="78">
        <v>0.78791095776797238</v>
      </c>
      <c r="BC741" s="78" t="str">
        <f t="shared" si="335"/>
        <v>R73S3C4</v>
      </c>
      <c r="BD741" s="78">
        <f t="shared" si="336"/>
        <v>15.370972621758693</v>
      </c>
      <c r="BE741" s="78">
        <v>1.8999999999999997</v>
      </c>
      <c r="BF741" s="78"/>
      <c r="BG741" s="99">
        <v>18</v>
      </c>
      <c r="BH741" s="142">
        <v>1.189669771380186</v>
      </c>
      <c r="BI741" s="99">
        <v>4</v>
      </c>
      <c r="BJ741" s="99">
        <f t="shared" si="337"/>
        <v>5.9050000000000002</v>
      </c>
      <c r="BK741" s="99">
        <v>121.20579815330026</v>
      </c>
      <c r="BL741" s="142">
        <v>26.410256410256412</v>
      </c>
      <c r="BM741" s="76" t="str">
        <f t="shared" si="338"/>
        <v>R73S3</v>
      </c>
      <c r="BN741" s="76">
        <f t="shared" si="339"/>
        <v>5.51286587108482</v>
      </c>
      <c r="BO741" s="76"/>
      <c r="BP741" s="110">
        <f t="shared" si="340"/>
        <v>62.611281589236235</v>
      </c>
      <c r="BQ741" s="144">
        <f t="shared" si="341"/>
        <v>0.79225000000000001</v>
      </c>
      <c r="BR741" s="110">
        <f t="shared" si="342"/>
        <v>48.686554223754598</v>
      </c>
      <c r="BS741" s="99">
        <v>11</v>
      </c>
      <c r="BT741" s="99">
        <f t="shared" si="343"/>
        <v>12008.12621981241</v>
      </c>
      <c r="BU741" s="122">
        <v>7</v>
      </c>
      <c r="BV741" s="122">
        <f t="shared" si="344"/>
        <v>12008.12621981241</v>
      </c>
      <c r="BW741" s="122">
        <f t="shared" si="345"/>
        <v>0.10333333333333335</v>
      </c>
      <c r="BX741" s="122" t="s">
        <v>1377</v>
      </c>
      <c r="BY741" s="122">
        <f t="shared" si="346"/>
        <v>0.81685448732178711</v>
      </c>
      <c r="BZ741" s="78">
        <v>-5.7817931181484248</v>
      </c>
      <c r="CA741" s="122">
        <f t="shared" si="347"/>
        <v>-5.5981877015479169</v>
      </c>
      <c r="CB741" s="122">
        <f t="shared" si="348"/>
        <v>-15.608866949455901</v>
      </c>
    </row>
    <row r="742" spans="1:80" x14ac:dyDescent="0.35">
      <c r="A742" s="34" t="s">
        <v>92</v>
      </c>
      <c r="B742" s="13">
        <v>2</v>
      </c>
      <c r="C742" s="8" t="s">
        <v>45</v>
      </c>
      <c r="D742" s="14">
        <v>1</v>
      </c>
      <c r="E742" s="58">
        <v>44269</v>
      </c>
      <c r="F742" s="13">
        <v>3275.6</v>
      </c>
      <c r="G742" s="13">
        <v>3276.2</v>
      </c>
      <c r="H742" s="48">
        <f t="shared" si="351"/>
        <v>3188.6</v>
      </c>
      <c r="I742" s="19">
        <f t="shared" si="351"/>
        <v>3189.2</v>
      </c>
      <c r="J742" s="8">
        <v>5</v>
      </c>
      <c r="K742" s="8"/>
      <c r="L742" s="8">
        <v>224.6</v>
      </c>
      <c r="M742" s="8">
        <v>107.8</v>
      </c>
      <c r="N742" s="8">
        <v>96.1</v>
      </c>
      <c r="O742" s="8">
        <v>15.1</v>
      </c>
      <c r="P742" s="8">
        <v>0.34499999999999997</v>
      </c>
      <c r="Q742" s="8">
        <v>1.6E-2</v>
      </c>
      <c r="R742" s="8">
        <v>0.112</v>
      </c>
      <c r="S742" s="8">
        <v>2245</v>
      </c>
      <c r="T742" s="8"/>
      <c r="U742" s="8"/>
      <c r="V742" s="8"/>
      <c r="W742" s="8">
        <v>0.26500000000000001</v>
      </c>
      <c r="X742" s="8"/>
      <c r="Y742" s="8"/>
      <c r="Z742" s="8">
        <v>1341</v>
      </c>
      <c r="AA742" s="8">
        <v>465.6</v>
      </c>
      <c r="AB742" s="8">
        <v>8</v>
      </c>
      <c r="AC742" s="8">
        <v>2799.4523809523807</v>
      </c>
      <c r="AD742" s="8">
        <v>316.57799999999997</v>
      </c>
      <c r="AE742" s="8"/>
      <c r="AF742" s="8"/>
      <c r="AG742" s="7">
        <v>0.85642008541633852</v>
      </c>
      <c r="AH742" s="111">
        <v>0.10199999999999999</v>
      </c>
      <c r="AI742" s="124">
        <v>7.8272666666666671E-2</v>
      </c>
      <c r="AJ742" s="7">
        <v>37.630000000000003</v>
      </c>
      <c r="AK742" s="124">
        <v>1969.2856309392259</v>
      </c>
      <c r="AM742" s="124">
        <v>7327.2958944751363</v>
      </c>
      <c r="AN742" s="124">
        <v>11233.74792099448</v>
      </c>
      <c r="AO742" s="124">
        <v>4.963787845303866</v>
      </c>
      <c r="AQ742" s="78"/>
      <c r="AR742" s="7">
        <v>0.15001328727079455</v>
      </c>
      <c r="AS742" s="7">
        <f t="shared" si="334"/>
        <v>1.6934999999999996</v>
      </c>
      <c r="AT742">
        <v>52.6</v>
      </c>
      <c r="AU742" s="7">
        <v>0</v>
      </c>
      <c r="AV742" s="7">
        <v>0</v>
      </c>
      <c r="AW742" s="78" t="s">
        <v>97</v>
      </c>
      <c r="AX742" s="78" t="s">
        <v>100</v>
      </c>
      <c r="AY742" s="78">
        <v>2811.7</v>
      </c>
      <c r="AZ742" s="78">
        <v>5199.68</v>
      </c>
      <c r="BA742" s="78">
        <v>0</v>
      </c>
      <c r="BB742" s="78">
        <v>3.4548028040435841</v>
      </c>
      <c r="BC742" s="78" t="str">
        <f t="shared" si="335"/>
        <v>R73S2C1</v>
      </c>
      <c r="BD742" s="78">
        <f t="shared" si="336"/>
        <v>10.545594403527703</v>
      </c>
      <c r="BE742" s="78">
        <v>8.25</v>
      </c>
      <c r="BF742" s="78"/>
      <c r="BG742" s="99">
        <v>30.1</v>
      </c>
      <c r="BH742" s="142">
        <v>4.3343077331916016</v>
      </c>
      <c r="BI742" s="99">
        <v>5</v>
      </c>
      <c r="BJ742" s="99">
        <f t="shared" si="337"/>
        <v>7.5260000000000007</v>
      </c>
      <c r="BK742" s="99">
        <v>74.394163724485267</v>
      </c>
      <c r="BL742" s="142">
        <v>7.1390728476821188</v>
      </c>
      <c r="BM742" s="76" t="str">
        <f t="shared" si="338"/>
        <v>R73S2</v>
      </c>
      <c r="BN742" s="76">
        <f t="shared" si="339"/>
        <v>6.22710032685427</v>
      </c>
      <c r="BO742" s="76"/>
      <c r="BP742" s="110">
        <f t="shared" si="340"/>
        <v>18.077456931247166</v>
      </c>
      <c r="BQ742" s="144">
        <f t="shared" si="341"/>
        <v>0.22960000000000003</v>
      </c>
      <c r="BR742" s="110">
        <f t="shared" si="342"/>
        <v>8.5096490317455693</v>
      </c>
      <c r="BS742" s="99">
        <v>11</v>
      </c>
      <c r="BT742" s="99">
        <f t="shared" si="343"/>
        <v>8956.9619566960009</v>
      </c>
      <c r="BU742" s="122">
        <v>7</v>
      </c>
      <c r="BV742" s="122">
        <f t="shared" si="344"/>
        <v>6711.9619566960009</v>
      </c>
      <c r="BW742" s="122">
        <f t="shared" si="345"/>
        <v>7.4172185430463576E-3</v>
      </c>
      <c r="BX742" s="122" t="s">
        <v>1377</v>
      </c>
      <c r="BY742" s="122">
        <f t="shared" si="346"/>
        <v>0.21339180792593529</v>
      </c>
      <c r="BZ742" s="78">
        <v>-5.8674690703365249</v>
      </c>
      <c r="CA742" s="122">
        <f t="shared" si="347"/>
        <v>-6.0172745039210742</v>
      </c>
      <c r="CB742" s="122">
        <f t="shared" si="348"/>
        <v>-10.190254372390337</v>
      </c>
    </row>
    <row r="743" spans="1:80" x14ac:dyDescent="0.35">
      <c r="A743" s="34" t="s">
        <v>92</v>
      </c>
      <c r="B743" s="13">
        <f t="shared" ref="B743:B746" si="355">B742</f>
        <v>2</v>
      </c>
      <c r="C743" s="8" t="s">
        <v>45</v>
      </c>
      <c r="D743" s="14">
        <v>2</v>
      </c>
      <c r="E743" s="58">
        <v>44269</v>
      </c>
      <c r="F743" s="13">
        <v>3285</v>
      </c>
      <c r="G743" s="13">
        <v>3285.6</v>
      </c>
      <c r="H743" s="48">
        <f t="shared" ref="H743:I751" si="356">F743-87</f>
        <v>3198</v>
      </c>
      <c r="I743" s="19">
        <f t="shared" si="356"/>
        <v>3198.6</v>
      </c>
      <c r="J743" s="8">
        <v>5</v>
      </c>
      <c r="K743" s="8"/>
      <c r="L743" s="57">
        <v>220.5</v>
      </c>
      <c r="M743" s="8">
        <v>130</v>
      </c>
      <c r="N743" s="8">
        <v>126</v>
      </c>
      <c r="O743" s="8">
        <v>37</v>
      </c>
      <c r="P743" s="8">
        <v>0.86799999999999999</v>
      </c>
      <c r="Q743" s="8">
        <v>4.2000000000000003E-2</v>
      </c>
      <c r="R743" s="8">
        <v>0.25900000000000001</v>
      </c>
      <c r="S743" s="8">
        <v>1990</v>
      </c>
      <c r="T743" s="8"/>
      <c r="U743" s="8"/>
      <c r="V743" s="8"/>
      <c r="W743" s="8">
        <v>0.46800000000000003</v>
      </c>
      <c r="X743" s="8"/>
      <c r="Y743" s="8"/>
      <c r="Z743" s="8">
        <v>3125</v>
      </c>
      <c r="AA743" s="8">
        <v>844</v>
      </c>
      <c r="AB743" s="8">
        <v>8</v>
      </c>
      <c r="AC743" s="8">
        <v>2799.4523809523807</v>
      </c>
      <c r="AD743" s="8">
        <v>316.57799999999997</v>
      </c>
      <c r="AE743" s="8"/>
      <c r="AF743" s="8"/>
      <c r="AG743" s="7">
        <v>0.85642008541633852</v>
      </c>
      <c r="AH743" s="111">
        <v>0.10199999999999999</v>
      </c>
      <c r="AI743" s="124">
        <v>7.8272666666666671E-2</v>
      </c>
      <c r="AJ743" s="7">
        <v>37.630000000000003</v>
      </c>
      <c r="AK743" s="124">
        <v>1969.2856309392259</v>
      </c>
      <c r="AM743" s="124">
        <v>7327.2958944751363</v>
      </c>
      <c r="AN743" s="124">
        <v>11233.74792099448</v>
      </c>
      <c r="AO743" s="124">
        <v>4.963787845303866</v>
      </c>
      <c r="AQ743" s="78"/>
      <c r="AR743" s="7">
        <v>0.15001328727079455</v>
      </c>
      <c r="AS743" s="7">
        <f t="shared" si="334"/>
        <v>1.6934999999999996</v>
      </c>
      <c r="AT743">
        <v>52.6</v>
      </c>
      <c r="AU743" s="7">
        <v>0</v>
      </c>
      <c r="AV743" s="7">
        <v>0</v>
      </c>
      <c r="AW743" s="78" t="s">
        <v>97</v>
      </c>
      <c r="AX743" s="78" t="s">
        <v>100</v>
      </c>
      <c r="AY743" s="78">
        <v>2822.1</v>
      </c>
      <c r="AZ743" s="78">
        <v>5203.4399999999996</v>
      </c>
      <c r="BA743" s="78">
        <v>0</v>
      </c>
      <c r="BB743" s="78">
        <v>-6.298974526947014E-2</v>
      </c>
      <c r="BC743" s="78" t="str">
        <f t="shared" si="335"/>
        <v>R73S2C2</v>
      </c>
      <c r="BD743" s="78">
        <f t="shared" si="336"/>
        <v>10.545594403527703</v>
      </c>
      <c r="BE743" s="78">
        <v>-0.15</v>
      </c>
      <c r="BF743" s="78"/>
      <c r="BG743" s="99">
        <v>30.1</v>
      </c>
      <c r="BH743" s="142">
        <v>4.3343077331916016</v>
      </c>
      <c r="BI743" s="99">
        <v>5</v>
      </c>
      <c r="BJ743" s="99">
        <f t="shared" si="337"/>
        <v>7.5260000000000007</v>
      </c>
      <c r="BK743" s="99">
        <v>74.394163724485267</v>
      </c>
      <c r="BL743" s="142">
        <v>3.5135135135135136</v>
      </c>
      <c r="BM743" s="76" t="str">
        <f t="shared" si="338"/>
        <v>R73S2</v>
      </c>
      <c r="BN743" s="76">
        <f t="shared" si="339"/>
        <v>6.22710032685427</v>
      </c>
      <c r="BO743" s="76"/>
      <c r="BP743" s="110">
        <f t="shared" si="340"/>
        <v>6.1176970568701687</v>
      </c>
      <c r="BQ743" s="144">
        <f t="shared" si="341"/>
        <v>0.22960000000000003</v>
      </c>
      <c r="BR743" s="110">
        <f t="shared" si="342"/>
        <v>8.5096490317455693</v>
      </c>
      <c r="BS743" s="99">
        <v>11</v>
      </c>
      <c r="BT743" s="99">
        <f t="shared" si="343"/>
        <v>8983.3671007695575</v>
      </c>
      <c r="BU743" s="122">
        <v>7</v>
      </c>
      <c r="BV743" s="122">
        <f t="shared" si="344"/>
        <v>6993.3671007695575</v>
      </c>
      <c r="BW743" s="122">
        <f t="shared" si="345"/>
        <v>7.0000000000000001E-3</v>
      </c>
      <c r="BX743" s="122" t="s">
        <v>1377</v>
      </c>
      <c r="BY743" s="122">
        <f t="shared" si="346"/>
        <v>9.1260766902302184E-2</v>
      </c>
      <c r="BZ743" s="78">
        <v>-6.0547258623172109</v>
      </c>
      <c r="CA743" s="122">
        <f t="shared" si="347"/>
        <v>-6.0172745039210742</v>
      </c>
      <c r="CB743" s="122">
        <f t="shared" si="348"/>
        <v>-10.190254372390337</v>
      </c>
    </row>
    <row r="744" spans="1:80" x14ac:dyDescent="0.35">
      <c r="A744" s="34" t="s">
        <v>92</v>
      </c>
      <c r="B744" s="13">
        <f t="shared" si="355"/>
        <v>2</v>
      </c>
      <c r="C744" s="8" t="s">
        <v>45</v>
      </c>
      <c r="D744" s="14">
        <v>3</v>
      </c>
      <c r="E744" s="58">
        <v>44269</v>
      </c>
      <c r="F744" s="13">
        <v>3295.2</v>
      </c>
      <c r="G744" s="13">
        <v>3296</v>
      </c>
      <c r="H744" s="48">
        <f t="shared" si="356"/>
        <v>3208.2</v>
      </c>
      <c r="I744" s="19">
        <f t="shared" si="356"/>
        <v>3209</v>
      </c>
      <c r="J744" s="8">
        <v>7</v>
      </c>
      <c r="K744" s="8"/>
      <c r="L744" s="57">
        <v>220.5</v>
      </c>
      <c r="M744" s="8">
        <v>130</v>
      </c>
      <c r="N744" s="8">
        <v>126</v>
      </c>
      <c r="O744" s="8">
        <v>37</v>
      </c>
      <c r="P744" s="8">
        <v>0.86799999999999999</v>
      </c>
      <c r="Q744" s="8">
        <v>4.2000000000000003E-2</v>
      </c>
      <c r="R744" s="8">
        <v>0.25900000000000001</v>
      </c>
      <c r="S744" s="8">
        <v>1990</v>
      </c>
      <c r="T744" s="8"/>
      <c r="U744" s="8"/>
      <c r="V744" s="8"/>
      <c r="W744" s="8">
        <v>0.46800000000000003</v>
      </c>
      <c r="X744" s="8"/>
      <c r="Y744" s="8"/>
      <c r="Z744" s="8">
        <v>3125</v>
      </c>
      <c r="AA744" s="8">
        <v>844</v>
      </c>
      <c r="AB744" s="8">
        <v>8</v>
      </c>
      <c r="AC744" s="8">
        <v>2799.4523809523807</v>
      </c>
      <c r="AD744" s="8">
        <v>316.57799999999997</v>
      </c>
      <c r="AE744" s="8"/>
      <c r="AF744" s="8"/>
      <c r="AG744" s="7">
        <v>0.85642008541633852</v>
      </c>
      <c r="AH744" s="111">
        <v>0.10199999999999999</v>
      </c>
      <c r="AI744" s="124">
        <v>7.8272666666666671E-2</v>
      </c>
      <c r="AJ744" s="7">
        <v>37.630000000000003</v>
      </c>
      <c r="AK744" s="124">
        <v>1969.2856309392259</v>
      </c>
      <c r="AM744" s="124">
        <v>7327.2958944751363</v>
      </c>
      <c r="AN744" s="124">
        <v>11233.74792099448</v>
      </c>
      <c r="AO744" s="124">
        <v>4.963787845303866</v>
      </c>
      <c r="AQ744" s="78"/>
      <c r="AR744" s="7">
        <v>0.15001328727079455</v>
      </c>
      <c r="AS744" s="7">
        <f t="shared" si="334"/>
        <v>1.6934999999999996</v>
      </c>
      <c r="AT744">
        <v>52.6</v>
      </c>
      <c r="AU744" s="7">
        <v>3.6799999999999999E-2</v>
      </c>
      <c r="AV744" s="7">
        <v>1.1499999999999999</v>
      </c>
      <c r="AW744" s="78" t="s">
        <v>97</v>
      </c>
      <c r="AX744" s="78" t="s">
        <v>100</v>
      </c>
      <c r="AY744" s="78">
        <v>2833.5</v>
      </c>
      <c r="AZ744" s="78">
        <v>5207.5199999999995</v>
      </c>
      <c r="BA744" s="78">
        <v>0</v>
      </c>
      <c r="BB744" s="78">
        <v>26.440383821534788</v>
      </c>
      <c r="BC744" s="78" t="str">
        <f t="shared" si="335"/>
        <v>R73S2C3</v>
      </c>
      <c r="BD744" s="78">
        <f t="shared" si="336"/>
        <v>10.545594403527703</v>
      </c>
      <c r="BE744" s="78">
        <v>62.77000000000001</v>
      </c>
      <c r="BF744" s="78"/>
      <c r="BG744" s="99">
        <v>30.1</v>
      </c>
      <c r="BH744" s="142">
        <v>4.3343077331916016</v>
      </c>
      <c r="BI744" s="99">
        <v>5</v>
      </c>
      <c r="BJ744" s="99">
        <f t="shared" si="337"/>
        <v>7.5260000000000007</v>
      </c>
      <c r="BK744" s="99">
        <v>74.394163724485267</v>
      </c>
      <c r="BL744" s="142">
        <v>3.5135135135135136</v>
      </c>
      <c r="BM744" s="76" t="str">
        <f t="shared" si="338"/>
        <v>R73S2</v>
      </c>
      <c r="BN744" s="76">
        <f t="shared" si="339"/>
        <v>6.22710032685427</v>
      </c>
      <c r="BO744" s="76"/>
      <c r="BP744" s="110">
        <f t="shared" si="340"/>
        <v>6.1176970568701687</v>
      </c>
      <c r="BQ744" s="144">
        <f t="shared" si="341"/>
        <v>0.22960000000000003</v>
      </c>
      <c r="BR744" s="110">
        <f t="shared" si="342"/>
        <v>8.5096490317455693</v>
      </c>
      <c r="BS744" s="99">
        <v>11</v>
      </c>
      <c r="BT744" s="99">
        <f t="shared" si="343"/>
        <v>9012.0194911472463</v>
      </c>
      <c r="BU744" s="122">
        <v>7</v>
      </c>
      <c r="BV744" s="122">
        <f t="shared" si="344"/>
        <v>7022.0194911472463</v>
      </c>
      <c r="BW744" s="122">
        <f t="shared" si="345"/>
        <v>7.0000000000000001E-3</v>
      </c>
      <c r="BX744" s="122" t="s">
        <v>1377</v>
      </c>
      <c r="BY744" s="122">
        <f t="shared" si="346"/>
        <v>9.1260766902302184E-2</v>
      </c>
      <c r="BZ744" s="78">
        <v>-6.0547258623172109</v>
      </c>
      <c r="CA744" s="122">
        <f t="shared" si="347"/>
        <v>-6.0172745039210742</v>
      </c>
      <c r="CB744" s="122">
        <f t="shared" si="348"/>
        <v>-10.190254372390337</v>
      </c>
    </row>
    <row r="745" spans="1:80" x14ac:dyDescent="0.35">
      <c r="A745" s="34" t="s">
        <v>92</v>
      </c>
      <c r="B745" s="13">
        <f t="shared" si="355"/>
        <v>2</v>
      </c>
      <c r="C745" s="8" t="s">
        <v>45</v>
      </c>
      <c r="D745" s="14">
        <v>4</v>
      </c>
      <c r="E745" s="58">
        <v>44269</v>
      </c>
      <c r="F745" s="13">
        <v>3304</v>
      </c>
      <c r="G745" s="13">
        <v>3304.6</v>
      </c>
      <c r="H745" s="48">
        <f t="shared" si="356"/>
        <v>3217</v>
      </c>
      <c r="I745" s="19">
        <f t="shared" si="356"/>
        <v>3217.6</v>
      </c>
      <c r="J745" s="8">
        <v>5</v>
      </c>
      <c r="K745" s="8"/>
      <c r="L745" s="57">
        <v>220.5</v>
      </c>
      <c r="M745" s="8">
        <v>130</v>
      </c>
      <c r="N745" s="8">
        <v>126</v>
      </c>
      <c r="O745" s="8">
        <v>37</v>
      </c>
      <c r="P745" s="8">
        <v>0.86799999999999999</v>
      </c>
      <c r="Q745" s="8">
        <v>4.2000000000000003E-2</v>
      </c>
      <c r="R745" s="8">
        <v>0.25900000000000001</v>
      </c>
      <c r="S745" s="8">
        <v>1990</v>
      </c>
      <c r="T745" s="8"/>
      <c r="U745" s="8"/>
      <c r="V745" s="8"/>
      <c r="W745" s="8">
        <v>0.46800000000000003</v>
      </c>
      <c r="X745" s="8"/>
      <c r="Y745" s="8"/>
      <c r="Z745" s="8">
        <v>3125</v>
      </c>
      <c r="AA745" s="8">
        <v>844</v>
      </c>
      <c r="AB745" s="8">
        <v>8</v>
      </c>
      <c r="AC745" s="8">
        <v>2799.4523809523807</v>
      </c>
      <c r="AD745" s="8">
        <v>316.57799999999997</v>
      </c>
      <c r="AE745" s="8"/>
      <c r="AF745" s="8"/>
      <c r="AG745" s="7">
        <v>0.85642008541633852</v>
      </c>
      <c r="AH745" s="111">
        <v>0.10199999999999999</v>
      </c>
      <c r="AI745" s="124">
        <v>7.8272666666666671E-2</v>
      </c>
      <c r="AJ745" s="7">
        <v>37.630000000000003</v>
      </c>
      <c r="AK745" s="124">
        <v>1969.2856309392259</v>
      </c>
      <c r="AM745" s="124">
        <v>7327.2958944751363</v>
      </c>
      <c r="AN745" s="124">
        <v>11233.74792099448</v>
      </c>
      <c r="AO745" s="124">
        <v>4.963787845303866</v>
      </c>
      <c r="AQ745" s="78"/>
      <c r="AR745" s="7">
        <v>0.15001328727079455</v>
      </c>
      <c r="AS745" s="7">
        <f t="shared" si="334"/>
        <v>1.6934999999999996</v>
      </c>
      <c r="AT745">
        <v>52.6</v>
      </c>
      <c r="AU745" s="7">
        <v>1.856E-2</v>
      </c>
      <c r="AV745" s="7">
        <v>0.57999999999999996</v>
      </c>
      <c r="AW745" s="78" t="s">
        <v>97</v>
      </c>
      <c r="AX745" s="78" t="s">
        <v>100</v>
      </c>
      <c r="AY745" s="78">
        <v>2843.6</v>
      </c>
      <c r="AZ745" s="78">
        <v>5211.04</v>
      </c>
      <c r="BA745" s="78">
        <v>11.17</v>
      </c>
      <c r="BB745" s="78">
        <v>16.405906802284324</v>
      </c>
      <c r="BC745" s="78" t="str">
        <f t="shared" si="335"/>
        <v>R73S2C4</v>
      </c>
      <c r="BD745" s="78">
        <f t="shared" si="336"/>
        <v>10.545594403527703</v>
      </c>
      <c r="BE745" s="78">
        <v>38.840000000000003</v>
      </c>
      <c r="BF745" s="78"/>
      <c r="BG745" s="99">
        <v>30.1</v>
      </c>
      <c r="BH745" s="142">
        <v>4.3343077331916016</v>
      </c>
      <c r="BI745" s="99">
        <v>5</v>
      </c>
      <c r="BJ745" s="99">
        <f t="shared" si="337"/>
        <v>7.5260000000000007</v>
      </c>
      <c r="BK745" s="99">
        <v>74.394163724485267</v>
      </c>
      <c r="BL745" s="142">
        <v>3.5135135135135136</v>
      </c>
      <c r="BM745" s="76" t="str">
        <f t="shared" si="338"/>
        <v>R73S2</v>
      </c>
      <c r="BN745" s="76">
        <f t="shared" si="339"/>
        <v>6.22710032685427</v>
      </c>
      <c r="BO745" s="76"/>
      <c r="BP745" s="110">
        <f t="shared" si="340"/>
        <v>6.1176970568701687</v>
      </c>
      <c r="BQ745" s="144">
        <f t="shared" si="341"/>
        <v>0.22960000000000003</v>
      </c>
      <c r="BR745" s="110">
        <f t="shared" si="342"/>
        <v>8.5096490317455693</v>
      </c>
      <c r="BS745" s="99">
        <v>11</v>
      </c>
      <c r="BT745" s="99">
        <f t="shared" si="343"/>
        <v>9036.7392004927042</v>
      </c>
      <c r="BU745" s="122">
        <v>7</v>
      </c>
      <c r="BV745" s="122">
        <f t="shared" si="344"/>
        <v>7046.7392004927042</v>
      </c>
      <c r="BW745" s="122">
        <f t="shared" si="345"/>
        <v>7.0000000000000001E-3</v>
      </c>
      <c r="BX745" s="122" t="s">
        <v>1377</v>
      </c>
      <c r="BY745" s="122">
        <f t="shared" si="346"/>
        <v>9.1260766902302184E-2</v>
      </c>
      <c r="BZ745" s="78">
        <v>-6.0547258623172109</v>
      </c>
      <c r="CA745" s="122">
        <f t="shared" si="347"/>
        <v>-6.0172745039210742</v>
      </c>
      <c r="CB745" s="122">
        <f t="shared" si="348"/>
        <v>-10.190254372390337</v>
      </c>
    </row>
    <row r="746" spans="1:80" x14ac:dyDescent="0.35">
      <c r="A746" s="34" t="s">
        <v>92</v>
      </c>
      <c r="B746" s="13">
        <f t="shared" si="355"/>
        <v>2</v>
      </c>
      <c r="C746" s="8" t="s">
        <v>45</v>
      </c>
      <c r="D746" s="14">
        <v>5</v>
      </c>
      <c r="E746" s="58">
        <v>44269</v>
      </c>
      <c r="F746" s="13">
        <v>3317.6</v>
      </c>
      <c r="G746" s="13">
        <v>3318.2</v>
      </c>
      <c r="H746" s="48">
        <f t="shared" si="356"/>
        <v>3230.6</v>
      </c>
      <c r="I746" s="19">
        <f t="shared" si="356"/>
        <v>3231.2</v>
      </c>
      <c r="J746" s="8">
        <v>5</v>
      </c>
      <c r="K746" s="8"/>
      <c r="L746" s="57">
        <v>220.5</v>
      </c>
      <c r="M746" s="8">
        <v>130</v>
      </c>
      <c r="N746" s="8">
        <v>126</v>
      </c>
      <c r="O746" s="8">
        <v>37</v>
      </c>
      <c r="P746" s="8">
        <v>0.86799999999999999</v>
      </c>
      <c r="Q746" s="8">
        <v>4.2000000000000003E-2</v>
      </c>
      <c r="R746" s="8">
        <v>0.25900000000000001</v>
      </c>
      <c r="S746" s="8">
        <v>1990</v>
      </c>
      <c r="T746" s="8"/>
      <c r="U746" s="8"/>
      <c r="V746" s="8"/>
      <c r="W746" s="8">
        <v>0.46800000000000003</v>
      </c>
      <c r="X746" s="8"/>
      <c r="Y746" s="8"/>
      <c r="Z746" s="8">
        <v>3125</v>
      </c>
      <c r="AA746" s="8">
        <v>844</v>
      </c>
      <c r="AB746" s="8">
        <v>8</v>
      </c>
      <c r="AC746" s="8">
        <v>2799.4523809523807</v>
      </c>
      <c r="AD746" s="8">
        <v>316.57799999999997</v>
      </c>
      <c r="AE746" s="8"/>
      <c r="AF746" s="8"/>
      <c r="AG746" s="7">
        <v>0.85642008541633852</v>
      </c>
      <c r="AH746" s="111">
        <v>0.10199999999999999</v>
      </c>
      <c r="AI746" s="124">
        <v>7.8272666666666671E-2</v>
      </c>
      <c r="AJ746" s="7">
        <v>37.630000000000003</v>
      </c>
      <c r="AK746" s="124">
        <v>1969.2856309392259</v>
      </c>
      <c r="AM746" s="124">
        <v>7327.2958944751363</v>
      </c>
      <c r="AN746" s="124">
        <v>11233.74792099448</v>
      </c>
      <c r="AO746" s="124">
        <v>4.963787845303866</v>
      </c>
      <c r="AQ746" s="78"/>
      <c r="AR746" s="7">
        <v>0.15001328727079455</v>
      </c>
      <c r="AS746" s="7">
        <f t="shared" si="334"/>
        <v>1.6934999999999996</v>
      </c>
      <c r="AT746">
        <v>52.6</v>
      </c>
      <c r="AU746" s="7">
        <v>3.8400000000000001E-3</v>
      </c>
      <c r="AV746" s="7">
        <v>0.12</v>
      </c>
      <c r="AW746" s="78" t="s">
        <v>97</v>
      </c>
      <c r="AX746" s="78" t="s">
        <v>100</v>
      </c>
      <c r="AY746" s="78">
        <v>2860.5</v>
      </c>
      <c r="AZ746" s="78">
        <v>5216.4799999999996</v>
      </c>
      <c r="BA746" s="78">
        <v>0</v>
      </c>
      <c r="BB746" s="78">
        <v>6.4898683350452897</v>
      </c>
      <c r="BC746" s="78" t="str">
        <f t="shared" si="335"/>
        <v>R73S2C5</v>
      </c>
      <c r="BD746" s="78">
        <f t="shared" si="336"/>
        <v>10.545594403527703</v>
      </c>
      <c r="BE746" s="78">
        <v>15.289999999999997</v>
      </c>
      <c r="BF746" s="78"/>
      <c r="BG746" s="99">
        <v>30.1</v>
      </c>
      <c r="BH746" s="142">
        <v>4.3343077331916016</v>
      </c>
      <c r="BI746" s="99">
        <v>5</v>
      </c>
      <c r="BJ746" s="99">
        <f t="shared" si="337"/>
        <v>7.5260000000000007</v>
      </c>
      <c r="BK746" s="99">
        <v>74.394163724485267</v>
      </c>
      <c r="BL746" s="142">
        <v>3.5135135135135136</v>
      </c>
      <c r="BM746" s="76" t="str">
        <f t="shared" si="338"/>
        <v>R73S2</v>
      </c>
      <c r="BN746" s="76">
        <f t="shared" si="339"/>
        <v>6.22710032685427</v>
      </c>
      <c r="BO746" s="76"/>
      <c r="BP746" s="110">
        <f t="shared" si="340"/>
        <v>6.1176970568701687</v>
      </c>
      <c r="BQ746" s="144">
        <f t="shared" si="341"/>
        <v>0.22960000000000003</v>
      </c>
      <c r="BR746" s="110">
        <f t="shared" si="342"/>
        <v>8.5096490317455693</v>
      </c>
      <c r="BS746" s="99">
        <v>11</v>
      </c>
      <c r="BT746" s="99">
        <f t="shared" si="343"/>
        <v>9074.9423876629553</v>
      </c>
      <c r="BU746" s="122">
        <v>7</v>
      </c>
      <c r="BV746" s="122">
        <f t="shared" si="344"/>
        <v>7084.9423876629553</v>
      </c>
      <c r="BW746" s="122">
        <f t="shared" si="345"/>
        <v>7.0000000000000001E-3</v>
      </c>
      <c r="BX746" s="122" t="s">
        <v>1377</v>
      </c>
      <c r="BY746" s="122">
        <f t="shared" si="346"/>
        <v>9.1260766902302184E-2</v>
      </c>
      <c r="BZ746" s="78">
        <v>-6.0547258623172109</v>
      </c>
      <c r="CA746" s="122">
        <f t="shared" si="347"/>
        <v>-6.0172745039210742</v>
      </c>
      <c r="CB746" s="122">
        <f t="shared" si="348"/>
        <v>-10.190254372390337</v>
      </c>
    </row>
    <row r="747" spans="1:80" x14ac:dyDescent="0.35">
      <c r="A747" s="34" t="s">
        <v>92</v>
      </c>
      <c r="B747" s="13">
        <v>1</v>
      </c>
      <c r="C747" s="8" t="s">
        <v>45</v>
      </c>
      <c r="D747" s="14">
        <v>1</v>
      </c>
      <c r="E747" s="58">
        <v>44268</v>
      </c>
      <c r="F747" s="13">
        <v>3336.8</v>
      </c>
      <c r="G747" s="13">
        <v>3337.4</v>
      </c>
      <c r="H747" s="48">
        <f t="shared" si="356"/>
        <v>3249.8</v>
      </c>
      <c r="I747" s="19">
        <f t="shared" si="356"/>
        <v>3250.4</v>
      </c>
      <c r="J747" s="8">
        <v>5</v>
      </c>
      <c r="K747" s="8"/>
      <c r="L747" s="57">
        <v>271</v>
      </c>
      <c r="M747" s="8">
        <v>138.69999999999999</v>
      </c>
      <c r="N747" s="8">
        <v>116</v>
      </c>
      <c r="O747" s="8">
        <v>56.6</v>
      </c>
      <c r="P747" s="8">
        <v>0.70899999999999996</v>
      </c>
      <c r="Q747" s="8">
        <v>0.109</v>
      </c>
      <c r="R747" s="8">
        <v>0.20100000000000001</v>
      </c>
      <c r="S747" s="8">
        <v>1370</v>
      </c>
      <c r="T747" s="8"/>
      <c r="U747" s="8"/>
      <c r="V747" s="8"/>
      <c r="W747" s="8">
        <v>0.40799999999999997</v>
      </c>
      <c r="X747" s="8"/>
      <c r="Y747" s="8"/>
      <c r="Z747" s="8">
        <v>1702</v>
      </c>
      <c r="AA747" s="8">
        <v>518.4</v>
      </c>
      <c r="AB747" s="8">
        <v>6.1</v>
      </c>
      <c r="AC747" s="8">
        <v>2773.9047619047619</v>
      </c>
      <c r="AD747" s="8">
        <v>317.726</v>
      </c>
      <c r="AE747" s="8"/>
      <c r="AF747" s="8"/>
      <c r="AG747" s="7">
        <v>0.80281761148057784</v>
      </c>
      <c r="AH747" s="111">
        <v>0.11</v>
      </c>
      <c r="AI747" s="124">
        <v>6.5743538461538464E-2</v>
      </c>
      <c r="AJ747" s="7">
        <v>36.520000000000003</v>
      </c>
      <c r="AK747" s="124">
        <v>1861.257141071427</v>
      </c>
      <c r="AM747" s="124">
        <v>7432.0524107142865</v>
      </c>
      <c r="AN747" s="124">
        <v>11454.27915416667</v>
      </c>
      <c r="AO747" s="124">
        <v>4.2790845238095239</v>
      </c>
      <c r="AQ747" s="78"/>
      <c r="AR747" s="7">
        <v>0.16560788608981378</v>
      </c>
      <c r="AS747" s="7">
        <f t="shared" si="334"/>
        <v>1.8143999999999998</v>
      </c>
      <c r="AT747">
        <v>49.8</v>
      </c>
      <c r="AU747" s="7">
        <v>1.0240000000000001E-2</v>
      </c>
      <c r="AV747" s="7">
        <v>0.32</v>
      </c>
      <c r="AW747" s="78" t="s">
        <v>97</v>
      </c>
      <c r="AX747" s="78" t="s">
        <v>100</v>
      </c>
      <c r="AY747" s="78">
        <v>2885</v>
      </c>
      <c r="AZ747" s="78">
        <v>5224.16</v>
      </c>
      <c r="BA747" s="78">
        <v>94.45</v>
      </c>
      <c r="BB747" s="78">
        <v>12.418988012790917</v>
      </c>
      <c r="BC747" s="78" t="str">
        <f t="shared" si="335"/>
        <v>R73S1C1</v>
      </c>
      <c r="BD747" s="78">
        <f t="shared" si="336"/>
        <v>4.6129625690129092</v>
      </c>
      <c r="BE747" s="78">
        <v>29.05</v>
      </c>
      <c r="BF747" s="78"/>
      <c r="BG747" s="99">
        <v>30.2</v>
      </c>
      <c r="BH747" s="142">
        <v>7.7491785323110616</v>
      </c>
      <c r="BI747" s="99">
        <v>5</v>
      </c>
      <c r="BJ747" s="99">
        <f t="shared" si="337"/>
        <v>7.3040000000000003</v>
      </c>
      <c r="BK747" s="99">
        <v>75.955771136494022</v>
      </c>
      <c r="BL747" s="142">
        <v>2.4505300353356887</v>
      </c>
      <c r="BM747" s="76" t="str">
        <f t="shared" si="338"/>
        <v>R73S1</v>
      </c>
      <c r="BN747" s="76">
        <f t="shared" si="339"/>
        <v>2.5424176416517361</v>
      </c>
      <c r="BO747" s="76"/>
      <c r="BP747" s="110">
        <f t="shared" si="340"/>
        <v>3.7619426935907483</v>
      </c>
      <c r="BQ747" s="144">
        <f t="shared" si="341"/>
        <v>0.20100000000000001</v>
      </c>
      <c r="BR747" s="110">
        <f t="shared" si="342"/>
        <v>3.7619426935907483</v>
      </c>
      <c r="BS747" s="99">
        <v>11</v>
      </c>
      <c r="BT747" s="99">
        <f t="shared" si="343"/>
        <v>8557.5090900298292</v>
      </c>
      <c r="BU747" s="122">
        <v>7</v>
      </c>
      <c r="BV747" s="122">
        <f t="shared" si="344"/>
        <v>7187.5090900298292</v>
      </c>
      <c r="BW747" s="122">
        <f t="shared" si="345"/>
        <v>3.5512367491166079E-3</v>
      </c>
      <c r="BX747" s="122" t="s">
        <v>1377</v>
      </c>
      <c r="BY747" s="122">
        <f t="shared" si="346"/>
        <v>6.0632110295375491E-2</v>
      </c>
      <c r="BZ747" s="78">
        <v>-6.119504739182414</v>
      </c>
      <c r="CA747" s="122">
        <f t="shared" si="347"/>
        <v>-6.119504739182414</v>
      </c>
      <c r="CB747" s="122">
        <f t="shared" si="348"/>
        <v>-11.103229398772571</v>
      </c>
    </row>
    <row r="748" spans="1:80" x14ac:dyDescent="0.35">
      <c r="A748" s="34" t="s">
        <v>92</v>
      </c>
      <c r="B748" s="13">
        <f t="shared" ref="B748:B751" si="357">B747</f>
        <v>1</v>
      </c>
      <c r="C748" s="8" t="s">
        <v>45</v>
      </c>
      <c r="D748" s="14">
        <v>2</v>
      </c>
      <c r="E748" s="58">
        <v>44268</v>
      </c>
      <c r="F748" s="13">
        <v>3348</v>
      </c>
      <c r="G748" s="13">
        <v>3348.6</v>
      </c>
      <c r="H748" s="19">
        <f t="shared" si="356"/>
        <v>3261</v>
      </c>
      <c r="I748" s="19">
        <f t="shared" si="356"/>
        <v>3261.6</v>
      </c>
      <c r="J748" s="8">
        <v>5</v>
      </c>
      <c r="K748" s="8"/>
      <c r="L748" s="57">
        <v>271</v>
      </c>
      <c r="M748" s="8">
        <v>138.69999999999999</v>
      </c>
      <c r="N748" s="8">
        <v>116</v>
      </c>
      <c r="O748" s="8">
        <v>56.6</v>
      </c>
      <c r="P748" s="8">
        <v>0.70899999999999996</v>
      </c>
      <c r="Q748" s="8">
        <v>0.109</v>
      </c>
      <c r="R748" s="8">
        <v>0.20100000000000001</v>
      </c>
      <c r="S748" s="8">
        <v>1370</v>
      </c>
      <c r="T748" s="8"/>
      <c r="U748" s="8"/>
      <c r="V748" s="8"/>
      <c r="W748" s="8">
        <v>0.40799999999999997</v>
      </c>
      <c r="X748" s="8"/>
      <c r="Y748" s="8"/>
      <c r="Z748" s="8">
        <v>1702</v>
      </c>
      <c r="AA748" s="8">
        <v>518.4</v>
      </c>
      <c r="AB748" s="8">
        <v>6.1</v>
      </c>
      <c r="AC748" s="8">
        <v>2773.9047619047619</v>
      </c>
      <c r="AD748" s="8">
        <v>317.726</v>
      </c>
      <c r="AE748" s="8"/>
      <c r="AF748" s="8"/>
      <c r="AG748" s="7">
        <v>0.80281761148057784</v>
      </c>
      <c r="AH748" s="111">
        <v>0.11</v>
      </c>
      <c r="AI748" s="124">
        <v>6.5743538461538464E-2</v>
      </c>
      <c r="AJ748" s="7">
        <v>36.520000000000003</v>
      </c>
      <c r="AK748" s="124">
        <v>1861.257141071427</v>
      </c>
      <c r="AM748" s="124">
        <v>7432.0524107142865</v>
      </c>
      <c r="AN748" s="124">
        <v>11454.27915416667</v>
      </c>
      <c r="AO748" s="124">
        <v>4.2790845238095239</v>
      </c>
      <c r="AQ748" s="78"/>
      <c r="AR748" s="7">
        <v>0.16560788608981378</v>
      </c>
      <c r="AS748" s="7">
        <f t="shared" si="334"/>
        <v>1.8143999999999998</v>
      </c>
      <c r="AT748">
        <v>49.8</v>
      </c>
      <c r="AU748" s="7">
        <v>0</v>
      </c>
      <c r="AV748" s="7">
        <v>0</v>
      </c>
      <c r="AW748" s="78" t="s">
        <v>97</v>
      </c>
      <c r="AX748" s="78" t="s">
        <v>100</v>
      </c>
      <c r="AY748" s="78">
        <v>2899.9</v>
      </c>
      <c r="AZ748" s="78">
        <v>5228.6400000000003</v>
      </c>
      <c r="BA748" s="78">
        <v>27.34</v>
      </c>
      <c r="BB748" s="78">
        <v>0.39076925719487787</v>
      </c>
      <c r="BC748" s="78" t="str">
        <f t="shared" si="335"/>
        <v>R73S1C2</v>
      </c>
      <c r="BD748" s="78">
        <f t="shared" si="336"/>
        <v>4.6129625690129092</v>
      </c>
      <c r="BE748" s="78">
        <v>0.91</v>
      </c>
      <c r="BF748" s="78"/>
      <c r="BG748" s="99">
        <v>30.2</v>
      </c>
      <c r="BH748" s="142">
        <v>7.7491785323110616</v>
      </c>
      <c r="BI748" s="99">
        <v>5</v>
      </c>
      <c r="BJ748" s="99">
        <f t="shared" si="337"/>
        <v>7.3040000000000003</v>
      </c>
      <c r="BK748" s="99">
        <v>75.955771136494022</v>
      </c>
      <c r="BL748" s="142">
        <v>2.4505300353356887</v>
      </c>
      <c r="BM748" s="76" t="str">
        <f t="shared" si="338"/>
        <v>R73S1</v>
      </c>
      <c r="BN748" s="76">
        <f t="shared" si="339"/>
        <v>2.5424176416517361</v>
      </c>
      <c r="BO748" s="76"/>
      <c r="BP748" s="110">
        <f t="shared" si="340"/>
        <v>3.7619426935907483</v>
      </c>
      <c r="BQ748" s="144">
        <f t="shared" si="341"/>
        <v>0.20100000000000001</v>
      </c>
      <c r="BR748" s="110">
        <f t="shared" si="342"/>
        <v>3.7619426935907483</v>
      </c>
      <c r="BS748" s="99">
        <v>11</v>
      </c>
      <c r="BT748" s="99">
        <f t="shared" si="343"/>
        <v>8587.0013978051793</v>
      </c>
      <c r="BU748" s="122">
        <v>7</v>
      </c>
      <c r="BV748" s="122">
        <f t="shared" si="344"/>
        <v>7217.0013978051793</v>
      </c>
      <c r="BW748" s="122">
        <f t="shared" si="345"/>
        <v>3.5512367491166079E-3</v>
      </c>
      <c r="BX748" s="122" t="s">
        <v>1377</v>
      </c>
      <c r="BY748" s="122">
        <f t="shared" si="346"/>
        <v>6.0632110295375491E-2</v>
      </c>
      <c r="BZ748" s="78">
        <v>-6.119504739182414</v>
      </c>
      <c r="CA748" s="122">
        <f t="shared" si="347"/>
        <v>-6.119504739182414</v>
      </c>
      <c r="CB748" s="122">
        <f t="shared" si="348"/>
        <v>-11.103229398772571</v>
      </c>
    </row>
    <row r="749" spans="1:80" x14ac:dyDescent="0.35">
      <c r="A749" s="34" t="s">
        <v>92</v>
      </c>
      <c r="B749" s="13">
        <f t="shared" si="357"/>
        <v>1</v>
      </c>
      <c r="C749" s="8" t="s">
        <v>45</v>
      </c>
      <c r="D749" s="14">
        <v>3</v>
      </c>
      <c r="E749" s="58">
        <v>44268</v>
      </c>
      <c r="F749" s="13">
        <v>3359</v>
      </c>
      <c r="G749" s="13">
        <v>3359.8</v>
      </c>
      <c r="H749" s="19">
        <f t="shared" si="356"/>
        <v>3272</v>
      </c>
      <c r="I749" s="19">
        <f t="shared" si="356"/>
        <v>3272.8</v>
      </c>
      <c r="J749" s="8">
        <v>7</v>
      </c>
      <c r="K749" s="8"/>
      <c r="L749" s="57">
        <v>271</v>
      </c>
      <c r="M749" s="8">
        <v>138.69999999999999</v>
      </c>
      <c r="N749" s="8">
        <v>116</v>
      </c>
      <c r="O749" s="8">
        <v>56.6</v>
      </c>
      <c r="P749" s="8">
        <v>0.70899999999999996</v>
      </c>
      <c r="Q749" s="8">
        <v>0.109</v>
      </c>
      <c r="R749" s="8">
        <v>0.20100000000000001</v>
      </c>
      <c r="S749" s="8">
        <v>1370</v>
      </c>
      <c r="T749" s="8"/>
      <c r="U749" s="8"/>
      <c r="V749" s="8"/>
      <c r="W749" s="8">
        <v>0.40799999999999997</v>
      </c>
      <c r="X749" s="8"/>
      <c r="Y749" s="8"/>
      <c r="Z749" s="8">
        <v>1702</v>
      </c>
      <c r="AA749" s="8">
        <v>518.4</v>
      </c>
      <c r="AB749" s="8">
        <v>6.1</v>
      </c>
      <c r="AC749" s="8">
        <v>2773.9047619047619</v>
      </c>
      <c r="AD749" s="8">
        <v>317.726</v>
      </c>
      <c r="AE749" s="8"/>
      <c r="AF749" s="8"/>
      <c r="AG749" s="7">
        <v>0.80281761148057784</v>
      </c>
      <c r="AH749" s="111">
        <v>0.11</v>
      </c>
      <c r="AI749" s="124">
        <v>6.5743538461538464E-2</v>
      </c>
      <c r="AJ749" s="7">
        <v>36.520000000000003</v>
      </c>
      <c r="AK749" s="124">
        <v>1861.257141071427</v>
      </c>
      <c r="AM749" s="124">
        <v>7432.0524107142865</v>
      </c>
      <c r="AN749" s="124">
        <v>11454.27915416667</v>
      </c>
      <c r="AO749" s="124">
        <v>4.2790845238095239</v>
      </c>
      <c r="AQ749" s="78"/>
      <c r="AR749" s="7">
        <v>0.16560788608981378</v>
      </c>
      <c r="AS749" s="7">
        <f t="shared" si="334"/>
        <v>1.8143999999999998</v>
      </c>
      <c r="AT749">
        <v>49.8</v>
      </c>
      <c r="AU749" s="7">
        <v>0</v>
      </c>
      <c r="AV749" s="7">
        <v>0</v>
      </c>
      <c r="AW749" s="78" t="s">
        <v>97</v>
      </c>
      <c r="AX749" s="78" t="s">
        <v>100</v>
      </c>
      <c r="AY749" s="78">
        <v>2914.5</v>
      </c>
      <c r="AZ749" s="78">
        <v>5233.04</v>
      </c>
      <c r="BA749" s="78">
        <v>0</v>
      </c>
      <c r="BB749" s="78">
        <v>1.7683542229161457E-2</v>
      </c>
      <c r="BC749" s="78" t="str">
        <f t="shared" si="335"/>
        <v>R73S1C3</v>
      </c>
      <c r="BD749" s="78">
        <f t="shared" si="336"/>
        <v>4.6129625690129092</v>
      </c>
      <c r="BE749" s="78">
        <v>4.1000000000000009E-2</v>
      </c>
      <c r="BF749" s="78"/>
      <c r="BG749" s="99">
        <v>30.2</v>
      </c>
      <c r="BH749" s="142">
        <v>7.7491785323110616</v>
      </c>
      <c r="BI749" s="99">
        <v>5</v>
      </c>
      <c r="BJ749" s="99">
        <f t="shared" si="337"/>
        <v>7.3040000000000003</v>
      </c>
      <c r="BK749" s="99">
        <v>75.955771136494022</v>
      </c>
      <c r="BL749" s="142">
        <v>2.4505300353356887</v>
      </c>
      <c r="BM749" s="76" t="str">
        <f t="shared" si="338"/>
        <v>R73S1</v>
      </c>
      <c r="BN749" s="76">
        <f t="shared" si="339"/>
        <v>2.5424176416517361</v>
      </c>
      <c r="BO749" s="76"/>
      <c r="BP749" s="110">
        <f t="shared" si="340"/>
        <v>3.7619426935907483</v>
      </c>
      <c r="BQ749" s="144">
        <f t="shared" si="341"/>
        <v>0.20100000000000001</v>
      </c>
      <c r="BR749" s="110">
        <f t="shared" si="342"/>
        <v>3.7619426935907483</v>
      </c>
      <c r="BS749" s="99">
        <v>11</v>
      </c>
      <c r="BT749" s="99">
        <f t="shared" si="343"/>
        <v>8615.9670572273972</v>
      </c>
      <c r="BU749" s="122">
        <v>7</v>
      </c>
      <c r="BV749" s="122">
        <f t="shared" si="344"/>
        <v>7245.9670572273972</v>
      </c>
      <c r="BW749" s="122">
        <f t="shared" si="345"/>
        <v>3.5512367491166079E-3</v>
      </c>
      <c r="BX749" s="122" t="s">
        <v>1377</v>
      </c>
      <c r="BY749" s="122">
        <f t="shared" si="346"/>
        <v>6.0632110295375491E-2</v>
      </c>
      <c r="BZ749" s="78">
        <v>-6.119504739182414</v>
      </c>
      <c r="CA749" s="122">
        <f t="shared" si="347"/>
        <v>-6.119504739182414</v>
      </c>
      <c r="CB749" s="122">
        <f t="shared" si="348"/>
        <v>-11.103229398772571</v>
      </c>
    </row>
    <row r="750" spans="1:80" x14ac:dyDescent="0.35">
      <c r="A750" s="34" t="s">
        <v>92</v>
      </c>
      <c r="B750" s="13">
        <f t="shared" si="357"/>
        <v>1</v>
      </c>
      <c r="C750" s="8" t="s">
        <v>45</v>
      </c>
      <c r="D750" s="14">
        <v>4</v>
      </c>
      <c r="E750" s="58">
        <v>44268</v>
      </c>
      <c r="F750" s="13">
        <v>3367</v>
      </c>
      <c r="G750" s="13">
        <v>3367.6</v>
      </c>
      <c r="H750" s="19">
        <f t="shared" si="356"/>
        <v>3280</v>
      </c>
      <c r="I750" s="19">
        <f t="shared" si="356"/>
        <v>3280.6</v>
      </c>
      <c r="J750" s="8">
        <v>5</v>
      </c>
      <c r="K750" s="8"/>
      <c r="L750" s="57">
        <v>271</v>
      </c>
      <c r="M750" s="8">
        <v>138.69999999999999</v>
      </c>
      <c r="N750" s="8">
        <v>116</v>
      </c>
      <c r="O750" s="8">
        <v>56.6</v>
      </c>
      <c r="P750" s="8">
        <v>0.70899999999999996</v>
      </c>
      <c r="Q750" s="8">
        <v>0.109</v>
      </c>
      <c r="R750" s="8">
        <v>0.20100000000000001</v>
      </c>
      <c r="S750" s="8">
        <v>1370</v>
      </c>
      <c r="T750" s="8"/>
      <c r="U750" s="8"/>
      <c r="V750" s="8"/>
      <c r="W750" s="8">
        <v>0.40799999999999997</v>
      </c>
      <c r="X750" s="8"/>
      <c r="Y750" s="8"/>
      <c r="Z750" s="8">
        <v>1702</v>
      </c>
      <c r="AA750" s="8">
        <v>518.4</v>
      </c>
      <c r="AB750" s="8">
        <v>6.1</v>
      </c>
      <c r="AC750" s="8">
        <v>2773.9047619047619</v>
      </c>
      <c r="AD750" s="8">
        <v>317.726</v>
      </c>
      <c r="AE750" s="8"/>
      <c r="AF750" s="8"/>
      <c r="AG750" s="7">
        <v>0.80281761148057784</v>
      </c>
      <c r="AH750" s="111">
        <v>0.11</v>
      </c>
      <c r="AI750" s="124">
        <v>6.5743538461538464E-2</v>
      </c>
      <c r="AJ750" s="7">
        <v>36.520000000000003</v>
      </c>
      <c r="AK750" s="124">
        <v>1861.257141071427</v>
      </c>
      <c r="AM750" s="124">
        <v>7432.0524107142865</v>
      </c>
      <c r="AN750" s="124">
        <v>11454.27915416667</v>
      </c>
      <c r="AO750" s="124">
        <v>4.2790845238095239</v>
      </c>
      <c r="AQ750" s="78"/>
      <c r="AR750" s="7">
        <v>0.16560788608981378</v>
      </c>
      <c r="AS750" s="7">
        <f t="shared" si="334"/>
        <v>1.8143999999999998</v>
      </c>
      <c r="AT750">
        <v>49.8</v>
      </c>
      <c r="AU750" s="7">
        <v>1.6960000000000003E-2</v>
      </c>
      <c r="AV750" s="7">
        <v>0.53</v>
      </c>
      <c r="AW750" s="78" t="s">
        <v>97</v>
      </c>
      <c r="AX750" s="78" t="s">
        <v>100</v>
      </c>
      <c r="AY750" s="78">
        <v>2925.1</v>
      </c>
      <c r="AZ750" s="78">
        <v>5236.24</v>
      </c>
      <c r="BA750" s="78">
        <v>52.91</v>
      </c>
      <c r="BB750" s="78">
        <v>10.237372032849589</v>
      </c>
      <c r="BC750" s="78" t="str">
        <f t="shared" si="335"/>
        <v>R73S1C4</v>
      </c>
      <c r="BD750" s="78">
        <f t="shared" si="336"/>
        <v>4.6129625690129092</v>
      </c>
      <c r="BE750" s="78">
        <v>23.659999999999997</v>
      </c>
      <c r="BF750" s="78"/>
      <c r="BG750" s="99">
        <v>30.2</v>
      </c>
      <c r="BH750" s="142">
        <v>7.7491785323110616</v>
      </c>
      <c r="BI750" s="99">
        <v>5</v>
      </c>
      <c r="BJ750" s="99">
        <f t="shared" si="337"/>
        <v>7.3040000000000003</v>
      </c>
      <c r="BK750" s="99">
        <v>75.955771136494022</v>
      </c>
      <c r="BL750" s="142">
        <v>2.4505300353356887</v>
      </c>
      <c r="BM750" s="76" t="str">
        <f t="shared" si="338"/>
        <v>R73S1</v>
      </c>
      <c r="BN750" s="76">
        <f t="shared" si="339"/>
        <v>2.5424176416517361</v>
      </c>
      <c r="BO750" s="76"/>
      <c r="BP750" s="110">
        <f t="shared" si="340"/>
        <v>3.7619426935907483</v>
      </c>
      <c r="BQ750" s="144">
        <f t="shared" si="341"/>
        <v>0.20100000000000001</v>
      </c>
      <c r="BR750" s="110">
        <f t="shared" si="342"/>
        <v>3.7619426935907483</v>
      </c>
      <c r="BS750" s="99">
        <v>11</v>
      </c>
      <c r="BT750" s="99">
        <f t="shared" si="343"/>
        <v>8637.0329913526475</v>
      </c>
      <c r="BU750" s="122">
        <v>7</v>
      </c>
      <c r="BV750" s="122">
        <f t="shared" si="344"/>
        <v>7267.0329913526475</v>
      </c>
      <c r="BW750" s="122">
        <f t="shared" si="345"/>
        <v>3.5512367491166079E-3</v>
      </c>
      <c r="BX750" s="122" t="s">
        <v>1377</v>
      </c>
      <c r="BY750" s="122">
        <f t="shared" si="346"/>
        <v>6.0632110295375491E-2</v>
      </c>
      <c r="BZ750" s="78">
        <v>-6.119504739182414</v>
      </c>
      <c r="CA750" s="122">
        <f t="shared" si="347"/>
        <v>-6.119504739182414</v>
      </c>
      <c r="CB750" s="122">
        <f t="shared" si="348"/>
        <v>-11.103229398772571</v>
      </c>
    </row>
    <row r="751" spans="1:80" x14ac:dyDescent="0.35">
      <c r="A751" s="34" t="s">
        <v>92</v>
      </c>
      <c r="B751" s="13">
        <f t="shared" si="357"/>
        <v>1</v>
      </c>
      <c r="C751" s="8" t="s">
        <v>45</v>
      </c>
      <c r="D751" s="14">
        <v>5</v>
      </c>
      <c r="E751" s="8"/>
      <c r="F751" s="13">
        <v>3380.5</v>
      </c>
      <c r="G751" s="13">
        <v>3381.1</v>
      </c>
      <c r="H751" s="48">
        <f t="shared" si="356"/>
        <v>3293.5</v>
      </c>
      <c r="I751" s="19">
        <f t="shared" si="356"/>
        <v>3294.1</v>
      </c>
      <c r="J751" s="8">
        <v>5</v>
      </c>
      <c r="K751" s="8"/>
      <c r="L751" s="57">
        <v>271</v>
      </c>
      <c r="M751" s="8">
        <v>138.69999999999999</v>
      </c>
      <c r="N751" s="8">
        <v>116</v>
      </c>
      <c r="O751" s="8">
        <v>56.6</v>
      </c>
      <c r="P751" s="8">
        <v>0.70899999999999996</v>
      </c>
      <c r="Q751" s="8">
        <v>0.109</v>
      </c>
      <c r="R751" s="8">
        <v>0.20100000000000001</v>
      </c>
      <c r="S751" s="8">
        <v>1370</v>
      </c>
      <c r="T751" s="8"/>
      <c r="U751" s="8"/>
      <c r="V751" s="8"/>
      <c r="W751" s="8">
        <v>0.40799999999999997</v>
      </c>
      <c r="X751" s="8"/>
      <c r="Y751" s="8"/>
      <c r="Z751" s="8">
        <v>1702</v>
      </c>
      <c r="AA751" s="8">
        <v>518.4</v>
      </c>
      <c r="AB751" s="8">
        <v>6.1</v>
      </c>
      <c r="AC751" s="8">
        <v>2773.9047619047619</v>
      </c>
      <c r="AD751" s="8">
        <v>317.726</v>
      </c>
      <c r="AE751" s="8"/>
      <c r="AF751" s="8"/>
      <c r="AG751" s="7">
        <v>0.80281761148057784</v>
      </c>
      <c r="AH751" s="111">
        <v>0.11</v>
      </c>
      <c r="AI751" s="124">
        <v>6.5743538461538464E-2</v>
      </c>
      <c r="AJ751" s="7">
        <v>36.520000000000003</v>
      </c>
      <c r="AK751" s="124">
        <v>1861.257141071427</v>
      </c>
      <c r="AM751" s="124">
        <v>7432.0524107142865</v>
      </c>
      <c r="AN751" s="124">
        <v>11454.27915416667</v>
      </c>
      <c r="AO751" s="124">
        <v>4.2790845238095239</v>
      </c>
      <c r="AQ751" s="78"/>
      <c r="AR751" s="7">
        <v>0.16560788608981378</v>
      </c>
      <c r="AS751" s="7">
        <f t="shared" si="334"/>
        <v>1.8143999999999998</v>
      </c>
      <c r="AT751">
        <v>49.8</v>
      </c>
      <c r="AU751" s="7">
        <v>0</v>
      </c>
      <c r="AV751" s="7">
        <v>0</v>
      </c>
      <c r="AW751" s="78" t="s">
        <v>97</v>
      </c>
      <c r="AX751" s="78" t="s">
        <v>100</v>
      </c>
      <c r="AY751" s="78">
        <v>2943.6</v>
      </c>
      <c r="AZ751" s="78">
        <v>5241.6400000000003</v>
      </c>
      <c r="BA751" s="78">
        <v>0</v>
      </c>
      <c r="BB751" s="78">
        <v>0</v>
      </c>
      <c r="BC751" s="78" t="str">
        <f t="shared" si="335"/>
        <v>R73S1C5</v>
      </c>
      <c r="BD751" s="78">
        <f t="shared" si="336"/>
        <v>4.6129625690129092</v>
      </c>
      <c r="BE751" s="78">
        <v>0</v>
      </c>
      <c r="BF751" s="78"/>
      <c r="BG751" s="99">
        <v>30.2</v>
      </c>
      <c r="BH751" s="142">
        <v>7.7491785323110616</v>
      </c>
      <c r="BI751" s="99">
        <v>5</v>
      </c>
      <c r="BJ751" s="99">
        <f t="shared" si="337"/>
        <v>7.3040000000000003</v>
      </c>
      <c r="BK751" s="99">
        <v>75.955771136494022</v>
      </c>
      <c r="BL751" s="142">
        <v>2.4505300353356887</v>
      </c>
      <c r="BM751" s="76" t="str">
        <f t="shared" si="338"/>
        <v>R73S1</v>
      </c>
      <c r="BN751" s="76">
        <f t="shared" si="339"/>
        <v>2.5424176416517361</v>
      </c>
      <c r="BO751" s="76"/>
      <c r="BP751" s="110">
        <f t="shared" si="340"/>
        <v>3.7619426935907483</v>
      </c>
      <c r="BQ751" s="144">
        <f t="shared" si="341"/>
        <v>0.20100000000000001</v>
      </c>
      <c r="BR751" s="110">
        <f t="shared" si="342"/>
        <v>3.7619426935907483</v>
      </c>
      <c r="BS751" s="99">
        <v>11</v>
      </c>
      <c r="BT751" s="99">
        <f t="shared" si="343"/>
        <v>8672.5817551890086</v>
      </c>
      <c r="BU751" s="122">
        <v>7</v>
      </c>
      <c r="BV751" s="122">
        <f t="shared" si="344"/>
        <v>7302.5817551890086</v>
      </c>
      <c r="BW751" s="122">
        <f t="shared" si="345"/>
        <v>3.5512367491166079E-3</v>
      </c>
      <c r="BX751" s="122" t="s">
        <v>1377</v>
      </c>
      <c r="BY751" s="122">
        <f t="shared" si="346"/>
        <v>6.0632110295375491E-2</v>
      </c>
      <c r="BZ751" s="78">
        <v>-6.119504739182414</v>
      </c>
      <c r="CA751" s="122">
        <f t="shared" si="347"/>
        <v>-6.119504739182414</v>
      </c>
      <c r="CB751" s="122">
        <f t="shared" si="348"/>
        <v>-11.103229398772571</v>
      </c>
    </row>
    <row r="752" spans="1:80" x14ac:dyDescent="0.35">
      <c r="A752" s="34" t="s">
        <v>93</v>
      </c>
      <c r="B752" s="13">
        <v>5</v>
      </c>
      <c r="C752" s="8" t="s">
        <v>46</v>
      </c>
      <c r="D752" s="13">
        <v>1</v>
      </c>
      <c r="E752" s="8"/>
      <c r="F752" s="13">
        <v>2989</v>
      </c>
      <c r="G752" s="13">
        <v>2989.8</v>
      </c>
      <c r="H752" s="48">
        <f>F752-23</f>
        <v>2966</v>
      </c>
      <c r="I752" s="19">
        <f t="shared" ref="I752:I756" si="358">G752-23</f>
        <v>2966.8</v>
      </c>
      <c r="J752" s="8">
        <v>7</v>
      </c>
      <c r="K752" s="8"/>
      <c r="L752" s="8">
        <v>157</v>
      </c>
      <c r="M752" s="8">
        <v>109</v>
      </c>
      <c r="N752" s="8">
        <v>112</v>
      </c>
      <c r="O752" s="8">
        <v>10.6</v>
      </c>
      <c r="P752" s="8">
        <v>1.129</v>
      </c>
      <c r="Q752" s="8">
        <v>0.38400000000000001</v>
      </c>
      <c r="R752" s="8">
        <v>0.29899999999999999</v>
      </c>
      <c r="S752" s="8">
        <v>1546</v>
      </c>
      <c r="T752" s="8"/>
      <c r="U752" s="8"/>
      <c r="V752" s="8"/>
      <c r="W752" s="8">
        <v>0.54500000000000004</v>
      </c>
      <c r="X752" s="8"/>
      <c r="Y752" s="8"/>
      <c r="Z752" s="8">
        <v>3124</v>
      </c>
      <c r="AA752" s="8">
        <v>515</v>
      </c>
      <c r="AB752" s="8">
        <v>8.1999999999999993</v>
      </c>
      <c r="AC752" s="8">
        <v>2698.6</v>
      </c>
      <c r="AD752" s="8">
        <v>314.84800000000001</v>
      </c>
      <c r="AE752" s="8"/>
      <c r="AF752" s="8"/>
      <c r="AG752" s="7">
        <v>0.87</v>
      </c>
      <c r="AH752" s="111">
        <v>7.2999999999999995E-2</v>
      </c>
      <c r="AI752" s="124">
        <v>2.0092666666666661E-2</v>
      </c>
      <c r="AJ752" s="7">
        <v>30.28</v>
      </c>
      <c r="AK752" s="124">
        <v>2475.6266121951212</v>
      </c>
      <c r="AM752" s="124">
        <v>6875.9568274390267</v>
      </c>
      <c r="AN752" s="124">
        <v>10304.86930365853</v>
      </c>
      <c r="AO752" s="124">
        <v>2.3832304878048798</v>
      </c>
      <c r="AQ752" s="78"/>
      <c r="AR752" s="7">
        <v>7.5990752972258921E-2</v>
      </c>
      <c r="AS752" s="7">
        <f t="shared" si="334"/>
        <v>0.69030000000000014</v>
      </c>
      <c r="AT752">
        <v>65.8</v>
      </c>
      <c r="AU752" s="7" t="e">
        <v>#N/A</v>
      </c>
      <c r="AV752" s="7" t="e">
        <v>#N/A</v>
      </c>
      <c r="AW752" s="78" t="s">
        <v>97</v>
      </c>
      <c r="AX752" s="78" t="s">
        <v>100</v>
      </c>
      <c r="AY752" s="78" t="e">
        <v>#N/A</v>
      </c>
      <c r="AZ752" s="78" t="e">
        <v>#N/A</v>
      </c>
      <c r="BA752" s="78" t="e">
        <v>#N/A</v>
      </c>
      <c r="BB752" s="78" t="e">
        <v>#N/A</v>
      </c>
      <c r="BC752" s="78" t="str">
        <f t="shared" si="335"/>
        <v>R74S5C1</v>
      </c>
      <c r="BD752" s="78" t="e">
        <f t="shared" si="336"/>
        <v>#N/A</v>
      </c>
      <c r="BE752" s="78" t="e">
        <v>#N/A</v>
      </c>
      <c r="BF752" s="78"/>
      <c r="BG752" s="99">
        <v>30.1</v>
      </c>
      <c r="BH752" s="142">
        <v>1.3077939233817701</v>
      </c>
      <c r="BI752" s="99">
        <v>5</v>
      </c>
      <c r="BJ752" s="99">
        <f t="shared" si="337"/>
        <v>6.056</v>
      </c>
      <c r="BK752" s="99">
        <v>89.121532364597087</v>
      </c>
      <c r="BL752" s="142">
        <v>10.283018867924529</v>
      </c>
      <c r="BM752" s="76" t="str">
        <f t="shared" si="338"/>
        <v>R74S5</v>
      </c>
      <c r="BN752" s="76" t="e">
        <f t="shared" si="339"/>
        <v>#N/A</v>
      </c>
      <c r="BO752" s="76"/>
      <c r="BP752" s="110">
        <f t="shared" si="340"/>
        <v>25.329165884489122</v>
      </c>
      <c r="BQ752" s="144">
        <f t="shared" si="341"/>
        <v>0.27825</v>
      </c>
      <c r="BR752" s="110" t="e">
        <f t="shared" si="342"/>
        <v>#DIV/0!</v>
      </c>
      <c r="BS752" s="99">
        <v>11</v>
      </c>
      <c r="BT752" s="99">
        <f t="shared" si="343"/>
        <v>8463.7775999999994</v>
      </c>
      <c r="BU752" s="122">
        <v>6</v>
      </c>
      <c r="BV752" s="122">
        <f t="shared" si="344"/>
        <v>6917.7775999999994</v>
      </c>
      <c r="BW752" s="122">
        <f t="shared" si="345"/>
        <v>2.8207547169811321E-2</v>
      </c>
      <c r="BX752" s="122" t="s">
        <v>1376</v>
      </c>
      <c r="BY752" s="122">
        <f t="shared" si="346"/>
        <v>0.30482512405620188</v>
      </c>
      <c r="BZ752" s="78">
        <v>-5.8785392940907721</v>
      </c>
      <c r="CA752" s="122" t="e">
        <f t="shared" si="347"/>
        <v>#NUM!</v>
      </c>
      <c r="CB752" s="122" t="e">
        <f t="shared" si="348"/>
        <v>#NUM!</v>
      </c>
    </row>
    <row r="753" spans="1:80" x14ac:dyDescent="0.35">
      <c r="A753" s="34" t="s">
        <v>93</v>
      </c>
      <c r="B753" s="13">
        <f t="shared" ref="B753:B756" si="359">B752</f>
        <v>5</v>
      </c>
      <c r="C753" s="8" t="s">
        <v>46</v>
      </c>
      <c r="D753" s="13">
        <v>2</v>
      </c>
      <c r="E753" s="8"/>
      <c r="F753" s="13">
        <v>2993.4</v>
      </c>
      <c r="G753" s="13">
        <v>2994</v>
      </c>
      <c r="H753" s="48">
        <f t="shared" ref="H753:I768" si="360">F753-23</f>
        <v>2970.4</v>
      </c>
      <c r="I753" s="19">
        <f t="shared" si="358"/>
        <v>2971</v>
      </c>
      <c r="J753" s="8">
        <v>5</v>
      </c>
      <c r="K753" s="8"/>
      <c r="L753" s="8">
        <v>192.9</v>
      </c>
      <c r="M753" s="8">
        <v>130.80000000000001</v>
      </c>
      <c r="N753" s="8">
        <v>165</v>
      </c>
      <c r="O753" s="8">
        <v>7.9</v>
      </c>
      <c r="P753" s="8">
        <v>0.89</v>
      </c>
      <c r="Q753" s="8">
        <v>0.29499999999999998</v>
      </c>
      <c r="R753" s="8">
        <v>0.26800000000000002</v>
      </c>
      <c r="S753" s="8">
        <v>1613</v>
      </c>
      <c r="T753" s="8"/>
      <c r="U753" s="8"/>
      <c r="V753" s="8"/>
      <c r="W753" s="8">
        <v>0.503</v>
      </c>
      <c r="X753" s="8"/>
      <c r="Y753" s="8"/>
      <c r="Z753" s="8">
        <v>3130</v>
      </c>
      <c r="AA753" s="8">
        <v>72.900000000000006</v>
      </c>
      <c r="AB753" s="8">
        <v>8.1999999999999993</v>
      </c>
      <c r="AC753" s="8">
        <v>2698.6</v>
      </c>
      <c r="AD753" s="8">
        <v>314.84800000000001</v>
      </c>
      <c r="AE753" s="8"/>
      <c r="AF753" s="8"/>
      <c r="AG753" s="7">
        <v>0.87</v>
      </c>
      <c r="AH753" s="111">
        <v>7.2999999999999995E-2</v>
      </c>
      <c r="AI753" s="124">
        <v>2.0092666666666661E-2</v>
      </c>
      <c r="AJ753" s="7">
        <v>30.28</v>
      </c>
      <c r="AK753" s="124">
        <v>2475.6266121951212</v>
      </c>
      <c r="AM753" s="124">
        <v>6875.9568274390267</v>
      </c>
      <c r="AN753" s="124">
        <v>10304.86930365853</v>
      </c>
      <c r="AO753" s="124">
        <v>2.3832304878048798</v>
      </c>
      <c r="AQ753" s="78"/>
      <c r="AR753" s="7">
        <v>7.5990752972258921E-2</v>
      </c>
      <c r="AS753" s="7">
        <f t="shared" si="334"/>
        <v>0.69030000000000014</v>
      </c>
      <c r="AT753">
        <v>65.8</v>
      </c>
      <c r="AU753" s="7" t="e">
        <v>#N/A</v>
      </c>
      <c r="AV753" s="7" t="e">
        <v>#N/A</v>
      </c>
      <c r="AW753" s="78" t="s">
        <v>97</v>
      </c>
      <c r="AX753" s="78" t="s">
        <v>100</v>
      </c>
      <c r="AY753" s="78" t="e">
        <v>#N/A</v>
      </c>
      <c r="AZ753" s="78" t="e">
        <v>#N/A</v>
      </c>
      <c r="BA753" s="78" t="e">
        <v>#N/A</v>
      </c>
      <c r="BB753" s="78" t="e">
        <v>#N/A</v>
      </c>
      <c r="BC753" s="78" t="str">
        <f t="shared" si="335"/>
        <v>R74S5C2</v>
      </c>
      <c r="BD753" s="78" t="e">
        <f t="shared" si="336"/>
        <v>#N/A</v>
      </c>
      <c r="BE753" s="78" t="e">
        <v>#N/A</v>
      </c>
      <c r="BF753" s="78"/>
      <c r="BG753" s="99">
        <v>30.1</v>
      </c>
      <c r="BH753" s="142">
        <v>1.3077939233817701</v>
      </c>
      <c r="BI753" s="99">
        <v>5</v>
      </c>
      <c r="BJ753" s="99">
        <f t="shared" si="337"/>
        <v>6.056</v>
      </c>
      <c r="BK753" s="99">
        <v>89.121532364597087</v>
      </c>
      <c r="BL753" s="142">
        <v>16.556962025316455</v>
      </c>
      <c r="BM753" s="76" t="str">
        <f t="shared" si="338"/>
        <v>R74S5</v>
      </c>
      <c r="BN753" s="76" t="e">
        <f t="shared" si="339"/>
        <v>#N/A</v>
      </c>
      <c r="BO753" s="76"/>
      <c r="BP753" s="110">
        <f t="shared" si="340"/>
        <v>28.321641178859142</v>
      </c>
      <c r="BQ753" s="144">
        <f t="shared" si="341"/>
        <v>0.27825</v>
      </c>
      <c r="BR753" s="110" t="e">
        <f t="shared" si="342"/>
        <v>#DIV/0!</v>
      </c>
      <c r="BS753" s="99">
        <v>11</v>
      </c>
      <c r="BT753" s="99">
        <f t="shared" si="343"/>
        <v>8476.3334400000003</v>
      </c>
      <c r="BU753" s="122">
        <v>6</v>
      </c>
      <c r="BV753" s="122">
        <f t="shared" si="344"/>
        <v>6863.3334400000003</v>
      </c>
      <c r="BW753" s="122">
        <f t="shared" si="345"/>
        <v>3.3924050632911394E-2</v>
      </c>
      <c r="BX753" s="122" t="s">
        <v>1376</v>
      </c>
      <c r="BY753" s="122">
        <f t="shared" si="346"/>
        <v>0.4280799080749183</v>
      </c>
      <c r="BZ753" s="78">
        <v>-6.060860850884727</v>
      </c>
      <c r="CA753" s="122" t="e">
        <f t="shared" si="347"/>
        <v>#NUM!</v>
      </c>
      <c r="CB753" s="122" t="e">
        <f t="shared" si="348"/>
        <v>#NUM!</v>
      </c>
    </row>
    <row r="754" spans="1:80" x14ac:dyDescent="0.35">
      <c r="A754" s="34" t="s">
        <v>93</v>
      </c>
      <c r="B754" s="13">
        <f t="shared" si="359"/>
        <v>5</v>
      </c>
      <c r="C754" s="8" t="s">
        <v>46</v>
      </c>
      <c r="D754" s="13">
        <v>3</v>
      </c>
      <c r="E754" s="8"/>
      <c r="F754" s="13">
        <v>3005.2</v>
      </c>
      <c r="G754" s="13">
        <v>3006</v>
      </c>
      <c r="H754" s="48">
        <f t="shared" si="360"/>
        <v>2982.2</v>
      </c>
      <c r="I754" s="19">
        <f t="shared" si="358"/>
        <v>2983</v>
      </c>
      <c r="J754" s="8">
        <v>7</v>
      </c>
      <c r="K754" s="8"/>
      <c r="L754" s="8">
        <v>155</v>
      </c>
      <c r="M754" s="8">
        <v>112</v>
      </c>
      <c r="N754" s="8">
        <v>133</v>
      </c>
      <c r="O754" s="8">
        <v>12.7</v>
      </c>
      <c r="P754" s="8">
        <v>1.3149999999999999</v>
      </c>
      <c r="Q754" s="8">
        <v>0.443</v>
      </c>
      <c r="R754" s="8">
        <v>0.35899999999999999</v>
      </c>
      <c r="S754" s="8">
        <v>1563</v>
      </c>
      <c r="T754" s="8"/>
      <c r="U754" s="8"/>
      <c r="V754" s="8"/>
      <c r="W754" s="8">
        <v>0.58499999999999996</v>
      </c>
      <c r="X754" s="8"/>
      <c r="Y754" s="8"/>
      <c r="Z754" s="8">
        <v>4486</v>
      </c>
      <c r="AA754" s="8">
        <v>122</v>
      </c>
      <c r="AB754" s="8">
        <v>8.1999999999999993</v>
      </c>
      <c r="AC754" s="8">
        <v>2698.6</v>
      </c>
      <c r="AD754" s="8">
        <v>314.84800000000001</v>
      </c>
      <c r="AE754" s="8"/>
      <c r="AF754" s="8"/>
      <c r="AG754" s="7">
        <v>0.87</v>
      </c>
      <c r="AH754" s="111">
        <v>7.2999999999999995E-2</v>
      </c>
      <c r="AI754" s="124">
        <v>2.0092666666666661E-2</v>
      </c>
      <c r="AJ754" s="7">
        <v>30.28</v>
      </c>
      <c r="AK754" s="124">
        <v>2475.6266121951212</v>
      </c>
      <c r="AM754" s="124">
        <v>6875.9568274390267</v>
      </c>
      <c r="AN754" s="124">
        <v>10304.86930365853</v>
      </c>
      <c r="AO754" s="124">
        <v>2.3832304878048798</v>
      </c>
      <c r="AQ754" s="78"/>
      <c r="AR754" s="7">
        <v>7.5990752972258921E-2</v>
      </c>
      <c r="AS754" s="7">
        <f t="shared" si="334"/>
        <v>0.69030000000000014</v>
      </c>
      <c r="AT754">
        <v>65.8</v>
      </c>
      <c r="AU754" s="7" t="e">
        <v>#N/A</v>
      </c>
      <c r="AV754" s="7" t="e">
        <v>#N/A</v>
      </c>
      <c r="AW754" s="78" t="s">
        <v>97</v>
      </c>
      <c r="AX754" s="78" t="s">
        <v>100</v>
      </c>
      <c r="AY754" s="78" t="e">
        <v>#N/A</v>
      </c>
      <c r="AZ754" s="78" t="e">
        <v>#N/A</v>
      </c>
      <c r="BA754" s="78" t="e">
        <v>#N/A</v>
      </c>
      <c r="BB754" s="78" t="e">
        <v>#N/A</v>
      </c>
      <c r="BC754" s="78" t="str">
        <f t="shared" si="335"/>
        <v>R74S5C3</v>
      </c>
      <c r="BD754" s="78" t="e">
        <f t="shared" si="336"/>
        <v>#N/A</v>
      </c>
      <c r="BE754" s="78" t="e">
        <v>#N/A</v>
      </c>
      <c r="BF754" s="78"/>
      <c r="BG754" s="99">
        <v>30.1</v>
      </c>
      <c r="BH754" s="142">
        <v>1.3077939233817701</v>
      </c>
      <c r="BI754" s="99">
        <v>5</v>
      </c>
      <c r="BJ754" s="99">
        <f t="shared" si="337"/>
        <v>6.056</v>
      </c>
      <c r="BK754" s="99">
        <v>89.121532364597087</v>
      </c>
      <c r="BL754" s="142">
        <v>8.8188976377952759</v>
      </c>
      <c r="BM754" s="76" t="str">
        <f t="shared" si="338"/>
        <v>R74S5</v>
      </c>
      <c r="BN754" s="76" t="e">
        <f t="shared" si="339"/>
        <v>#N/A</v>
      </c>
      <c r="BO754" s="76"/>
      <c r="BP754" s="110">
        <f t="shared" si="340"/>
        <v>20.57460507799405</v>
      </c>
      <c r="BQ754" s="144">
        <f t="shared" si="341"/>
        <v>0.27825</v>
      </c>
      <c r="BR754" s="110" t="e">
        <f t="shared" si="342"/>
        <v>#DIV/0!</v>
      </c>
      <c r="BS754" s="99">
        <v>11</v>
      </c>
      <c r="BT754" s="99">
        <f t="shared" si="343"/>
        <v>8510.0059199999978</v>
      </c>
      <c r="BU754" s="122">
        <v>6</v>
      </c>
      <c r="BV754" s="122">
        <f t="shared" si="344"/>
        <v>6947.0059199999978</v>
      </c>
      <c r="BW754" s="122">
        <f t="shared" si="345"/>
        <v>2.8267716535433071E-2</v>
      </c>
      <c r="BX754" s="122" t="s">
        <v>1376</v>
      </c>
      <c r="BY754" s="122">
        <f t="shared" si="346"/>
        <v>0.25615378924374577</v>
      </c>
      <c r="BZ754" s="78">
        <v>-5.9056902831567228</v>
      </c>
      <c r="CA754" s="122" t="e">
        <f t="shared" si="347"/>
        <v>#NUM!</v>
      </c>
      <c r="CB754" s="122" t="e">
        <f t="shared" si="348"/>
        <v>#NUM!</v>
      </c>
    </row>
    <row r="755" spans="1:80" x14ac:dyDescent="0.35">
      <c r="A755" s="34" t="s">
        <v>93</v>
      </c>
      <c r="B755" s="13">
        <f t="shared" si="359"/>
        <v>5</v>
      </c>
      <c r="C755" s="8" t="s">
        <v>46</v>
      </c>
      <c r="D755" s="13">
        <v>4</v>
      </c>
      <c r="E755" s="8"/>
      <c r="F755" s="13">
        <v>3016.4</v>
      </c>
      <c r="G755" s="13">
        <v>3017</v>
      </c>
      <c r="H755" s="48">
        <f t="shared" si="360"/>
        <v>2993.4</v>
      </c>
      <c r="I755" s="19">
        <f t="shared" si="358"/>
        <v>2994</v>
      </c>
      <c r="J755" s="8">
        <v>5</v>
      </c>
      <c r="K755" s="8"/>
      <c r="L755" s="8">
        <v>180</v>
      </c>
      <c r="M755" s="8">
        <v>104.4</v>
      </c>
      <c r="N755" s="8">
        <v>154.6</v>
      </c>
      <c r="O755" s="8">
        <v>8.4</v>
      </c>
      <c r="P755" s="8">
        <v>0.69699999999999995</v>
      </c>
      <c r="Q755" s="8">
        <v>0.23100000000000001</v>
      </c>
      <c r="R755" s="8">
        <v>0.187</v>
      </c>
      <c r="S755" s="8">
        <v>1617</v>
      </c>
      <c r="T755" s="8"/>
      <c r="U755" s="8"/>
      <c r="V755" s="8"/>
      <c r="W755" s="8">
        <v>0.42499999999999999</v>
      </c>
      <c r="X755" s="8"/>
      <c r="Y755" s="8"/>
      <c r="Z755" s="8">
        <v>2139</v>
      </c>
      <c r="AA755" s="8">
        <v>62.5</v>
      </c>
      <c r="AB755" s="8">
        <v>8.1999999999999993</v>
      </c>
      <c r="AC755" s="8">
        <v>2698.6</v>
      </c>
      <c r="AD755" s="8">
        <v>314.84800000000001</v>
      </c>
      <c r="AE755" s="8"/>
      <c r="AF755" s="8"/>
      <c r="AG755" s="7">
        <v>0.87</v>
      </c>
      <c r="AH755" s="111">
        <v>7.2999999999999995E-2</v>
      </c>
      <c r="AI755" s="124">
        <v>2.0092666666666661E-2</v>
      </c>
      <c r="AJ755" s="7">
        <v>30.28</v>
      </c>
      <c r="AK755" s="124">
        <v>2475.6266121951212</v>
      </c>
      <c r="AM755" s="124">
        <v>6875.9568274390267</v>
      </c>
      <c r="AN755" s="124">
        <v>10304.86930365853</v>
      </c>
      <c r="AO755" s="124">
        <v>2.3832304878048798</v>
      </c>
      <c r="AQ755" s="78"/>
      <c r="AR755" s="7">
        <v>7.5990752972258921E-2</v>
      </c>
      <c r="AS755" s="7">
        <f t="shared" si="334"/>
        <v>0.69030000000000014</v>
      </c>
      <c r="AT755">
        <v>65.8</v>
      </c>
      <c r="AU755" s="7" t="e">
        <v>#N/A</v>
      </c>
      <c r="AV755" s="7" t="e">
        <v>#N/A</v>
      </c>
      <c r="AW755" s="78" t="s">
        <v>97</v>
      </c>
      <c r="AX755" s="78" t="s">
        <v>100</v>
      </c>
      <c r="AY755" s="78" t="e">
        <v>#N/A</v>
      </c>
      <c r="AZ755" s="78" t="e">
        <v>#N/A</v>
      </c>
      <c r="BA755" s="78" t="e">
        <v>#N/A</v>
      </c>
      <c r="BB755" s="78" t="e">
        <v>#N/A</v>
      </c>
      <c r="BC755" s="78" t="str">
        <f t="shared" si="335"/>
        <v>R74S5C4</v>
      </c>
      <c r="BD755" s="78" t="e">
        <f t="shared" si="336"/>
        <v>#N/A</v>
      </c>
      <c r="BE755" s="78" t="e">
        <v>#N/A</v>
      </c>
      <c r="BF755" s="78"/>
      <c r="BG755" s="99">
        <v>30.1</v>
      </c>
      <c r="BH755" s="142">
        <v>1.3077939233817701</v>
      </c>
      <c r="BI755" s="99">
        <v>5</v>
      </c>
      <c r="BJ755" s="99">
        <f t="shared" si="337"/>
        <v>6.056</v>
      </c>
      <c r="BK755" s="99">
        <v>89.121532364597087</v>
      </c>
      <c r="BL755" s="142">
        <v>12.428571428571429</v>
      </c>
      <c r="BM755" s="76" t="str">
        <f t="shared" si="338"/>
        <v>R74S5</v>
      </c>
      <c r="BN755" s="76" t="e">
        <f t="shared" si="339"/>
        <v>#N/A</v>
      </c>
      <c r="BO755" s="76"/>
      <c r="BP755" s="110">
        <f t="shared" si="340"/>
        <v>33.371326244000556</v>
      </c>
      <c r="BQ755" s="144">
        <f t="shared" si="341"/>
        <v>0.27825</v>
      </c>
      <c r="BR755" s="110" t="e">
        <f t="shared" si="342"/>
        <v>#DIV/0!</v>
      </c>
      <c r="BS755" s="99">
        <v>11</v>
      </c>
      <c r="BT755" s="99">
        <f t="shared" si="343"/>
        <v>8541.9662399999997</v>
      </c>
      <c r="BU755" s="122">
        <v>6</v>
      </c>
      <c r="BV755" s="122">
        <f t="shared" si="344"/>
        <v>6924.9662399999997</v>
      </c>
      <c r="BW755" s="122">
        <f t="shared" si="345"/>
        <v>2.2261904761904761E-2</v>
      </c>
      <c r="BX755" s="122" t="s">
        <v>1376</v>
      </c>
      <c r="BY755" s="122">
        <f t="shared" si="346"/>
        <v>0.38053607870115508</v>
      </c>
      <c r="BZ755" s="78">
        <v>-5.8354210873101664</v>
      </c>
      <c r="CA755" s="122" t="e">
        <f t="shared" si="347"/>
        <v>#NUM!</v>
      </c>
      <c r="CB755" s="122" t="e">
        <f t="shared" si="348"/>
        <v>#NUM!</v>
      </c>
    </row>
    <row r="756" spans="1:80" x14ac:dyDescent="0.35">
      <c r="A756" s="34" t="s">
        <v>93</v>
      </c>
      <c r="B756" s="13">
        <f t="shared" si="359"/>
        <v>5</v>
      </c>
      <c r="C756" s="8" t="s">
        <v>46</v>
      </c>
      <c r="D756" s="13">
        <v>5</v>
      </c>
      <c r="E756" s="8"/>
      <c r="F756" s="13">
        <v>3024</v>
      </c>
      <c r="G756" s="13">
        <v>3024.6</v>
      </c>
      <c r="H756" s="48">
        <f t="shared" si="360"/>
        <v>3001</v>
      </c>
      <c r="I756" s="19">
        <f t="shared" si="358"/>
        <v>3001.6</v>
      </c>
      <c r="J756" s="8">
        <v>5</v>
      </c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>
        <v>8.1999999999999993</v>
      </c>
      <c r="AC756" s="8">
        <v>2698.6</v>
      </c>
      <c r="AD756" s="8">
        <v>314.84800000000001</v>
      </c>
      <c r="AE756" s="8"/>
      <c r="AF756" s="8"/>
      <c r="AG756" s="7">
        <v>0.87</v>
      </c>
      <c r="AH756" s="111">
        <v>7.2999999999999995E-2</v>
      </c>
      <c r="AI756" s="124">
        <v>2.0092666666666661E-2</v>
      </c>
      <c r="AJ756" s="7">
        <v>30.28</v>
      </c>
      <c r="AK756" s="124">
        <v>2475.6266121951212</v>
      </c>
      <c r="AM756" s="124">
        <v>6875.9568274390267</v>
      </c>
      <c r="AN756" s="124">
        <v>10304.86930365853</v>
      </c>
      <c r="AO756" s="124">
        <v>2.3832304878048798</v>
      </c>
      <c r="AQ756" s="78"/>
      <c r="AR756" s="7">
        <v>7.5990752972258921E-2</v>
      </c>
      <c r="AS756" s="7">
        <f t="shared" si="334"/>
        <v>0.69030000000000014</v>
      </c>
      <c r="AT756">
        <v>65.8</v>
      </c>
      <c r="AU756" s="7" t="e">
        <v>#N/A</v>
      </c>
      <c r="AV756" s="7" t="e">
        <v>#N/A</v>
      </c>
      <c r="AW756" s="78" t="s">
        <v>97</v>
      </c>
      <c r="AX756" s="78" t="s">
        <v>100</v>
      </c>
      <c r="AY756" s="78" t="e">
        <v>#N/A</v>
      </c>
      <c r="AZ756" s="78" t="e">
        <v>#N/A</v>
      </c>
      <c r="BA756" s="78" t="e">
        <v>#N/A</v>
      </c>
      <c r="BB756" s="78" t="e">
        <v>#N/A</v>
      </c>
      <c r="BC756" s="78" t="str">
        <f t="shared" si="335"/>
        <v>R74S5C5</v>
      </c>
      <c r="BD756" s="78" t="e">
        <f t="shared" si="336"/>
        <v>#N/A</v>
      </c>
      <c r="BE756" s="78" t="e">
        <v>#N/A</v>
      </c>
      <c r="BF756" s="78"/>
      <c r="BG756" s="99">
        <v>30.1</v>
      </c>
      <c r="BH756" s="142">
        <v>1.3077939233817701</v>
      </c>
      <c r="BI756" s="99">
        <v>5</v>
      </c>
      <c r="BJ756" s="99">
        <f t="shared" si="337"/>
        <v>6.056</v>
      </c>
      <c r="BK756" s="99">
        <v>89.121532364597087</v>
      </c>
      <c r="BL756" s="142" t="e">
        <v>#DIV/0!</v>
      </c>
      <c r="BM756" s="76" t="str">
        <f t="shared" si="338"/>
        <v>R74S5</v>
      </c>
      <c r="BN756" s="76" t="e">
        <f t="shared" si="339"/>
        <v>#N/A</v>
      </c>
      <c r="BO756" s="76"/>
      <c r="BP756" s="110" t="e">
        <f t="shared" si="340"/>
        <v>#DIV/0!</v>
      </c>
      <c r="BQ756" s="144">
        <f t="shared" si="341"/>
        <v>0.27825</v>
      </c>
      <c r="BR756" s="110" t="e">
        <f t="shared" si="342"/>
        <v>#DIV/0!</v>
      </c>
      <c r="BS756" s="99">
        <v>11</v>
      </c>
      <c r="BT756" s="99">
        <f t="shared" si="343"/>
        <v>8563.6535999999996</v>
      </c>
      <c r="BU756" s="122">
        <v>6</v>
      </c>
      <c r="BV756" s="122">
        <f t="shared" si="344"/>
        <v>8563.6535999999996</v>
      </c>
      <c r="BW756" s="122" t="e">
        <f t="shared" si="345"/>
        <v>#DIV/0!</v>
      </c>
      <c r="BY756" s="122" t="e">
        <f t="shared" si="346"/>
        <v>#DIV/0!</v>
      </c>
      <c r="BZ756" s="78" t="e">
        <v>#NUM!</v>
      </c>
      <c r="CA756" s="122" t="e">
        <f t="shared" si="347"/>
        <v>#NUM!</v>
      </c>
      <c r="CB756" s="122" t="e">
        <f t="shared" si="348"/>
        <v>#NUM!</v>
      </c>
    </row>
    <row r="757" spans="1:80" x14ac:dyDescent="0.35">
      <c r="A757" s="34" t="s">
        <v>93</v>
      </c>
      <c r="B757" s="13">
        <v>4</v>
      </c>
      <c r="C757" s="8" t="s">
        <v>46</v>
      </c>
      <c r="D757" s="14">
        <v>1</v>
      </c>
      <c r="E757" s="8"/>
      <c r="F757" s="13">
        <v>3046.2</v>
      </c>
      <c r="G757" s="13">
        <v>3047</v>
      </c>
      <c r="H757" s="48">
        <f t="shared" si="360"/>
        <v>3023.2</v>
      </c>
      <c r="I757" s="19">
        <f t="shared" si="360"/>
        <v>3024</v>
      </c>
      <c r="J757" s="8">
        <v>7</v>
      </c>
      <c r="K757" s="8"/>
      <c r="L757" s="8">
        <v>158</v>
      </c>
      <c r="M757" s="8">
        <v>114</v>
      </c>
      <c r="N757" s="8">
        <v>151</v>
      </c>
      <c r="O757" s="8">
        <v>13</v>
      </c>
      <c r="P757" s="8">
        <v>1.367</v>
      </c>
      <c r="Q757" s="8">
        <v>0.45900000000000002</v>
      </c>
      <c r="R757" s="8">
        <v>0.34699999999999998</v>
      </c>
      <c r="S757" s="8">
        <v>1658</v>
      </c>
      <c r="T757" s="8"/>
      <c r="U757" s="8"/>
      <c r="V757" s="8"/>
      <c r="W757" s="8">
        <v>0.57899999999999996</v>
      </c>
      <c r="X757" s="8"/>
      <c r="Y757" s="8"/>
      <c r="Z757" s="8">
        <v>4398</v>
      </c>
      <c r="AA757" s="8">
        <v>117</v>
      </c>
      <c r="AB757" s="8">
        <v>23</v>
      </c>
      <c r="AC757" s="8">
        <v>2703.7</v>
      </c>
      <c r="AD757" s="8">
        <v>312.79399999999998</v>
      </c>
      <c r="AE757" s="8"/>
      <c r="AF757" s="8"/>
      <c r="AG757" s="7">
        <v>0.81</v>
      </c>
      <c r="AH757" s="111">
        <v>5.6000000000000001E-2</v>
      </c>
      <c r="AI757" s="124">
        <v>1.085263414634146E-2</v>
      </c>
      <c r="AJ757" s="7">
        <v>39.97</v>
      </c>
      <c r="AK757" s="124">
        <v>2809.485988950275</v>
      </c>
      <c r="AM757" s="124">
        <v>6945.8105193370184</v>
      </c>
      <c r="AN757" s="124">
        <v>10513.836197790049</v>
      </c>
      <c r="AO757" s="124">
        <v>3.3990767955801102</v>
      </c>
      <c r="AQ757" s="78"/>
      <c r="AR757" s="7">
        <v>6.5999499624718544E-2</v>
      </c>
      <c r="AS757" s="7">
        <f t="shared" si="334"/>
        <v>0.79139999999999999</v>
      </c>
      <c r="AT757">
        <v>66.3</v>
      </c>
      <c r="AU757" s="7" t="e">
        <v>#N/A</v>
      </c>
      <c r="AV757" s="7" t="e">
        <v>#N/A</v>
      </c>
      <c r="AW757" s="78" t="s">
        <v>97</v>
      </c>
      <c r="AX757" s="78" t="s">
        <v>100</v>
      </c>
      <c r="AY757" s="78" t="e">
        <v>#N/A</v>
      </c>
      <c r="AZ757" s="78" t="e">
        <v>#N/A</v>
      </c>
      <c r="BA757" s="78" t="e">
        <v>#N/A</v>
      </c>
      <c r="BB757" s="78" t="e">
        <v>#N/A</v>
      </c>
      <c r="BC757" s="78" t="str">
        <f t="shared" si="335"/>
        <v>R74S4C1</v>
      </c>
      <c r="BD757" s="78" t="e">
        <f t="shared" si="336"/>
        <v>#N/A</v>
      </c>
      <c r="BE757" s="78" t="e">
        <v>#N/A</v>
      </c>
      <c r="BF757" s="78"/>
      <c r="BG757" s="99">
        <v>30.2</v>
      </c>
      <c r="BH757" s="142">
        <v>1.7413059794846133</v>
      </c>
      <c r="BI757" s="99">
        <v>4</v>
      </c>
      <c r="BJ757" s="99">
        <f t="shared" si="337"/>
        <v>9.9924999999999997</v>
      </c>
      <c r="BK757" s="99">
        <v>67.643232424318242</v>
      </c>
      <c r="BL757" s="142">
        <v>8.7692307692307701</v>
      </c>
      <c r="BM757" s="76" t="str">
        <f t="shared" si="338"/>
        <v>R74S4</v>
      </c>
      <c r="BN757" s="76" t="e">
        <f t="shared" si="339"/>
        <v>#N/A</v>
      </c>
      <c r="BO757" s="76"/>
      <c r="BP757" s="110">
        <f t="shared" si="340"/>
        <v>19.618352010764109</v>
      </c>
      <c r="BQ757" s="144">
        <f t="shared" si="341"/>
        <v>0.249</v>
      </c>
      <c r="BR757" s="110">
        <f t="shared" si="342"/>
        <v>21.132756024216302</v>
      </c>
      <c r="BS757" s="99">
        <v>11</v>
      </c>
      <c r="BT757" s="99">
        <f t="shared" si="343"/>
        <v>8032.0377599999993</v>
      </c>
      <c r="BU757" s="122">
        <v>6</v>
      </c>
      <c r="BV757" s="122">
        <f t="shared" si="344"/>
        <v>6374.0377599999993</v>
      </c>
      <c r="BW757" s="122">
        <f t="shared" si="345"/>
        <v>2.6692307692307689E-2</v>
      </c>
      <c r="BX757" s="122" t="s">
        <v>1377</v>
      </c>
      <c r="BY757" s="122">
        <f t="shared" si="346"/>
        <v>0.25135229822436572</v>
      </c>
      <c r="BZ757" s="78">
        <v>-5.9233898602561235</v>
      </c>
      <c r="CA757" s="122">
        <f t="shared" si="347"/>
        <v>-5.7872311889195203</v>
      </c>
      <c r="CB757" s="122">
        <f t="shared" si="348"/>
        <v>-4.580014762910908</v>
      </c>
    </row>
    <row r="758" spans="1:80" x14ac:dyDescent="0.35">
      <c r="A758" s="34" t="s">
        <v>93</v>
      </c>
      <c r="B758" s="13">
        <f t="shared" ref="B758:B760" si="361">B757</f>
        <v>4</v>
      </c>
      <c r="C758" s="8" t="s">
        <v>46</v>
      </c>
      <c r="D758" s="14">
        <v>2</v>
      </c>
      <c r="E758" s="8"/>
      <c r="F758" s="13">
        <v>3057</v>
      </c>
      <c r="G758" s="13">
        <v>3057.8</v>
      </c>
      <c r="H758" s="48">
        <f t="shared" si="360"/>
        <v>3034</v>
      </c>
      <c r="I758" s="19">
        <f t="shared" si="360"/>
        <v>3034.8</v>
      </c>
      <c r="J758" s="8">
        <v>7</v>
      </c>
      <c r="K758" s="8"/>
      <c r="L758" s="8">
        <v>93.8</v>
      </c>
      <c r="M758" s="8">
        <v>55</v>
      </c>
      <c r="N758" s="8">
        <v>40</v>
      </c>
      <c r="O758" s="8">
        <v>12</v>
      </c>
      <c r="P758" s="8">
        <v>0.32400000000000001</v>
      </c>
      <c r="Q758" s="8">
        <v>8.7999999999999995E-2</v>
      </c>
      <c r="R758" s="8">
        <v>9.2999999999999999E-2</v>
      </c>
      <c r="S758" s="8">
        <v>465</v>
      </c>
      <c r="T758" s="8"/>
      <c r="U758" s="8"/>
      <c r="V758" s="8"/>
      <c r="W758" s="8">
        <v>0.21299999999999999</v>
      </c>
      <c r="X758" s="8"/>
      <c r="Y758" s="8"/>
      <c r="Z758" s="8">
        <v>524</v>
      </c>
      <c r="AA758" s="8">
        <v>28.9</v>
      </c>
      <c r="AB758" s="8">
        <v>23</v>
      </c>
      <c r="AC758" s="8">
        <v>2703.7</v>
      </c>
      <c r="AD758" s="8">
        <v>312.79399999999998</v>
      </c>
      <c r="AE758" s="8"/>
      <c r="AF758" s="8"/>
      <c r="AG758" s="7">
        <v>0.81</v>
      </c>
      <c r="AH758" s="111">
        <v>5.6000000000000001E-2</v>
      </c>
      <c r="AI758" s="124">
        <v>1.085263414634146E-2</v>
      </c>
      <c r="AJ758" s="7">
        <v>39.97</v>
      </c>
      <c r="AK758" s="124">
        <v>2809.485988950275</v>
      </c>
      <c r="AM758" s="124">
        <v>6945.8105193370184</v>
      </c>
      <c r="AN758" s="124">
        <v>10513.836197790049</v>
      </c>
      <c r="AO758" s="124">
        <v>3.3990767955801102</v>
      </c>
      <c r="AQ758" s="78"/>
      <c r="AR758" s="7">
        <v>6.5999499624718544E-2</v>
      </c>
      <c r="AS758" s="7">
        <f t="shared" ref="AS758:AS773" si="362">0.3*AR758*AJ758</f>
        <v>0.79139999999999999</v>
      </c>
      <c r="AT758">
        <v>66.3</v>
      </c>
      <c r="AU758" s="7" t="e">
        <v>#N/A</v>
      </c>
      <c r="AV758" s="7" t="e">
        <v>#N/A</v>
      </c>
      <c r="AW758" s="78" t="s">
        <v>97</v>
      </c>
      <c r="AX758" s="78" t="s">
        <v>100</v>
      </c>
      <c r="AY758" s="78" t="e">
        <v>#N/A</v>
      </c>
      <c r="AZ758" s="78" t="e">
        <v>#N/A</v>
      </c>
      <c r="BA758" s="78" t="e">
        <v>#N/A</v>
      </c>
      <c r="BB758" s="78" t="e">
        <v>#N/A</v>
      </c>
      <c r="BC758" s="78" t="str">
        <f t="shared" si="335"/>
        <v>R74S4C2</v>
      </c>
      <c r="BD758" s="78" t="e">
        <f t="shared" si="336"/>
        <v>#N/A</v>
      </c>
      <c r="BE758" s="78" t="e">
        <v>#N/A</v>
      </c>
      <c r="BF758" s="78"/>
      <c r="BG758" s="99">
        <v>30.2</v>
      </c>
      <c r="BH758" s="142">
        <v>1.7413059794846133</v>
      </c>
      <c r="BI758" s="99">
        <v>4</v>
      </c>
      <c r="BJ758" s="99">
        <f t="shared" si="337"/>
        <v>9.9924999999999997</v>
      </c>
      <c r="BK758" s="99">
        <v>67.643232424318242</v>
      </c>
      <c r="BL758" s="142">
        <v>4.583333333333333</v>
      </c>
      <c r="BM758" s="76" t="str">
        <f t="shared" si="338"/>
        <v>R74S4</v>
      </c>
      <c r="BN758" s="76" t="e">
        <f t="shared" si="339"/>
        <v>#N/A</v>
      </c>
      <c r="BO758" s="76"/>
      <c r="BP758" s="110">
        <f t="shared" si="340"/>
        <v>44.052117696897589</v>
      </c>
      <c r="BQ758" s="144">
        <f t="shared" si="341"/>
        <v>0.249</v>
      </c>
      <c r="BR758" s="110">
        <f t="shared" si="342"/>
        <v>21.132756024216302</v>
      </c>
      <c r="BS758" s="99">
        <v>11</v>
      </c>
      <c r="BT758" s="99">
        <f t="shared" si="343"/>
        <v>8060.7311999999993</v>
      </c>
      <c r="BU758" s="122">
        <v>6</v>
      </c>
      <c r="BV758" s="122">
        <f t="shared" si="344"/>
        <v>7595.7311999999993</v>
      </c>
      <c r="BW758" s="122">
        <f t="shared" si="345"/>
        <v>7.7499999999999999E-3</v>
      </c>
      <c r="BX758" s="122" t="s">
        <v>1377</v>
      </c>
      <c r="BY758" s="122">
        <f t="shared" si="346"/>
        <v>0.22693915127762501</v>
      </c>
      <c r="BZ758" s="78">
        <v>-5.194524597094099</v>
      </c>
      <c r="CA758" s="122">
        <f t="shared" si="347"/>
        <v>-5.7872311889195203</v>
      </c>
      <c r="CB758" s="122">
        <f t="shared" si="348"/>
        <v>-4.580014762910908</v>
      </c>
    </row>
    <row r="759" spans="1:80" x14ac:dyDescent="0.35">
      <c r="A759" s="34" t="s">
        <v>93</v>
      </c>
      <c r="B759" s="13">
        <f t="shared" si="361"/>
        <v>4</v>
      </c>
      <c r="C759" s="8" t="s">
        <v>46</v>
      </c>
      <c r="D759" s="14">
        <v>3</v>
      </c>
      <c r="E759" s="8"/>
      <c r="F759" s="13">
        <v>3069</v>
      </c>
      <c r="G759" s="13">
        <v>3070</v>
      </c>
      <c r="H759" s="48">
        <f t="shared" si="360"/>
        <v>3046</v>
      </c>
      <c r="I759" s="19">
        <f t="shared" si="360"/>
        <v>3047</v>
      </c>
      <c r="J759" s="8">
        <v>9</v>
      </c>
      <c r="K759" s="8"/>
      <c r="L759" s="75">
        <v>207</v>
      </c>
      <c r="M759" s="8">
        <v>125</v>
      </c>
      <c r="N759" s="8">
        <v>118</v>
      </c>
      <c r="O759" s="8">
        <v>22.3</v>
      </c>
      <c r="P759" s="8">
        <v>1.0429999999999999</v>
      </c>
      <c r="Q759" s="8">
        <v>0.34899999999999998</v>
      </c>
      <c r="R759" s="8">
        <v>0.27800000000000002</v>
      </c>
      <c r="S759" s="8">
        <v>1109</v>
      </c>
      <c r="T759" s="8"/>
      <c r="U759" s="8"/>
      <c r="V759" s="8"/>
      <c r="W759" s="8">
        <v>0.50900000000000001</v>
      </c>
      <c r="X759" s="8"/>
      <c r="Y759" s="8"/>
      <c r="Z759" s="8">
        <v>2887</v>
      </c>
      <c r="AA759" s="8">
        <v>140.5</v>
      </c>
      <c r="AB759" s="8">
        <v>23</v>
      </c>
      <c r="AC759" s="8">
        <v>2703.7</v>
      </c>
      <c r="AD759" s="8">
        <v>312.79399999999998</v>
      </c>
      <c r="AE759" s="8"/>
      <c r="AF759" s="8"/>
      <c r="AG759" s="7">
        <v>0.81</v>
      </c>
      <c r="AH759" s="111">
        <v>5.6000000000000001E-2</v>
      </c>
      <c r="AI759" s="124">
        <v>1.085263414634146E-2</v>
      </c>
      <c r="AJ759" s="7">
        <v>39.97</v>
      </c>
      <c r="AK759" s="124">
        <v>2809.485988950275</v>
      </c>
      <c r="AM759" s="124">
        <v>6945.8105193370184</v>
      </c>
      <c r="AN759" s="124">
        <v>10513.836197790049</v>
      </c>
      <c r="AO759" s="124">
        <v>3.3990767955801102</v>
      </c>
      <c r="AQ759" s="78"/>
      <c r="AR759" s="7">
        <v>6.5999499624718544E-2</v>
      </c>
      <c r="AS759" s="7">
        <f t="shared" si="362"/>
        <v>0.79139999999999999</v>
      </c>
      <c r="AT759">
        <v>66.3</v>
      </c>
      <c r="AU759" s="7" t="e">
        <v>#N/A</v>
      </c>
      <c r="AV759" s="7" t="e">
        <v>#N/A</v>
      </c>
      <c r="AW759" s="78" t="s">
        <v>97</v>
      </c>
      <c r="AX759" s="78" t="s">
        <v>100</v>
      </c>
      <c r="AY759" s="78" t="e">
        <v>#N/A</v>
      </c>
      <c r="AZ759" s="78" t="e">
        <v>#N/A</v>
      </c>
      <c r="BA759" s="78" t="e">
        <v>#N/A</v>
      </c>
      <c r="BB759" s="78" t="e">
        <v>#N/A</v>
      </c>
      <c r="BC759" s="78" t="str">
        <f t="shared" si="335"/>
        <v>R74S4C3</v>
      </c>
      <c r="BD759" s="78" t="e">
        <f t="shared" si="336"/>
        <v>#N/A</v>
      </c>
      <c r="BE759" s="78" t="e">
        <v>#N/A</v>
      </c>
      <c r="BF759" s="78"/>
      <c r="BG759" s="99">
        <v>30.2</v>
      </c>
      <c r="BH759" s="142">
        <v>1.7413059794846133</v>
      </c>
      <c r="BI759" s="99">
        <v>4</v>
      </c>
      <c r="BJ759" s="99">
        <f t="shared" si="337"/>
        <v>9.9924999999999997</v>
      </c>
      <c r="BK759" s="99">
        <v>67.643232424318242</v>
      </c>
      <c r="BL759" s="142">
        <v>5.6053811659192823</v>
      </c>
      <c r="BM759" s="76" t="str">
        <f t="shared" si="338"/>
        <v>R74S4</v>
      </c>
      <c r="BN759" s="76" t="e">
        <f t="shared" si="339"/>
        <v>#N/A</v>
      </c>
      <c r="BO759" s="76"/>
      <c r="BP759" s="110">
        <f t="shared" si="340"/>
        <v>10.430277194601763</v>
      </c>
      <c r="BQ759" s="144">
        <f t="shared" si="341"/>
        <v>0.249</v>
      </c>
      <c r="BR759" s="110">
        <f t="shared" si="342"/>
        <v>21.132756024216302</v>
      </c>
      <c r="BS759" s="99">
        <v>11</v>
      </c>
      <c r="BT759" s="99">
        <f t="shared" si="343"/>
        <v>8092.6127999999999</v>
      </c>
      <c r="BU759" s="122">
        <v>6</v>
      </c>
      <c r="BV759" s="122">
        <f t="shared" si="344"/>
        <v>6983.6127999999999</v>
      </c>
      <c r="BW759" s="122">
        <f t="shared" si="345"/>
        <v>1.2466367713004484E-2</v>
      </c>
      <c r="BX759" s="122" t="s">
        <v>1377</v>
      </c>
      <c r="BY759" s="122">
        <f t="shared" si="346"/>
        <v>0.14994177241623813</v>
      </c>
      <c r="BZ759" s="78">
        <v>-6.0155051491639293</v>
      </c>
      <c r="CA759" s="122">
        <f t="shared" si="347"/>
        <v>-5.7872311889195203</v>
      </c>
      <c r="CB759" s="122">
        <f t="shared" si="348"/>
        <v>-4.580014762910908</v>
      </c>
    </row>
    <row r="760" spans="1:80" x14ac:dyDescent="0.35">
      <c r="A760" s="34" t="s">
        <v>93</v>
      </c>
      <c r="B760" s="13">
        <f t="shared" si="361"/>
        <v>4</v>
      </c>
      <c r="C760" s="8" t="s">
        <v>46</v>
      </c>
      <c r="D760" s="14">
        <v>4</v>
      </c>
      <c r="E760" s="8"/>
      <c r="F760" s="13">
        <v>3075</v>
      </c>
      <c r="G760" s="13">
        <v>3075.8</v>
      </c>
      <c r="H760" s="48">
        <f t="shared" si="360"/>
        <v>3052</v>
      </c>
      <c r="I760" s="19">
        <f t="shared" si="360"/>
        <v>3052.8</v>
      </c>
      <c r="J760" s="8">
        <v>7</v>
      </c>
      <c r="K760" s="8"/>
      <c r="L760" s="75">
        <v>207</v>
      </c>
      <c r="M760" s="8">
        <v>125</v>
      </c>
      <c r="N760" s="8">
        <v>118</v>
      </c>
      <c r="O760" s="8">
        <v>22.3</v>
      </c>
      <c r="P760" s="8">
        <v>1.0429999999999999</v>
      </c>
      <c r="Q760" s="8">
        <v>0.34899999999999998</v>
      </c>
      <c r="R760" s="8">
        <v>0.27800000000000002</v>
      </c>
      <c r="S760" s="8">
        <v>1109</v>
      </c>
      <c r="T760" s="8"/>
      <c r="U760" s="8"/>
      <c r="V760" s="8"/>
      <c r="W760" s="8">
        <v>0.50900000000000001</v>
      </c>
      <c r="X760" s="8"/>
      <c r="Y760" s="8"/>
      <c r="Z760" s="8">
        <v>2887</v>
      </c>
      <c r="AA760" s="8">
        <v>140.5</v>
      </c>
      <c r="AB760" s="8">
        <v>23</v>
      </c>
      <c r="AC760" s="8">
        <v>2703.7</v>
      </c>
      <c r="AD760" s="8">
        <v>312.79399999999998</v>
      </c>
      <c r="AE760" s="8"/>
      <c r="AF760" s="8"/>
      <c r="AG760" s="7">
        <v>0.81</v>
      </c>
      <c r="AH760" s="111">
        <v>5.6000000000000001E-2</v>
      </c>
      <c r="AI760" s="124">
        <v>1.085263414634146E-2</v>
      </c>
      <c r="AJ760" s="7">
        <v>39.97</v>
      </c>
      <c r="AK760" s="124">
        <v>2809.485988950275</v>
      </c>
      <c r="AM760" s="124">
        <v>6945.8105193370184</v>
      </c>
      <c r="AN760" s="124">
        <v>10513.836197790049</v>
      </c>
      <c r="AO760" s="124">
        <v>3.3990767955801102</v>
      </c>
      <c r="AQ760" s="78"/>
      <c r="AR760" s="7">
        <v>6.5999499624718544E-2</v>
      </c>
      <c r="AS760" s="7">
        <f t="shared" si="362"/>
        <v>0.79139999999999999</v>
      </c>
      <c r="AT760">
        <v>66.3</v>
      </c>
      <c r="AU760" s="7" t="e">
        <v>#N/A</v>
      </c>
      <c r="AV760" s="7" t="e">
        <v>#N/A</v>
      </c>
      <c r="AW760" s="78" t="s">
        <v>97</v>
      </c>
      <c r="AX760" s="78" t="s">
        <v>100</v>
      </c>
      <c r="AY760" s="78" t="e">
        <v>#N/A</v>
      </c>
      <c r="AZ760" s="78" t="e">
        <v>#N/A</v>
      </c>
      <c r="BA760" s="78" t="e">
        <v>#N/A</v>
      </c>
      <c r="BB760" s="78" t="e">
        <v>#N/A</v>
      </c>
      <c r="BC760" s="78" t="str">
        <f t="shared" si="335"/>
        <v>R74S4C4</v>
      </c>
      <c r="BD760" s="78" t="e">
        <f t="shared" si="336"/>
        <v>#N/A</v>
      </c>
      <c r="BE760" s="78" t="e">
        <v>#N/A</v>
      </c>
      <c r="BF760" s="78"/>
      <c r="BG760" s="99">
        <v>30.2</v>
      </c>
      <c r="BH760" s="142">
        <v>1.7413059794846133</v>
      </c>
      <c r="BI760" s="99">
        <v>4</v>
      </c>
      <c r="BJ760" s="99">
        <f t="shared" si="337"/>
        <v>9.9924999999999997</v>
      </c>
      <c r="BK760" s="99">
        <v>67.643232424318242</v>
      </c>
      <c r="BL760" s="142">
        <v>5.6053811659192823</v>
      </c>
      <c r="BM760" s="76" t="str">
        <f t="shared" si="338"/>
        <v>R74S4</v>
      </c>
      <c r="BN760" s="76" t="e">
        <f t="shared" si="339"/>
        <v>#N/A</v>
      </c>
      <c r="BO760" s="76"/>
      <c r="BP760" s="110">
        <f t="shared" si="340"/>
        <v>10.430277194601763</v>
      </c>
      <c r="BQ760" s="144">
        <f t="shared" si="341"/>
        <v>0.249</v>
      </c>
      <c r="BR760" s="110">
        <f t="shared" si="342"/>
        <v>21.132756024216302</v>
      </c>
      <c r="BS760" s="99">
        <v>11</v>
      </c>
      <c r="BT760" s="99">
        <f t="shared" si="343"/>
        <v>8108.5536000000011</v>
      </c>
      <c r="BU760" s="122">
        <v>6</v>
      </c>
      <c r="BV760" s="122">
        <f t="shared" si="344"/>
        <v>6999.5536000000011</v>
      </c>
      <c r="BW760" s="122">
        <f t="shared" si="345"/>
        <v>1.2466367713004484E-2</v>
      </c>
      <c r="BX760" s="122" t="s">
        <v>1377</v>
      </c>
      <c r="BY760" s="122">
        <f t="shared" si="346"/>
        <v>0.14994177241623813</v>
      </c>
      <c r="BZ760" s="78">
        <v>-6.0155051491639293</v>
      </c>
      <c r="CA760" s="122">
        <f t="shared" si="347"/>
        <v>-5.7872311889195203</v>
      </c>
      <c r="CB760" s="122">
        <f t="shared" si="348"/>
        <v>-4.580014762910908</v>
      </c>
    </row>
    <row r="761" spans="1:80" x14ac:dyDescent="0.35">
      <c r="A761" s="34" t="s">
        <v>93</v>
      </c>
      <c r="B761" s="13">
        <v>3</v>
      </c>
      <c r="C761" s="8" t="s">
        <v>46</v>
      </c>
      <c r="D761" s="14">
        <v>1</v>
      </c>
      <c r="E761" s="8"/>
      <c r="F761" s="13">
        <v>3094.8</v>
      </c>
      <c r="G761" s="13">
        <v>3095.8</v>
      </c>
      <c r="H761" s="48">
        <f t="shared" si="360"/>
        <v>3071.8</v>
      </c>
      <c r="I761" s="19">
        <f t="shared" si="360"/>
        <v>3072.8</v>
      </c>
      <c r="J761" s="8">
        <v>9</v>
      </c>
      <c r="K761" s="8"/>
      <c r="L761" s="8">
        <v>135.6</v>
      </c>
      <c r="M761" s="8">
        <v>117</v>
      </c>
      <c r="N761" s="8">
        <v>116</v>
      </c>
      <c r="O761" s="8">
        <v>13.2</v>
      </c>
      <c r="P761" s="8">
        <v>1.018</v>
      </c>
      <c r="Q761" s="8">
        <v>0.29399999999999998</v>
      </c>
      <c r="R761" s="8">
        <v>0.32</v>
      </c>
      <c r="S761" s="8">
        <v>1979</v>
      </c>
      <c r="T761" s="8"/>
      <c r="U761" s="8"/>
      <c r="V761" s="8"/>
      <c r="W761" s="8">
        <v>0.433</v>
      </c>
      <c r="X761" s="8"/>
      <c r="Y761" s="8"/>
      <c r="Z761" s="8">
        <v>3136</v>
      </c>
      <c r="AA761" s="8">
        <v>163</v>
      </c>
      <c r="AB761" s="8">
        <v>5.2</v>
      </c>
      <c r="AC761" s="8">
        <v>2390.3809523809523</v>
      </c>
      <c r="AD761" s="8">
        <v>256.98200000000003</v>
      </c>
      <c r="AE761" s="8"/>
      <c r="AF761" s="8"/>
      <c r="AG761" s="7">
        <v>0.92732275521968188</v>
      </c>
      <c r="AH761" s="111">
        <v>6.2E-2</v>
      </c>
      <c r="AI761" s="124">
        <v>9.8104999999999998E-3</v>
      </c>
      <c r="AJ761" s="7">
        <v>22.97</v>
      </c>
      <c r="AK761" s="124">
        <v>2935.923110555555</v>
      </c>
      <c r="AM761" s="124">
        <v>7212.5184772222183</v>
      </c>
      <c r="AN761" s="124">
        <v>10723.600116111111</v>
      </c>
      <c r="AO761" s="124">
        <v>3.634940555555557</v>
      </c>
      <c r="AQ761" s="78"/>
      <c r="AR761" s="7">
        <v>9.3513278188942103E-2</v>
      </c>
      <c r="AS761" s="7">
        <f t="shared" si="362"/>
        <v>0.64439999999999997</v>
      </c>
      <c r="AT761">
        <v>51.7</v>
      </c>
      <c r="AU761" s="7" t="e">
        <v>#N/A</v>
      </c>
      <c r="AV761" s="7" t="e">
        <v>#N/A</v>
      </c>
      <c r="AW761" s="78" t="s">
        <v>97</v>
      </c>
      <c r="AX761" s="78" t="s">
        <v>100</v>
      </c>
      <c r="AY761" s="78" t="e">
        <v>#N/A</v>
      </c>
      <c r="AZ761" s="78" t="e">
        <v>#N/A</v>
      </c>
      <c r="BA761" s="78" t="e">
        <v>#N/A</v>
      </c>
      <c r="BB761" s="78" t="e">
        <v>#N/A</v>
      </c>
      <c r="BC761" s="78" t="str">
        <f t="shared" si="335"/>
        <v>R74S3C1</v>
      </c>
      <c r="BD761" s="78" t="e">
        <f t="shared" si="336"/>
        <v>#N/A</v>
      </c>
      <c r="BE761" s="78" t="e">
        <v>#N/A</v>
      </c>
      <c r="BF761" s="78"/>
      <c r="BG761" s="99">
        <v>30.1</v>
      </c>
      <c r="BH761" s="142">
        <v>1.8502394427514151</v>
      </c>
      <c r="BI761" s="99">
        <v>4</v>
      </c>
      <c r="BJ761" s="99">
        <f t="shared" si="337"/>
        <v>5.7424999999999997</v>
      </c>
      <c r="BK761" s="99">
        <v>104.065344030516</v>
      </c>
      <c r="BL761" s="142">
        <v>8.8636363636363633</v>
      </c>
      <c r="BM761" s="76" t="str">
        <f t="shared" si="338"/>
        <v>R74S3</v>
      </c>
      <c r="BN761" s="76" t="e">
        <f t="shared" si="339"/>
        <v>#N/A</v>
      </c>
      <c r="BO761" s="76"/>
      <c r="BP761" s="110">
        <f t="shared" si="340"/>
        <v>15.466613194899935</v>
      </c>
      <c r="BQ761" s="144">
        <f t="shared" si="341"/>
        <v>0.26750000000000002</v>
      </c>
      <c r="BR761" s="110">
        <f t="shared" si="342"/>
        <v>25.585341210570952</v>
      </c>
      <c r="BS761" s="99">
        <v>11</v>
      </c>
      <c r="BT761" s="99">
        <f t="shared" si="343"/>
        <v>9343.2441295069257</v>
      </c>
      <c r="BU761" s="122">
        <v>6</v>
      </c>
      <c r="BV761" s="122">
        <f t="shared" si="344"/>
        <v>7364.2441295069257</v>
      </c>
      <c r="BW761" s="122">
        <f t="shared" si="345"/>
        <v>2.4242424242424246E-2</v>
      </c>
      <c r="BX761" s="122" t="s">
        <v>1377</v>
      </c>
      <c r="BY761" s="122">
        <f t="shared" si="346"/>
        <v>0.24915667939288319</v>
      </c>
      <c r="BZ761" s="78">
        <v>-5.9493653466593841</v>
      </c>
      <c r="CA761" s="122">
        <f t="shared" si="347"/>
        <v>-5.8379954782001935</v>
      </c>
      <c r="CB761" s="122">
        <f t="shared" si="348"/>
        <v>-3.7620042861522047</v>
      </c>
    </row>
    <row r="762" spans="1:80" x14ac:dyDescent="0.35">
      <c r="A762" s="34" t="s">
        <v>93</v>
      </c>
      <c r="B762" s="13">
        <f t="shared" ref="B762:B764" si="363">B761</f>
        <v>3</v>
      </c>
      <c r="C762" s="8" t="s">
        <v>46</v>
      </c>
      <c r="D762" s="14">
        <v>2</v>
      </c>
      <c r="E762" s="8"/>
      <c r="F762" s="13">
        <v>3107.4</v>
      </c>
      <c r="G762" s="13">
        <v>3108.2</v>
      </c>
      <c r="H762" s="48">
        <f t="shared" si="360"/>
        <v>3084.4</v>
      </c>
      <c r="I762" s="19">
        <f t="shared" si="360"/>
        <v>3085.2</v>
      </c>
      <c r="J762" s="8">
        <v>7</v>
      </c>
      <c r="K762" s="8"/>
      <c r="L762" s="8">
        <v>106</v>
      </c>
      <c r="M762" s="8">
        <v>63</v>
      </c>
      <c r="N762" s="8">
        <v>106</v>
      </c>
      <c r="O762" s="8">
        <v>17.8</v>
      </c>
      <c r="P762" s="8">
        <v>1.018</v>
      </c>
      <c r="Q762" s="8">
        <v>0.3</v>
      </c>
      <c r="R762" s="8">
        <v>0.30299999999999999</v>
      </c>
      <c r="S762" s="8">
        <v>2360</v>
      </c>
      <c r="T762" s="8"/>
      <c r="U762" s="8"/>
      <c r="V762" s="8"/>
      <c r="W762" s="8">
        <v>0.46700000000000003</v>
      </c>
      <c r="X762" s="8"/>
      <c r="Y762" s="8"/>
      <c r="Z762" s="8">
        <v>1643</v>
      </c>
      <c r="AA762" s="8">
        <v>99.4</v>
      </c>
      <c r="AB762" s="8">
        <v>5.2</v>
      </c>
      <c r="AC762" s="8">
        <v>2390.3809523809523</v>
      </c>
      <c r="AD762" s="8">
        <v>256.98200000000003</v>
      </c>
      <c r="AE762" s="8"/>
      <c r="AF762" s="8"/>
      <c r="AG762" s="7">
        <v>0.92732275521968188</v>
      </c>
      <c r="AH762" s="111">
        <v>6.2E-2</v>
      </c>
      <c r="AI762" s="124">
        <v>9.8104999999999998E-3</v>
      </c>
      <c r="AJ762" s="7">
        <v>22.97</v>
      </c>
      <c r="AK762" s="124">
        <v>2935.923110555555</v>
      </c>
      <c r="AM762" s="124">
        <v>7212.5184772222183</v>
      </c>
      <c r="AN762" s="124">
        <v>10723.600116111111</v>
      </c>
      <c r="AO762" s="124">
        <v>3.634940555555557</v>
      </c>
      <c r="AQ762" s="78"/>
      <c r="AR762" s="7">
        <v>9.3513278188942103E-2</v>
      </c>
      <c r="AS762" s="7">
        <f t="shared" si="362"/>
        <v>0.64439999999999997</v>
      </c>
      <c r="AT762">
        <v>51.7</v>
      </c>
      <c r="AU762" s="7" t="e">
        <v>#N/A</v>
      </c>
      <c r="AV762" s="7" t="e">
        <v>#N/A</v>
      </c>
      <c r="AW762" s="78" t="s">
        <v>97</v>
      </c>
      <c r="AX762" s="78" t="s">
        <v>100</v>
      </c>
      <c r="AY762" s="78" t="e">
        <v>#N/A</v>
      </c>
      <c r="AZ762" s="78" t="e">
        <v>#N/A</v>
      </c>
      <c r="BA762" s="78" t="e">
        <v>#N/A</v>
      </c>
      <c r="BB762" s="78" t="e">
        <v>#N/A</v>
      </c>
      <c r="BC762" s="78" t="str">
        <f t="shared" si="335"/>
        <v>R74S3C2</v>
      </c>
      <c r="BD762" s="78" t="e">
        <f t="shared" si="336"/>
        <v>#N/A</v>
      </c>
      <c r="BE762" s="78" t="e">
        <v>#N/A</v>
      </c>
      <c r="BF762" s="78"/>
      <c r="BG762" s="99">
        <v>30.1</v>
      </c>
      <c r="BH762" s="142">
        <v>1.8502394427514151</v>
      </c>
      <c r="BI762" s="99">
        <v>4</v>
      </c>
      <c r="BJ762" s="99">
        <f t="shared" si="337"/>
        <v>5.7424999999999997</v>
      </c>
      <c r="BK762" s="99">
        <v>104.065344030516</v>
      </c>
      <c r="BL762" s="142">
        <v>3.5393258426966292</v>
      </c>
      <c r="BM762" s="76" t="str">
        <f t="shared" si="338"/>
        <v>R74S3</v>
      </c>
      <c r="BN762" s="76" t="e">
        <f t="shared" si="339"/>
        <v>#N/A</v>
      </c>
      <c r="BO762" s="76"/>
      <c r="BP762" s="110">
        <f t="shared" si="340"/>
        <v>21.300728926523501</v>
      </c>
      <c r="BQ762" s="144">
        <f t="shared" si="341"/>
        <v>0.26750000000000002</v>
      </c>
      <c r="BR762" s="110">
        <f t="shared" si="342"/>
        <v>25.585341210570952</v>
      </c>
      <c r="BS762" s="99">
        <v>11</v>
      </c>
      <c r="BT762" s="99">
        <f t="shared" si="343"/>
        <v>9381.5685243346452</v>
      </c>
      <c r="BU762" s="122">
        <v>6</v>
      </c>
      <c r="BV762" s="122">
        <f t="shared" si="344"/>
        <v>7021.5685243346452</v>
      </c>
      <c r="BW762" s="122">
        <f t="shared" si="345"/>
        <v>1.7022471910112358E-2</v>
      </c>
      <c r="BX762" s="122" t="s">
        <v>1377</v>
      </c>
      <c r="BY762" s="122">
        <f t="shared" si="346"/>
        <v>0.15827602512703695</v>
      </c>
      <c r="BZ762" s="78">
        <v>-5.3303261382531613</v>
      </c>
      <c r="CA762" s="122">
        <f t="shared" si="347"/>
        <v>-5.8379954782001935</v>
      </c>
      <c r="CB762" s="122">
        <f t="shared" si="348"/>
        <v>-3.7620042861522047</v>
      </c>
    </row>
    <row r="763" spans="1:80" x14ac:dyDescent="0.35">
      <c r="A763" s="34" t="s">
        <v>93</v>
      </c>
      <c r="B763" s="13">
        <f t="shared" si="363"/>
        <v>3</v>
      </c>
      <c r="C763" s="8" t="s">
        <v>46</v>
      </c>
      <c r="D763" s="14">
        <v>3</v>
      </c>
      <c r="E763" s="8"/>
      <c r="F763" s="13">
        <v>3126</v>
      </c>
      <c r="G763" s="13">
        <v>3126.6</v>
      </c>
      <c r="H763" s="48">
        <f t="shared" si="360"/>
        <v>3103</v>
      </c>
      <c r="I763" s="19">
        <f t="shared" si="360"/>
        <v>3103.6</v>
      </c>
      <c r="J763" s="8">
        <v>5</v>
      </c>
      <c r="K763" s="8"/>
      <c r="L763" s="8">
        <v>185.9</v>
      </c>
      <c r="M763" s="8">
        <v>112.3</v>
      </c>
      <c r="N763" s="8">
        <v>132</v>
      </c>
      <c r="O763" s="8">
        <v>5.8</v>
      </c>
      <c r="P763" s="8">
        <v>0.60699999999999998</v>
      </c>
      <c r="Q763" s="8">
        <v>0.17199999999999999</v>
      </c>
      <c r="R763" s="8">
        <v>0.18099999999999999</v>
      </c>
      <c r="S763" s="8">
        <v>2701</v>
      </c>
      <c r="T763" s="8"/>
      <c r="U763" s="8"/>
      <c r="V763" s="8"/>
      <c r="W763" s="8">
        <v>0.311</v>
      </c>
      <c r="X763" s="8"/>
      <c r="Y763" s="8"/>
      <c r="Z763" s="8">
        <v>2012</v>
      </c>
      <c r="AA763" s="8">
        <v>54.6</v>
      </c>
      <c r="AB763" s="8">
        <v>5.2</v>
      </c>
      <c r="AC763" s="8">
        <v>2390.3809523809523</v>
      </c>
      <c r="AD763" s="8">
        <v>256.98200000000003</v>
      </c>
      <c r="AE763" s="8"/>
      <c r="AF763" s="8"/>
      <c r="AG763" s="7">
        <v>0.92732275521968188</v>
      </c>
      <c r="AH763" s="111">
        <v>6.2E-2</v>
      </c>
      <c r="AI763" s="124">
        <v>9.8104999999999998E-3</v>
      </c>
      <c r="AJ763" s="7">
        <v>22.97</v>
      </c>
      <c r="AK763" s="124">
        <v>2935.923110555555</v>
      </c>
      <c r="AM763" s="124">
        <v>7212.5184772222183</v>
      </c>
      <c r="AN763" s="124">
        <v>10723.600116111111</v>
      </c>
      <c r="AO763" s="124">
        <v>3.634940555555557</v>
      </c>
      <c r="AQ763" s="78"/>
      <c r="AR763" s="7">
        <v>9.3513278188942103E-2</v>
      </c>
      <c r="AS763" s="7">
        <f>0.3*AR763*AJ763</f>
        <v>0.64439999999999997</v>
      </c>
      <c r="AT763">
        <v>51.7</v>
      </c>
      <c r="AU763" s="7" t="e">
        <v>#N/A</v>
      </c>
      <c r="AV763" s="7" t="e">
        <v>#N/A</v>
      </c>
      <c r="AW763" s="78" t="s">
        <v>97</v>
      </c>
      <c r="AX763" s="78" t="s">
        <v>100</v>
      </c>
      <c r="AY763" s="78" t="e">
        <v>#N/A</v>
      </c>
      <c r="AZ763" s="78" t="e">
        <v>#N/A</v>
      </c>
      <c r="BA763" s="78" t="e">
        <v>#N/A</v>
      </c>
      <c r="BB763" s="78" t="e">
        <v>#N/A</v>
      </c>
      <c r="BC763" s="78" t="str">
        <f t="shared" si="335"/>
        <v>R74S3C3</v>
      </c>
      <c r="BD763" s="78" t="e">
        <f t="shared" si="336"/>
        <v>#N/A</v>
      </c>
      <c r="BE763" s="78" t="e">
        <v>#N/A</v>
      </c>
      <c r="BF763" s="78"/>
      <c r="BG763" s="99">
        <v>30.1</v>
      </c>
      <c r="BH763" s="142">
        <v>1.8502394427514151</v>
      </c>
      <c r="BI763" s="99">
        <v>4</v>
      </c>
      <c r="BJ763" s="99">
        <f t="shared" si="337"/>
        <v>5.7424999999999997</v>
      </c>
      <c r="BK763" s="99">
        <v>104.065344030516</v>
      </c>
      <c r="BL763" s="142">
        <v>19.362068965517242</v>
      </c>
      <c r="BM763" s="76" t="str">
        <f t="shared" si="338"/>
        <v>R74S3</v>
      </c>
      <c r="BN763" s="76" t="e">
        <f t="shared" si="339"/>
        <v>#N/A</v>
      </c>
      <c r="BO763" s="76"/>
      <c r="BP763" s="110">
        <f t="shared" si="340"/>
        <v>36.673070006760611</v>
      </c>
      <c r="BQ763" s="144">
        <f t="shared" si="341"/>
        <v>0.26750000000000002</v>
      </c>
      <c r="BR763" s="110">
        <f t="shared" si="342"/>
        <v>25.585341210570952</v>
      </c>
      <c r="BS763" s="99">
        <v>11</v>
      </c>
      <c r="BT763" s="99">
        <f t="shared" si="343"/>
        <v>9438.1426309850867</v>
      </c>
      <c r="BU763" s="122">
        <v>6</v>
      </c>
      <c r="BV763" s="122">
        <f t="shared" si="344"/>
        <v>6737.1426309850867</v>
      </c>
      <c r="BW763" s="122">
        <f t="shared" si="345"/>
        <v>3.1206896551724136E-2</v>
      </c>
      <c r="BX763" s="122" t="s">
        <v>1377</v>
      </c>
      <c r="BY763" s="122">
        <f t="shared" si="346"/>
        <v>0.56126368782493252</v>
      </c>
      <c r="BZ763" s="78">
        <v>-5.9083652736060257</v>
      </c>
      <c r="CA763" s="122">
        <f t="shared" si="347"/>
        <v>-5.8379954782001935</v>
      </c>
      <c r="CB763" s="122">
        <f t="shared" si="348"/>
        <v>-3.7620042861522047</v>
      </c>
    </row>
    <row r="764" spans="1:80" x14ac:dyDescent="0.35">
      <c r="A764" s="34" t="s">
        <v>93</v>
      </c>
      <c r="B764" s="13">
        <f t="shared" si="363"/>
        <v>3</v>
      </c>
      <c r="C764" s="8" t="s">
        <v>46</v>
      </c>
      <c r="D764" s="14">
        <v>4</v>
      </c>
      <c r="E764" s="8"/>
      <c r="F764" s="13">
        <v>3133</v>
      </c>
      <c r="G764" s="13">
        <v>3133.6</v>
      </c>
      <c r="H764" s="48">
        <f t="shared" si="360"/>
        <v>3110</v>
      </c>
      <c r="I764" s="19">
        <f t="shared" si="360"/>
        <v>3110.6</v>
      </c>
      <c r="J764" s="8">
        <v>5</v>
      </c>
      <c r="K764" s="8"/>
      <c r="L764" s="8">
        <v>195</v>
      </c>
      <c r="M764" s="8">
        <v>145</v>
      </c>
      <c r="N764" s="8">
        <v>167</v>
      </c>
      <c r="O764" s="8">
        <v>5.7</v>
      </c>
      <c r="P764" s="8">
        <v>0.93600000000000005</v>
      </c>
      <c r="Q764" s="8">
        <v>0.27300000000000002</v>
      </c>
      <c r="R764" s="8">
        <v>0.26600000000000001</v>
      </c>
      <c r="S764" s="8">
        <v>2807</v>
      </c>
      <c r="T764" s="8"/>
      <c r="U764" s="8"/>
      <c r="V764" s="8"/>
      <c r="W764" s="8">
        <v>0.41899999999999998</v>
      </c>
      <c r="X764" s="8"/>
      <c r="Y764" s="8"/>
      <c r="Z764" s="8">
        <v>3585</v>
      </c>
      <c r="AA764" s="8">
        <v>75.2</v>
      </c>
      <c r="AB764" s="8">
        <v>5.2</v>
      </c>
      <c r="AC764" s="8">
        <v>2390.3809523809523</v>
      </c>
      <c r="AD764" s="8">
        <v>256.98200000000003</v>
      </c>
      <c r="AE764" s="8"/>
      <c r="AF764" s="8"/>
      <c r="AG764" s="7">
        <v>0.92732275521968188</v>
      </c>
      <c r="AH764" s="111">
        <v>6.2E-2</v>
      </c>
      <c r="AI764" s="124">
        <v>9.8104999999999998E-3</v>
      </c>
      <c r="AJ764" s="7">
        <v>22.97</v>
      </c>
      <c r="AK764" s="124">
        <v>2935.923110555555</v>
      </c>
      <c r="AM764" s="124">
        <v>7212.5184772222183</v>
      </c>
      <c r="AN764" s="124">
        <v>10723.600116111111</v>
      </c>
      <c r="AO764" s="124">
        <v>3.634940555555557</v>
      </c>
      <c r="AQ764" s="78"/>
      <c r="AR764" s="7">
        <v>9.3513278188942103E-2</v>
      </c>
      <c r="AS764" s="7">
        <f t="shared" si="362"/>
        <v>0.64439999999999997</v>
      </c>
      <c r="AT764">
        <v>51.7</v>
      </c>
      <c r="AU764" s="7" t="e">
        <v>#N/A</v>
      </c>
      <c r="AV764" s="7" t="e">
        <v>#N/A</v>
      </c>
      <c r="AW764" s="78" t="s">
        <v>97</v>
      </c>
      <c r="AX764" s="78" t="s">
        <v>100</v>
      </c>
      <c r="AY764" s="78" t="e">
        <v>#N/A</v>
      </c>
      <c r="AZ764" s="78" t="e">
        <v>#N/A</v>
      </c>
      <c r="BA764" s="78" t="e">
        <v>#N/A</v>
      </c>
      <c r="BB764" s="78" t="e">
        <v>#N/A</v>
      </c>
      <c r="BC764" s="78" t="str">
        <f t="shared" si="335"/>
        <v>R74S3C4</v>
      </c>
      <c r="BD764" s="78" t="e">
        <f t="shared" si="336"/>
        <v>#N/A</v>
      </c>
      <c r="BE764" s="78" t="e">
        <v>#N/A</v>
      </c>
      <c r="BF764" s="78"/>
      <c r="BG764" s="99">
        <v>30.1</v>
      </c>
      <c r="BH764" s="142">
        <v>1.8502394427514151</v>
      </c>
      <c r="BI764" s="99">
        <v>4</v>
      </c>
      <c r="BJ764" s="99">
        <f t="shared" si="337"/>
        <v>5.7424999999999997</v>
      </c>
      <c r="BK764" s="99">
        <v>104.065344030516</v>
      </c>
      <c r="BL764" s="142">
        <v>25.438596491228068</v>
      </c>
      <c r="BM764" s="76" t="str">
        <f t="shared" si="338"/>
        <v>R74S3</v>
      </c>
      <c r="BN764" s="76" t="e">
        <f t="shared" si="339"/>
        <v>#N/A</v>
      </c>
      <c r="BO764" s="76"/>
      <c r="BP764" s="110">
        <f t="shared" si="340"/>
        <v>28.900952714099766</v>
      </c>
      <c r="BQ764" s="144">
        <f t="shared" si="341"/>
        <v>0.26750000000000002</v>
      </c>
      <c r="BR764" s="110">
        <f t="shared" si="342"/>
        <v>25.585341210570952</v>
      </c>
      <c r="BS764" s="99">
        <v>11</v>
      </c>
      <c r="BT764" s="99">
        <f t="shared" si="343"/>
        <v>9459.4339614449309</v>
      </c>
      <c r="BU764" s="122">
        <v>6</v>
      </c>
      <c r="BV764" s="122">
        <f t="shared" si="344"/>
        <v>6652.4339614449309</v>
      </c>
      <c r="BW764" s="122">
        <f t="shared" si="345"/>
        <v>4.6666666666666669E-2</v>
      </c>
      <c r="BX764" s="122" t="s">
        <v>1377</v>
      </c>
      <c r="BY764" s="122">
        <f t="shared" si="346"/>
        <v>0.60878948806248789</v>
      </c>
      <c r="BZ764" s="78">
        <v>-6.1639251542822029</v>
      </c>
      <c r="CA764" s="122">
        <f t="shared" si="347"/>
        <v>-5.8379954782001935</v>
      </c>
      <c r="CB764" s="122">
        <f t="shared" si="348"/>
        <v>-3.7620042861522047</v>
      </c>
    </row>
    <row r="765" spans="1:80" x14ac:dyDescent="0.35">
      <c r="A765" s="34" t="s">
        <v>93</v>
      </c>
      <c r="B765" s="13">
        <v>2</v>
      </c>
      <c r="C765" s="8" t="s">
        <v>45</v>
      </c>
      <c r="D765" s="14">
        <v>1</v>
      </c>
      <c r="E765" s="58">
        <v>44263</v>
      </c>
      <c r="F765" s="13">
        <v>3203</v>
      </c>
      <c r="G765" s="13">
        <v>3203.6</v>
      </c>
      <c r="H765" s="48">
        <f t="shared" si="360"/>
        <v>3180</v>
      </c>
      <c r="I765" s="19">
        <f t="shared" si="360"/>
        <v>3180.6</v>
      </c>
      <c r="J765" s="8">
        <v>5</v>
      </c>
      <c r="K765" s="8"/>
      <c r="L765" s="8">
        <v>96.4</v>
      </c>
      <c r="M765" s="8">
        <v>84.2</v>
      </c>
      <c r="N765" s="8">
        <v>68.8</v>
      </c>
      <c r="O765" s="8">
        <v>5.0999999999999996</v>
      </c>
      <c r="P765" s="8">
        <v>1.39</v>
      </c>
      <c r="Q765" s="8">
        <v>0.45300000000000001</v>
      </c>
      <c r="R765" s="8">
        <v>0.49099999999999999</v>
      </c>
      <c r="S765" s="8">
        <v>4601</v>
      </c>
      <c r="T765" s="8"/>
      <c r="U765" s="8"/>
      <c r="V765" s="8"/>
      <c r="W765" s="8">
        <v>0.26200000000000001</v>
      </c>
      <c r="X765" s="8"/>
      <c r="Y765" s="8"/>
      <c r="Z765" s="8">
        <v>5301</v>
      </c>
      <c r="AA765" s="8">
        <v>191.8</v>
      </c>
      <c r="AB765" s="8">
        <v>10.1</v>
      </c>
      <c r="AC765" s="8">
        <v>3068.8809523809523</v>
      </c>
      <c r="AD765" s="8">
        <v>314.2</v>
      </c>
      <c r="AE765" s="8"/>
      <c r="AF765" s="8"/>
      <c r="AG765" s="7">
        <v>1.1182096946360951</v>
      </c>
      <c r="AH765" s="111">
        <v>0.126</v>
      </c>
      <c r="AI765" s="124">
        <v>7.3552999999999993E-2</v>
      </c>
      <c r="AJ765" s="7">
        <v>29.41</v>
      </c>
      <c r="AK765" s="124">
        <v>2322.9074439130441</v>
      </c>
      <c r="AM765" s="124"/>
      <c r="AN765" s="124"/>
      <c r="AO765" s="124"/>
      <c r="AP765" s="124"/>
      <c r="AQ765" s="78"/>
      <c r="AR765" s="7">
        <v>0.20605236314178849</v>
      </c>
      <c r="AS765" s="7">
        <f t="shared" si="362"/>
        <v>1.8179999999999998</v>
      </c>
      <c r="AT765">
        <v>44.4</v>
      </c>
      <c r="AU765" s="7" t="e">
        <v>#N/A</v>
      </c>
      <c r="AV765" s="7" t="e">
        <v>#N/A</v>
      </c>
      <c r="AW765" s="78" t="s">
        <v>97</v>
      </c>
      <c r="AX765" s="78" t="s">
        <v>100</v>
      </c>
      <c r="AY765" s="78" t="e">
        <v>#N/A</v>
      </c>
      <c r="AZ765" s="78" t="e">
        <v>#N/A</v>
      </c>
      <c r="BA765" s="78" t="e">
        <v>#N/A</v>
      </c>
      <c r="BB765" s="78" t="e">
        <v>#N/A</v>
      </c>
      <c r="BC765" s="78" t="str">
        <f t="shared" si="335"/>
        <v>R74S2C1</v>
      </c>
      <c r="BD765" s="78" t="e">
        <f t="shared" si="336"/>
        <v>#N/A</v>
      </c>
      <c r="BE765" s="78" t="e">
        <v>#N/A</v>
      </c>
      <c r="BF765" s="78"/>
      <c r="BG765" s="99">
        <v>20.2</v>
      </c>
      <c r="BH765" s="142">
        <v>1.2376742604556272</v>
      </c>
      <c r="BI765" s="99">
        <v>4</v>
      </c>
      <c r="BJ765" s="99">
        <f t="shared" si="337"/>
        <v>7.3525</v>
      </c>
      <c r="BK765" s="99">
        <v>104.3482132737488</v>
      </c>
      <c r="BL765" s="142">
        <v>16.509803921568629</v>
      </c>
      <c r="BM765" s="76" t="str">
        <f t="shared" si="338"/>
        <v>R74S2</v>
      </c>
      <c r="BN765" s="76" t="e">
        <f t="shared" si="339"/>
        <v>#N/A</v>
      </c>
      <c r="BO765" s="76"/>
      <c r="BP765" s="110">
        <f t="shared" si="340"/>
        <v>68.01054039909566</v>
      </c>
      <c r="BQ765" s="144">
        <f t="shared" si="341"/>
        <v>0.56374999999999997</v>
      </c>
      <c r="BR765" s="110">
        <f t="shared" si="342"/>
        <v>54.329297011636569</v>
      </c>
      <c r="BS765" s="99">
        <v>11</v>
      </c>
      <c r="BT765" s="99">
        <f t="shared" si="343"/>
        <v>11663.374398932325</v>
      </c>
      <c r="BU765" s="122">
        <v>6</v>
      </c>
      <c r="BV765" s="122">
        <f t="shared" si="344"/>
        <v>7062.3743989323248</v>
      </c>
      <c r="BW765" s="122">
        <f t="shared" si="345"/>
        <v>9.6274509803921576E-2</v>
      </c>
      <c r="BX765" s="122" t="s">
        <v>1377</v>
      </c>
      <c r="BY765" s="122">
        <f t="shared" si="346"/>
        <v>0.59396088650738377</v>
      </c>
      <c r="BZ765" s="78">
        <v>-5.6203863331099093</v>
      </c>
      <c r="CA765" s="122">
        <f t="shared" si="347"/>
        <v>-5.3920930141848453</v>
      </c>
      <c r="CB765" s="122">
        <f t="shared" si="348"/>
        <v>-9.8028250997880484</v>
      </c>
    </row>
    <row r="766" spans="1:80" x14ac:dyDescent="0.35">
      <c r="A766" s="34" t="s">
        <v>93</v>
      </c>
      <c r="B766" s="13">
        <f t="shared" ref="B766:B768" si="364">B765</f>
        <v>2</v>
      </c>
      <c r="C766" s="8" t="s">
        <v>45</v>
      </c>
      <c r="D766" s="14">
        <v>2</v>
      </c>
      <c r="E766" s="58">
        <v>44263</v>
      </c>
      <c r="F766" s="13">
        <v>3236.8</v>
      </c>
      <c r="G766" s="13">
        <v>3237.6</v>
      </c>
      <c r="H766" s="48">
        <f t="shared" si="360"/>
        <v>3213.8</v>
      </c>
      <c r="I766" s="19">
        <f t="shared" si="360"/>
        <v>3214.6</v>
      </c>
      <c r="J766" s="8">
        <v>7</v>
      </c>
      <c r="K766" s="8"/>
      <c r="L766" s="8">
        <v>49</v>
      </c>
      <c r="M766" s="8">
        <v>43</v>
      </c>
      <c r="N766" s="8">
        <v>35</v>
      </c>
      <c r="O766" s="8">
        <v>11.2</v>
      </c>
      <c r="P766" s="8">
        <v>2.3940000000000001</v>
      </c>
      <c r="Q766" s="8">
        <v>0.81599999999999995</v>
      </c>
      <c r="R766" s="8">
        <v>0.624</v>
      </c>
      <c r="S766" s="8">
        <v>3758</v>
      </c>
      <c r="T766" s="8"/>
      <c r="U766" s="8"/>
      <c r="V766" s="8"/>
      <c r="W766" s="8">
        <v>0.36399999999999999</v>
      </c>
      <c r="X766" s="8"/>
      <c r="Y766" s="8"/>
      <c r="Z766" s="8">
        <v>7263</v>
      </c>
      <c r="AA766" s="8">
        <v>514</v>
      </c>
      <c r="AB766" s="8">
        <v>10.1</v>
      </c>
      <c r="AC766" s="8">
        <v>3068.8809523809523</v>
      </c>
      <c r="AD766" s="8">
        <v>314.2</v>
      </c>
      <c r="AE766" s="8"/>
      <c r="AF766" s="8"/>
      <c r="AG766" s="7">
        <v>1.1182096946360951</v>
      </c>
      <c r="AH766" s="111">
        <v>0.126</v>
      </c>
      <c r="AI766" s="124">
        <v>7.3552999999999993E-2</v>
      </c>
      <c r="AJ766" s="7">
        <v>29.41</v>
      </c>
      <c r="AK766" s="124">
        <v>2322.9074439130441</v>
      </c>
      <c r="AM766" s="124"/>
      <c r="AN766" s="124"/>
      <c r="AO766" s="124"/>
      <c r="AP766" s="124"/>
      <c r="AQ766" s="78"/>
      <c r="AR766" s="7">
        <v>0.20605236314178849</v>
      </c>
      <c r="AS766" s="7">
        <f t="shared" si="362"/>
        <v>1.8179999999999998</v>
      </c>
      <c r="AT766">
        <v>44.4</v>
      </c>
      <c r="AU766" s="7" t="e">
        <v>#N/A</v>
      </c>
      <c r="AV766" s="7" t="e">
        <v>#N/A</v>
      </c>
      <c r="AW766" s="78" t="s">
        <v>97</v>
      </c>
      <c r="AX766" s="78" t="s">
        <v>100</v>
      </c>
      <c r="AY766" s="78" t="e">
        <v>#N/A</v>
      </c>
      <c r="AZ766" s="78" t="e">
        <v>#N/A</v>
      </c>
      <c r="BA766" s="78" t="e">
        <v>#N/A</v>
      </c>
      <c r="BB766" s="78" t="e">
        <v>#N/A</v>
      </c>
      <c r="BC766" s="78" t="str">
        <f t="shared" si="335"/>
        <v>R74S2C2</v>
      </c>
      <c r="BD766" s="78" t="e">
        <f t="shared" si="336"/>
        <v>#N/A</v>
      </c>
      <c r="BE766" s="78" t="e">
        <v>#N/A</v>
      </c>
      <c r="BF766" s="78"/>
      <c r="BG766" s="99">
        <v>20.2</v>
      </c>
      <c r="BH766" s="142">
        <v>1.2376742604556272</v>
      </c>
      <c r="BI766" s="99">
        <v>4</v>
      </c>
      <c r="BJ766" s="99">
        <f t="shared" si="337"/>
        <v>7.3525</v>
      </c>
      <c r="BK766" s="99">
        <v>104.3482132737488</v>
      </c>
      <c r="BL766" s="142">
        <v>3.8392857142857144</v>
      </c>
      <c r="BM766" s="76" t="str">
        <f t="shared" si="338"/>
        <v>R74S2</v>
      </c>
      <c r="BN766" s="76" t="e">
        <f t="shared" si="339"/>
        <v>#N/A</v>
      </c>
      <c r="BO766" s="76"/>
      <c r="BP766" s="110">
        <f t="shared" si="340"/>
        <v>60.641790403196964</v>
      </c>
      <c r="BQ766" s="144">
        <f t="shared" si="341"/>
        <v>0.56374999999999997</v>
      </c>
      <c r="BR766" s="110">
        <f t="shared" si="342"/>
        <v>54.329297011636569</v>
      </c>
      <c r="BS766" s="99">
        <v>11</v>
      </c>
      <c r="BT766" s="99">
        <f t="shared" si="343"/>
        <v>11787.343598518462</v>
      </c>
      <c r="BU766" s="122">
        <v>6</v>
      </c>
      <c r="BV766" s="122">
        <f t="shared" si="344"/>
        <v>8029.3435985184624</v>
      </c>
      <c r="BW766" s="122">
        <f t="shared" si="345"/>
        <v>5.5714285714285716E-2</v>
      </c>
      <c r="BX766" s="122" t="s">
        <v>1377</v>
      </c>
      <c r="BY766" s="122">
        <f t="shared" si="346"/>
        <v>0.22863835732419777</v>
      </c>
      <c r="BZ766" s="78">
        <v>-4.9483915275551906</v>
      </c>
      <c r="CA766" s="122">
        <f t="shared" si="347"/>
        <v>-5.3920930141848453</v>
      </c>
      <c r="CB766" s="122">
        <f t="shared" si="348"/>
        <v>-9.8028250997880484</v>
      </c>
    </row>
    <row r="767" spans="1:80" x14ac:dyDescent="0.35">
      <c r="A767" s="34" t="s">
        <v>93</v>
      </c>
      <c r="B767" s="13">
        <f t="shared" si="364"/>
        <v>2</v>
      </c>
      <c r="C767" s="8" t="s">
        <v>45</v>
      </c>
      <c r="D767" s="14">
        <v>3</v>
      </c>
      <c r="E767" s="58">
        <v>44263</v>
      </c>
      <c r="F767" s="13">
        <v>3243.5</v>
      </c>
      <c r="G767" s="13">
        <v>3244.3</v>
      </c>
      <c r="H767" s="48">
        <f t="shared" si="360"/>
        <v>3220.5</v>
      </c>
      <c r="I767" s="19">
        <f t="shared" si="360"/>
        <v>3221.3</v>
      </c>
      <c r="J767" s="8">
        <v>7</v>
      </c>
      <c r="K767" s="8"/>
      <c r="L767" s="8">
        <v>80.900000000000006</v>
      </c>
      <c r="M767" s="8">
        <v>70.599999999999994</v>
      </c>
      <c r="N767" s="8">
        <v>46.2</v>
      </c>
      <c r="O767" s="8">
        <v>6.8</v>
      </c>
      <c r="P767" s="8">
        <v>1.0940000000000001</v>
      </c>
      <c r="Q767" s="8">
        <v>0.35499999999999998</v>
      </c>
      <c r="R767" s="8">
        <v>0.38300000000000001</v>
      </c>
      <c r="S767" s="8">
        <v>3423</v>
      </c>
      <c r="T767" s="8"/>
      <c r="U767" s="8"/>
      <c r="V767" s="8"/>
      <c r="W767" s="8">
        <v>0.184</v>
      </c>
      <c r="X767" s="8"/>
      <c r="Y767" s="8"/>
      <c r="Z767" s="8">
        <v>3946</v>
      </c>
      <c r="AA767" s="8">
        <v>170.3</v>
      </c>
      <c r="AB767" s="8">
        <v>10.1</v>
      </c>
      <c r="AC767" s="8">
        <v>3068.8809523809523</v>
      </c>
      <c r="AD767" s="8">
        <v>314.2</v>
      </c>
      <c r="AE767" s="8"/>
      <c r="AF767" s="8"/>
      <c r="AG767" s="7">
        <v>1.1182096946360951</v>
      </c>
      <c r="AH767" s="111">
        <v>0.126</v>
      </c>
      <c r="AI767" s="124">
        <v>7.3552999999999993E-2</v>
      </c>
      <c r="AJ767" s="7">
        <v>29.41</v>
      </c>
      <c r="AK767" s="124">
        <v>2322.9074439130441</v>
      </c>
      <c r="AM767" s="124"/>
      <c r="AN767" s="124"/>
      <c r="AO767" s="124"/>
      <c r="AP767" s="124"/>
      <c r="AQ767" s="78"/>
      <c r="AR767" s="7">
        <v>0.20605236314178849</v>
      </c>
      <c r="AS767" s="7">
        <f t="shared" si="362"/>
        <v>1.8179999999999998</v>
      </c>
      <c r="AT767">
        <v>44.4</v>
      </c>
      <c r="AU767" s="7" t="e">
        <v>#N/A</v>
      </c>
      <c r="AV767" s="7" t="e">
        <v>#N/A</v>
      </c>
      <c r="AW767" s="78" t="s">
        <v>97</v>
      </c>
      <c r="AX767" s="78" t="s">
        <v>100</v>
      </c>
      <c r="AY767" s="78" t="e">
        <v>#N/A</v>
      </c>
      <c r="AZ767" s="78" t="e">
        <v>#N/A</v>
      </c>
      <c r="BA767" s="78" t="e">
        <v>#N/A</v>
      </c>
      <c r="BB767" s="78" t="e">
        <v>#N/A</v>
      </c>
      <c r="BC767" s="78" t="str">
        <f t="shared" si="335"/>
        <v>R74S2C3</v>
      </c>
      <c r="BD767" s="78" t="e">
        <f t="shared" si="336"/>
        <v>#N/A</v>
      </c>
      <c r="BE767" s="78" t="e">
        <v>#N/A</v>
      </c>
      <c r="BF767" s="78"/>
      <c r="BG767" s="99">
        <v>20.2</v>
      </c>
      <c r="BH767" s="142">
        <v>1.2376742604556272</v>
      </c>
      <c r="BI767" s="99">
        <v>4</v>
      </c>
      <c r="BJ767" s="99">
        <f t="shared" si="337"/>
        <v>7.3525</v>
      </c>
      <c r="BK767" s="99">
        <v>104.3482132737488</v>
      </c>
      <c r="BL767" s="142">
        <v>10.382352941176469</v>
      </c>
      <c r="BM767" s="76" t="str">
        <f t="shared" si="338"/>
        <v>R74S2</v>
      </c>
      <c r="BN767" s="76" t="e">
        <f t="shared" si="339"/>
        <v>#N/A</v>
      </c>
      <c r="BO767" s="76"/>
      <c r="BP767" s="110">
        <f t="shared" si="340"/>
        <v>60.833790739417722</v>
      </c>
      <c r="BQ767" s="144">
        <f t="shared" si="341"/>
        <v>0.56374999999999997</v>
      </c>
      <c r="BR767" s="110">
        <f t="shared" si="342"/>
        <v>54.329297011636569</v>
      </c>
      <c r="BS767" s="99">
        <v>11</v>
      </c>
      <c r="BT767" s="99">
        <f t="shared" si="343"/>
        <v>11811.917374767783</v>
      </c>
      <c r="BU767" s="122">
        <v>6</v>
      </c>
      <c r="BV767" s="122">
        <f t="shared" si="344"/>
        <v>8388.9173747677833</v>
      </c>
      <c r="BW767" s="122">
        <f t="shared" si="345"/>
        <v>5.632352941176471E-2</v>
      </c>
      <c r="BX767" s="122" t="s">
        <v>1377</v>
      </c>
      <c r="BY767" s="122">
        <f t="shared" si="346"/>
        <v>0.42627735518468796</v>
      </c>
      <c r="BZ767" s="78">
        <v>-5.4442215563608238</v>
      </c>
      <c r="CA767" s="122">
        <f t="shared" si="347"/>
        <v>-5.3920930141848453</v>
      </c>
      <c r="CB767" s="122">
        <f t="shared" si="348"/>
        <v>-9.8028250997880484</v>
      </c>
    </row>
    <row r="768" spans="1:80" x14ac:dyDescent="0.35">
      <c r="A768" s="34" t="s">
        <v>93</v>
      </c>
      <c r="B768" s="13">
        <f t="shared" si="364"/>
        <v>2</v>
      </c>
      <c r="C768" s="8" t="s">
        <v>45</v>
      </c>
      <c r="D768" s="14">
        <v>4</v>
      </c>
      <c r="E768" s="58">
        <v>44263</v>
      </c>
      <c r="F768" s="13">
        <v>3256</v>
      </c>
      <c r="G768" s="13">
        <v>3257</v>
      </c>
      <c r="H768" s="48">
        <f t="shared" si="360"/>
        <v>3233</v>
      </c>
      <c r="I768" s="19">
        <f t="shared" si="360"/>
        <v>3234</v>
      </c>
      <c r="J768" s="8">
        <v>9</v>
      </c>
      <c r="K768" s="8"/>
      <c r="L768" s="8">
        <v>90.9</v>
      </c>
      <c r="M768" s="8">
        <v>78.900000000000006</v>
      </c>
      <c r="N768" s="8">
        <v>52</v>
      </c>
      <c r="O768" s="8">
        <v>13.3</v>
      </c>
      <c r="P768" s="8">
        <v>3.524</v>
      </c>
      <c r="Q768" s="8">
        <v>1.2989999999999999</v>
      </c>
      <c r="R768" s="8">
        <v>0.75700000000000001</v>
      </c>
      <c r="S768" s="8">
        <v>4154</v>
      </c>
      <c r="T768" s="8"/>
      <c r="U768" s="8"/>
      <c r="V768" s="8"/>
      <c r="W768" s="8">
        <v>0.42699999999999999</v>
      </c>
      <c r="X768" s="8"/>
      <c r="Y768" s="8"/>
      <c r="Z768" s="8">
        <v>10700</v>
      </c>
      <c r="AA768" s="8">
        <v>137.69999999999999</v>
      </c>
      <c r="AB768" s="8">
        <v>10.1</v>
      </c>
      <c r="AC768" s="8">
        <v>3068.8809523809523</v>
      </c>
      <c r="AD768" s="8">
        <v>314.2</v>
      </c>
      <c r="AE768" s="8"/>
      <c r="AF768" s="8"/>
      <c r="AG768" s="7">
        <v>1.1182096946360951</v>
      </c>
      <c r="AH768" s="111">
        <v>0.126</v>
      </c>
      <c r="AI768" s="124">
        <v>7.3552999999999993E-2</v>
      </c>
      <c r="AJ768" s="7">
        <v>29.41</v>
      </c>
      <c r="AK768" s="124">
        <v>2322.9074439130441</v>
      </c>
      <c r="AM768" s="124"/>
      <c r="AN768" s="124"/>
      <c r="AO768" s="124"/>
      <c r="AP768" s="124"/>
      <c r="AQ768" s="78"/>
      <c r="AR768" s="7">
        <v>0.20605236314178849</v>
      </c>
      <c r="AS768" s="7">
        <f t="shared" si="362"/>
        <v>1.8179999999999998</v>
      </c>
      <c r="AT768">
        <v>44.4</v>
      </c>
      <c r="AU768" s="7" t="e">
        <v>#N/A</v>
      </c>
      <c r="AV768" s="7" t="e">
        <v>#N/A</v>
      </c>
      <c r="AW768" s="78" t="s">
        <v>97</v>
      </c>
      <c r="AX768" s="78" t="s">
        <v>100</v>
      </c>
      <c r="AY768" s="78" t="e">
        <v>#N/A</v>
      </c>
      <c r="AZ768" s="78" t="e">
        <v>#N/A</v>
      </c>
      <c r="BA768" s="78" t="e">
        <v>#N/A</v>
      </c>
      <c r="BB768" s="78" t="e">
        <v>#N/A</v>
      </c>
      <c r="BC768" s="78" t="str">
        <f t="shared" si="335"/>
        <v>R74S2C4</v>
      </c>
      <c r="BD768" s="78" t="e">
        <f t="shared" si="336"/>
        <v>#N/A</v>
      </c>
      <c r="BE768" s="78" t="e">
        <v>#N/A</v>
      </c>
      <c r="BF768" s="78"/>
      <c r="BG768" s="99">
        <v>20.2</v>
      </c>
      <c r="BH768" s="142">
        <v>1.2376742604556272</v>
      </c>
      <c r="BI768" s="99">
        <v>4</v>
      </c>
      <c r="BJ768" s="99">
        <f t="shared" si="337"/>
        <v>7.3525</v>
      </c>
      <c r="BK768" s="99">
        <v>104.3482132737488</v>
      </c>
      <c r="BL768" s="142">
        <v>5.9323308270676689</v>
      </c>
      <c r="BM768" s="76" t="str">
        <f t="shared" si="338"/>
        <v>R74S2</v>
      </c>
      <c r="BN768" s="76" t="e">
        <f t="shared" si="339"/>
        <v>#N/A</v>
      </c>
      <c r="BO768" s="76"/>
      <c r="BP768" s="110">
        <f t="shared" si="340"/>
        <v>27.83106650483591</v>
      </c>
      <c r="BQ768" s="144">
        <f t="shared" si="341"/>
        <v>0.56374999999999997</v>
      </c>
      <c r="BR768" s="110">
        <f t="shared" si="342"/>
        <v>54.329297011636569</v>
      </c>
      <c r="BS768" s="99">
        <v>11</v>
      </c>
      <c r="BT768" s="99">
        <f t="shared" si="343"/>
        <v>11857.763972247863</v>
      </c>
      <c r="BU768" s="122">
        <v>6</v>
      </c>
      <c r="BV768" s="122">
        <f t="shared" si="344"/>
        <v>7703.7639722478634</v>
      </c>
      <c r="BW768" s="122">
        <f t="shared" si="345"/>
        <v>5.6917293233082707E-2</v>
      </c>
      <c r="BX768" s="122" t="s">
        <v>1377</v>
      </c>
      <c r="BY768" s="122">
        <f t="shared" si="346"/>
        <v>0.22408748882619736</v>
      </c>
      <c r="BZ768" s="78">
        <v>-5.5553726397134566</v>
      </c>
      <c r="CA768" s="122">
        <f t="shared" si="347"/>
        <v>-5.3920930141848453</v>
      </c>
      <c r="CB768" s="122">
        <f t="shared" si="348"/>
        <v>-9.8028250997880484</v>
      </c>
    </row>
    <row r="769" spans="1:80" x14ac:dyDescent="0.35">
      <c r="A769" s="34" t="s">
        <v>93</v>
      </c>
      <c r="B769" s="13">
        <v>1</v>
      </c>
      <c r="C769" s="8" t="s">
        <v>45</v>
      </c>
      <c r="D769" s="14">
        <v>1</v>
      </c>
      <c r="E769" s="58">
        <v>44262</v>
      </c>
      <c r="F769" s="13">
        <v>3295.8</v>
      </c>
      <c r="G769" s="13">
        <v>3296.4</v>
      </c>
      <c r="H769" s="48">
        <f t="shared" ref="H769:I773" si="365">F769-23</f>
        <v>3272.8</v>
      </c>
      <c r="I769" s="19">
        <f t="shared" si="365"/>
        <v>3273.4</v>
      </c>
      <c r="J769" s="8">
        <v>5</v>
      </c>
      <c r="K769" s="8"/>
      <c r="L769" s="8">
        <v>217.5</v>
      </c>
      <c r="M769" s="8">
        <v>156</v>
      </c>
      <c r="N769" s="8">
        <v>208</v>
      </c>
      <c r="O769" s="8">
        <v>4.8</v>
      </c>
      <c r="P769" s="8">
        <v>0.65500000000000003</v>
      </c>
      <c r="Q769" s="8">
        <v>0.19700000000000001</v>
      </c>
      <c r="R769" s="8">
        <v>0.15</v>
      </c>
      <c r="S769" s="8">
        <v>1754</v>
      </c>
      <c r="T769" s="8"/>
      <c r="U769" s="8"/>
      <c r="V769" s="8"/>
      <c r="W769" s="8">
        <v>0.35499999999999998</v>
      </c>
      <c r="X769" s="8"/>
      <c r="Y769" s="8"/>
      <c r="Z769" s="8">
        <v>1243</v>
      </c>
      <c r="AA769" s="8">
        <v>8.1</v>
      </c>
      <c r="AB769" s="8">
        <v>5.5</v>
      </c>
      <c r="AC769" s="8">
        <v>2939</v>
      </c>
      <c r="AD769" s="8">
        <v>281.58100000000002</v>
      </c>
      <c r="AE769" s="8"/>
      <c r="AF769" s="8"/>
      <c r="AG769" s="7">
        <v>0.81</v>
      </c>
      <c r="AH769" s="111">
        <v>0.127</v>
      </c>
      <c r="AI769" s="124">
        <v>5.7586666666666647E-2</v>
      </c>
      <c r="AJ769" s="7">
        <v>25.3</v>
      </c>
      <c r="AK769" s="124">
        <v>2538.034918781726</v>
      </c>
      <c r="AM769" s="124">
        <v>7247.7145441624416</v>
      </c>
      <c r="AN769" s="124">
        <v>11570.24426243655</v>
      </c>
      <c r="AO769" s="124">
        <v>5.5965624365482247</v>
      </c>
      <c r="AP769" s="78"/>
      <c r="AQ769" s="78"/>
      <c r="AR769" s="7">
        <v>0.2092490118577075</v>
      </c>
      <c r="AS769" s="7">
        <f t="shared" si="362"/>
        <v>1.5882000000000001</v>
      </c>
      <c r="AT769">
        <v>44.1</v>
      </c>
      <c r="AU769" s="7" t="e">
        <v>#N/A</v>
      </c>
      <c r="AV769" s="7" t="e">
        <v>#N/A</v>
      </c>
      <c r="AW769" s="78" t="s">
        <v>97</v>
      </c>
      <c r="AX769" s="78" t="s">
        <v>100</v>
      </c>
      <c r="AY769" s="78" t="e">
        <v>#N/A</v>
      </c>
      <c r="AZ769" s="78" t="e">
        <v>#N/A</v>
      </c>
      <c r="BA769" s="78" t="e">
        <v>#N/A</v>
      </c>
      <c r="BB769" s="78" t="e">
        <v>#N/A</v>
      </c>
      <c r="BC769" s="78" t="str">
        <f t="shared" si="335"/>
        <v>R74S1C1</v>
      </c>
      <c r="BD769" s="78" t="e">
        <f t="shared" si="336"/>
        <v>#N/A</v>
      </c>
      <c r="BE769" s="78" t="e">
        <v>#N/A</v>
      </c>
      <c r="BF769" s="78"/>
      <c r="BG769" s="99">
        <v>30.2</v>
      </c>
      <c r="BH769" s="142">
        <v>1.3162055335968379</v>
      </c>
      <c r="BI769" s="99">
        <v>5</v>
      </c>
      <c r="BJ769" s="99">
        <f t="shared" si="337"/>
        <v>5.0600000000000005</v>
      </c>
      <c r="BK769" s="99">
        <v>116.16600790513834</v>
      </c>
      <c r="BL769" s="142">
        <v>32.5</v>
      </c>
      <c r="BM769" s="76" t="str">
        <f t="shared" si="338"/>
        <v>R74S1</v>
      </c>
      <c r="BN769" s="76" t="e">
        <f t="shared" si="339"/>
        <v>#N/A</v>
      </c>
      <c r="BO769" s="76"/>
      <c r="BP769" s="110">
        <f t="shared" si="340"/>
        <v>34.953431935673727</v>
      </c>
      <c r="BQ769" s="144">
        <f t="shared" si="341"/>
        <v>0.2162</v>
      </c>
      <c r="BR769" s="110">
        <f t="shared" si="342"/>
        <v>31.230879569821933</v>
      </c>
      <c r="BS769" s="99">
        <v>11</v>
      </c>
      <c r="BT769" s="99">
        <f t="shared" si="343"/>
        <v>8695.1750400000001</v>
      </c>
      <c r="BU769" s="122">
        <v>6</v>
      </c>
      <c r="BV769" s="122">
        <f t="shared" si="344"/>
        <v>6941.1750400000001</v>
      </c>
      <c r="BW769" s="122">
        <f t="shared" si="345"/>
        <v>3.125E-2</v>
      </c>
      <c r="BX769" s="122" t="s">
        <v>1377</v>
      </c>
      <c r="BY769" s="122">
        <f t="shared" si="346"/>
        <v>0.73627475896862404</v>
      </c>
      <c r="BZ769" s="78">
        <v>-6.196920137168326</v>
      </c>
      <c r="CA769" s="122">
        <f t="shared" si="347"/>
        <v>-6.1090985036021506</v>
      </c>
      <c r="CB769" s="122">
        <f t="shared" si="348"/>
        <v>-9.7024702434209367</v>
      </c>
    </row>
    <row r="770" spans="1:80" x14ac:dyDescent="0.35">
      <c r="A770" s="34" t="s">
        <v>93</v>
      </c>
      <c r="B770" s="13">
        <f t="shared" ref="B770:B773" si="366">B769</f>
        <v>1</v>
      </c>
      <c r="C770" s="8" t="s">
        <v>45</v>
      </c>
      <c r="D770" s="14">
        <v>2</v>
      </c>
      <c r="E770" s="58">
        <v>44262</v>
      </c>
      <c r="F770" s="13">
        <v>3304</v>
      </c>
      <c r="G770" s="13">
        <v>3304.8</v>
      </c>
      <c r="H770" s="19">
        <f t="shared" si="365"/>
        <v>3281</v>
      </c>
      <c r="I770" s="19">
        <f t="shared" si="365"/>
        <v>3281.8</v>
      </c>
      <c r="J770" s="8">
        <v>7</v>
      </c>
      <c r="K770" s="8"/>
      <c r="L770" s="8">
        <v>210.9</v>
      </c>
      <c r="M770" s="8">
        <v>183</v>
      </c>
      <c r="N770" s="8">
        <v>180</v>
      </c>
      <c r="O770" s="8">
        <v>8.1</v>
      </c>
      <c r="P770" s="8">
        <v>1.3120000000000001</v>
      </c>
      <c r="Q770" s="8">
        <v>0.39900000000000002</v>
      </c>
      <c r="R770" s="8">
        <v>0.32700000000000001</v>
      </c>
      <c r="S770" s="8">
        <v>1658</v>
      </c>
      <c r="T770" s="8"/>
      <c r="U770" s="8"/>
      <c r="V770" s="8"/>
      <c r="W770" s="8">
        <v>0.55900000000000005</v>
      </c>
      <c r="X770" s="8"/>
      <c r="Y770" s="8"/>
      <c r="Z770" s="8">
        <v>3033</v>
      </c>
      <c r="AA770" s="8">
        <v>25.3</v>
      </c>
      <c r="AB770" s="8">
        <v>5.5</v>
      </c>
      <c r="AC770" s="8">
        <v>2939</v>
      </c>
      <c r="AD770" s="8">
        <v>281.58100000000002</v>
      </c>
      <c r="AE770" s="8"/>
      <c r="AF770" s="8"/>
      <c r="AG770" s="7">
        <v>0.81</v>
      </c>
      <c r="AH770" s="111">
        <v>0.127</v>
      </c>
      <c r="AI770" s="124">
        <v>5.7586666666666647E-2</v>
      </c>
      <c r="AJ770" s="7">
        <v>25.3</v>
      </c>
      <c r="AK770" s="124">
        <v>2538.034918781726</v>
      </c>
      <c r="AM770" s="124">
        <v>7247.7145441624416</v>
      </c>
      <c r="AN770" s="124">
        <v>11570.24426243655</v>
      </c>
      <c r="AO770" s="124">
        <v>5.5965624365482247</v>
      </c>
      <c r="AP770" s="78"/>
      <c r="AQ770" s="78"/>
      <c r="AR770" s="7">
        <v>0.2092490118577075</v>
      </c>
      <c r="AS770" s="7">
        <f t="shared" si="362"/>
        <v>1.5882000000000001</v>
      </c>
      <c r="AT770">
        <v>44.1</v>
      </c>
      <c r="AU770" s="7" t="e">
        <v>#N/A</v>
      </c>
      <c r="AV770" s="7" t="e">
        <v>#N/A</v>
      </c>
      <c r="AW770" s="78" t="s">
        <v>97</v>
      </c>
      <c r="AX770" s="78" t="s">
        <v>100</v>
      </c>
      <c r="AY770" s="78" t="e">
        <v>#N/A</v>
      </c>
      <c r="AZ770" s="78" t="e">
        <v>#N/A</v>
      </c>
      <c r="BA770" s="78" t="e">
        <v>#N/A</v>
      </c>
      <c r="BB770" s="78" t="e">
        <v>#N/A</v>
      </c>
      <c r="BC770" s="78" t="str">
        <f t="shared" ref="BC770:BC833" si="367">CONCATENATE("R",RIGHT(A770,2),"S",B770,"C",D770)</f>
        <v>R74S1C2</v>
      </c>
      <c r="BD770" s="78" t="e">
        <f t="shared" si="336"/>
        <v>#N/A</v>
      </c>
      <c r="BE770" s="78" t="e">
        <v>#N/A</v>
      </c>
      <c r="BF770" s="78"/>
      <c r="BG770" s="99">
        <v>30.2</v>
      </c>
      <c r="BH770" s="142">
        <v>1.3162055335968379</v>
      </c>
      <c r="BI770" s="99">
        <v>5</v>
      </c>
      <c r="BJ770" s="99">
        <f t="shared" si="337"/>
        <v>5.0600000000000005</v>
      </c>
      <c r="BK770" s="99">
        <v>116.16600790513834</v>
      </c>
      <c r="BL770" s="142">
        <v>22.592592592592595</v>
      </c>
      <c r="BM770" s="76" t="str">
        <f t="shared" si="338"/>
        <v>R74S1</v>
      </c>
      <c r="BN770" s="76" t="e">
        <f t="shared" si="339"/>
        <v>#N/A</v>
      </c>
      <c r="BO770" s="76"/>
      <c r="BP770" s="110">
        <f t="shared" si="340"/>
        <v>17.657107085901966</v>
      </c>
      <c r="BQ770" s="144">
        <f t="shared" si="341"/>
        <v>0.2162</v>
      </c>
      <c r="BR770" s="110">
        <f t="shared" si="342"/>
        <v>31.230879569821933</v>
      </c>
      <c r="BS770" s="99">
        <v>11</v>
      </c>
      <c r="BT770" s="99">
        <f t="shared" si="343"/>
        <v>8716.9608000000007</v>
      </c>
      <c r="BU770" s="122">
        <v>6</v>
      </c>
      <c r="BV770" s="122">
        <f t="shared" si="344"/>
        <v>7058.9608000000007</v>
      </c>
      <c r="BW770" s="122">
        <f t="shared" si="345"/>
        <v>4.0370370370370376E-2</v>
      </c>
      <c r="BX770" s="122" t="s">
        <v>1377</v>
      </c>
      <c r="BY770" s="122">
        <f t="shared" si="346"/>
        <v>0.45407516931487829</v>
      </c>
      <c r="BZ770" s="78">
        <v>-6.3966775647030492</v>
      </c>
      <c r="CA770" s="122">
        <f t="shared" si="347"/>
        <v>-6.1090985036021506</v>
      </c>
      <c r="CB770" s="122">
        <f t="shared" si="348"/>
        <v>-9.7024702434209367</v>
      </c>
    </row>
    <row r="771" spans="1:80" x14ac:dyDescent="0.35">
      <c r="A771" s="34" t="s">
        <v>93</v>
      </c>
      <c r="B771" s="13">
        <f t="shared" si="366"/>
        <v>1</v>
      </c>
      <c r="C771" s="8" t="s">
        <v>45</v>
      </c>
      <c r="D771" s="14">
        <v>3</v>
      </c>
      <c r="E771" s="58">
        <v>44262</v>
      </c>
      <c r="F771" s="13">
        <v>3312.8</v>
      </c>
      <c r="G771" s="13">
        <v>3313.4</v>
      </c>
      <c r="H771" s="19">
        <f t="shared" si="365"/>
        <v>3289.8</v>
      </c>
      <c r="I771" s="19">
        <f t="shared" si="365"/>
        <v>3290.4</v>
      </c>
      <c r="J771" s="8">
        <v>5</v>
      </c>
      <c r="K771" s="8"/>
      <c r="L771" s="8">
        <v>172</v>
      </c>
      <c r="M771" s="8">
        <v>99</v>
      </c>
      <c r="N771" s="8">
        <v>147</v>
      </c>
      <c r="O771" s="8">
        <v>4.8</v>
      </c>
      <c r="P771" s="8">
        <v>0.22</v>
      </c>
      <c r="Q771" s="8">
        <v>8.6999999999999994E-2</v>
      </c>
      <c r="R771" s="8">
        <v>6.0999999999999999E-2</v>
      </c>
      <c r="S771" s="8">
        <v>1292</v>
      </c>
      <c r="T771" s="8"/>
      <c r="U771" s="8"/>
      <c r="V771" s="8"/>
      <c r="W771" s="8">
        <v>0.14199999999999999</v>
      </c>
      <c r="X771" s="8"/>
      <c r="Y771" s="8"/>
      <c r="Z771" s="8">
        <v>168</v>
      </c>
      <c r="AA771" s="8">
        <v>5.2</v>
      </c>
      <c r="AB771" s="8">
        <v>5.5</v>
      </c>
      <c r="AC771" s="8">
        <v>2939</v>
      </c>
      <c r="AD771" s="8">
        <v>281.58100000000002</v>
      </c>
      <c r="AE771" s="8"/>
      <c r="AF771" s="8"/>
      <c r="AG771" s="7">
        <v>0.81</v>
      </c>
      <c r="AH771" s="111">
        <v>0.127</v>
      </c>
      <c r="AI771" s="124">
        <v>5.7586666666666647E-2</v>
      </c>
      <c r="AJ771" s="7">
        <v>25.3</v>
      </c>
      <c r="AK771" s="124">
        <v>2538.034918781726</v>
      </c>
      <c r="AM771" s="124">
        <v>7247.7145441624416</v>
      </c>
      <c r="AN771" s="124">
        <v>11570.24426243655</v>
      </c>
      <c r="AO771" s="124">
        <v>5.5965624365482247</v>
      </c>
      <c r="AP771" s="78"/>
      <c r="AQ771" s="78"/>
      <c r="AR771" s="7">
        <v>0.2092490118577075</v>
      </c>
      <c r="AS771" s="7">
        <f t="shared" si="362"/>
        <v>1.5882000000000001</v>
      </c>
      <c r="AT771">
        <v>44.1</v>
      </c>
      <c r="AU771" s="7" t="e">
        <v>#N/A</v>
      </c>
      <c r="AV771" s="7" t="e">
        <v>#N/A</v>
      </c>
      <c r="AW771" s="78" t="s">
        <v>97</v>
      </c>
      <c r="AX771" s="78" t="s">
        <v>100</v>
      </c>
      <c r="AY771" s="78" t="e">
        <v>#N/A</v>
      </c>
      <c r="AZ771" s="78" t="e">
        <v>#N/A</v>
      </c>
      <c r="BA771" s="78" t="e">
        <v>#N/A</v>
      </c>
      <c r="BB771" s="78" t="e">
        <v>#N/A</v>
      </c>
      <c r="BC771" s="78" t="str">
        <f t="shared" si="367"/>
        <v>R74S1C3</v>
      </c>
      <c r="BD771" s="78" t="e">
        <f t="shared" ref="BD771:BD834" si="368">AVERAGEIF($BM$2:$BM$944, BM771, $BB$2:$BB$944)</f>
        <v>#N/A</v>
      </c>
      <c r="BE771" s="78" t="e">
        <v>#N/A</v>
      </c>
      <c r="BF771" s="78"/>
      <c r="BG771" s="99">
        <v>30.2</v>
      </c>
      <c r="BH771" s="142">
        <v>1.3162055335968379</v>
      </c>
      <c r="BI771" s="99">
        <v>5</v>
      </c>
      <c r="BJ771" s="99">
        <f t="shared" ref="BJ771:BJ834" si="369">AJ771/BI771</f>
        <v>5.0600000000000005</v>
      </c>
      <c r="BK771" s="99">
        <v>116.16600790513834</v>
      </c>
      <c r="BL771" s="142">
        <v>20.625</v>
      </c>
      <c r="BM771" s="76" t="str">
        <f t="shared" ref="BM771:BM773" si="370">LEFT(BC771,5)</f>
        <v>R74S1</v>
      </c>
      <c r="BN771" s="76" t="e">
        <f t="shared" ref="BN771:BN834" si="371">BD771/AS771</f>
        <v>#N/A</v>
      </c>
      <c r="BO771" s="76"/>
      <c r="BP771" s="110">
        <f t="shared" ref="BP771:BP834" si="372">AD771*1000/(O771*3.28*3.28*M771)</f>
        <v>55.078135171364657</v>
      </c>
      <c r="BQ771" s="144">
        <f t="shared" ref="BQ771:BQ834" si="373">AVERAGEIF($BM$2:$BM$942,BM771,$R$2:$R$942)</f>
        <v>0.2162</v>
      </c>
      <c r="BR771" s="110">
        <f t="shared" ref="BR771:BR834" si="374">AVERAGEIF($BM$2:$BM$942,BM771,$BP$2:$BP$942)</f>
        <v>31.230879569821933</v>
      </c>
      <c r="BS771" s="99">
        <v>11</v>
      </c>
      <c r="BT771" s="99">
        <f t="shared" ref="BT771:BT834" si="375">AG771*H771*3.28</f>
        <v>8740.3406400000003</v>
      </c>
      <c r="BU771" s="122">
        <v>6</v>
      </c>
      <c r="BV771" s="122">
        <f t="shared" ref="BV771:BV834" si="376">BT771-S771</f>
        <v>7448.3406400000003</v>
      </c>
      <c r="BW771" s="122">
        <f t="shared" ref="BW771:BW834" si="377">R771/O771</f>
        <v>1.2708333333333334E-2</v>
      </c>
      <c r="BX771" s="122" t="s">
        <v>1377</v>
      </c>
      <c r="BY771" s="122">
        <f t="shared" ref="BY771:BY834" si="378">(M771)^0.25/O771</f>
        <v>0.6571546136520634</v>
      </c>
      <c r="BZ771" s="78">
        <v>-5.560115565772211</v>
      </c>
      <c r="CA771" s="122">
        <f t="shared" ref="CA771:CA834" si="379">AVERAGEIF($BM$2:$BM$943,BM771,$BZ$2:$BZ$943)</f>
        <v>-6.1090985036021506</v>
      </c>
      <c r="CB771" s="122">
        <f t="shared" ref="CB771:CB834" si="380">CA771*AS771</f>
        <v>-9.7024702434209367</v>
      </c>
    </row>
    <row r="772" spans="1:80" x14ac:dyDescent="0.35">
      <c r="A772" s="34" t="s">
        <v>93</v>
      </c>
      <c r="B772" s="13">
        <f t="shared" si="366"/>
        <v>1</v>
      </c>
      <c r="C772" s="8" t="s">
        <v>45</v>
      </c>
      <c r="D772" s="14">
        <v>4</v>
      </c>
      <c r="E772" s="58">
        <v>44262</v>
      </c>
      <c r="F772" s="13">
        <v>3330.4</v>
      </c>
      <c r="G772" s="13">
        <v>3331.2</v>
      </c>
      <c r="H772" s="19">
        <f t="shared" si="365"/>
        <v>3307.4</v>
      </c>
      <c r="I772" s="19">
        <f t="shared" si="365"/>
        <v>3308.2</v>
      </c>
      <c r="J772" s="8">
        <v>7</v>
      </c>
      <c r="K772" s="8"/>
      <c r="L772" s="8">
        <v>296</v>
      </c>
      <c r="M772" s="8">
        <v>241</v>
      </c>
      <c r="N772" s="8">
        <v>253</v>
      </c>
      <c r="O772" s="8">
        <v>4.9000000000000004</v>
      </c>
      <c r="P772" s="8">
        <v>0.79400000000000004</v>
      </c>
      <c r="Q772" s="8">
        <v>0.23899999999999999</v>
      </c>
      <c r="R772" s="8">
        <v>0.2</v>
      </c>
      <c r="S772" s="8">
        <v>1736</v>
      </c>
      <c r="T772" s="8"/>
      <c r="U772" s="8"/>
      <c r="V772" s="8"/>
      <c r="W772" s="8">
        <v>0.45700000000000002</v>
      </c>
      <c r="X772" s="8"/>
      <c r="Y772" s="8"/>
      <c r="Z772" s="8">
        <v>1806</v>
      </c>
      <c r="AA772" s="8">
        <v>22.8</v>
      </c>
      <c r="AB772" s="8">
        <v>5.5</v>
      </c>
      <c r="AC772" s="8">
        <v>2939</v>
      </c>
      <c r="AD772" s="8">
        <v>281.58100000000002</v>
      </c>
      <c r="AE772" s="8"/>
      <c r="AF772" s="8"/>
      <c r="AG772" s="7">
        <v>0.81</v>
      </c>
      <c r="AH772" s="111">
        <v>0.127</v>
      </c>
      <c r="AI772" s="124">
        <v>5.7586666666666647E-2</v>
      </c>
      <c r="AJ772" s="7">
        <v>25.3</v>
      </c>
      <c r="AK772" s="124">
        <v>2538.034918781726</v>
      </c>
      <c r="AM772" s="124">
        <v>7247.7145441624416</v>
      </c>
      <c r="AN772" s="124">
        <v>11570.24426243655</v>
      </c>
      <c r="AO772" s="124">
        <v>5.5965624365482247</v>
      </c>
      <c r="AP772" s="78"/>
      <c r="AQ772" s="78"/>
      <c r="AR772" s="7">
        <v>0.2092490118577075</v>
      </c>
      <c r="AS772" s="7">
        <f t="shared" si="362"/>
        <v>1.5882000000000001</v>
      </c>
      <c r="AT772">
        <v>44.1</v>
      </c>
      <c r="AU772" s="7" t="e">
        <v>#N/A</v>
      </c>
      <c r="AV772" s="7" t="e">
        <v>#N/A</v>
      </c>
      <c r="AW772" s="78" t="s">
        <v>97</v>
      </c>
      <c r="AX772" s="78" t="s">
        <v>100</v>
      </c>
      <c r="AY772" s="78" t="e">
        <v>#N/A</v>
      </c>
      <c r="AZ772" s="78" t="e">
        <v>#N/A</v>
      </c>
      <c r="BA772" s="78" t="e">
        <v>#N/A</v>
      </c>
      <c r="BB772" s="78" t="e">
        <v>#N/A</v>
      </c>
      <c r="BC772" s="78" t="str">
        <f t="shared" si="367"/>
        <v>R74S1C4</v>
      </c>
      <c r="BD772" s="78" t="e">
        <f t="shared" si="368"/>
        <v>#N/A</v>
      </c>
      <c r="BE772" s="78" t="e">
        <v>#N/A</v>
      </c>
      <c r="BF772" s="78"/>
      <c r="BG772" s="99">
        <v>30.2</v>
      </c>
      <c r="BH772" s="142">
        <v>1.3162055335968379</v>
      </c>
      <c r="BI772" s="99">
        <v>5</v>
      </c>
      <c r="BJ772" s="99">
        <f t="shared" si="369"/>
        <v>5.0600000000000005</v>
      </c>
      <c r="BK772" s="99">
        <v>116.16600790513834</v>
      </c>
      <c r="BL772" s="142">
        <v>49.183673469387749</v>
      </c>
      <c r="BM772" s="76" t="str">
        <f t="shared" si="370"/>
        <v>R74S1</v>
      </c>
      <c r="BN772" s="76" t="e">
        <f t="shared" si="371"/>
        <v>#N/A</v>
      </c>
      <c r="BO772" s="76"/>
      <c r="BP772" s="110">
        <f t="shared" si="372"/>
        <v>22.163713975300602</v>
      </c>
      <c r="BQ772" s="144">
        <f t="shared" si="373"/>
        <v>0.2162</v>
      </c>
      <c r="BR772" s="110">
        <f t="shared" si="374"/>
        <v>31.230879569821933</v>
      </c>
      <c r="BS772" s="99">
        <v>11</v>
      </c>
      <c r="BT772" s="99">
        <f t="shared" si="375"/>
        <v>8787.1003199999996</v>
      </c>
      <c r="BU772" s="122">
        <v>6</v>
      </c>
      <c r="BV772" s="122">
        <f t="shared" si="376"/>
        <v>7051.1003199999996</v>
      </c>
      <c r="BW772" s="122">
        <f t="shared" si="377"/>
        <v>4.0816326530612242E-2</v>
      </c>
      <c r="BX772" s="122" t="s">
        <v>1377</v>
      </c>
      <c r="BY772" s="122">
        <f t="shared" si="378"/>
        <v>0.80409651639234403</v>
      </c>
      <c r="BZ772" s="78">
        <v>-6.6719883453522835</v>
      </c>
      <c r="CA772" s="122">
        <f t="shared" si="379"/>
        <v>-6.1090985036021506</v>
      </c>
      <c r="CB772" s="122">
        <f t="shared" si="380"/>
        <v>-9.7024702434209367</v>
      </c>
    </row>
    <row r="773" spans="1:80" x14ac:dyDescent="0.35">
      <c r="A773" s="34" t="s">
        <v>93</v>
      </c>
      <c r="B773" s="13">
        <f t="shared" si="366"/>
        <v>1</v>
      </c>
      <c r="C773" s="8" t="s">
        <v>45</v>
      </c>
      <c r="D773" s="14">
        <v>5</v>
      </c>
      <c r="E773" s="58">
        <v>44262</v>
      </c>
      <c r="F773" s="13">
        <v>3340.2</v>
      </c>
      <c r="G773" s="13">
        <v>3340.8</v>
      </c>
      <c r="H773" s="48">
        <f t="shared" si="365"/>
        <v>3317.2</v>
      </c>
      <c r="I773" s="19">
        <f t="shared" si="365"/>
        <v>3317.8</v>
      </c>
      <c r="J773" s="8">
        <v>5</v>
      </c>
      <c r="K773" s="8"/>
      <c r="L773" s="8">
        <v>136</v>
      </c>
      <c r="M773" s="8">
        <v>93</v>
      </c>
      <c r="N773" s="8">
        <v>90</v>
      </c>
      <c r="O773" s="8">
        <v>10.7</v>
      </c>
      <c r="P773" s="8">
        <v>1.3879999999999999</v>
      </c>
      <c r="Q773" s="8">
        <v>0.42599999999999999</v>
      </c>
      <c r="R773" s="8">
        <v>0.34300000000000003</v>
      </c>
      <c r="S773" s="8">
        <v>1594</v>
      </c>
      <c r="T773" s="8"/>
      <c r="U773" s="8"/>
      <c r="V773" s="8"/>
      <c r="W773" s="8">
        <v>0.53400000000000003</v>
      </c>
      <c r="X773" s="8"/>
      <c r="Y773" s="8"/>
      <c r="Z773" s="8">
        <v>3025</v>
      </c>
      <c r="AA773" s="8">
        <v>99.1</v>
      </c>
      <c r="AB773" s="8">
        <v>5.5</v>
      </c>
      <c r="AC773" s="8">
        <v>2939</v>
      </c>
      <c r="AD773" s="8">
        <v>281.58100000000002</v>
      </c>
      <c r="AE773" s="8"/>
      <c r="AF773" s="8"/>
      <c r="AG773" s="7">
        <v>0.81</v>
      </c>
      <c r="AH773" s="111">
        <v>0.127</v>
      </c>
      <c r="AI773" s="124">
        <v>5.7586666666666647E-2</v>
      </c>
      <c r="AJ773" s="7">
        <v>25.3</v>
      </c>
      <c r="AK773" s="124">
        <v>2538.034918781726</v>
      </c>
      <c r="AM773" s="124">
        <v>7247.7145441624416</v>
      </c>
      <c r="AN773" s="124">
        <v>11570.24426243655</v>
      </c>
      <c r="AO773" s="124">
        <v>5.5965624365482247</v>
      </c>
      <c r="AP773" s="78"/>
      <c r="AQ773" s="78"/>
      <c r="AR773" s="7">
        <v>0.2092490118577075</v>
      </c>
      <c r="AS773" s="7">
        <f t="shared" si="362"/>
        <v>1.5882000000000001</v>
      </c>
      <c r="AT773">
        <v>44.1</v>
      </c>
      <c r="AU773" s="7" t="e">
        <v>#N/A</v>
      </c>
      <c r="AV773" s="7" t="e">
        <v>#N/A</v>
      </c>
      <c r="AW773" s="78" t="s">
        <v>97</v>
      </c>
      <c r="AX773" s="78" t="s">
        <v>100</v>
      </c>
      <c r="AY773" s="78" t="e">
        <v>#N/A</v>
      </c>
      <c r="AZ773" s="78" t="e">
        <v>#N/A</v>
      </c>
      <c r="BA773" s="78" t="e">
        <v>#N/A</v>
      </c>
      <c r="BB773" s="78" t="e">
        <v>#N/A</v>
      </c>
      <c r="BC773" s="78" t="str">
        <f t="shared" si="367"/>
        <v>R74S1C5</v>
      </c>
      <c r="BD773" s="78" t="e">
        <f t="shared" si="368"/>
        <v>#N/A</v>
      </c>
      <c r="BE773" s="78" t="e">
        <v>#N/A</v>
      </c>
      <c r="BF773" s="78"/>
      <c r="BG773" s="99">
        <v>30.2</v>
      </c>
      <c r="BH773" s="142">
        <v>1.3162055335968379</v>
      </c>
      <c r="BI773" s="99">
        <v>5</v>
      </c>
      <c r="BJ773" s="99">
        <f t="shared" si="369"/>
        <v>5.0600000000000005</v>
      </c>
      <c r="BK773" s="99">
        <v>116.16600790513834</v>
      </c>
      <c r="BL773" s="142">
        <v>8.6915887850467293</v>
      </c>
      <c r="BM773" s="76" t="str">
        <f t="shared" si="370"/>
        <v>R74S1</v>
      </c>
      <c r="BN773" s="76" t="e">
        <f t="shared" si="371"/>
        <v>#N/A</v>
      </c>
      <c r="BO773" s="76"/>
      <c r="BP773" s="110">
        <f t="shared" si="372"/>
        <v>26.302009680868743</v>
      </c>
      <c r="BQ773" s="144">
        <f t="shared" si="373"/>
        <v>0.2162</v>
      </c>
      <c r="BR773" s="110">
        <f t="shared" si="374"/>
        <v>31.230879569821933</v>
      </c>
      <c r="BS773" s="99">
        <v>11</v>
      </c>
      <c r="BT773" s="99">
        <f t="shared" si="375"/>
        <v>8813.1369599999998</v>
      </c>
      <c r="BU773" s="122">
        <v>6</v>
      </c>
      <c r="BV773" s="122">
        <f t="shared" si="376"/>
        <v>7219.1369599999998</v>
      </c>
      <c r="BW773" s="122">
        <f t="shared" si="377"/>
        <v>3.2056074766355143E-2</v>
      </c>
      <c r="BX773" s="122" t="s">
        <v>1377</v>
      </c>
      <c r="BY773" s="122">
        <f t="shared" si="378"/>
        <v>0.29022642981976465</v>
      </c>
      <c r="BZ773" s="78">
        <v>-5.7197909050148841</v>
      </c>
      <c r="CA773" s="122">
        <f t="shared" si="379"/>
        <v>-6.1090985036021506</v>
      </c>
      <c r="CB773" s="122">
        <f t="shared" si="380"/>
        <v>-9.7024702434209367</v>
      </c>
    </row>
    <row r="774" spans="1:80" x14ac:dyDescent="0.35">
      <c r="A774" s="78" t="s">
        <v>108</v>
      </c>
      <c r="B774" s="78">
        <v>5</v>
      </c>
      <c r="C774" s="78" t="s">
        <v>46</v>
      </c>
      <c r="D774" s="78">
        <v>1</v>
      </c>
      <c r="E774" s="78"/>
      <c r="F774" s="78">
        <v>2700</v>
      </c>
      <c r="G774" s="78">
        <v>2705</v>
      </c>
      <c r="H774" s="78">
        <v>2587.36</v>
      </c>
      <c r="I774" s="78"/>
      <c r="J774" s="115">
        <v>6</v>
      </c>
      <c r="K774" s="115"/>
      <c r="L774" s="115"/>
      <c r="M774" s="93">
        <v>154</v>
      </c>
      <c r="N774" s="115"/>
      <c r="O774" s="93">
        <v>74</v>
      </c>
      <c r="P774" s="115"/>
      <c r="Q774" s="93">
        <v>0.126</v>
      </c>
      <c r="R774" s="93">
        <v>0.4</v>
      </c>
      <c r="S774" s="93"/>
      <c r="T774" s="93">
        <v>8082</v>
      </c>
      <c r="U774" s="115"/>
      <c r="V774" s="115"/>
      <c r="W774" s="115"/>
      <c r="X774" s="115"/>
      <c r="Y774" s="115"/>
      <c r="Z774" s="93">
        <v>484.8</v>
      </c>
      <c r="AA774" s="93">
        <v>2.04</v>
      </c>
      <c r="AB774" s="115"/>
      <c r="AC774" s="115" t="e">
        <v>#N/A</v>
      </c>
      <c r="AD774" s="115"/>
      <c r="AE774" s="8"/>
      <c r="AF774" s="78"/>
      <c r="AG774" s="78"/>
      <c r="AH774" s="111">
        <v>0.1</v>
      </c>
      <c r="AI774" s="78">
        <v>4.0557700000000002E-2</v>
      </c>
      <c r="AJ774" s="78">
        <v>18.8</v>
      </c>
      <c r="AK774" s="124">
        <v>2201.8738907608699</v>
      </c>
      <c r="AL774" s="78"/>
      <c r="AM774" s="124">
        <v>7167.3690679347783</v>
      </c>
      <c r="AN774" s="124">
        <v>10516.389669021741</v>
      </c>
      <c r="AO774" s="124">
        <v>2.0147499999999998</v>
      </c>
      <c r="AP774" s="78"/>
      <c r="AQ774" s="78"/>
      <c r="AR774" s="78"/>
      <c r="AS774" s="78">
        <v>0</v>
      </c>
      <c r="AT774" s="122">
        <v>53.2</v>
      </c>
      <c r="AU774" s="78"/>
      <c r="AV774" s="78"/>
      <c r="AW774" s="78" t="s">
        <v>96</v>
      </c>
      <c r="AX774" s="78" t="s">
        <v>98</v>
      </c>
      <c r="AY774" s="78">
        <v>3291</v>
      </c>
      <c r="AZ774" s="78">
        <v>4984.9440000000004</v>
      </c>
      <c r="BA774" s="78"/>
      <c r="BB774" s="78">
        <v>82.611939946066684</v>
      </c>
      <c r="BC774" s="78" t="str">
        <f t="shared" si="367"/>
        <v>R14S5C1</v>
      </c>
      <c r="BD774" s="78">
        <f t="shared" si="368"/>
        <v>51.360578298877407</v>
      </c>
      <c r="BE774" s="78">
        <v>139.94000000000003</v>
      </c>
      <c r="BF774" s="78"/>
      <c r="BG774" s="99" t="e">
        <v>#N/A</v>
      </c>
      <c r="BH774" s="142">
        <v>3.9361702127659575</v>
      </c>
      <c r="BI774" s="99" t="e">
        <v>#N/A</v>
      </c>
      <c r="BJ774" s="99" t="e">
        <f t="shared" si="369"/>
        <v>#N/A</v>
      </c>
      <c r="BK774" s="99" t="e">
        <v>#N/A</v>
      </c>
      <c r="BL774" s="142">
        <v>2.0810810810810811</v>
      </c>
      <c r="BM774" s="76" t="str">
        <f t="shared" ref="BM774:BM837" si="381">LEFT(BC774,5)</f>
        <v>R14S5</v>
      </c>
      <c r="BN774" s="76" t="e">
        <f t="shared" si="371"/>
        <v>#DIV/0!</v>
      </c>
      <c r="BO774" s="76"/>
      <c r="BP774" s="110">
        <f t="shared" si="372"/>
        <v>0</v>
      </c>
      <c r="BQ774" s="144">
        <f t="shared" si="373"/>
        <v>0.4</v>
      </c>
      <c r="BR774" s="110" t="e">
        <f t="shared" si="374"/>
        <v>#DIV/0!</v>
      </c>
      <c r="BS774" s="99">
        <v>7</v>
      </c>
      <c r="BT774" s="99">
        <f t="shared" si="375"/>
        <v>0</v>
      </c>
      <c r="BU774" s="122">
        <v>2</v>
      </c>
      <c r="BV774" s="122">
        <f t="shared" si="376"/>
        <v>0</v>
      </c>
      <c r="BW774" s="122">
        <f t="shared" si="377"/>
        <v>5.4054054054054057E-3</v>
      </c>
      <c r="BX774" s="122" t="s">
        <v>1376</v>
      </c>
      <c r="BY774" s="122">
        <f t="shared" si="378"/>
        <v>4.7604549594265015E-2</v>
      </c>
      <c r="BZ774" s="78">
        <v>-5.7142860631188581</v>
      </c>
      <c r="CA774" s="122" t="e">
        <f t="shared" si="379"/>
        <v>#NUM!</v>
      </c>
      <c r="CB774" s="122" t="e">
        <f t="shared" si="380"/>
        <v>#NUM!</v>
      </c>
    </row>
    <row r="775" spans="1:80" x14ac:dyDescent="0.35">
      <c r="A775" s="78" t="s">
        <v>108</v>
      </c>
      <c r="B775" s="78">
        <v>5</v>
      </c>
      <c r="C775" s="78" t="s">
        <v>46</v>
      </c>
      <c r="D775" s="78">
        <v>2</v>
      </c>
      <c r="E775" s="78"/>
      <c r="F775" s="78">
        <v>2715</v>
      </c>
      <c r="G775" s="78">
        <v>2721</v>
      </c>
      <c r="H775" s="78">
        <v>2602.27</v>
      </c>
      <c r="I775" s="78"/>
      <c r="J775" s="115">
        <v>6</v>
      </c>
      <c r="K775" s="115"/>
      <c r="L775" s="115"/>
      <c r="M775" s="115"/>
      <c r="N775" s="115"/>
      <c r="O775" s="115"/>
      <c r="P775" s="115"/>
      <c r="Q775" s="115"/>
      <c r="R775" s="115"/>
      <c r="S775" s="93"/>
      <c r="T775" s="115"/>
      <c r="U775" s="115"/>
      <c r="V775" s="115"/>
      <c r="W775" s="115"/>
      <c r="X775" s="115"/>
      <c r="Y775" s="115"/>
      <c r="Z775" s="115"/>
      <c r="AA775" s="115"/>
      <c r="AB775" s="115"/>
      <c r="AC775" s="115" t="e">
        <v>#N/A</v>
      </c>
      <c r="AD775" s="115"/>
      <c r="AE775" s="8"/>
      <c r="AF775" s="78"/>
      <c r="AG775" s="78"/>
      <c r="AH775" s="111">
        <v>0.1</v>
      </c>
      <c r="AI775" s="78">
        <v>4.0557700000000002E-2</v>
      </c>
      <c r="AJ775" s="78">
        <v>18.8</v>
      </c>
      <c r="AK775" s="124">
        <v>2201.8738907608699</v>
      </c>
      <c r="AL775" s="78"/>
      <c r="AM775" s="124">
        <v>7167.3690679347783</v>
      </c>
      <c r="AN775" s="124">
        <v>10516.389669021741</v>
      </c>
      <c r="AO775" s="124">
        <v>2.0147499999999998</v>
      </c>
      <c r="AP775" s="78"/>
      <c r="AQ775" s="78"/>
      <c r="AR775" s="78"/>
      <c r="AS775" s="78">
        <v>0</v>
      </c>
      <c r="AT775" s="122">
        <v>53.2</v>
      </c>
      <c r="AU775" s="78"/>
      <c r="AV775" s="78"/>
      <c r="AW775" s="78" t="s">
        <v>96</v>
      </c>
      <c r="AX775" s="78" t="s">
        <v>98</v>
      </c>
      <c r="AY775" s="78">
        <v>3295</v>
      </c>
      <c r="AZ775" s="78">
        <v>4990.9080000000004</v>
      </c>
      <c r="BA775" s="78"/>
      <c r="BB775" s="78">
        <v>64.738181552301185</v>
      </c>
      <c r="BC775" s="78" t="str">
        <f t="shared" si="367"/>
        <v>R14S5C2</v>
      </c>
      <c r="BD775" s="78">
        <f t="shared" si="368"/>
        <v>51.360578298877407</v>
      </c>
      <c r="BE775" s="78">
        <v>109.79000000000002</v>
      </c>
      <c r="BF775" s="78"/>
      <c r="BG775" s="99" t="e">
        <v>#N/A</v>
      </c>
      <c r="BH775" s="142">
        <v>3.9361702127659575</v>
      </c>
      <c r="BI775" s="99" t="e">
        <v>#N/A</v>
      </c>
      <c r="BJ775" s="99" t="e">
        <f t="shared" si="369"/>
        <v>#N/A</v>
      </c>
      <c r="BK775" s="99" t="e">
        <v>#N/A</v>
      </c>
      <c r="BL775" s="142" t="e">
        <v>#DIV/0!</v>
      </c>
      <c r="BM775" s="76" t="str">
        <f t="shared" si="381"/>
        <v>R14S5</v>
      </c>
      <c r="BN775" s="76" t="e">
        <f t="shared" si="371"/>
        <v>#DIV/0!</v>
      </c>
      <c r="BO775" s="76"/>
      <c r="BP775" s="110" t="e">
        <f t="shared" si="372"/>
        <v>#DIV/0!</v>
      </c>
      <c r="BQ775" s="144">
        <f t="shared" si="373"/>
        <v>0.4</v>
      </c>
      <c r="BR775" s="110" t="e">
        <f t="shared" si="374"/>
        <v>#DIV/0!</v>
      </c>
      <c r="BS775" s="99">
        <v>7</v>
      </c>
      <c r="BT775" s="99">
        <f t="shared" si="375"/>
        <v>0</v>
      </c>
      <c r="BU775" s="122">
        <v>2</v>
      </c>
      <c r="BV775" s="122">
        <f t="shared" si="376"/>
        <v>0</v>
      </c>
      <c r="BW775" s="122" t="e">
        <f t="shared" si="377"/>
        <v>#DIV/0!</v>
      </c>
      <c r="BX775" s="122" t="s">
        <v>1376</v>
      </c>
      <c r="BY775" s="122" t="e">
        <f t="shared" si="378"/>
        <v>#DIV/0!</v>
      </c>
      <c r="BZ775" s="78" t="e">
        <v>#NUM!</v>
      </c>
      <c r="CA775" s="122" t="e">
        <f t="shared" si="379"/>
        <v>#NUM!</v>
      </c>
      <c r="CB775" s="122" t="e">
        <f t="shared" si="380"/>
        <v>#NUM!</v>
      </c>
    </row>
    <row r="776" spans="1:80" x14ac:dyDescent="0.35">
      <c r="A776" s="78" t="s">
        <v>108</v>
      </c>
      <c r="B776" s="78">
        <v>5</v>
      </c>
      <c r="C776" s="78" t="s">
        <v>46</v>
      </c>
      <c r="D776" s="78">
        <v>3</v>
      </c>
      <c r="E776" s="78"/>
      <c r="F776" s="78">
        <v>2742</v>
      </c>
      <c r="G776" s="78">
        <v>2745</v>
      </c>
      <c r="H776" s="78">
        <v>2629.11</v>
      </c>
      <c r="I776" s="78"/>
      <c r="J776" s="115">
        <v>6</v>
      </c>
      <c r="K776" s="115"/>
      <c r="L776" s="115"/>
      <c r="M776" s="115"/>
      <c r="N776" s="115"/>
      <c r="O776" s="115"/>
      <c r="P776" s="115"/>
      <c r="Q776" s="115"/>
      <c r="R776" s="115"/>
      <c r="S776" s="93"/>
      <c r="T776" s="115"/>
      <c r="U776" s="115"/>
      <c r="V776" s="115"/>
      <c r="W776" s="115"/>
      <c r="X776" s="115"/>
      <c r="Y776" s="115"/>
      <c r="Z776" s="115"/>
      <c r="AA776" s="115"/>
      <c r="AB776" s="115"/>
      <c r="AC776" s="115" t="e">
        <v>#N/A</v>
      </c>
      <c r="AD776" s="115"/>
      <c r="AE776" s="8"/>
      <c r="AF776" s="78"/>
      <c r="AG776" s="78"/>
      <c r="AH776" s="111">
        <v>0.1</v>
      </c>
      <c r="AI776" s="78">
        <v>4.0557700000000002E-2</v>
      </c>
      <c r="AJ776" s="78">
        <v>18.8</v>
      </c>
      <c r="AK776" s="124">
        <v>2201.8738907608699</v>
      </c>
      <c r="AL776" s="78"/>
      <c r="AM776" s="124">
        <v>7167.3690679347783</v>
      </c>
      <c r="AN776" s="124">
        <v>10516.389669021741</v>
      </c>
      <c r="AO776" s="124">
        <v>2.0147499999999998</v>
      </c>
      <c r="AP776" s="78"/>
      <c r="AQ776" s="78"/>
      <c r="AR776" s="78"/>
      <c r="AS776" s="78">
        <v>0</v>
      </c>
      <c r="AT776" s="122">
        <v>53.2</v>
      </c>
      <c r="AU776" s="78"/>
      <c r="AV776" s="78"/>
      <c r="AW776" s="78" t="s">
        <v>96</v>
      </c>
      <c r="AX776" s="78" t="s">
        <v>98</v>
      </c>
      <c r="AY776" s="78">
        <v>3302.2</v>
      </c>
      <c r="AZ776" s="78">
        <v>5001.6440000000002</v>
      </c>
      <c r="BA776" s="78"/>
      <c r="BB776" s="78">
        <v>6.731613398264372</v>
      </c>
      <c r="BC776" s="78" t="str">
        <f t="shared" si="367"/>
        <v>R14S5C3</v>
      </c>
      <c r="BD776" s="78">
        <f t="shared" si="368"/>
        <v>51.360578298877407</v>
      </c>
      <c r="BE776" s="78">
        <v>11.44</v>
      </c>
      <c r="BF776" s="78"/>
      <c r="BG776" s="99" t="e">
        <v>#N/A</v>
      </c>
      <c r="BH776" s="142">
        <v>3.9361702127659575</v>
      </c>
      <c r="BI776" s="99" t="e">
        <v>#N/A</v>
      </c>
      <c r="BJ776" s="99" t="e">
        <f t="shared" si="369"/>
        <v>#N/A</v>
      </c>
      <c r="BK776" s="99" t="e">
        <v>#N/A</v>
      </c>
      <c r="BL776" s="142" t="e">
        <v>#DIV/0!</v>
      </c>
      <c r="BM776" s="76" t="str">
        <f t="shared" si="381"/>
        <v>R14S5</v>
      </c>
      <c r="BN776" s="76" t="e">
        <f t="shared" si="371"/>
        <v>#DIV/0!</v>
      </c>
      <c r="BO776" s="76"/>
      <c r="BP776" s="110" t="e">
        <f t="shared" si="372"/>
        <v>#DIV/0!</v>
      </c>
      <c r="BQ776" s="144">
        <f t="shared" si="373"/>
        <v>0.4</v>
      </c>
      <c r="BR776" s="110" t="e">
        <f t="shared" si="374"/>
        <v>#DIV/0!</v>
      </c>
      <c r="BS776" s="99">
        <v>7</v>
      </c>
      <c r="BT776" s="99">
        <f t="shared" si="375"/>
        <v>0</v>
      </c>
      <c r="BU776" s="122">
        <v>2</v>
      </c>
      <c r="BV776" s="122">
        <f t="shared" si="376"/>
        <v>0</v>
      </c>
      <c r="BW776" s="122" t="e">
        <f t="shared" si="377"/>
        <v>#DIV/0!</v>
      </c>
      <c r="BX776" s="122" t="s">
        <v>1376</v>
      </c>
      <c r="BY776" s="122" t="e">
        <f t="shared" si="378"/>
        <v>#DIV/0!</v>
      </c>
      <c r="BZ776" s="78" t="e">
        <v>#NUM!</v>
      </c>
      <c r="CA776" s="122" t="e">
        <f t="shared" si="379"/>
        <v>#NUM!</v>
      </c>
      <c r="CB776" s="122" t="e">
        <f t="shared" si="380"/>
        <v>#NUM!</v>
      </c>
    </row>
    <row r="777" spans="1:80" x14ac:dyDescent="0.35">
      <c r="A777" s="78" t="s">
        <v>108</v>
      </c>
      <c r="B777" s="78">
        <v>4</v>
      </c>
      <c r="C777" s="78" t="s">
        <v>46</v>
      </c>
      <c r="D777" s="78">
        <v>1</v>
      </c>
      <c r="E777" s="78"/>
      <c r="F777" s="78">
        <v>2772</v>
      </c>
      <c r="G777" s="78">
        <v>2777</v>
      </c>
      <c r="H777" s="78">
        <v>2658.96</v>
      </c>
      <c r="I777" s="78"/>
      <c r="J777" s="115">
        <v>6</v>
      </c>
      <c r="K777" s="115"/>
      <c r="L777" s="115"/>
      <c r="M777" s="93">
        <v>165</v>
      </c>
      <c r="N777" s="115"/>
      <c r="O777" s="93">
        <v>61</v>
      </c>
      <c r="P777" s="115"/>
      <c r="Q777" s="93">
        <v>0.13</v>
      </c>
      <c r="R777" s="93">
        <v>0.35</v>
      </c>
      <c r="S777" s="93"/>
      <c r="T777" s="93">
        <v>15172</v>
      </c>
      <c r="U777" s="115"/>
      <c r="V777" s="115"/>
      <c r="W777" s="115"/>
      <c r="X777" s="115"/>
      <c r="Y777" s="115"/>
      <c r="Z777" s="93">
        <v>523.70000000000005</v>
      </c>
      <c r="AA777" s="93">
        <v>1.49</v>
      </c>
      <c r="AB777" s="115"/>
      <c r="AC777" s="115" t="e">
        <v>#N/A</v>
      </c>
      <c r="AD777" s="93">
        <v>256.8</v>
      </c>
      <c r="AE777" s="8"/>
      <c r="AF777" s="78"/>
      <c r="AG777" s="78"/>
      <c r="AH777" s="111">
        <v>0.13300000000000001</v>
      </c>
      <c r="AI777" s="78"/>
      <c r="AJ777" s="78">
        <v>22.69</v>
      </c>
      <c r="AK777" s="124">
        <v>2311.217717127071</v>
      </c>
      <c r="AL777" s="78"/>
      <c r="AM777" s="124">
        <v>7270.4533386740331</v>
      </c>
      <c r="AN777" s="124">
        <v>10776.50557845305</v>
      </c>
      <c r="AO777" s="124">
        <v>2.132012154696131</v>
      </c>
      <c r="AP777" s="78"/>
      <c r="AQ777" s="78"/>
      <c r="AR777" s="78"/>
      <c r="AS777" s="78">
        <v>0</v>
      </c>
      <c r="AT777" s="122">
        <v>42.699999999999996</v>
      </c>
      <c r="AU777" s="78"/>
      <c r="AV777" s="78"/>
      <c r="AW777" s="78" t="s">
        <v>96</v>
      </c>
      <c r="AX777" s="78" t="s">
        <v>98</v>
      </c>
      <c r="AY777" s="78">
        <v>3310.1</v>
      </c>
      <c r="AZ777" s="78">
        <v>5013.5839999999998</v>
      </c>
      <c r="BA777" s="78"/>
      <c r="BB777" s="78">
        <v>285.45615925949409</v>
      </c>
      <c r="BC777" s="78" t="str">
        <f t="shared" si="367"/>
        <v>R14S4C1</v>
      </c>
      <c r="BD777" s="78">
        <f t="shared" si="368"/>
        <v>285.45615925949409</v>
      </c>
      <c r="BE777" s="78">
        <v>486.27</v>
      </c>
      <c r="BF777" s="78"/>
      <c r="BG777" s="99" t="e">
        <v>#N/A</v>
      </c>
      <c r="BH777" s="142">
        <v>2.6884089907448212</v>
      </c>
      <c r="BI777" s="99" t="e">
        <v>#N/A</v>
      </c>
      <c r="BJ777" s="99" t="e">
        <f t="shared" si="369"/>
        <v>#N/A</v>
      </c>
      <c r="BK777" s="99" t="e">
        <v>#N/A</v>
      </c>
      <c r="BL777" s="142">
        <v>2.7049180327868854</v>
      </c>
      <c r="BM777" s="76" t="str">
        <f t="shared" si="381"/>
        <v>R14S4</v>
      </c>
      <c r="BN777" s="76" t="e">
        <f t="shared" si="371"/>
        <v>#DIV/0!</v>
      </c>
      <c r="BO777" s="76"/>
      <c r="BP777" s="110">
        <f t="shared" si="372"/>
        <v>2.3715569204690632</v>
      </c>
      <c r="BQ777" s="144">
        <f t="shared" si="373"/>
        <v>0.35</v>
      </c>
      <c r="BR777" s="110">
        <f t="shared" si="374"/>
        <v>2.3715569204690632</v>
      </c>
      <c r="BS777" s="99">
        <v>7</v>
      </c>
      <c r="BT777" s="99">
        <f t="shared" si="375"/>
        <v>0</v>
      </c>
      <c r="BU777" s="122">
        <v>2</v>
      </c>
      <c r="BV777" s="122">
        <f t="shared" si="376"/>
        <v>0</v>
      </c>
      <c r="BW777" s="122">
        <f t="shared" si="377"/>
        <v>5.7377049180327867E-3</v>
      </c>
      <c r="BX777" s="122" t="s">
        <v>1376</v>
      </c>
      <c r="BY777" s="122">
        <f t="shared" si="378"/>
        <v>5.8754502200257706E-2</v>
      </c>
      <c r="BZ777" s="78">
        <v>-5.3778968174066115</v>
      </c>
      <c r="CA777" s="122">
        <f t="shared" si="379"/>
        <v>-5.3778968174066115</v>
      </c>
      <c r="CB777" s="122">
        <f t="shared" si="380"/>
        <v>0</v>
      </c>
    </row>
    <row r="778" spans="1:80" x14ac:dyDescent="0.35">
      <c r="A778" s="78" t="s">
        <v>108</v>
      </c>
      <c r="B778" s="78">
        <v>3</v>
      </c>
      <c r="C778" s="78" t="s">
        <v>45</v>
      </c>
      <c r="D778" s="78">
        <v>1</v>
      </c>
      <c r="E778" s="78"/>
      <c r="F778" s="78">
        <v>2825</v>
      </c>
      <c r="G778" s="78">
        <v>2830</v>
      </c>
      <c r="H778" s="78">
        <v>2711.72</v>
      </c>
      <c r="I778" s="78"/>
      <c r="J778" s="115">
        <v>6</v>
      </c>
      <c r="K778" s="115"/>
      <c r="L778" s="115"/>
      <c r="M778" s="93">
        <v>134</v>
      </c>
      <c r="N778" s="115"/>
      <c r="O778" s="93">
        <v>66</v>
      </c>
      <c r="P778" s="115"/>
      <c r="Q778" s="93">
        <v>0.14299999999999999</v>
      </c>
      <c r="R778" s="93">
        <v>0.37</v>
      </c>
      <c r="S778" s="93"/>
      <c r="T778" s="93">
        <v>7618</v>
      </c>
      <c r="U778" s="115"/>
      <c r="V778" s="115"/>
      <c r="W778" s="115"/>
      <c r="X778" s="115"/>
      <c r="Y778" s="115"/>
      <c r="Z778" s="93">
        <v>459.5</v>
      </c>
      <c r="AA778" s="93">
        <v>1.91</v>
      </c>
      <c r="AB778" s="115"/>
      <c r="AC778" s="115" t="e">
        <v>#N/A</v>
      </c>
      <c r="AD778" s="93">
        <v>227.8</v>
      </c>
      <c r="AE778" s="8"/>
      <c r="AF778" s="78"/>
      <c r="AG778" s="78"/>
      <c r="AH778" s="111">
        <v>0.13300000000000001</v>
      </c>
      <c r="AI778" s="78"/>
      <c r="AJ778" s="78">
        <v>14.49</v>
      </c>
      <c r="AK778" s="124">
        <v>2311.217717127071</v>
      </c>
      <c r="AL778" s="78"/>
      <c r="AM778" s="124">
        <v>7270.4533386740331</v>
      </c>
      <c r="AN778" s="124">
        <v>10776.50557845305</v>
      </c>
      <c r="AO778" s="124">
        <v>2.132012154696131</v>
      </c>
      <c r="AP778" s="78"/>
      <c r="AQ778" s="78"/>
      <c r="AR778" s="78"/>
      <c r="AS778" s="78">
        <v>0</v>
      </c>
      <c r="AT778" s="122">
        <v>42.699999999999996</v>
      </c>
      <c r="AU778" s="78"/>
      <c r="AV778" s="78"/>
      <c r="AW778" s="78" t="s">
        <v>96</v>
      </c>
      <c r="AX778" s="78" t="s">
        <v>98</v>
      </c>
      <c r="AY778" s="78">
        <v>3324.6</v>
      </c>
      <c r="AZ778" s="78">
        <v>5034.6880000000001</v>
      </c>
      <c r="BA778" s="78"/>
      <c r="BB778" s="78">
        <v>248.57200331211021</v>
      </c>
      <c r="BC778" s="78" t="str">
        <f t="shared" si="367"/>
        <v>R14S3C1</v>
      </c>
      <c r="BD778" s="78">
        <f t="shared" si="368"/>
        <v>69.036333110746725</v>
      </c>
      <c r="BE778" s="78">
        <v>425.08</v>
      </c>
      <c r="BF778" s="78"/>
      <c r="BG778" s="99" t="e">
        <v>#N/A</v>
      </c>
      <c r="BH778" s="142">
        <v>4.5548654244306421</v>
      </c>
      <c r="BI778" s="99" t="e">
        <v>#N/A</v>
      </c>
      <c r="BJ778" s="99" t="e">
        <f t="shared" si="369"/>
        <v>#N/A</v>
      </c>
      <c r="BK778" s="99" t="e">
        <v>#N/A</v>
      </c>
      <c r="BL778" s="142">
        <v>2.0303030303030303</v>
      </c>
      <c r="BM778" s="76" t="str">
        <f t="shared" si="381"/>
        <v>R14S3</v>
      </c>
      <c r="BN778" s="76" t="e">
        <f t="shared" si="371"/>
        <v>#DIV/0!</v>
      </c>
      <c r="BO778" s="76"/>
      <c r="BP778" s="110">
        <f t="shared" si="372"/>
        <v>2.3941827555747843</v>
      </c>
      <c r="BQ778" s="144">
        <f t="shared" si="373"/>
        <v>0.37</v>
      </c>
      <c r="BR778" s="110" t="e">
        <f t="shared" si="374"/>
        <v>#DIV/0!</v>
      </c>
      <c r="BS778" s="99">
        <v>7</v>
      </c>
      <c r="BT778" s="99">
        <f t="shared" si="375"/>
        <v>0</v>
      </c>
      <c r="BU778" s="122">
        <v>2</v>
      </c>
      <c r="BV778" s="122">
        <f t="shared" si="376"/>
        <v>0</v>
      </c>
      <c r="BW778" s="122">
        <f t="shared" si="377"/>
        <v>5.6060606060606057E-3</v>
      </c>
      <c r="BX778" s="122" t="s">
        <v>1376</v>
      </c>
      <c r="BY778" s="122">
        <f t="shared" si="378"/>
        <v>5.155042665433384E-2</v>
      </c>
      <c r="BZ778" s="78">
        <v>-5.5751732606561397</v>
      </c>
      <c r="CA778" s="122" t="e">
        <f t="shared" si="379"/>
        <v>#NUM!</v>
      </c>
      <c r="CB778" s="122" t="e">
        <f t="shared" si="380"/>
        <v>#NUM!</v>
      </c>
    </row>
    <row r="779" spans="1:80" x14ac:dyDescent="0.35">
      <c r="A779" s="78" t="s">
        <v>108</v>
      </c>
      <c r="B779" s="78">
        <v>3</v>
      </c>
      <c r="C779" s="78" t="s">
        <v>45</v>
      </c>
      <c r="D779" s="78">
        <v>2</v>
      </c>
      <c r="E779" s="78"/>
      <c r="F779" s="78">
        <v>2854</v>
      </c>
      <c r="G779" s="78">
        <v>2860</v>
      </c>
      <c r="H779" s="78">
        <v>2740.62</v>
      </c>
      <c r="I779" s="78"/>
      <c r="J779" s="115">
        <v>6</v>
      </c>
      <c r="K779" s="115"/>
      <c r="L779" s="115"/>
      <c r="M779" s="115"/>
      <c r="N779" s="115"/>
      <c r="O779" s="115"/>
      <c r="P779" s="115"/>
      <c r="Q779" s="115"/>
      <c r="R779" s="115"/>
      <c r="S779" s="93"/>
      <c r="T779" s="115"/>
      <c r="U779" s="115"/>
      <c r="V779" s="115"/>
      <c r="W779" s="115"/>
      <c r="X779" s="115"/>
      <c r="Y779" s="115"/>
      <c r="Z779" s="115"/>
      <c r="AA779" s="115"/>
      <c r="AB779" s="115"/>
      <c r="AC779" s="115" t="e">
        <v>#N/A</v>
      </c>
      <c r="AD779" s="115"/>
      <c r="AE779" s="8"/>
      <c r="AF779" s="78"/>
      <c r="AG779" s="78"/>
      <c r="AH779" s="111">
        <v>0.13300000000000001</v>
      </c>
      <c r="AI779" s="78"/>
      <c r="AJ779" s="78">
        <v>14.49</v>
      </c>
      <c r="AK779" s="124">
        <v>2311.217717127071</v>
      </c>
      <c r="AL779" s="78"/>
      <c r="AM779" s="124">
        <v>7270.4533386740331</v>
      </c>
      <c r="AN779" s="124">
        <v>10776.50557845305</v>
      </c>
      <c r="AO779" s="124">
        <v>2.132012154696131</v>
      </c>
      <c r="AP779" s="78"/>
      <c r="AQ779" s="78"/>
      <c r="AR779" s="78"/>
      <c r="AS779" s="78">
        <v>0</v>
      </c>
      <c r="AT779" s="122">
        <v>42.699999999999996</v>
      </c>
      <c r="AU779" s="78"/>
      <c r="AV779" s="78"/>
      <c r="AW779" s="78" t="s">
        <v>96</v>
      </c>
      <c r="AX779" s="78" t="s">
        <v>98</v>
      </c>
      <c r="AY779" s="78">
        <v>3333.8</v>
      </c>
      <c r="AZ779" s="78">
        <v>5046.2479999999996</v>
      </c>
      <c r="BA779" s="78"/>
      <c r="BB779" s="78">
        <v>-4.2161864185073082E-2</v>
      </c>
      <c r="BC779" s="78" t="str">
        <f t="shared" si="367"/>
        <v>R14S3C2</v>
      </c>
      <c r="BD779" s="78">
        <f t="shared" si="368"/>
        <v>69.036333110746725</v>
      </c>
      <c r="BE779" s="78">
        <v>-7.22E-2</v>
      </c>
      <c r="BF779" s="78"/>
      <c r="BG779" s="99" t="e">
        <v>#N/A</v>
      </c>
      <c r="BH779" s="142">
        <v>4.5548654244306421</v>
      </c>
      <c r="BI779" s="99" t="e">
        <v>#N/A</v>
      </c>
      <c r="BJ779" s="99" t="e">
        <f t="shared" si="369"/>
        <v>#N/A</v>
      </c>
      <c r="BK779" s="99" t="e">
        <v>#N/A</v>
      </c>
      <c r="BL779" s="142" t="e">
        <v>#DIV/0!</v>
      </c>
      <c r="BM779" s="76" t="str">
        <f t="shared" si="381"/>
        <v>R14S3</v>
      </c>
      <c r="BN779" s="76" t="e">
        <f t="shared" si="371"/>
        <v>#DIV/0!</v>
      </c>
      <c r="BO779" s="76"/>
      <c r="BP779" s="110" t="e">
        <f t="shared" si="372"/>
        <v>#DIV/0!</v>
      </c>
      <c r="BQ779" s="144">
        <f t="shared" si="373"/>
        <v>0.37</v>
      </c>
      <c r="BR779" s="110" t="e">
        <f t="shared" si="374"/>
        <v>#DIV/0!</v>
      </c>
      <c r="BS779" s="99">
        <v>7</v>
      </c>
      <c r="BT779" s="99">
        <f t="shared" si="375"/>
        <v>0</v>
      </c>
      <c r="BU779" s="122">
        <v>2</v>
      </c>
      <c r="BV779" s="122">
        <f t="shared" si="376"/>
        <v>0</v>
      </c>
      <c r="BW779" s="122" t="e">
        <f t="shared" si="377"/>
        <v>#DIV/0!</v>
      </c>
      <c r="BX779" s="122" t="s">
        <v>1376</v>
      </c>
      <c r="BY779" s="122" t="e">
        <f t="shared" si="378"/>
        <v>#DIV/0!</v>
      </c>
      <c r="BZ779" s="78" t="e">
        <v>#NUM!</v>
      </c>
      <c r="CA779" s="122" t="e">
        <f t="shared" si="379"/>
        <v>#NUM!</v>
      </c>
      <c r="CB779" s="122" t="e">
        <f t="shared" si="380"/>
        <v>#NUM!</v>
      </c>
    </row>
    <row r="780" spans="1:80" x14ac:dyDescent="0.35">
      <c r="A780" s="78" t="s">
        <v>108</v>
      </c>
      <c r="B780" s="78">
        <v>3</v>
      </c>
      <c r="C780" s="78" t="s">
        <v>45</v>
      </c>
      <c r="D780" s="78">
        <v>3</v>
      </c>
      <c r="E780" s="78"/>
      <c r="F780" s="78">
        <v>2866</v>
      </c>
      <c r="G780" s="78">
        <v>2869</v>
      </c>
      <c r="H780" s="78">
        <v>2752.59</v>
      </c>
      <c r="I780" s="78"/>
      <c r="J780" s="115">
        <v>6</v>
      </c>
      <c r="K780" s="115"/>
      <c r="L780" s="115"/>
      <c r="M780" s="115"/>
      <c r="N780" s="115"/>
      <c r="O780" s="115"/>
      <c r="P780" s="115"/>
      <c r="Q780" s="115"/>
      <c r="R780" s="115"/>
      <c r="S780" s="93"/>
      <c r="T780" s="115"/>
      <c r="U780" s="115"/>
      <c r="V780" s="115"/>
      <c r="W780" s="115"/>
      <c r="X780" s="115"/>
      <c r="Y780" s="115"/>
      <c r="Z780" s="115"/>
      <c r="AA780" s="115"/>
      <c r="AB780" s="115"/>
      <c r="AC780" s="115" t="e">
        <v>#N/A</v>
      </c>
      <c r="AD780" s="115"/>
      <c r="AE780" s="8"/>
      <c r="AF780" s="78"/>
      <c r="AG780" s="78"/>
      <c r="AH780" s="111">
        <v>0.14399999999999999</v>
      </c>
      <c r="AI780" s="78">
        <v>0.10525756</v>
      </c>
      <c r="AJ780" s="78">
        <v>14.49</v>
      </c>
      <c r="AK780" s="124">
        <v>1783.828480916032</v>
      </c>
      <c r="AL780" s="78"/>
      <c r="AM780" s="124">
        <v>7169.9499908397001</v>
      </c>
      <c r="AN780" s="124">
        <v>11036.10796641221</v>
      </c>
      <c r="AO780" s="124">
        <v>2.2527694656488539</v>
      </c>
      <c r="AP780" s="78"/>
      <c r="AQ780" s="78"/>
      <c r="AR780" s="78"/>
      <c r="AS780" s="78">
        <v>0</v>
      </c>
      <c r="AT780" s="122">
        <v>39.800000000000004</v>
      </c>
      <c r="AU780" s="78"/>
      <c r="AV780" s="78"/>
      <c r="AW780" s="78" t="s">
        <v>96</v>
      </c>
      <c r="AX780" s="78" t="s">
        <v>98</v>
      </c>
      <c r="AY780" s="78">
        <v>3339.5</v>
      </c>
      <c r="AZ780" s="78">
        <v>5051.0360000000001</v>
      </c>
      <c r="BA780" s="78"/>
      <c r="BB780" s="78">
        <v>-6.4269755354254887E-2</v>
      </c>
      <c r="BC780" s="78" t="str">
        <f t="shared" si="367"/>
        <v>R14S3C3</v>
      </c>
      <c r="BD780" s="78">
        <f t="shared" si="368"/>
        <v>69.036333110746725</v>
      </c>
      <c r="BE780" s="78">
        <v>-0.11</v>
      </c>
      <c r="BF780" s="78"/>
      <c r="BG780" s="99" t="e">
        <v>#N/A</v>
      </c>
      <c r="BH780" s="142">
        <v>4.5548654244306421</v>
      </c>
      <c r="BI780" s="99" t="e">
        <v>#N/A</v>
      </c>
      <c r="BJ780" s="99" t="e">
        <f t="shared" si="369"/>
        <v>#N/A</v>
      </c>
      <c r="BK780" s="99" t="e">
        <v>#N/A</v>
      </c>
      <c r="BL780" s="142" t="e">
        <v>#DIV/0!</v>
      </c>
      <c r="BM780" s="76" t="str">
        <f t="shared" si="381"/>
        <v>R14S3</v>
      </c>
      <c r="BN780" s="76" t="e">
        <f t="shared" si="371"/>
        <v>#DIV/0!</v>
      </c>
      <c r="BO780" s="76"/>
      <c r="BP780" s="110" t="e">
        <f t="shared" si="372"/>
        <v>#DIV/0!</v>
      </c>
      <c r="BQ780" s="144">
        <f t="shared" si="373"/>
        <v>0.37</v>
      </c>
      <c r="BR780" s="110" t="e">
        <f t="shared" si="374"/>
        <v>#DIV/0!</v>
      </c>
      <c r="BS780" s="99">
        <v>7</v>
      </c>
      <c r="BT780" s="99">
        <f t="shared" si="375"/>
        <v>0</v>
      </c>
      <c r="BU780" s="122">
        <v>2</v>
      </c>
      <c r="BV780" s="122">
        <f t="shared" si="376"/>
        <v>0</v>
      </c>
      <c r="BW780" s="122" t="e">
        <f t="shared" si="377"/>
        <v>#DIV/0!</v>
      </c>
      <c r="BX780" s="122" t="s">
        <v>1376</v>
      </c>
      <c r="BY780" s="122" t="e">
        <f t="shared" si="378"/>
        <v>#DIV/0!</v>
      </c>
      <c r="BZ780" s="78" t="e">
        <v>#NUM!</v>
      </c>
      <c r="CA780" s="122" t="e">
        <f t="shared" si="379"/>
        <v>#NUM!</v>
      </c>
      <c r="CB780" s="122" t="e">
        <f t="shared" si="380"/>
        <v>#NUM!</v>
      </c>
    </row>
    <row r="781" spans="1:80" x14ac:dyDescent="0.35">
      <c r="A781" s="78" t="s">
        <v>108</v>
      </c>
      <c r="B781" s="78">
        <v>3</v>
      </c>
      <c r="C781" s="78" t="s">
        <v>45</v>
      </c>
      <c r="D781" s="78"/>
      <c r="E781" s="78"/>
      <c r="F781" s="78">
        <v>2889</v>
      </c>
      <c r="G781" s="78">
        <v>2895</v>
      </c>
      <c r="H781" s="78">
        <v>2775.51</v>
      </c>
      <c r="I781" s="78"/>
      <c r="J781" s="115">
        <v>6</v>
      </c>
      <c r="K781" s="115"/>
      <c r="L781" s="115"/>
      <c r="M781" s="115"/>
      <c r="N781" s="115"/>
      <c r="O781" s="115"/>
      <c r="P781" s="115"/>
      <c r="Q781" s="115"/>
      <c r="R781" s="115"/>
      <c r="S781" s="93"/>
      <c r="T781" s="115"/>
      <c r="U781" s="115"/>
      <c r="V781" s="115"/>
      <c r="W781" s="115"/>
      <c r="X781" s="115"/>
      <c r="Y781" s="115"/>
      <c r="Z781" s="115"/>
      <c r="AA781" s="115"/>
      <c r="AB781" s="115"/>
      <c r="AC781" s="115" t="e">
        <v>#N/A</v>
      </c>
      <c r="AD781" s="115"/>
      <c r="AE781" s="8"/>
      <c r="AF781" s="78"/>
      <c r="AG781" s="78"/>
      <c r="AH781" s="111">
        <v>0.14399999999999999</v>
      </c>
      <c r="AI781" s="78">
        <v>0.10525756</v>
      </c>
      <c r="AJ781" s="78">
        <v>14.49</v>
      </c>
      <c r="AK781" s="124">
        <v>1783.828480916032</v>
      </c>
      <c r="AL781" s="78"/>
      <c r="AM781" s="124">
        <v>7169.9499908397001</v>
      </c>
      <c r="AN781" s="124">
        <v>11036.10796641221</v>
      </c>
      <c r="AO781" s="124">
        <v>2.2527694656488539</v>
      </c>
      <c r="AP781" s="78"/>
      <c r="AQ781" s="78"/>
      <c r="AR781" s="78"/>
      <c r="AS781" s="78">
        <v>0</v>
      </c>
      <c r="AT781" s="122">
        <v>39.800000000000004</v>
      </c>
      <c r="AU781" s="78"/>
      <c r="AV781" s="78"/>
      <c r="AW781" s="78" t="s">
        <v>96</v>
      </c>
      <c r="AX781" s="78" t="s">
        <v>98</v>
      </c>
      <c r="AY781" s="78">
        <v>3348.8</v>
      </c>
      <c r="AZ781" s="78">
        <v>5060.2039999999997</v>
      </c>
      <c r="BA781" s="78"/>
      <c r="BB781" s="78">
        <v>16.869190442467126</v>
      </c>
      <c r="BC781" s="78" t="str">
        <f t="shared" si="367"/>
        <v>R14S3C</v>
      </c>
      <c r="BD781" s="78">
        <f t="shared" si="368"/>
        <v>69.036333110746725</v>
      </c>
      <c r="BE781" s="78">
        <v>28.87</v>
      </c>
      <c r="BF781" s="78"/>
      <c r="BG781" s="99" t="e">
        <v>#N/A</v>
      </c>
      <c r="BH781" s="142">
        <v>4.5548654244306421</v>
      </c>
      <c r="BI781" s="99" t="e">
        <v>#N/A</v>
      </c>
      <c r="BJ781" s="99" t="e">
        <f t="shared" si="369"/>
        <v>#N/A</v>
      </c>
      <c r="BK781" s="99" t="e">
        <v>#N/A</v>
      </c>
      <c r="BL781" s="142" t="e">
        <v>#DIV/0!</v>
      </c>
      <c r="BM781" s="76" t="str">
        <f t="shared" si="381"/>
        <v>R14S3</v>
      </c>
      <c r="BN781" s="76" t="e">
        <f t="shared" si="371"/>
        <v>#DIV/0!</v>
      </c>
      <c r="BO781" s="76"/>
      <c r="BP781" s="110" t="e">
        <f t="shared" si="372"/>
        <v>#DIV/0!</v>
      </c>
      <c r="BQ781" s="144">
        <f t="shared" si="373"/>
        <v>0.37</v>
      </c>
      <c r="BR781" s="110" t="e">
        <f t="shared" si="374"/>
        <v>#DIV/0!</v>
      </c>
      <c r="BS781" s="99">
        <v>7</v>
      </c>
      <c r="BT781" s="99">
        <f t="shared" si="375"/>
        <v>0</v>
      </c>
      <c r="BU781" s="122">
        <v>2</v>
      </c>
      <c r="BV781" s="122">
        <f t="shared" si="376"/>
        <v>0</v>
      </c>
      <c r="BW781" s="122" t="e">
        <f t="shared" si="377"/>
        <v>#DIV/0!</v>
      </c>
      <c r="BX781" s="122" t="s">
        <v>1376</v>
      </c>
      <c r="BY781" s="122" t="e">
        <f t="shared" si="378"/>
        <v>#DIV/0!</v>
      </c>
      <c r="BZ781" s="78" t="e">
        <v>#NUM!</v>
      </c>
      <c r="CA781" s="122" t="e">
        <f t="shared" si="379"/>
        <v>#NUM!</v>
      </c>
      <c r="CB781" s="122" t="e">
        <f t="shared" si="380"/>
        <v>#NUM!</v>
      </c>
    </row>
    <row r="782" spans="1:80" x14ac:dyDescent="0.35">
      <c r="A782" s="78" t="s">
        <v>108</v>
      </c>
      <c r="B782" s="78">
        <v>3</v>
      </c>
      <c r="C782" s="78" t="s">
        <v>45</v>
      </c>
      <c r="D782" s="78"/>
      <c r="E782" s="78"/>
      <c r="F782" s="78">
        <v>2901.5</v>
      </c>
      <c r="G782" s="78">
        <v>2907.5</v>
      </c>
      <c r="H782" s="78">
        <v>2787.96</v>
      </c>
      <c r="I782" s="78"/>
      <c r="J782" s="115">
        <v>6</v>
      </c>
      <c r="K782" s="115"/>
      <c r="L782" s="115"/>
      <c r="M782" s="115"/>
      <c r="N782" s="115"/>
      <c r="O782" s="115"/>
      <c r="P782" s="115"/>
      <c r="Q782" s="115"/>
      <c r="R782" s="115"/>
      <c r="S782" s="93"/>
      <c r="T782" s="115"/>
      <c r="U782" s="115"/>
      <c r="V782" s="115"/>
      <c r="W782" s="115"/>
      <c r="X782" s="115"/>
      <c r="Y782" s="115"/>
      <c r="Z782" s="115"/>
      <c r="AA782" s="115"/>
      <c r="AB782" s="115"/>
      <c r="AC782" s="115" t="e">
        <v>#N/A</v>
      </c>
      <c r="AD782" s="115"/>
      <c r="AE782" s="8"/>
      <c r="AF782" s="78"/>
      <c r="AG782" s="78"/>
      <c r="AH782" s="111">
        <v>0.14399999999999999</v>
      </c>
      <c r="AI782" s="78">
        <v>0.10525756</v>
      </c>
      <c r="AJ782" s="78">
        <v>14.49</v>
      </c>
      <c r="AK782" s="124">
        <v>1783.828480916032</v>
      </c>
      <c r="AL782" s="78"/>
      <c r="AM782" s="124">
        <v>7169.9499908397001</v>
      </c>
      <c r="AN782" s="124">
        <v>11036.10796641221</v>
      </c>
      <c r="AO782" s="124">
        <v>2.2527694656488539</v>
      </c>
      <c r="AP782" s="78"/>
      <c r="AQ782" s="78"/>
      <c r="AR782" s="78"/>
      <c r="AS782" s="78">
        <v>0</v>
      </c>
      <c r="AT782" s="122">
        <v>39.800000000000004</v>
      </c>
      <c r="AU782" s="78"/>
      <c r="AV782" s="78"/>
      <c r="AW782" s="78" t="s">
        <v>96</v>
      </c>
      <c r="AX782" s="78" t="s">
        <v>98</v>
      </c>
      <c r="AY782" s="78">
        <v>3357.8</v>
      </c>
      <c r="AZ782" s="78">
        <v>5065.1840000000002</v>
      </c>
      <c r="BA782" s="78"/>
      <c r="BB782" s="78">
        <v>10.032892424902657</v>
      </c>
      <c r="BC782" s="78" t="str">
        <f t="shared" si="367"/>
        <v>R14S3C</v>
      </c>
      <c r="BD782" s="78">
        <f t="shared" si="368"/>
        <v>69.036333110746725</v>
      </c>
      <c r="BE782" s="78">
        <v>17.13</v>
      </c>
      <c r="BF782" s="78"/>
      <c r="BG782" s="99" t="e">
        <v>#N/A</v>
      </c>
      <c r="BH782" s="142">
        <v>4.5548654244306421</v>
      </c>
      <c r="BI782" s="99" t="e">
        <v>#N/A</v>
      </c>
      <c r="BJ782" s="99" t="e">
        <f t="shared" si="369"/>
        <v>#N/A</v>
      </c>
      <c r="BK782" s="99" t="e">
        <v>#N/A</v>
      </c>
      <c r="BL782" s="142" t="e">
        <v>#DIV/0!</v>
      </c>
      <c r="BM782" s="76" t="str">
        <f t="shared" si="381"/>
        <v>R14S3</v>
      </c>
      <c r="BN782" s="76" t="e">
        <f t="shared" si="371"/>
        <v>#DIV/0!</v>
      </c>
      <c r="BO782" s="76"/>
      <c r="BP782" s="110" t="e">
        <f t="shared" si="372"/>
        <v>#DIV/0!</v>
      </c>
      <c r="BQ782" s="144">
        <f t="shared" si="373"/>
        <v>0.37</v>
      </c>
      <c r="BR782" s="110" t="e">
        <f t="shared" si="374"/>
        <v>#DIV/0!</v>
      </c>
      <c r="BS782" s="99">
        <v>7</v>
      </c>
      <c r="BT782" s="99">
        <f t="shared" si="375"/>
        <v>0</v>
      </c>
      <c r="BU782" s="122">
        <v>2</v>
      </c>
      <c r="BV782" s="122">
        <f t="shared" si="376"/>
        <v>0</v>
      </c>
      <c r="BW782" s="122" t="e">
        <f t="shared" si="377"/>
        <v>#DIV/0!</v>
      </c>
      <c r="BX782" s="122" t="s">
        <v>1376</v>
      </c>
      <c r="BY782" s="122" t="e">
        <f t="shared" si="378"/>
        <v>#DIV/0!</v>
      </c>
      <c r="BZ782" s="78" t="e">
        <v>#NUM!</v>
      </c>
      <c r="CA782" s="122" t="e">
        <f t="shared" si="379"/>
        <v>#NUM!</v>
      </c>
      <c r="CB782" s="122" t="e">
        <f t="shared" si="380"/>
        <v>#NUM!</v>
      </c>
    </row>
    <row r="783" spans="1:80" x14ac:dyDescent="0.35">
      <c r="A783" s="78" t="s">
        <v>108</v>
      </c>
      <c r="B783" s="78">
        <v>3</v>
      </c>
      <c r="C783" s="78" t="s">
        <v>45</v>
      </c>
      <c r="D783" s="78"/>
      <c r="E783" s="78"/>
      <c r="F783" s="78">
        <v>2915</v>
      </c>
      <c r="G783" s="78">
        <v>2921</v>
      </c>
      <c r="H783" s="78">
        <v>2801.39</v>
      </c>
      <c r="I783" s="78"/>
      <c r="J783" s="115">
        <v>6</v>
      </c>
      <c r="K783" s="115"/>
      <c r="L783" s="115"/>
      <c r="M783" s="115"/>
      <c r="N783" s="115"/>
      <c r="O783" s="115"/>
      <c r="P783" s="115"/>
      <c r="Q783" s="115"/>
      <c r="R783" s="115"/>
      <c r="S783" s="93"/>
      <c r="T783" s="115"/>
      <c r="U783" s="115"/>
      <c r="V783" s="115"/>
      <c r="W783" s="115"/>
      <c r="X783" s="115"/>
      <c r="Y783" s="115"/>
      <c r="Z783" s="115"/>
      <c r="AA783" s="115"/>
      <c r="AB783" s="115"/>
      <c r="AC783" s="115" t="e">
        <v>#N/A</v>
      </c>
      <c r="AD783" s="115"/>
      <c r="AE783" s="8"/>
      <c r="AF783" s="78"/>
      <c r="AG783" s="78"/>
      <c r="AH783" s="111">
        <v>0.109</v>
      </c>
      <c r="AI783" s="78">
        <v>6.2649700000000003E-2</v>
      </c>
      <c r="AJ783" s="78">
        <v>14.49</v>
      </c>
      <c r="AK783" s="124">
        <v>2054.2183749999999</v>
      </c>
      <c r="AL783" s="78"/>
      <c r="AM783" s="124">
        <v>7319.0611475806454</v>
      </c>
      <c r="AN783" s="124">
        <v>11196.257054838699</v>
      </c>
      <c r="AO783" s="124">
        <v>3.8956870967741941</v>
      </c>
      <c r="AP783" s="78"/>
      <c r="AQ783" s="78"/>
      <c r="AR783" s="78"/>
      <c r="AS783" s="78">
        <v>0</v>
      </c>
      <c r="AT783" s="122">
        <v>50.1</v>
      </c>
      <c r="AU783" s="78"/>
      <c r="AV783" s="78"/>
      <c r="AW783" s="78" t="s">
        <v>96</v>
      </c>
      <c r="AX783" s="78" t="s">
        <v>98</v>
      </c>
      <c r="AY783" s="78">
        <v>3365.3</v>
      </c>
      <c r="AZ783" s="78">
        <v>5070.5559999999996</v>
      </c>
      <c r="BA783" s="78"/>
      <c r="BB783" s="78">
        <v>218.67684382872724</v>
      </c>
      <c r="BC783" s="78" t="str">
        <f t="shared" si="367"/>
        <v>R14S3C</v>
      </c>
      <c r="BD783" s="78">
        <f t="shared" si="368"/>
        <v>69.036333110746725</v>
      </c>
      <c r="BE783" s="78">
        <v>372.9</v>
      </c>
      <c r="BF783" s="78"/>
      <c r="BG783" s="99" t="e">
        <v>#N/A</v>
      </c>
      <c r="BH783" s="142">
        <v>4.5548654244306421</v>
      </c>
      <c r="BI783" s="99" t="e">
        <v>#N/A</v>
      </c>
      <c r="BJ783" s="99" t="e">
        <f t="shared" si="369"/>
        <v>#N/A</v>
      </c>
      <c r="BK783" s="99" t="e">
        <v>#N/A</v>
      </c>
      <c r="BL783" s="142" t="e">
        <v>#DIV/0!</v>
      </c>
      <c r="BM783" s="76" t="str">
        <f t="shared" si="381"/>
        <v>R14S3</v>
      </c>
      <c r="BN783" s="76" t="e">
        <f t="shared" si="371"/>
        <v>#DIV/0!</v>
      </c>
      <c r="BO783" s="76"/>
      <c r="BP783" s="110" t="e">
        <f t="shared" si="372"/>
        <v>#DIV/0!</v>
      </c>
      <c r="BQ783" s="144">
        <f t="shared" si="373"/>
        <v>0.37</v>
      </c>
      <c r="BR783" s="110" t="e">
        <f t="shared" si="374"/>
        <v>#DIV/0!</v>
      </c>
      <c r="BS783" s="99">
        <v>7</v>
      </c>
      <c r="BT783" s="99">
        <f t="shared" si="375"/>
        <v>0</v>
      </c>
      <c r="BU783" s="122">
        <v>2</v>
      </c>
      <c r="BV783" s="122">
        <f t="shared" si="376"/>
        <v>0</v>
      </c>
      <c r="BW783" s="122" t="e">
        <f t="shared" si="377"/>
        <v>#DIV/0!</v>
      </c>
      <c r="BX783" s="122" t="s">
        <v>1376</v>
      </c>
      <c r="BY783" s="122" t="e">
        <f t="shared" si="378"/>
        <v>#DIV/0!</v>
      </c>
      <c r="BZ783" s="78" t="e">
        <v>#NUM!</v>
      </c>
      <c r="CA783" s="122" t="e">
        <f t="shared" si="379"/>
        <v>#NUM!</v>
      </c>
      <c r="CB783" s="122" t="e">
        <f t="shared" si="380"/>
        <v>#NUM!</v>
      </c>
    </row>
    <row r="784" spans="1:80" x14ac:dyDescent="0.35">
      <c r="A784" s="78" t="s">
        <v>108</v>
      </c>
      <c r="B784" s="78">
        <v>3</v>
      </c>
      <c r="C784" s="78" t="s">
        <v>45</v>
      </c>
      <c r="D784" s="78"/>
      <c r="E784" s="78"/>
      <c r="F784" s="78">
        <v>2954</v>
      </c>
      <c r="G784" s="78">
        <v>2960</v>
      </c>
      <c r="H784" s="78">
        <v>2840.17</v>
      </c>
      <c r="I784" s="78"/>
      <c r="J784" s="115">
        <v>6</v>
      </c>
      <c r="K784" s="115"/>
      <c r="L784" s="115"/>
      <c r="M784" s="115"/>
      <c r="N784" s="115"/>
      <c r="O784" s="115"/>
      <c r="P784" s="115"/>
      <c r="Q784" s="115"/>
      <c r="R784" s="115"/>
      <c r="S784" s="93"/>
      <c r="T784" s="115"/>
      <c r="U784" s="115"/>
      <c r="V784" s="115"/>
      <c r="W784" s="115"/>
      <c r="X784" s="115"/>
      <c r="Y784" s="115"/>
      <c r="Z784" s="115"/>
      <c r="AA784" s="115"/>
      <c r="AB784" s="115"/>
      <c r="AC784" s="115" t="e">
        <v>#N/A</v>
      </c>
      <c r="AD784" s="115"/>
      <c r="AE784" s="8"/>
      <c r="AF784" s="78"/>
      <c r="AG784" s="78"/>
      <c r="AH784" s="111">
        <v>0.109</v>
      </c>
      <c r="AI784" s="78">
        <v>6.2649700000000003E-2</v>
      </c>
      <c r="AJ784" s="78">
        <v>14.49</v>
      </c>
      <c r="AK784" s="124">
        <v>2054.2183749999999</v>
      </c>
      <c r="AL784" s="78"/>
      <c r="AM784" s="124">
        <v>7319.0611475806454</v>
      </c>
      <c r="AN784" s="124">
        <v>11196.257054838699</v>
      </c>
      <c r="AO784" s="124">
        <v>3.8956870967741941</v>
      </c>
      <c r="AP784" s="78"/>
      <c r="AQ784" s="78"/>
      <c r="AR784" s="78"/>
      <c r="AS784" s="78">
        <v>0</v>
      </c>
      <c r="AT784" s="122">
        <v>50.1</v>
      </c>
      <c r="AU784" s="78"/>
      <c r="AV784" s="78"/>
      <c r="AW784" s="78" t="s">
        <v>96</v>
      </c>
      <c r="AX784" s="78" t="s">
        <v>98</v>
      </c>
      <c r="AY784" s="78">
        <v>3389.4</v>
      </c>
      <c r="AZ784" s="78">
        <v>5086.0680000000002</v>
      </c>
      <c r="BA784" s="78"/>
      <c r="BB784" s="78">
        <v>20.805484632232112</v>
      </c>
      <c r="BC784" s="78" t="str">
        <f t="shared" si="367"/>
        <v>R14S3C</v>
      </c>
      <c r="BD784" s="78">
        <f t="shared" si="368"/>
        <v>69.036333110746725</v>
      </c>
      <c r="BE784" s="78">
        <v>35.29999999999999</v>
      </c>
      <c r="BF784" s="78"/>
      <c r="BG784" s="99" t="e">
        <v>#N/A</v>
      </c>
      <c r="BH784" s="142">
        <v>4.5548654244306421</v>
      </c>
      <c r="BI784" s="99" t="e">
        <v>#N/A</v>
      </c>
      <c r="BJ784" s="99" t="e">
        <f t="shared" si="369"/>
        <v>#N/A</v>
      </c>
      <c r="BK784" s="99" t="e">
        <v>#N/A</v>
      </c>
      <c r="BL784" s="142" t="e">
        <v>#DIV/0!</v>
      </c>
      <c r="BM784" s="76" t="str">
        <f t="shared" si="381"/>
        <v>R14S3</v>
      </c>
      <c r="BN784" s="76" t="e">
        <f t="shared" si="371"/>
        <v>#DIV/0!</v>
      </c>
      <c r="BO784" s="76"/>
      <c r="BP784" s="110" t="e">
        <f t="shared" si="372"/>
        <v>#DIV/0!</v>
      </c>
      <c r="BQ784" s="144">
        <f t="shared" si="373"/>
        <v>0.37</v>
      </c>
      <c r="BR784" s="110" t="e">
        <f t="shared" si="374"/>
        <v>#DIV/0!</v>
      </c>
      <c r="BS784" s="99">
        <v>7</v>
      </c>
      <c r="BT784" s="99">
        <f t="shared" si="375"/>
        <v>0</v>
      </c>
      <c r="BU784" s="122">
        <v>2</v>
      </c>
      <c r="BV784" s="122">
        <f t="shared" si="376"/>
        <v>0</v>
      </c>
      <c r="BW784" s="122" t="e">
        <f t="shared" si="377"/>
        <v>#DIV/0!</v>
      </c>
      <c r="BX784" s="122" t="s">
        <v>1376</v>
      </c>
      <c r="BY784" s="122" t="e">
        <f t="shared" si="378"/>
        <v>#DIV/0!</v>
      </c>
      <c r="BZ784" s="78" t="e">
        <v>#NUM!</v>
      </c>
      <c r="CA784" s="122" t="e">
        <f t="shared" si="379"/>
        <v>#NUM!</v>
      </c>
      <c r="CB784" s="122" t="e">
        <f t="shared" si="380"/>
        <v>#NUM!</v>
      </c>
    </row>
    <row r="785" spans="1:80" x14ac:dyDescent="0.35">
      <c r="A785" s="78" t="s">
        <v>108</v>
      </c>
      <c r="B785" s="78">
        <v>3</v>
      </c>
      <c r="C785" s="78" t="s">
        <v>45</v>
      </c>
      <c r="D785" s="78"/>
      <c r="E785" s="78"/>
      <c r="F785" s="78">
        <v>2987</v>
      </c>
      <c r="G785" s="78">
        <v>2989.5</v>
      </c>
      <c r="H785" s="78">
        <v>2872.92</v>
      </c>
      <c r="I785" s="78"/>
      <c r="J785" s="115">
        <v>6</v>
      </c>
      <c r="K785" s="115"/>
      <c r="L785" s="115"/>
      <c r="M785" s="115"/>
      <c r="N785" s="115"/>
      <c r="O785" s="115"/>
      <c r="P785" s="115"/>
      <c r="Q785" s="115"/>
      <c r="R785" s="115"/>
      <c r="S785" s="93"/>
      <c r="T785" s="115"/>
      <c r="U785" s="115"/>
      <c r="V785" s="115"/>
      <c r="W785" s="115"/>
      <c r="X785" s="115"/>
      <c r="Y785" s="115"/>
      <c r="Z785" s="115"/>
      <c r="AA785" s="115"/>
      <c r="AB785" s="115"/>
      <c r="AC785" s="115" t="e">
        <v>#N/A</v>
      </c>
      <c r="AD785" s="115"/>
      <c r="AE785" s="8"/>
      <c r="AF785" s="78"/>
      <c r="AG785" s="78"/>
      <c r="AH785" s="111">
        <v>0.13</v>
      </c>
      <c r="AI785" s="78">
        <v>6.2212000000000003E-2</v>
      </c>
      <c r="AJ785" s="78">
        <v>14.49</v>
      </c>
      <c r="AK785" s="124">
        <v>1921.6032621212109</v>
      </c>
      <c r="AL785" s="78"/>
      <c r="AM785" s="124">
        <v>7497.069453787878</v>
      </c>
      <c r="AN785" s="124">
        <v>11552.783459848481</v>
      </c>
      <c r="AO785" s="124">
        <v>4.7459030303030314</v>
      </c>
      <c r="AP785" s="78"/>
      <c r="AQ785" s="78"/>
      <c r="AR785" s="78"/>
      <c r="AS785" s="78">
        <v>0</v>
      </c>
      <c r="AT785" s="122">
        <v>43.3</v>
      </c>
      <c r="AU785" s="78"/>
      <c r="AV785" s="78"/>
      <c r="AW785" s="78" t="s">
        <v>96</v>
      </c>
      <c r="AX785" s="78" t="s">
        <v>98</v>
      </c>
      <c r="AY785" s="78">
        <v>3412.5</v>
      </c>
      <c r="AZ785" s="78">
        <v>5099.1679999999997</v>
      </c>
      <c r="BA785" s="78"/>
      <c r="BB785" s="78">
        <v>37.440681865073635</v>
      </c>
      <c r="BC785" s="78" t="str">
        <f t="shared" si="367"/>
        <v>R14S3C</v>
      </c>
      <c r="BD785" s="78">
        <f t="shared" si="368"/>
        <v>69.036333110746725</v>
      </c>
      <c r="BE785" s="78">
        <v>63.150000000000006</v>
      </c>
      <c r="BF785" s="78"/>
      <c r="BG785" s="99" t="e">
        <v>#N/A</v>
      </c>
      <c r="BH785" s="142">
        <v>4.5548654244306421</v>
      </c>
      <c r="BI785" s="99" t="e">
        <v>#N/A</v>
      </c>
      <c r="BJ785" s="99" t="e">
        <f t="shared" si="369"/>
        <v>#N/A</v>
      </c>
      <c r="BK785" s="99" t="e">
        <v>#N/A</v>
      </c>
      <c r="BL785" s="142" t="e">
        <v>#DIV/0!</v>
      </c>
      <c r="BM785" s="76" t="str">
        <f t="shared" si="381"/>
        <v>R14S3</v>
      </c>
      <c r="BN785" s="76" t="e">
        <f t="shared" si="371"/>
        <v>#DIV/0!</v>
      </c>
      <c r="BO785" s="76"/>
      <c r="BP785" s="110" t="e">
        <f t="shared" si="372"/>
        <v>#DIV/0!</v>
      </c>
      <c r="BQ785" s="144">
        <f t="shared" si="373"/>
        <v>0.37</v>
      </c>
      <c r="BR785" s="110" t="e">
        <f t="shared" si="374"/>
        <v>#DIV/0!</v>
      </c>
      <c r="BS785" s="99">
        <v>7</v>
      </c>
      <c r="BT785" s="99">
        <f t="shared" si="375"/>
        <v>0</v>
      </c>
      <c r="BU785" s="122">
        <v>2</v>
      </c>
      <c r="BV785" s="122">
        <f t="shared" si="376"/>
        <v>0</v>
      </c>
      <c r="BW785" s="122" t="e">
        <f t="shared" si="377"/>
        <v>#DIV/0!</v>
      </c>
      <c r="BX785" s="122" t="s">
        <v>1376</v>
      </c>
      <c r="BY785" s="122" t="e">
        <f t="shared" si="378"/>
        <v>#DIV/0!</v>
      </c>
      <c r="BZ785" s="78" t="e">
        <v>#NUM!</v>
      </c>
      <c r="CA785" s="122" t="e">
        <f t="shared" si="379"/>
        <v>#NUM!</v>
      </c>
      <c r="CB785" s="122" t="e">
        <f t="shared" si="380"/>
        <v>#NUM!</v>
      </c>
    </row>
    <row r="786" spans="1:80" x14ac:dyDescent="0.35">
      <c r="A786" s="78" t="s">
        <v>108</v>
      </c>
      <c r="B786" s="78">
        <v>2</v>
      </c>
      <c r="C786" s="78" t="s">
        <v>44</v>
      </c>
      <c r="D786" s="78">
        <v>1</v>
      </c>
      <c r="E786" s="78"/>
      <c r="F786" s="78">
        <v>3019.5</v>
      </c>
      <c r="G786" s="78">
        <v>3025</v>
      </c>
      <c r="H786" s="78">
        <v>2905.14</v>
      </c>
      <c r="I786" s="78"/>
      <c r="J786" s="115">
        <v>6</v>
      </c>
      <c r="K786" s="115"/>
      <c r="L786" s="115"/>
      <c r="M786" s="93">
        <v>103</v>
      </c>
      <c r="N786" s="115"/>
      <c r="O786" s="93">
        <v>57</v>
      </c>
      <c r="P786" s="115"/>
      <c r="Q786" s="93">
        <v>0.186</v>
      </c>
      <c r="R786" s="93">
        <v>0.26</v>
      </c>
      <c r="S786" s="93"/>
      <c r="T786" s="93">
        <v>8108</v>
      </c>
      <c r="U786" s="115"/>
      <c r="V786" s="115"/>
      <c r="W786" s="115"/>
      <c r="X786" s="115"/>
      <c r="Y786" s="115"/>
      <c r="Z786" s="93">
        <v>428.1</v>
      </c>
      <c r="AA786" s="93">
        <v>14.9</v>
      </c>
      <c r="AB786" s="115"/>
      <c r="AC786" s="115" t="e">
        <v>#N/A</v>
      </c>
      <c r="AD786" s="93">
        <v>200.9</v>
      </c>
      <c r="AE786" s="8"/>
      <c r="AF786" s="78"/>
      <c r="AG786" s="78"/>
      <c r="AH786" s="111">
        <v>0.13</v>
      </c>
      <c r="AI786" s="78">
        <v>6.2212000000000003E-2</v>
      </c>
      <c r="AJ786" s="78">
        <v>29.36</v>
      </c>
      <c r="AK786" s="124">
        <v>1921.6032621212109</v>
      </c>
      <c r="AL786" s="78"/>
      <c r="AM786" s="124">
        <v>7497.069453787878</v>
      </c>
      <c r="AN786" s="124">
        <v>11552.783459848481</v>
      </c>
      <c r="AO786" s="124">
        <v>4.7459030303030314</v>
      </c>
      <c r="AP786" s="78"/>
      <c r="AQ786" s="78"/>
      <c r="AR786" s="78"/>
      <c r="AS786" s="78">
        <v>0</v>
      </c>
      <c r="AT786" s="122">
        <v>43.3</v>
      </c>
      <c r="AU786" s="78"/>
      <c r="AV786" s="78"/>
      <c r="AW786" s="78" t="s">
        <v>96</v>
      </c>
      <c r="AX786" s="78" t="s">
        <v>98</v>
      </c>
      <c r="AY786" s="78">
        <v>3437.9</v>
      </c>
      <c r="AZ786" s="78">
        <v>5112.0559999999996</v>
      </c>
      <c r="BA786" s="78"/>
      <c r="BB786" s="78">
        <v>356.07792822174287</v>
      </c>
      <c r="BC786" s="78" t="str">
        <f t="shared" si="367"/>
        <v>R14S2C1</v>
      </c>
      <c r="BD786" s="78">
        <f t="shared" si="368"/>
        <v>356.07792822174287</v>
      </c>
      <c r="BE786" s="78">
        <v>596.13</v>
      </c>
      <c r="BF786" s="78"/>
      <c r="BG786" s="99" t="e">
        <v>#N/A</v>
      </c>
      <c r="BH786" s="142">
        <v>1.9414168937329701</v>
      </c>
      <c r="BI786" s="99" t="e">
        <v>#N/A</v>
      </c>
      <c r="BJ786" s="99" t="e">
        <f t="shared" si="369"/>
        <v>#N/A</v>
      </c>
      <c r="BK786" s="99" t="e">
        <v>#N/A</v>
      </c>
      <c r="BL786" s="142">
        <v>1.8070175438596492</v>
      </c>
      <c r="BM786" s="76" t="str">
        <f t="shared" si="381"/>
        <v>R14S2</v>
      </c>
      <c r="BN786" s="76" t="e">
        <f t="shared" si="371"/>
        <v>#DIV/0!</v>
      </c>
      <c r="BO786" s="76"/>
      <c r="BP786" s="110">
        <f t="shared" si="372"/>
        <v>3.1806813980250181</v>
      </c>
      <c r="BQ786" s="144">
        <f t="shared" si="373"/>
        <v>0.26</v>
      </c>
      <c r="BR786" s="110">
        <f t="shared" si="374"/>
        <v>3.1806813980250181</v>
      </c>
      <c r="BS786" s="99">
        <v>7</v>
      </c>
      <c r="BT786" s="99">
        <f t="shared" si="375"/>
        <v>0</v>
      </c>
      <c r="BU786" s="122">
        <v>2</v>
      </c>
      <c r="BV786" s="122">
        <f t="shared" si="376"/>
        <v>0</v>
      </c>
      <c r="BW786" s="122">
        <f t="shared" si="377"/>
        <v>4.5614035087719303E-3</v>
      </c>
      <c r="BX786" s="122" t="s">
        <v>1376</v>
      </c>
      <c r="BY786" s="122">
        <f t="shared" si="378"/>
        <v>5.5890043869385432E-2</v>
      </c>
      <c r="BZ786" s="78">
        <v>-5.8219204000912637</v>
      </c>
      <c r="CA786" s="122">
        <f t="shared" si="379"/>
        <v>-5.8219204000912637</v>
      </c>
      <c r="CB786" s="122">
        <f t="shared" si="380"/>
        <v>0</v>
      </c>
    </row>
    <row r="787" spans="1:80" x14ac:dyDescent="0.35">
      <c r="A787" s="78" t="s">
        <v>108</v>
      </c>
      <c r="B787" s="78">
        <v>1</v>
      </c>
      <c r="C787" s="78" t="s">
        <v>44</v>
      </c>
      <c r="D787" s="78">
        <v>1</v>
      </c>
      <c r="E787" s="78"/>
      <c r="F787" s="78">
        <v>3187</v>
      </c>
      <c r="G787" s="78">
        <v>3192</v>
      </c>
      <c r="H787" s="78">
        <v>3070.38</v>
      </c>
      <c r="I787" s="78"/>
      <c r="J787" s="115">
        <v>6</v>
      </c>
      <c r="K787" s="115"/>
      <c r="L787" s="115"/>
      <c r="M787" s="93">
        <v>137</v>
      </c>
      <c r="N787" s="115"/>
      <c r="O787" s="93">
        <v>43</v>
      </c>
      <c r="P787" s="115"/>
      <c r="Q787" s="93">
        <v>0.14499999999999999</v>
      </c>
      <c r="R787" s="93">
        <v>0.64</v>
      </c>
      <c r="S787" s="93"/>
      <c r="T787" s="93">
        <v>9111</v>
      </c>
      <c r="U787" s="115"/>
      <c r="V787" s="115"/>
      <c r="W787" s="115"/>
      <c r="X787" s="115"/>
      <c r="Y787" s="115"/>
      <c r="Z787" s="93">
        <v>271.5</v>
      </c>
      <c r="AA787" s="93">
        <v>15.55</v>
      </c>
      <c r="AB787" s="115"/>
      <c r="AC787" s="115" t="e">
        <v>#N/A</v>
      </c>
      <c r="AD787" s="93">
        <v>155.5</v>
      </c>
      <c r="AE787" s="8"/>
      <c r="AF787" s="78"/>
      <c r="AG787" s="78"/>
      <c r="AH787" s="111">
        <v>0.13</v>
      </c>
      <c r="AI787" s="78">
        <v>6.2212000000000003E-2</v>
      </c>
      <c r="AJ787" s="78">
        <v>19.95</v>
      </c>
      <c r="AK787" s="124">
        <v>1921.6032621212109</v>
      </c>
      <c r="AL787" s="78"/>
      <c r="AM787" s="124">
        <v>7497.069453787878</v>
      </c>
      <c r="AN787" s="124">
        <v>11552.783459848481</v>
      </c>
      <c r="AO787" s="124">
        <v>4.7459030303030314</v>
      </c>
      <c r="AP787" s="78"/>
      <c r="AQ787" s="78"/>
      <c r="AR787" s="78"/>
      <c r="AS787" s="78">
        <v>0</v>
      </c>
      <c r="AT787" s="122">
        <v>43.3</v>
      </c>
      <c r="AU787" s="78"/>
      <c r="AV787" s="78"/>
      <c r="AW787" s="78" t="s">
        <v>96</v>
      </c>
      <c r="AX787" s="78" t="s">
        <v>98</v>
      </c>
      <c r="AY787" s="78">
        <v>3655.6</v>
      </c>
      <c r="AZ787" s="78">
        <v>5178.152</v>
      </c>
      <c r="BA787" s="78"/>
      <c r="BB787" s="78">
        <v>18.423016094031599</v>
      </c>
      <c r="BC787" s="78" t="str">
        <f t="shared" si="367"/>
        <v>R14S1C1</v>
      </c>
      <c r="BD787" s="78">
        <f t="shared" si="368"/>
        <v>18.423016094031599</v>
      </c>
      <c r="BE787" s="78">
        <v>28.05</v>
      </c>
      <c r="BF787" s="78"/>
      <c r="BG787" s="99" t="e">
        <v>#N/A</v>
      </c>
      <c r="BH787" s="142">
        <v>2.155388471177945</v>
      </c>
      <c r="BI787" s="99" t="e">
        <v>#N/A</v>
      </c>
      <c r="BJ787" s="99" t="e">
        <f t="shared" si="369"/>
        <v>#N/A</v>
      </c>
      <c r="BK787" s="99" t="e">
        <v>#N/A</v>
      </c>
      <c r="BL787" s="142">
        <v>3.1860465116279069</v>
      </c>
      <c r="BM787" s="76" t="str">
        <f t="shared" si="381"/>
        <v>R14S1</v>
      </c>
      <c r="BN787" s="76" t="e">
        <f t="shared" si="371"/>
        <v>#DIV/0!</v>
      </c>
      <c r="BO787" s="76"/>
      <c r="BP787" s="110">
        <f t="shared" si="372"/>
        <v>2.4535430537573779</v>
      </c>
      <c r="BQ787" s="144">
        <f t="shared" si="373"/>
        <v>0.64</v>
      </c>
      <c r="BR787" s="110">
        <f t="shared" si="374"/>
        <v>2.4535430537573779</v>
      </c>
      <c r="BS787" s="99">
        <v>7</v>
      </c>
      <c r="BT787" s="99">
        <f t="shared" si="375"/>
        <v>0</v>
      </c>
      <c r="BU787" s="122">
        <v>2</v>
      </c>
      <c r="BV787" s="122">
        <f t="shared" si="376"/>
        <v>0</v>
      </c>
      <c r="BW787" s="122">
        <f t="shared" si="377"/>
        <v>1.4883720930232559E-2</v>
      </c>
      <c r="BX787" s="122" t="s">
        <v>1377</v>
      </c>
      <c r="BY787" s="122">
        <f t="shared" si="378"/>
        <v>7.9563098187174927E-2</v>
      </c>
      <c r="BZ787" s="78">
        <v>-6.1071723376897529</v>
      </c>
      <c r="CA787" s="122">
        <f t="shared" si="379"/>
        <v>-6.1071723376897529</v>
      </c>
      <c r="CB787" s="122">
        <f t="shared" si="380"/>
        <v>0</v>
      </c>
    </row>
    <row r="788" spans="1:80" x14ac:dyDescent="0.35">
      <c r="A788" s="78" t="s">
        <v>109</v>
      </c>
      <c r="B788" s="78">
        <v>5</v>
      </c>
      <c r="C788" s="78" t="s">
        <v>46</v>
      </c>
      <c r="D788" s="78">
        <v>1</v>
      </c>
      <c r="E788" s="78"/>
      <c r="F788" s="78">
        <v>2758</v>
      </c>
      <c r="G788" s="78">
        <v>2759</v>
      </c>
      <c r="H788" s="78">
        <v>2631.23</v>
      </c>
      <c r="I788" s="78"/>
      <c r="J788" s="115">
        <v>6</v>
      </c>
      <c r="K788" s="78"/>
      <c r="L788" s="115"/>
      <c r="M788" s="78">
        <v>127.8</v>
      </c>
      <c r="N788" s="115"/>
      <c r="O788" s="78">
        <v>50.3</v>
      </c>
      <c r="P788" s="115"/>
      <c r="Q788" s="94">
        <v>8.7999999999999995E-2</v>
      </c>
      <c r="R788" s="78">
        <v>0.33</v>
      </c>
      <c r="S788" s="93">
        <v>1874</v>
      </c>
      <c r="T788" s="93">
        <v>1682</v>
      </c>
      <c r="U788" s="115"/>
      <c r="V788" s="115"/>
      <c r="W788" s="115"/>
      <c r="X788" s="115"/>
      <c r="Y788" s="115"/>
      <c r="Z788" s="93">
        <v>101.3</v>
      </c>
      <c r="AA788" s="93">
        <v>5.52</v>
      </c>
      <c r="AB788" s="115"/>
      <c r="AC788" s="115" t="e">
        <v>#N/A</v>
      </c>
      <c r="AD788" s="93">
        <v>105</v>
      </c>
      <c r="AE788" s="115"/>
      <c r="AF788" s="115"/>
      <c r="AG788" s="115"/>
      <c r="AH788" s="111">
        <v>8.5000000000000006E-2</v>
      </c>
      <c r="AI788" s="78"/>
      <c r="AJ788" s="115">
        <v>8</v>
      </c>
      <c r="AK788" s="124">
        <v>2147.5035653061218</v>
      </c>
      <c r="AL788" s="78"/>
      <c r="AM788" s="124">
        <v>7609.1480051020426</v>
      </c>
      <c r="AN788" s="124">
        <v>11898.311547959191</v>
      </c>
      <c r="AO788" s="124">
        <v>4.4510826530612242</v>
      </c>
      <c r="AP788" s="78"/>
      <c r="AQ788" s="78"/>
      <c r="AR788" s="78"/>
      <c r="AS788" s="78">
        <v>0</v>
      </c>
      <c r="AT788" s="122">
        <v>59.8</v>
      </c>
      <c r="AU788" s="78"/>
      <c r="AV788" s="78"/>
      <c r="AW788" s="78" t="s">
        <v>96</v>
      </c>
      <c r="AX788" s="78" t="s">
        <v>98</v>
      </c>
      <c r="AY788" s="78">
        <v>3581.5</v>
      </c>
      <c r="AZ788" s="78">
        <v>5002.4920000000002</v>
      </c>
      <c r="BA788" s="78">
        <v>0</v>
      </c>
      <c r="BB788" s="78">
        <v>635.54193127054896</v>
      </c>
      <c r="BC788" s="78" t="str">
        <f t="shared" si="367"/>
        <v>R17S5C1</v>
      </c>
      <c r="BD788" s="78">
        <f t="shared" si="368"/>
        <v>635.54193127054896</v>
      </c>
      <c r="BE788" s="78">
        <v>903.1</v>
      </c>
      <c r="BF788" s="78"/>
      <c r="BG788" s="99" t="e">
        <v>#N/A</v>
      </c>
      <c r="BH788" s="142">
        <v>6.2874999999999996</v>
      </c>
      <c r="BI788" s="99" t="e">
        <v>#N/A</v>
      </c>
      <c r="BJ788" s="99" t="e">
        <f t="shared" si="369"/>
        <v>#N/A</v>
      </c>
      <c r="BK788" s="99" t="e">
        <v>#N/A</v>
      </c>
      <c r="BL788" s="142">
        <v>2.5407554671968193</v>
      </c>
      <c r="BM788" s="76" t="str">
        <f t="shared" si="381"/>
        <v>R17S5</v>
      </c>
      <c r="BN788" s="76" t="e">
        <f t="shared" si="371"/>
        <v>#DIV/0!</v>
      </c>
      <c r="BO788" s="76"/>
      <c r="BP788" s="110">
        <f t="shared" si="372"/>
        <v>1.518248192528824</v>
      </c>
      <c r="BQ788" s="144">
        <f t="shared" si="373"/>
        <v>0.33</v>
      </c>
      <c r="BR788" s="110">
        <f t="shared" si="374"/>
        <v>1.518248192528824</v>
      </c>
      <c r="BS788" s="99" t="e">
        <v>#N/A</v>
      </c>
      <c r="BT788" s="99">
        <f t="shared" si="375"/>
        <v>0</v>
      </c>
      <c r="BU788" s="122"/>
      <c r="BV788" s="122">
        <f t="shared" si="376"/>
        <v>-1874</v>
      </c>
      <c r="BW788" s="122">
        <f t="shared" si="377"/>
        <v>6.5606361829025853E-3</v>
      </c>
      <c r="BX788" s="122" t="s">
        <v>1376</v>
      </c>
      <c r="BY788" s="122">
        <f t="shared" si="378"/>
        <v>6.6844353673954457E-2</v>
      </c>
      <c r="BZ788" s="78">
        <v>-5.8876489404868915</v>
      </c>
      <c r="CA788" s="122">
        <f t="shared" si="379"/>
        <v>-5.8876489404868915</v>
      </c>
      <c r="CB788" s="122">
        <f t="shared" si="380"/>
        <v>0</v>
      </c>
    </row>
    <row r="789" spans="1:80" x14ac:dyDescent="0.35">
      <c r="A789" s="78" t="s">
        <v>109</v>
      </c>
      <c r="B789" s="78">
        <v>4</v>
      </c>
      <c r="C789" s="78" t="s">
        <v>46</v>
      </c>
      <c r="D789" s="78">
        <v>1</v>
      </c>
      <c r="E789" s="78"/>
      <c r="F789" s="78">
        <v>2802</v>
      </c>
      <c r="G789" s="78">
        <v>2804</v>
      </c>
      <c r="H789" s="78">
        <v>2674.75</v>
      </c>
      <c r="I789" s="78"/>
      <c r="J789" s="115">
        <v>6</v>
      </c>
      <c r="K789" s="78"/>
      <c r="L789" s="115"/>
      <c r="M789" s="78">
        <v>130</v>
      </c>
      <c r="N789" s="115"/>
      <c r="O789" s="78">
        <v>43</v>
      </c>
      <c r="P789" s="115"/>
      <c r="Q789" s="94">
        <v>0.24099999999999999</v>
      </c>
      <c r="R789" s="78">
        <v>0.91100000000000003</v>
      </c>
      <c r="S789" s="93">
        <v>2063</v>
      </c>
      <c r="T789" s="93">
        <v>1979</v>
      </c>
      <c r="U789" s="115"/>
      <c r="V789" s="115"/>
      <c r="W789" s="115"/>
      <c r="X789" s="115"/>
      <c r="Y789" s="115"/>
      <c r="Z789" s="93">
        <v>296.5</v>
      </c>
      <c r="AA789" s="93">
        <v>18.43</v>
      </c>
      <c r="AB789" s="115"/>
      <c r="AC789" s="115" t="e">
        <v>#N/A</v>
      </c>
      <c r="AD789" s="93">
        <v>240.9</v>
      </c>
      <c r="AE789" s="115"/>
      <c r="AF789" s="115"/>
      <c r="AG789" s="115"/>
      <c r="AH789" s="111">
        <v>8.5000000000000006E-2</v>
      </c>
      <c r="AI789" s="78"/>
      <c r="AJ789" s="115">
        <v>19</v>
      </c>
      <c r="AK789" s="124">
        <v>2147.5035653061218</v>
      </c>
      <c r="AL789" s="78"/>
      <c r="AM789" s="124">
        <v>7609.1480051020426</v>
      </c>
      <c r="AN789" s="124">
        <v>11898.311547959191</v>
      </c>
      <c r="AO789" s="124">
        <v>4.4510826530612242</v>
      </c>
      <c r="AP789" s="78"/>
      <c r="AQ789" s="78"/>
      <c r="AR789" s="78"/>
      <c r="AS789" s="78">
        <v>0</v>
      </c>
      <c r="AT789" s="122">
        <v>59.8</v>
      </c>
      <c r="AU789" s="78"/>
      <c r="AV789" s="78"/>
      <c r="AW789" s="78" t="s">
        <v>96</v>
      </c>
      <c r="AX789" s="78" t="s">
        <v>98</v>
      </c>
      <c r="AY789" s="78">
        <v>3596.6</v>
      </c>
      <c r="AZ789" s="78">
        <v>5019.8999999999996</v>
      </c>
      <c r="BA789" s="78">
        <v>0</v>
      </c>
      <c r="BB789" s="78">
        <v>717.65615119792051</v>
      </c>
      <c r="BC789" s="78" t="str">
        <f t="shared" si="367"/>
        <v>R17S4C1</v>
      </c>
      <c r="BD789" s="78">
        <f t="shared" si="368"/>
        <v>717.65615119792051</v>
      </c>
      <c r="BE789" s="78">
        <v>1021.4400000000002</v>
      </c>
      <c r="BF789" s="78"/>
      <c r="BG789" s="99" t="e">
        <v>#N/A</v>
      </c>
      <c r="BH789" s="142">
        <v>2.263157894736842</v>
      </c>
      <c r="BI789" s="99" t="e">
        <v>#N/A</v>
      </c>
      <c r="BJ789" s="99" t="e">
        <f t="shared" si="369"/>
        <v>#N/A</v>
      </c>
      <c r="BK789" s="99" t="e">
        <v>#N/A</v>
      </c>
      <c r="BL789" s="142">
        <v>3.0232558139534884</v>
      </c>
      <c r="BM789" s="76" t="str">
        <f t="shared" si="381"/>
        <v>R17S4</v>
      </c>
      <c r="BN789" s="76" t="e">
        <f t="shared" si="371"/>
        <v>#DIV/0!</v>
      </c>
      <c r="BO789" s="76"/>
      <c r="BP789" s="110">
        <f t="shared" si="372"/>
        <v>4.0056897089325192</v>
      </c>
      <c r="BQ789" s="144">
        <f t="shared" si="373"/>
        <v>0.91100000000000003</v>
      </c>
      <c r="BR789" s="110">
        <f t="shared" si="374"/>
        <v>4.0056897089325192</v>
      </c>
      <c r="BS789" s="99" t="e">
        <v>#N/A</v>
      </c>
      <c r="BT789" s="99">
        <f t="shared" si="375"/>
        <v>0</v>
      </c>
      <c r="BU789" s="122"/>
      <c r="BV789" s="122">
        <f t="shared" si="376"/>
        <v>-2063</v>
      </c>
      <c r="BW789" s="122">
        <f t="shared" si="377"/>
        <v>2.1186046511627907E-2</v>
      </c>
      <c r="BX789" s="122" t="s">
        <v>1376</v>
      </c>
      <c r="BY789" s="122">
        <f t="shared" si="378"/>
        <v>7.852670640430652E-2</v>
      </c>
      <c r="BZ789" s="78">
        <v>-6.0547258623172109</v>
      </c>
      <c r="CA789" s="122">
        <f t="shared" si="379"/>
        <v>-6.0547258623172109</v>
      </c>
      <c r="CB789" s="122">
        <f t="shared" si="380"/>
        <v>0</v>
      </c>
    </row>
    <row r="790" spans="1:80" x14ac:dyDescent="0.35">
      <c r="A790" s="78" t="s">
        <v>109</v>
      </c>
      <c r="B790" s="78">
        <v>3</v>
      </c>
      <c r="C790" s="78" t="s">
        <v>45</v>
      </c>
      <c r="D790" s="78">
        <v>1</v>
      </c>
      <c r="E790" s="78"/>
      <c r="F790" s="78">
        <v>2959</v>
      </c>
      <c r="G790" s="78">
        <v>2961</v>
      </c>
      <c r="H790" s="78">
        <v>2830.02</v>
      </c>
      <c r="I790" s="78"/>
      <c r="J790" s="115">
        <v>6</v>
      </c>
      <c r="K790" s="78"/>
      <c r="L790" s="115"/>
      <c r="M790" s="78">
        <v>140.30000000000001</v>
      </c>
      <c r="N790" s="115"/>
      <c r="O790" s="78">
        <v>46.3</v>
      </c>
      <c r="P790" s="115"/>
      <c r="Q790" s="94">
        <v>0.19500000000000001</v>
      </c>
      <c r="R790" s="78">
        <v>0.66800000000000004</v>
      </c>
      <c r="S790" s="93">
        <v>2099</v>
      </c>
      <c r="T790" s="93">
        <v>2493</v>
      </c>
      <c r="U790" s="115"/>
      <c r="V790" s="115"/>
      <c r="W790" s="115"/>
      <c r="X790" s="115"/>
      <c r="Y790" s="115"/>
      <c r="Z790" s="93">
        <v>685.5</v>
      </c>
      <c r="AA790" s="93">
        <v>9.93</v>
      </c>
      <c r="AB790" s="115"/>
      <c r="AC790" s="115" t="e">
        <v>#N/A</v>
      </c>
      <c r="AD790" s="93">
        <v>255.065</v>
      </c>
      <c r="AE790" s="115"/>
      <c r="AF790" s="115"/>
      <c r="AG790" s="115"/>
      <c r="AH790" s="111">
        <v>0.105</v>
      </c>
      <c r="AI790" s="78">
        <v>3.5930769230769238E-2</v>
      </c>
      <c r="AJ790" s="115">
        <v>7.1</v>
      </c>
      <c r="AK790" s="124">
        <v>2313.7358915254249</v>
      </c>
      <c r="AL790" s="78"/>
      <c r="AM790" s="124">
        <v>6930.1889101694906</v>
      </c>
      <c r="AN790" s="124">
        <v>10495.601036440679</v>
      </c>
      <c r="AO790" s="124">
        <v>2.0172635593220338</v>
      </c>
      <c r="AP790" s="78"/>
      <c r="AQ790" s="78"/>
      <c r="AR790" s="78"/>
      <c r="AS790" s="78">
        <v>0</v>
      </c>
      <c r="AT790" s="122">
        <v>51.800000000000004</v>
      </c>
      <c r="AU790" s="78"/>
      <c r="AV790" s="78"/>
      <c r="AW790" s="78" t="s">
        <v>96</v>
      </c>
      <c r="AX790" s="78" t="s">
        <v>98</v>
      </c>
      <c r="AY790" s="78">
        <v>3649</v>
      </c>
      <c r="AZ790" s="78">
        <v>5082.0079999999998</v>
      </c>
      <c r="BA790" s="78">
        <v>0</v>
      </c>
      <c r="BB790" s="78">
        <v>2296.1281444346441</v>
      </c>
      <c r="BC790" s="78" t="str">
        <f t="shared" si="367"/>
        <v>R17S3C1</v>
      </c>
      <c r="BD790" s="78">
        <f t="shared" si="368"/>
        <v>2296.1281444346441</v>
      </c>
      <c r="BE790" s="78">
        <v>3290.37</v>
      </c>
      <c r="BF790" s="78"/>
      <c r="BG790" s="99" t="e">
        <v>#N/A</v>
      </c>
      <c r="BH790" s="142">
        <v>6.52112676056338</v>
      </c>
      <c r="BI790" s="99" t="e">
        <v>#N/A</v>
      </c>
      <c r="BJ790" s="99" t="e">
        <f t="shared" si="369"/>
        <v>#N/A</v>
      </c>
      <c r="BK790" s="99" t="e">
        <v>#N/A</v>
      </c>
      <c r="BL790" s="142">
        <v>3.0302375809935209</v>
      </c>
      <c r="BM790" s="76" t="str">
        <f t="shared" si="381"/>
        <v>R17S3</v>
      </c>
      <c r="BN790" s="76" t="e">
        <f t="shared" si="371"/>
        <v>#DIV/0!</v>
      </c>
      <c r="BO790" s="76"/>
      <c r="BP790" s="110">
        <f t="shared" si="372"/>
        <v>3.6497617833416509</v>
      </c>
      <c r="BQ790" s="144">
        <f t="shared" si="373"/>
        <v>0.66800000000000004</v>
      </c>
      <c r="BR790" s="110">
        <f t="shared" si="374"/>
        <v>3.6497617833416509</v>
      </c>
      <c r="BS790" s="99" t="e">
        <v>#N/A</v>
      </c>
      <c r="BT790" s="99">
        <f t="shared" si="375"/>
        <v>0</v>
      </c>
      <c r="BU790" s="122"/>
      <c r="BV790" s="122">
        <f t="shared" si="376"/>
        <v>-2099</v>
      </c>
      <c r="BW790" s="122">
        <f t="shared" si="377"/>
        <v>1.4427645788336935E-2</v>
      </c>
      <c r="BX790" s="122" t="s">
        <v>1376</v>
      </c>
      <c r="BY790" s="122">
        <f t="shared" si="378"/>
        <v>7.4333302252718059E-2</v>
      </c>
      <c r="BZ790" s="78">
        <v>-6.090847117027204</v>
      </c>
      <c r="CA790" s="122">
        <f t="shared" si="379"/>
        <v>-6.090847117027204</v>
      </c>
      <c r="CB790" s="122">
        <f t="shared" si="380"/>
        <v>0</v>
      </c>
    </row>
    <row r="791" spans="1:80" x14ac:dyDescent="0.35">
      <c r="A791" s="78" t="s">
        <v>109</v>
      </c>
      <c r="B791" s="78">
        <v>2</v>
      </c>
      <c r="C791" s="78" t="s">
        <v>44</v>
      </c>
      <c r="D791" s="78">
        <v>1</v>
      </c>
      <c r="E791" s="78"/>
      <c r="F791" s="78">
        <v>3025</v>
      </c>
      <c r="G791" s="78">
        <v>3027</v>
      </c>
      <c r="H791" s="78">
        <v>2895.34</v>
      </c>
      <c r="I791" s="78"/>
      <c r="J791" s="115">
        <v>6</v>
      </c>
      <c r="K791" s="78"/>
      <c r="L791" s="115"/>
      <c r="M791" s="78">
        <v>76</v>
      </c>
      <c r="N791" s="115"/>
      <c r="O791" s="78">
        <v>30</v>
      </c>
      <c r="P791" s="115"/>
      <c r="Q791" s="94">
        <v>0.106</v>
      </c>
      <c r="R791" s="78">
        <v>1.18</v>
      </c>
      <c r="S791" s="93">
        <v>5134</v>
      </c>
      <c r="T791" s="93"/>
      <c r="U791" s="115"/>
      <c r="V791" s="115"/>
      <c r="W791" s="115"/>
      <c r="X791" s="115"/>
      <c r="Y791" s="115"/>
      <c r="Z791" s="93">
        <v>99.6</v>
      </c>
      <c r="AA791" s="93">
        <v>2.1800000000000002</v>
      </c>
      <c r="AB791" s="115"/>
      <c r="AC791" s="115" t="e">
        <v>#N/A</v>
      </c>
      <c r="AD791" s="93">
        <v>609.79999999999995</v>
      </c>
      <c r="AE791" s="115"/>
      <c r="AF791" s="115"/>
      <c r="AG791" s="115"/>
      <c r="AH791" s="111">
        <v>0.105</v>
      </c>
      <c r="AI791" s="78">
        <v>3.5930769230769238E-2</v>
      </c>
      <c r="AJ791" s="115"/>
      <c r="AK791" s="124">
        <v>2313.7358915254249</v>
      </c>
      <c r="AL791" s="78"/>
      <c r="AM791" s="124">
        <v>6930.1889101694906</v>
      </c>
      <c r="AN791" s="124">
        <v>10495.601036440679</v>
      </c>
      <c r="AO791" s="124">
        <v>2.0172635593220338</v>
      </c>
      <c r="AP791" s="78"/>
      <c r="AQ791" s="78"/>
      <c r="AR791" s="78"/>
      <c r="AS791" s="78">
        <v>0</v>
      </c>
      <c r="AT791" s="122">
        <v>51.800000000000004</v>
      </c>
      <c r="AU791" s="78"/>
      <c r="AV791" s="78"/>
      <c r="AW791" s="78" t="s">
        <v>96</v>
      </c>
      <c r="AX791" s="78" t="s">
        <v>98</v>
      </c>
      <c r="AY791" s="78">
        <v>3681.9</v>
      </c>
      <c r="AZ791" s="78">
        <v>5108.1360000000004</v>
      </c>
      <c r="BA791" s="78">
        <v>0</v>
      </c>
      <c r="BB791" s="78">
        <v>163.7527029187315</v>
      </c>
      <c r="BC791" s="78" t="str">
        <f t="shared" si="367"/>
        <v>R17S2C1</v>
      </c>
      <c r="BD791" s="78">
        <f t="shared" si="368"/>
        <v>163.7527029187315</v>
      </c>
      <c r="BE791" s="78">
        <v>233.55</v>
      </c>
      <c r="BF791" s="78" t="s">
        <v>49</v>
      </c>
      <c r="BG791" s="99" t="e">
        <v>#N/A</v>
      </c>
      <c r="BH791" s="142" t="e">
        <v>#DIV/0!</v>
      </c>
      <c r="BI791" s="99" t="e">
        <v>#N/A</v>
      </c>
      <c r="BJ791" s="99" t="e">
        <f t="shared" si="369"/>
        <v>#N/A</v>
      </c>
      <c r="BK791" s="99" t="e">
        <v>#N/A</v>
      </c>
      <c r="BL791" s="142">
        <v>2.5333333333333332</v>
      </c>
      <c r="BM791" s="76" t="str">
        <f t="shared" si="381"/>
        <v>R17S2</v>
      </c>
      <c r="BN791" s="76" t="e">
        <f t="shared" si="371"/>
        <v>#DIV/0!</v>
      </c>
      <c r="BO791" s="76"/>
      <c r="BP791" s="110">
        <f t="shared" si="372"/>
        <v>24.860215306260898</v>
      </c>
      <c r="BQ791" s="144">
        <f t="shared" si="373"/>
        <v>1.18</v>
      </c>
      <c r="BR791" s="110">
        <f t="shared" si="374"/>
        <v>24.860215306260898</v>
      </c>
      <c r="BS791" s="99" t="e">
        <v>#N/A</v>
      </c>
      <c r="BT791" s="99">
        <f t="shared" si="375"/>
        <v>0</v>
      </c>
      <c r="BU791" s="122"/>
      <c r="BV791" s="122">
        <f t="shared" si="376"/>
        <v>-5134</v>
      </c>
      <c r="BW791" s="122">
        <f t="shared" si="377"/>
        <v>3.9333333333333331E-2</v>
      </c>
      <c r="BX791" s="122" t="s">
        <v>1376</v>
      </c>
      <c r="BY791" s="122">
        <f t="shared" si="378"/>
        <v>9.8419724124572977E-2</v>
      </c>
      <c r="BZ791" s="78">
        <v>-5.0080668009915597</v>
      </c>
      <c r="CA791" s="122">
        <f t="shared" si="379"/>
        <v>-5.0080668009915597</v>
      </c>
      <c r="CB791" s="122">
        <f t="shared" si="380"/>
        <v>0</v>
      </c>
    </row>
    <row r="792" spans="1:80" x14ac:dyDescent="0.35">
      <c r="A792" s="78" t="s">
        <v>109</v>
      </c>
      <c r="B792" s="78">
        <v>1</v>
      </c>
      <c r="C792" s="78" t="s">
        <v>44</v>
      </c>
      <c r="D792" s="78">
        <v>1</v>
      </c>
      <c r="E792" s="78"/>
      <c r="F792" s="78">
        <v>3291</v>
      </c>
      <c r="G792" s="78">
        <v>3292</v>
      </c>
      <c r="H792" s="78">
        <v>3156.5</v>
      </c>
      <c r="I792" s="78"/>
      <c r="J792" s="115">
        <v>6</v>
      </c>
      <c r="K792" s="78"/>
      <c r="L792" s="115"/>
      <c r="M792" s="78">
        <v>88</v>
      </c>
      <c r="N792" s="115"/>
      <c r="O792" s="78">
        <v>78</v>
      </c>
      <c r="P792" s="115"/>
      <c r="Q792" s="94">
        <v>0.13300000000000001</v>
      </c>
      <c r="R792" s="78">
        <v>0.63200000000000001</v>
      </c>
      <c r="S792" s="93">
        <v>866</v>
      </c>
      <c r="T792" s="93">
        <v>546</v>
      </c>
      <c r="U792" s="115"/>
      <c r="V792" s="115"/>
      <c r="W792" s="115"/>
      <c r="X792" s="115"/>
      <c r="Y792" s="115"/>
      <c r="Z792" s="93">
        <v>156.9</v>
      </c>
      <c r="AA792" s="93">
        <v>27.26</v>
      </c>
      <c r="AB792" s="115"/>
      <c r="AC792" s="115" t="e">
        <v>#N/A</v>
      </c>
      <c r="AD792" s="93">
        <v>180.83500000000001</v>
      </c>
      <c r="AE792" s="115"/>
      <c r="AF792" s="115"/>
      <c r="AG792" s="115"/>
      <c r="AH792" s="111">
        <v>0.11</v>
      </c>
      <c r="AI792" s="78"/>
      <c r="AJ792" s="115">
        <v>11</v>
      </c>
      <c r="AK792" s="124">
        <v>2138.350801600001</v>
      </c>
      <c r="AL792" s="78"/>
      <c r="AM792" s="124">
        <v>6998.3802472000016</v>
      </c>
      <c r="AN792" s="124">
        <v>10650.887228799989</v>
      </c>
      <c r="AO792" s="124">
        <v>2.6965087999999988</v>
      </c>
      <c r="AP792" s="78"/>
      <c r="AQ792" s="78"/>
      <c r="AR792" s="78"/>
      <c r="AS792" s="78">
        <v>0</v>
      </c>
      <c r="AT792" s="122">
        <v>49.4</v>
      </c>
      <c r="AU792" s="78"/>
      <c r="AV792" s="78"/>
      <c r="AW792" s="78" t="s">
        <v>96</v>
      </c>
      <c r="AX792" s="78" t="s">
        <v>98</v>
      </c>
      <c r="AY792" s="78">
        <v>3896.5</v>
      </c>
      <c r="AZ792" s="78">
        <v>5212.6000000000004</v>
      </c>
      <c r="BA792" s="78">
        <v>4.74</v>
      </c>
      <c r="BB792" s="78">
        <v>575.29822961781008</v>
      </c>
      <c r="BC792" s="78" t="str">
        <f t="shared" si="367"/>
        <v>R17S1C1</v>
      </c>
      <c r="BD792" s="78">
        <f t="shared" si="368"/>
        <v>575.29822961781008</v>
      </c>
      <c r="BE792" s="78">
        <v>757.15</v>
      </c>
      <c r="BF792" s="78"/>
      <c r="BG792" s="99" t="e">
        <v>#N/A</v>
      </c>
      <c r="BH792" s="142">
        <v>7.0909090909090908</v>
      </c>
      <c r="BI792" s="99" t="e">
        <v>#N/A</v>
      </c>
      <c r="BJ792" s="99" t="e">
        <f t="shared" si="369"/>
        <v>#N/A</v>
      </c>
      <c r="BK792" s="99" t="e">
        <v>#N/A</v>
      </c>
      <c r="BL792" s="142">
        <v>1.1282051282051282</v>
      </c>
      <c r="BM792" s="76" t="str">
        <f t="shared" si="381"/>
        <v>R17S1</v>
      </c>
      <c r="BN792" s="76" t="e">
        <f t="shared" si="371"/>
        <v>#DIV/0!</v>
      </c>
      <c r="BO792" s="76"/>
      <c r="BP792" s="110">
        <f t="shared" si="372"/>
        <v>2.4488237477622521</v>
      </c>
      <c r="BQ792" s="144">
        <f t="shared" si="373"/>
        <v>0.63200000000000001</v>
      </c>
      <c r="BR792" s="110">
        <f t="shared" si="374"/>
        <v>2.4488237477622521</v>
      </c>
      <c r="BS792" s="99" t="e">
        <v>#N/A</v>
      </c>
      <c r="BT792" s="99">
        <f t="shared" si="375"/>
        <v>0</v>
      </c>
      <c r="BU792" s="122"/>
      <c r="BV792" s="122">
        <f t="shared" si="376"/>
        <v>-866</v>
      </c>
      <c r="BW792" s="122">
        <f t="shared" si="377"/>
        <v>8.1025641025641026E-3</v>
      </c>
      <c r="BX792" s="122" t="s">
        <v>1377</v>
      </c>
      <c r="BY792" s="122">
        <f t="shared" si="378"/>
        <v>3.9266850174471624E-2</v>
      </c>
      <c r="BZ792" s="78">
        <v>-5.6645282263398347</v>
      </c>
      <c r="CA792" s="122">
        <f t="shared" si="379"/>
        <v>-5.6645282263398347</v>
      </c>
      <c r="CB792" s="122">
        <f t="shared" si="380"/>
        <v>0</v>
      </c>
    </row>
    <row r="793" spans="1:80" x14ac:dyDescent="0.35">
      <c r="A793" s="78" t="s">
        <v>110</v>
      </c>
      <c r="B793" s="78">
        <v>5</v>
      </c>
      <c r="C793" s="78" t="s">
        <v>46</v>
      </c>
      <c r="D793" s="78">
        <v>1</v>
      </c>
      <c r="E793" s="78"/>
      <c r="F793" s="78">
        <v>2735.9</v>
      </c>
      <c r="G793" s="78">
        <v>2740.9</v>
      </c>
      <c r="H793" s="78">
        <v>2623.6</v>
      </c>
      <c r="I793" s="78"/>
      <c r="J793" s="78">
        <v>6</v>
      </c>
      <c r="K793" s="78">
        <v>413.6</v>
      </c>
      <c r="L793" s="78"/>
      <c r="M793" s="78">
        <v>88</v>
      </c>
      <c r="N793" s="115"/>
      <c r="O793" s="78">
        <v>66</v>
      </c>
      <c r="P793" s="115"/>
      <c r="Q793" s="93">
        <v>0.28100000000000003</v>
      </c>
      <c r="R793" s="78">
        <v>0.78500000000000003</v>
      </c>
      <c r="S793" s="93">
        <v>2199</v>
      </c>
      <c r="T793" s="93">
        <v>7667</v>
      </c>
      <c r="U793" s="115"/>
      <c r="V793" s="115"/>
      <c r="W793" s="115"/>
      <c r="X793" s="115"/>
      <c r="Y793" s="115"/>
      <c r="Z793" s="93">
        <v>0</v>
      </c>
      <c r="AA793" s="93">
        <v>0</v>
      </c>
      <c r="AB793" s="115"/>
      <c r="AC793" s="115" t="e">
        <v>#N/A</v>
      </c>
      <c r="AD793" s="96">
        <v>292.82</v>
      </c>
      <c r="AE793" s="115"/>
      <c r="AF793" s="78"/>
      <c r="AG793" s="78"/>
      <c r="AH793" s="111">
        <v>0.11</v>
      </c>
      <c r="AI793" s="78"/>
      <c r="AJ793" s="78">
        <v>66</v>
      </c>
      <c r="AK793" s="124">
        <v>2138.350801600001</v>
      </c>
      <c r="AL793" s="78"/>
      <c r="AM793" s="124">
        <v>6998.3802472000016</v>
      </c>
      <c r="AN793" s="124">
        <v>10650.887228799989</v>
      </c>
      <c r="AO793" s="124">
        <v>2.6965087999999988</v>
      </c>
      <c r="AP793" s="78"/>
      <c r="AQ793" s="78"/>
      <c r="AR793" s="78"/>
      <c r="AS793" s="78">
        <v>0</v>
      </c>
      <c r="AT793" s="122">
        <v>49.4</v>
      </c>
      <c r="AU793" s="78"/>
      <c r="AV793" s="78"/>
      <c r="AW793" s="78" t="s">
        <v>96</v>
      </c>
      <c r="AX793" s="78" t="s">
        <v>98</v>
      </c>
      <c r="AY793" s="78">
        <v>3952.4</v>
      </c>
      <c r="AZ793" s="78">
        <v>4999.4399999999996</v>
      </c>
      <c r="BA793" s="78"/>
      <c r="BB793" s="78">
        <v>699.18054706601504</v>
      </c>
      <c r="BC793" s="78" t="str">
        <f t="shared" si="367"/>
        <v>R16S5C1</v>
      </c>
      <c r="BD793" s="78">
        <f t="shared" si="368"/>
        <v>233.67588522170692</v>
      </c>
      <c r="BE793" s="78">
        <v>732.07</v>
      </c>
      <c r="BF793" s="78"/>
      <c r="BG793" s="99" t="e">
        <v>#N/A</v>
      </c>
      <c r="BH793" s="142">
        <v>3</v>
      </c>
      <c r="BI793" s="99" t="e">
        <v>#N/A</v>
      </c>
      <c r="BJ793" s="99" t="e">
        <f t="shared" si="369"/>
        <v>#N/A</v>
      </c>
      <c r="BK793" s="99" t="e">
        <v>#N/A</v>
      </c>
      <c r="BL793" s="142">
        <v>1.3333333333333333</v>
      </c>
      <c r="BM793" s="76" t="str">
        <f t="shared" si="381"/>
        <v>R16S5</v>
      </c>
      <c r="BN793" s="76" t="e">
        <f t="shared" si="371"/>
        <v>#DIV/0!</v>
      </c>
      <c r="BO793" s="76"/>
      <c r="BP793" s="110">
        <f t="shared" si="372"/>
        <v>4.6862606583382913</v>
      </c>
      <c r="BQ793" s="144">
        <f t="shared" si="373"/>
        <v>0.78500000000000003</v>
      </c>
      <c r="BR793" s="110">
        <f t="shared" si="374"/>
        <v>4.6862606583382913</v>
      </c>
      <c r="BS793" s="99">
        <v>4</v>
      </c>
      <c r="BT793" s="99">
        <f t="shared" si="375"/>
        <v>0</v>
      </c>
      <c r="BU793" s="122">
        <v>2</v>
      </c>
      <c r="BV793" s="122">
        <f t="shared" si="376"/>
        <v>-2199</v>
      </c>
      <c r="BW793" s="122">
        <f t="shared" si="377"/>
        <v>1.1893939393939394E-2</v>
      </c>
      <c r="BX793" s="122" t="s">
        <v>1376</v>
      </c>
      <c r="BY793" s="122">
        <f t="shared" si="378"/>
        <v>4.640627747892101E-2</v>
      </c>
      <c r="BZ793" s="78">
        <v>-2.5258585330217556</v>
      </c>
      <c r="CA793" s="122">
        <f t="shared" si="379"/>
        <v>-2.5258585330217556</v>
      </c>
      <c r="CB793" s="122">
        <f t="shared" si="380"/>
        <v>0</v>
      </c>
    </row>
    <row r="794" spans="1:80" x14ac:dyDescent="0.35">
      <c r="A794" s="78" t="s">
        <v>110</v>
      </c>
      <c r="B794" s="78">
        <v>5</v>
      </c>
      <c r="C794" s="78" t="s">
        <v>46</v>
      </c>
      <c r="D794" s="78">
        <v>2</v>
      </c>
      <c r="E794" s="78"/>
      <c r="F794" s="78">
        <v>2775.2</v>
      </c>
      <c r="G794" s="78">
        <v>2781</v>
      </c>
      <c r="H794" s="78">
        <v>2662.61</v>
      </c>
      <c r="I794" s="78"/>
      <c r="J794" s="78">
        <v>6</v>
      </c>
      <c r="K794" s="78">
        <v>413.6</v>
      </c>
      <c r="L794" s="78"/>
      <c r="M794" s="78">
        <v>88</v>
      </c>
      <c r="N794" s="115"/>
      <c r="O794" s="78">
        <v>66</v>
      </c>
      <c r="P794" s="115"/>
      <c r="Q794" s="115"/>
      <c r="R794" s="78">
        <v>0.78500000000000003</v>
      </c>
      <c r="S794" s="115"/>
      <c r="T794" s="115"/>
      <c r="U794" s="115"/>
      <c r="V794" s="115"/>
      <c r="W794" s="115"/>
      <c r="X794" s="115"/>
      <c r="Y794" s="115"/>
      <c r="Z794" s="115"/>
      <c r="AA794" s="115"/>
      <c r="AB794" s="115"/>
      <c r="AC794" s="115" t="e">
        <v>#N/A</v>
      </c>
      <c r="AD794" s="96">
        <v>292.82</v>
      </c>
      <c r="AE794" s="115"/>
      <c r="AF794" s="78"/>
      <c r="AG794" s="78"/>
      <c r="AH794" s="111">
        <v>0.11</v>
      </c>
      <c r="AI794" s="78"/>
      <c r="AJ794" s="78">
        <v>66</v>
      </c>
      <c r="AK794" s="124">
        <v>2138.350801600001</v>
      </c>
      <c r="AL794" s="78"/>
      <c r="AM794" s="124">
        <v>6998.3802472000016</v>
      </c>
      <c r="AN794" s="124">
        <v>10650.887228799989</v>
      </c>
      <c r="AO794" s="124">
        <v>2.6965087999999988</v>
      </c>
      <c r="AP794" s="78"/>
      <c r="AQ794" s="78"/>
      <c r="AR794" s="78"/>
      <c r="AS794" s="78">
        <v>0</v>
      </c>
      <c r="AT794" s="122">
        <v>49.4</v>
      </c>
      <c r="AU794" s="78"/>
      <c r="AV794" s="78"/>
      <c r="AW794" s="78" t="s">
        <v>96</v>
      </c>
      <c r="AX794" s="78" t="s">
        <v>98</v>
      </c>
      <c r="AY794" s="78">
        <v>3969.2</v>
      </c>
      <c r="AZ794" s="78">
        <v>5015.0439999999999</v>
      </c>
      <c r="BA794" s="78"/>
      <c r="BB794" s="78">
        <v>1.003973824011994</v>
      </c>
      <c r="BC794" s="78" t="str">
        <f t="shared" si="367"/>
        <v>R16S5C2</v>
      </c>
      <c r="BD794" s="78">
        <f t="shared" si="368"/>
        <v>233.67588522170692</v>
      </c>
      <c r="BE794" s="78">
        <v>1.0499999999999998</v>
      </c>
      <c r="BF794" s="78"/>
      <c r="BG794" s="99" t="e">
        <v>#N/A</v>
      </c>
      <c r="BH794" s="142">
        <v>3</v>
      </c>
      <c r="BI794" s="99" t="e">
        <v>#N/A</v>
      </c>
      <c r="BJ794" s="99" t="e">
        <f t="shared" si="369"/>
        <v>#N/A</v>
      </c>
      <c r="BK794" s="99" t="e">
        <v>#N/A</v>
      </c>
      <c r="BL794" s="142">
        <v>1.3333333333333333</v>
      </c>
      <c r="BM794" s="76" t="str">
        <f t="shared" si="381"/>
        <v>R16S5</v>
      </c>
      <c r="BN794" s="76" t="e">
        <f t="shared" si="371"/>
        <v>#DIV/0!</v>
      </c>
      <c r="BO794" s="76"/>
      <c r="BP794" s="110">
        <f t="shared" si="372"/>
        <v>4.6862606583382913</v>
      </c>
      <c r="BQ794" s="144">
        <f t="shared" si="373"/>
        <v>0.78500000000000003</v>
      </c>
      <c r="BR794" s="110">
        <f t="shared" si="374"/>
        <v>4.6862606583382913</v>
      </c>
      <c r="BS794" s="99">
        <v>4</v>
      </c>
      <c r="BT794" s="99">
        <f t="shared" si="375"/>
        <v>0</v>
      </c>
      <c r="BU794" s="122">
        <v>2</v>
      </c>
      <c r="BV794" s="122">
        <f t="shared" si="376"/>
        <v>0</v>
      </c>
      <c r="BW794" s="122">
        <f t="shared" si="377"/>
        <v>1.1893939393939394E-2</v>
      </c>
      <c r="BX794" s="122" t="s">
        <v>1376</v>
      </c>
      <c r="BY794" s="122">
        <f t="shared" si="378"/>
        <v>4.640627747892101E-2</v>
      </c>
      <c r="BZ794" s="78">
        <v>-2.5258585330217556</v>
      </c>
      <c r="CA794" s="122">
        <f t="shared" si="379"/>
        <v>-2.5258585330217556</v>
      </c>
      <c r="CB794" s="122">
        <f t="shared" si="380"/>
        <v>0</v>
      </c>
    </row>
    <row r="795" spans="1:80" x14ac:dyDescent="0.35">
      <c r="A795" s="78" t="s">
        <v>110</v>
      </c>
      <c r="B795" s="78">
        <v>5</v>
      </c>
      <c r="C795" s="78" t="s">
        <v>46</v>
      </c>
      <c r="D795" s="78">
        <v>3</v>
      </c>
      <c r="E795" s="78"/>
      <c r="F795" s="78">
        <v>2789</v>
      </c>
      <c r="G795" s="78">
        <v>2795</v>
      </c>
      <c r="H795" s="78">
        <v>2676.31</v>
      </c>
      <c r="I795" s="78"/>
      <c r="J795" s="78">
        <v>6</v>
      </c>
      <c r="K795" s="78">
        <v>413.6</v>
      </c>
      <c r="L795" s="78"/>
      <c r="M795" s="78">
        <v>88</v>
      </c>
      <c r="N795" s="115"/>
      <c r="O795" s="78">
        <v>66</v>
      </c>
      <c r="P795" s="115"/>
      <c r="Q795" s="115"/>
      <c r="R795" s="78">
        <v>0.78500000000000003</v>
      </c>
      <c r="S795" s="78"/>
      <c r="T795" s="115"/>
      <c r="U795" s="115"/>
      <c r="V795" s="115"/>
      <c r="W795" s="115"/>
      <c r="X795" s="115"/>
      <c r="Y795" s="115"/>
      <c r="Z795" s="78"/>
      <c r="AA795" s="115"/>
      <c r="AB795" s="115"/>
      <c r="AC795" s="115" t="e">
        <v>#N/A</v>
      </c>
      <c r="AD795" s="96">
        <v>292.82</v>
      </c>
      <c r="AE795" s="115"/>
      <c r="AF795" s="78"/>
      <c r="AG795" s="78"/>
      <c r="AH795" s="111">
        <v>9.8000000000000004E-2</v>
      </c>
      <c r="AI795" s="78">
        <v>7.1597750000000002E-2</v>
      </c>
      <c r="AJ795" s="78">
        <v>66</v>
      </c>
      <c r="AK795" s="124">
        <v>2350.790344827587</v>
      </c>
      <c r="AL795" s="78"/>
      <c r="AM795" s="124">
        <v>7132.7717304597691</v>
      </c>
      <c r="AN795" s="124">
        <v>10849.17752988505</v>
      </c>
      <c r="AO795" s="124">
        <v>4.5586425287356311</v>
      </c>
      <c r="AP795" s="78"/>
      <c r="AQ795" s="78"/>
      <c r="AR795" s="78"/>
      <c r="AS795" s="78">
        <v>0</v>
      </c>
      <c r="AT795" s="122">
        <v>53.7</v>
      </c>
      <c r="AU795" s="78"/>
      <c r="AV795" s="78"/>
      <c r="AW795" s="78" t="s">
        <v>96</v>
      </c>
      <c r="AX795" s="78" t="s">
        <v>98</v>
      </c>
      <c r="AY795" s="78">
        <v>3976.8</v>
      </c>
      <c r="AZ795" s="78">
        <v>5020.5240000000003</v>
      </c>
      <c r="BA795" s="78"/>
      <c r="BB795" s="78">
        <v>0.84313477509379864</v>
      </c>
      <c r="BC795" s="78" t="str">
        <f t="shared" si="367"/>
        <v>R16S5C3</v>
      </c>
      <c r="BD795" s="78">
        <f t="shared" si="368"/>
        <v>233.67588522170692</v>
      </c>
      <c r="BE795" s="78">
        <v>0.88</v>
      </c>
      <c r="BF795" s="78"/>
      <c r="BG795" s="99" t="e">
        <v>#N/A</v>
      </c>
      <c r="BH795" s="142">
        <v>3</v>
      </c>
      <c r="BI795" s="99" t="e">
        <v>#N/A</v>
      </c>
      <c r="BJ795" s="99" t="e">
        <f t="shared" si="369"/>
        <v>#N/A</v>
      </c>
      <c r="BK795" s="99" t="e">
        <v>#N/A</v>
      </c>
      <c r="BL795" s="142">
        <v>1.3333333333333333</v>
      </c>
      <c r="BM795" s="76" t="str">
        <f t="shared" si="381"/>
        <v>R16S5</v>
      </c>
      <c r="BN795" s="76" t="e">
        <f t="shared" si="371"/>
        <v>#DIV/0!</v>
      </c>
      <c r="BO795" s="76"/>
      <c r="BP795" s="110">
        <f t="shared" si="372"/>
        <v>4.6862606583382913</v>
      </c>
      <c r="BQ795" s="144">
        <f t="shared" si="373"/>
        <v>0.78500000000000003</v>
      </c>
      <c r="BR795" s="110">
        <f t="shared" si="374"/>
        <v>4.6862606583382913</v>
      </c>
      <c r="BS795" s="99">
        <v>4</v>
      </c>
      <c r="BT795" s="99">
        <f t="shared" si="375"/>
        <v>0</v>
      </c>
      <c r="BU795" s="122">
        <v>2</v>
      </c>
      <c r="BV795" s="122">
        <f t="shared" si="376"/>
        <v>0</v>
      </c>
      <c r="BW795" s="122">
        <f t="shared" si="377"/>
        <v>1.1893939393939394E-2</v>
      </c>
      <c r="BX795" s="122" t="s">
        <v>1376</v>
      </c>
      <c r="BY795" s="122">
        <f t="shared" si="378"/>
        <v>4.640627747892101E-2</v>
      </c>
      <c r="BZ795" s="78">
        <v>-2.5258585330217556</v>
      </c>
      <c r="CA795" s="122">
        <f t="shared" si="379"/>
        <v>-2.5258585330217556</v>
      </c>
      <c r="CB795" s="122">
        <f t="shared" si="380"/>
        <v>0</v>
      </c>
    </row>
    <row r="796" spans="1:80" x14ac:dyDescent="0.35">
      <c r="A796" s="78" t="s">
        <v>110</v>
      </c>
      <c r="B796" s="78">
        <v>4</v>
      </c>
      <c r="C796" s="78" t="s">
        <v>45</v>
      </c>
      <c r="D796" s="78">
        <v>1</v>
      </c>
      <c r="E796" s="78"/>
      <c r="F796" s="78">
        <v>2816.9</v>
      </c>
      <c r="G796" s="78">
        <v>2822</v>
      </c>
      <c r="H796" s="78">
        <v>2704.03</v>
      </c>
      <c r="I796" s="78"/>
      <c r="J796" s="78">
        <v>6</v>
      </c>
      <c r="K796" s="78">
        <v>413.6</v>
      </c>
      <c r="L796" s="78"/>
      <c r="M796" s="78">
        <v>90</v>
      </c>
      <c r="N796" s="115"/>
      <c r="O796" s="78">
        <v>50</v>
      </c>
      <c r="P796" s="115"/>
      <c r="Q796" s="93"/>
      <c r="R796" s="78">
        <v>0.193</v>
      </c>
      <c r="S796" s="78"/>
      <c r="T796" s="93"/>
      <c r="U796" s="115"/>
      <c r="V796" s="115"/>
      <c r="W796" s="115"/>
      <c r="X796" s="115"/>
      <c r="Y796" s="115"/>
      <c r="Z796" s="78"/>
      <c r="AA796" s="93">
        <v>2.59</v>
      </c>
      <c r="AB796" s="115"/>
      <c r="AC796" s="115" t="e">
        <v>#N/A</v>
      </c>
      <c r="AD796" s="93">
        <v>176</v>
      </c>
      <c r="AE796" s="115"/>
      <c r="AF796" s="78"/>
      <c r="AG796" s="78"/>
      <c r="AH796" s="111">
        <v>9.8000000000000004E-2</v>
      </c>
      <c r="AI796" s="78">
        <v>7.1597750000000002E-2</v>
      </c>
      <c r="AJ796" s="78">
        <v>12.3</v>
      </c>
      <c r="AK796" s="124">
        <v>2350.790344827587</v>
      </c>
      <c r="AL796" s="78"/>
      <c r="AM796" s="124">
        <v>7132.7717304597691</v>
      </c>
      <c r="AN796" s="124">
        <v>10849.17752988505</v>
      </c>
      <c r="AO796" s="124">
        <v>4.5586425287356311</v>
      </c>
      <c r="AP796" s="78"/>
      <c r="AQ796" s="78"/>
      <c r="AR796" s="78"/>
      <c r="AS796" s="78">
        <v>0</v>
      </c>
      <c r="AT796" s="122">
        <v>53.7</v>
      </c>
      <c r="AU796" s="78"/>
      <c r="AV796" s="78"/>
      <c r="AW796" s="78" t="s">
        <v>96</v>
      </c>
      <c r="AX796" s="78" t="s">
        <v>98</v>
      </c>
      <c r="AY796" s="78">
        <v>3983.2</v>
      </c>
      <c r="AZ796" s="78">
        <v>5031.6120000000001</v>
      </c>
      <c r="BA796" s="78"/>
      <c r="BB796" s="78">
        <v>350.41567627993567</v>
      </c>
      <c r="BC796" s="78" t="str">
        <f t="shared" si="367"/>
        <v>R16S4C1</v>
      </c>
      <c r="BD796" s="78">
        <f t="shared" si="368"/>
        <v>350.41567627993567</v>
      </c>
      <c r="BE796" s="78">
        <v>367.38</v>
      </c>
      <c r="BF796" s="78" t="s">
        <v>49</v>
      </c>
      <c r="BG796" s="99" t="e">
        <v>#N/A</v>
      </c>
      <c r="BH796" s="142">
        <v>4.0650406504065035</v>
      </c>
      <c r="BI796" s="99" t="e">
        <v>#N/A</v>
      </c>
      <c r="BJ796" s="99" t="e">
        <f t="shared" si="369"/>
        <v>#N/A</v>
      </c>
      <c r="BK796" s="99" t="e">
        <v>#N/A</v>
      </c>
      <c r="BL796" s="142">
        <v>1.8</v>
      </c>
      <c r="BM796" s="76" t="str">
        <f t="shared" si="381"/>
        <v>R16S4</v>
      </c>
      <c r="BN796" s="76" t="e">
        <f t="shared" si="371"/>
        <v>#DIV/0!</v>
      </c>
      <c r="BO796" s="76"/>
      <c r="BP796" s="110">
        <f t="shared" si="372"/>
        <v>3.6354022076806136</v>
      </c>
      <c r="BQ796" s="144">
        <f t="shared" si="373"/>
        <v>0.193</v>
      </c>
      <c r="BR796" s="110">
        <f t="shared" si="374"/>
        <v>3.6354022076806136</v>
      </c>
      <c r="BS796" s="99">
        <v>4</v>
      </c>
      <c r="BT796" s="99">
        <f t="shared" si="375"/>
        <v>0</v>
      </c>
      <c r="BU796" s="122">
        <v>2</v>
      </c>
      <c r="BV796" s="122">
        <f t="shared" si="376"/>
        <v>0</v>
      </c>
      <c r="BW796" s="122">
        <f t="shared" si="377"/>
        <v>3.8600000000000001E-3</v>
      </c>
      <c r="BX796" s="122" t="s">
        <v>1376</v>
      </c>
      <c r="BY796" s="122">
        <f t="shared" si="378"/>
        <v>6.1601405764820455E-2</v>
      </c>
      <c r="BZ796" s="78">
        <v>-5.1771431310354936</v>
      </c>
      <c r="CA796" s="122">
        <f t="shared" si="379"/>
        <v>-5.1771431310354936</v>
      </c>
      <c r="CB796" s="122">
        <f t="shared" si="380"/>
        <v>0</v>
      </c>
    </row>
    <row r="797" spans="1:80" x14ac:dyDescent="0.35">
      <c r="A797" s="78" t="s">
        <v>110</v>
      </c>
      <c r="B797" s="78">
        <v>3</v>
      </c>
      <c r="C797" s="78" t="s">
        <v>45</v>
      </c>
      <c r="D797" s="78">
        <v>1</v>
      </c>
      <c r="E797" s="78"/>
      <c r="F797" s="78">
        <v>2879.6</v>
      </c>
      <c r="G797" s="78">
        <v>2884.5</v>
      </c>
      <c r="H797" s="78">
        <v>2766.33</v>
      </c>
      <c r="I797" s="78"/>
      <c r="J797" s="78">
        <v>6</v>
      </c>
      <c r="K797" s="78">
        <v>413.6</v>
      </c>
      <c r="L797" s="78"/>
      <c r="M797" s="78">
        <v>169</v>
      </c>
      <c r="N797" s="115"/>
      <c r="O797" s="78">
        <v>45</v>
      </c>
      <c r="P797" s="115"/>
      <c r="Q797" s="93"/>
      <c r="R797" s="78">
        <v>0.45</v>
      </c>
      <c r="S797" s="78"/>
      <c r="T797" s="93"/>
      <c r="U797" s="115"/>
      <c r="V797" s="115"/>
      <c r="W797" s="115"/>
      <c r="X797" s="115"/>
      <c r="Y797" s="115"/>
      <c r="Z797" s="78"/>
      <c r="AA797" s="93">
        <v>19.420000000000002</v>
      </c>
      <c r="AB797" s="115"/>
      <c r="AC797" s="115" t="e">
        <v>#N/A</v>
      </c>
      <c r="AD797" s="93">
        <v>220.84</v>
      </c>
      <c r="AE797" s="115"/>
      <c r="AF797" s="78"/>
      <c r="AG797" s="78"/>
      <c r="AH797" s="111">
        <v>9.8000000000000004E-2</v>
      </c>
      <c r="AI797" s="78">
        <v>7.1597750000000002E-2</v>
      </c>
      <c r="AJ797" s="78">
        <v>19</v>
      </c>
      <c r="AK797" s="124">
        <v>2350.790344827587</v>
      </c>
      <c r="AL797" s="78"/>
      <c r="AM797" s="124">
        <v>7132.7717304597691</v>
      </c>
      <c r="AN797" s="124">
        <v>10849.17752988505</v>
      </c>
      <c r="AO797" s="124">
        <v>4.5586425287356311</v>
      </c>
      <c r="AP797" s="78"/>
      <c r="AQ797" s="78"/>
      <c r="AR797" s="78"/>
      <c r="AS797" s="78">
        <v>0</v>
      </c>
      <c r="AT797" s="122">
        <v>53.7</v>
      </c>
      <c r="AU797" s="78"/>
      <c r="AV797" s="78"/>
      <c r="AW797" s="78" t="s">
        <v>96</v>
      </c>
      <c r="AX797" s="78" t="s">
        <v>98</v>
      </c>
      <c r="AY797" s="78">
        <v>3997.5</v>
      </c>
      <c r="AZ797" s="78">
        <v>5056.5320000000002</v>
      </c>
      <c r="BA797" s="78"/>
      <c r="BB797" s="78">
        <v>2132.6173335649914</v>
      </c>
      <c r="BC797" s="78" t="str">
        <f t="shared" si="367"/>
        <v>R16S3C1</v>
      </c>
      <c r="BD797" s="78">
        <f t="shared" si="368"/>
        <v>2132.6173335649914</v>
      </c>
      <c r="BE797" s="78">
        <v>2258.5100000000007</v>
      </c>
      <c r="BF797" s="78"/>
      <c r="BG797" s="99" t="e">
        <v>#N/A</v>
      </c>
      <c r="BH797" s="142">
        <v>2.3684210526315788</v>
      </c>
      <c r="BI797" s="99" t="e">
        <v>#N/A</v>
      </c>
      <c r="BJ797" s="99" t="e">
        <f t="shared" si="369"/>
        <v>#N/A</v>
      </c>
      <c r="BK797" s="99" t="e">
        <v>#N/A</v>
      </c>
      <c r="BL797" s="142">
        <v>3.7555555555555555</v>
      </c>
      <c r="BM797" s="76" t="str">
        <f t="shared" si="381"/>
        <v>R16S3</v>
      </c>
      <c r="BN797" s="76" t="e">
        <f t="shared" si="371"/>
        <v>#DIV/0!</v>
      </c>
      <c r="BO797" s="76"/>
      <c r="BP797" s="110">
        <f t="shared" si="372"/>
        <v>2.6991736940027797</v>
      </c>
      <c r="BQ797" s="144">
        <f t="shared" si="373"/>
        <v>0.45</v>
      </c>
      <c r="BR797" s="110">
        <f t="shared" si="374"/>
        <v>2.6991736940027797</v>
      </c>
      <c r="BS797" s="99">
        <v>4</v>
      </c>
      <c r="BT797" s="99">
        <f t="shared" si="375"/>
        <v>0</v>
      </c>
      <c r="BU797" s="122">
        <v>2</v>
      </c>
      <c r="BV797" s="122">
        <f t="shared" si="376"/>
        <v>0</v>
      </c>
      <c r="BW797" s="122">
        <f t="shared" si="377"/>
        <v>0.01</v>
      </c>
      <c r="BX797" s="122" t="s">
        <v>1376</v>
      </c>
      <c r="BY797" s="122">
        <f t="shared" si="378"/>
        <v>8.0123361676977534E-2</v>
      </c>
      <c r="BZ797" s="78">
        <v>-6.3170901267847022</v>
      </c>
      <c r="CA797" s="122">
        <f t="shared" si="379"/>
        <v>-6.3170901267847022</v>
      </c>
      <c r="CB797" s="122">
        <f t="shared" si="380"/>
        <v>0</v>
      </c>
    </row>
    <row r="798" spans="1:80" x14ac:dyDescent="0.35">
      <c r="A798" s="78" t="s">
        <v>110</v>
      </c>
      <c r="B798" s="78">
        <v>2</v>
      </c>
      <c r="C798" s="78" t="s">
        <v>44</v>
      </c>
      <c r="D798" s="78">
        <v>1</v>
      </c>
      <c r="E798" s="78"/>
      <c r="F798" s="78">
        <v>3088</v>
      </c>
      <c r="G798" s="78">
        <v>3094.9</v>
      </c>
      <c r="H798" s="78">
        <v>2973.19</v>
      </c>
      <c r="I798" s="78"/>
      <c r="J798" s="78">
        <v>6</v>
      </c>
      <c r="K798" s="78">
        <v>413.6</v>
      </c>
      <c r="L798" s="78"/>
      <c r="M798" s="78">
        <v>66</v>
      </c>
      <c r="N798" s="115"/>
      <c r="O798" s="78">
        <v>62</v>
      </c>
      <c r="P798" s="115"/>
      <c r="Q798" s="93"/>
      <c r="R798" s="78">
        <v>0.85399999999999998</v>
      </c>
      <c r="S798" s="78"/>
      <c r="T798" s="93"/>
      <c r="U798" s="115"/>
      <c r="V798" s="115"/>
      <c r="W798" s="115"/>
      <c r="X798" s="115"/>
      <c r="Y798" s="115"/>
      <c r="Z798" s="78"/>
      <c r="AA798" s="93">
        <v>8.5399999999999991</v>
      </c>
      <c r="AB798" s="115"/>
      <c r="AC798" s="115" t="e">
        <v>#N/A</v>
      </c>
      <c r="AD798" s="93">
        <v>297.55900000000003</v>
      </c>
      <c r="AE798" s="115"/>
      <c r="AF798" s="78"/>
      <c r="AG798" s="78"/>
      <c r="AH798" s="111">
        <v>9.8000000000000004E-2</v>
      </c>
      <c r="AI798" s="78">
        <v>7.1597750000000002E-2</v>
      </c>
      <c r="AJ798" s="78">
        <v>50</v>
      </c>
      <c r="AK798" s="124">
        <v>2350.790344827587</v>
      </c>
      <c r="AL798" s="78"/>
      <c r="AM798" s="124">
        <v>7132.7717304597691</v>
      </c>
      <c r="AN798" s="124">
        <v>10849.17752988505</v>
      </c>
      <c r="AO798" s="124">
        <v>4.5586425287356311</v>
      </c>
      <c r="AP798" s="78"/>
      <c r="AQ798" s="78"/>
      <c r="AR798" s="78"/>
      <c r="AS798" s="78">
        <v>0</v>
      </c>
      <c r="AT798" s="122">
        <v>53.7</v>
      </c>
      <c r="AU798" s="78"/>
      <c r="AV798" s="78"/>
      <c r="AW798" s="78" t="s">
        <v>96</v>
      </c>
      <c r="AX798" s="78" t="s">
        <v>98</v>
      </c>
      <c r="AY798" s="78">
        <v>4065.5</v>
      </c>
      <c r="AZ798" s="78">
        <v>5139.2759999999998</v>
      </c>
      <c r="BA798" s="78"/>
      <c r="BB798" s="78">
        <v>475.3971033064625</v>
      </c>
      <c r="BC798" s="78" t="str">
        <f t="shared" si="367"/>
        <v>R16S2C1</v>
      </c>
      <c r="BD798" s="78">
        <f t="shared" si="368"/>
        <v>475.3971033064625</v>
      </c>
      <c r="BE798" s="78">
        <v>510.47</v>
      </c>
      <c r="BF798" s="78"/>
      <c r="BG798" s="99" t="e">
        <v>#N/A</v>
      </c>
      <c r="BH798" s="142">
        <v>1.24</v>
      </c>
      <c r="BI798" s="99" t="e">
        <v>#N/A</v>
      </c>
      <c r="BJ798" s="99" t="e">
        <f t="shared" si="369"/>
        <v>#N/A</v>
      </c>
      <c r="BK798" s="99" t="e">
        <v>#N/A</v>
      </c>
      <c r="BL798" s="142">
        <v>1.064516129032258</v>
      </c>
      <c r="BM798" s="76" t="str">
        <f t="shared" si="381"/>
        <v>R16S2</v>
      </c>
      <c r="BN798" s="76" t="e">
        <f t="shared" si="371"/>
        <v>#DIV/0!</v>
      </c>
      <c r="BO798" s="76"/>
      <c r="BP798" s="110">
        <f t="shared" si="372"/>
        <v>6.7591141040424798</v>
      </c>
      <c r="BQ798" s="144">
        <f t="shared" si="373"/>
        <v>0.85399999999999998</v>
      </c>
      <c r="BR798" s="110">
        <f t="shared" si="374"/>
        <v>6.7591141040424798</v>
      </c>
      <c r="BS798" s="99">
        <v>4</v>
      </c>
      <c r="BT798" s="99">
        <f t="shared" si="375"/>
        <v>0</v>
      </c>
      <c r="BU798" s="122">
        <v>2</v>
      </c>
      <c r="BV798" s="122">
        <f t="shared" si="376"/>
        <v>0</v>
      </c>
      <c r="BW798" s="122">
        <f t="shared" si="377"/>
        <v>1.3774193548387097E-2</v>
      </c>
      <c r="BX798" s="122" t="s">
        <v>1376</v>
      </c>
      <c r="BY798" s="122">
        <f t="shared" si="378"/>
        <v>4.5972094883416095E-2</v>
      </c>
      <c r="BZ798" s="78">
        <v>-5.3367188719452141</v>
      </c>
      <c r="CA798" s="122">
        <f t="shared" si="379"/>
        <v>-5.3367188719452141</v>
      </c>
      <c r="CB798" s="122">
        <f t="shared" si="380"/>
        <v>0</v>
      </c>
    </row>
    <row r="799" spans="1:80" x14ac:dyDescent="0.35">
      <c r="A799" s="78" t="s">
        <v>110</v>
      </c>
      <c r="B799" s="78">
        <v>1</v>
      </c>
      <c r="C799" s="78" t="s">
        <v>44</v>
      </c>
      <c r="D799" s="78">
        <v>1</v>
      </c>
      <c r="E799" s="78"/>
      <c r="F799" s="78">
        <v>3166.8</v>
      </c>
      <c r="G799" s="78">
        <v>3172.3</v>
      </c>
      <c r="H799" s="78">
        <v>3051.48</v>
      </c>
      <c r="I799" s="78"/>
      <c r="J799" s="78">
        <v>6</v>
      </c>
      <c r="K799" s="78">
        <v>413.6</v>
      </c>
      <c r="L799" s="78"/>
      <c r="M799" s="78">
        <v>78</v>
      </c>
      <c r="N799" s="115"/>
      <c r="O799" s="78">
        <v>24</v>
      </c>
      <c r="P799" s="115"/>
      <c r="Q799" s="93"/>
      <c r="R799" s="78">
        <v>0.65300000000000002</v>
      </c>
      <c r="S799" s="78"/>
      <c r="T799" s="93"/>
      <c r="U799" s="115"/>
      <c r="V799" s="115"/>
      <c r="W799" s="115"/>
      <c r="X799" s="115"/>
      <c r="Y799" s="115"/>
      <c r="Z799" s="78"/>
      <c r="AA799" s="93">
        <v>6.19</v>
      </c>
      <c r="AB799" s="115"/>
      <c r="AC799" s="115" t="e">
        <v>#N/A</v>
      </c>
      <c r="AD799" s="93">
        <v>100</v>
      </c>
      <c r="AE799" s="115"/>
      <c r="AF799" s="78"/>
      <c r="AG799" s="78"/>
      <c r="AH799" s="111">
        <v>9.9000000000000005E-2</v>
      </c>
      <c r="AI799" s="78">
        <v>4.7475999999999997E-2</v>
      </c>
      <c r="AJ799" s="78">
        <v>13</v>
      </c>
      <c r="AK799" s="124">
        <v>2481.8201698689968</v>
      </c>
      <c r="AL799" s="78"/>
      <c r="AM799" s="124">
        <v>7373.73747467249</v>
      </c>
      <c r="AN799" s="124">
        <v>11157.45692969431</v>
      </c>
      <c r="AO799" s="124">
        <v>4.4094305676855896</v>
      </c>
      <c r="AP799" s="78"/>
      <c r="AQ799" s="78"/>
      <c r="AR799" s="78"/>
      <c r="AS799" s="78">
        <v>0</v>
      </c>
      <c r="AT799" s="122">
        <v>54.2</v>
      </c>
      <c r="AU799" s="78"/>
      <c r="AV799" s="78"/>
      <c r="AW799" s="78" t="s">
        <v>96</v>
      </c>
      <c r="AX799" s="78" t="s">
        <v>98</v>
      </c>
      <c r="AY799" s="78">
        <v>4093.7</v>
      </c>
      <c r="AZ799" s="78">
        <v>5170.5919999999996</v>
      </c>
      <c r="BA799" s="78"/>
      <c r="BB799" s="78">
        <v>112.49967499062117</v>
      </c>
      <c r="BC799" s="78" t="str">
        <f t="shared" si="367"/>
        <v>R16S1C1</v>
      </c>
      <c r="BD799" s="78">
        <f t="shared" si="368"/>
        <v>112.49967499062117</v>
      </c>
      <c r="BE799" s="78">
        <v>121.15</v>
      </c>
      <c r="BF799" s="78"/>
      <c r="BG799" s="99" t="e">
        <v>#N/A</v>
      </c>
      <c r="BH799" s="142">
        <v>1.8461538461538463</v>
      </c>
      <c r="BI799" s="99" t="e">
        <v>#N/A</v>
      </c>
      <c r="BJ799" s="99" t="e">
        <f t="shared" si="369"/>
        <v>#N/A</v>
      </c>
      <c r="BK799" s="99" t="e">
        <v>#N/A</v>
      </c>
      <c r="BL799" s="142">
        <v>3.25</v>
      </c>
      <c r="BM799" s="76" t="str">
        <f t="shared" si="381"/>
        <v>R16S1</v>
      </c>
      <c r="BN799" s="76" t="e">
        <f t="shared" si="371"/>
        <v>#DIV/0!</v>
      </c>
      <c r="BO799" s="76"/>
      <c r="BP799" s="110">
        <f t="shared" si="372"/>
        <v>4.9653111446686697</v>
      </c>
      <c r="BQ799" s="144">
        <f t="shared" si="373"/>
        <v>0.65300000000000002</v>
      </c>
      <c r="BR799" s="110">
        <f t="shared" si="374"/>
        <v>4.9653111446686697</v>
      </c>
      <c r="BS799" s="99">
        <v>4</v>
      </c>
      <c r="BT799" s="99">
        <f t="shared" si="375"/>
        <v>0</v>
      </c>
      <c r="BU799" s="122">
        <v>2</v>
      </c>
      <c r="BV799" s="122">
        <f t="shared" si="376"/>
        <v>0</v>
      </c>
      <c r="BW799" s="122">
        <f t="shared" si="377"/>
        <v>2.7208333333333334E-2</v>
      </c>
      <c r="BX799" s="122" t="s">
        <v>1377</v>
      </c>
      <c r="BY799" s="122">
        <f t="shared" si="378"/>
        <v>0.12382616109170173</v>
      </c>
      <c r="BZ799" s="78">
        <v>-5.3938912252330491</v>
      </c>
      <c r="CA799" s="122">
        <f t="shared" si="379"/>
        <v>-5.3938912252330491</v>
      </c>
      <c r="CB799" s="122">
        <f t="shared" si="380"/>
        <v>0</v>
      </c>
    </row>
    <row r="800" spans="1:80" x14ac:dyDescent="0.35">
      <c r="A800" s="78" t="s">
        <v>111</v>
      </c>
      <c r="B800" s="78">
        <v>7</v>
      </c>
      <c r="C800" s="78" t="s">
        <v>45</v>
      </c>
      <c r="D800" s="78">
        <v>1</v>
      </c>
      <c r="E800" s="78"/>
      <c r="F800" s="78">
        <v>2851</v>
      </c>
      <c r="G800" s="78">
        <v>2851.5</v>
      </c>
      <c r="H800" s="78">
        <v>2761.34</v>
      </c>
      <c r="I800" s="78"/>
      <c r="J800" s="104"/>
      <c r="K800" s="104"/>
      <c r="L800" s="104"/>
      <c r="M800" s="78">
        <v>85</v>
      </c>
      <c r="N800" s="78"/>
      <c r="O800" s="78">
        <v>16</v>
      </c>
      <c r="P800" s="78"/>
      <c r="Q800" s="78"/>
      <c r="R800" s="78">
        <v>0.3</v>
      </c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 t="e">
        <v>#N/A</v>
      </c>
      <c r="AD800" s="78">
        <v>280</v>
      </c>
      <c r="AE800" s="8"/>
      <c r="AF800" s="78"/>
      <c r="AG800" s="78"/>
      <c r="AH800" s="111">
        <v>9.9000000000000005E-2</v>
      </c>
      <c r="AI800" s="78">
        <v>4.7475999999999997E-2</v>
      </c>
      <c r="AJ800" s="78">
        <v>12.343999999999999</v>
      </c>
      <c r="AK800" s="124">
        <v>2481.8201698689968</v>
      </c>
      <c r="AL800" s="78">
        <v>6756.6617299999998</v>
      </c>
      <c r="AM800" s="124">
        <v>7373.73747467249</v>
      </c>
      <c r="AN800" s="124">
        <v>11157.45692969431</v>
      </c>
      <c r="AO800" s="124">
        <v>4.4094305676855896</v>
      </c>
      <c r="AP800" s="78"/>
      <c r="AQ800" s="78"/>
      <c r="AR800" s="78"/>
      <c r="AS800" s="78">
        <v>0</v>
      </c>
      <c r="AT800" s="122">
        <v>54.2</v>
      </c>
      <c r="AU800" s="78"/>
      <c r="AV800" s="78"/>
      <c r="AW800" s="78" t="s">
        <v>96</v>
      </c>
      <c r="AX800" s="78" t="s">
        <v>98</v>
      </c>
      <c r="AY800" s="78">
        <v>2378.4</v>
      </c>
      <c r="AZ800" s="78">
        <v>5054.5360000000001</v>
      </c>
      <c r="BA800" s="78">
        <v>0</v>
      </c>
      <c r="BB800" s="78">
        <v>84.928419183479477</v>
      </c>
      <c r="BC800" s="78" t="str">
        <f t="shared" si="367"/>
        <v>R35S7C1</v>
      </c>
      <c r="BD800" s="78">
        <f t="shared" si="368"/>
        <v>291.04269566438518</v>
      </c>
      <c r="BE800" s="78">
        <v>227.28000000000003</v>
      </c>
      <c r="BF800" s="78"/>
      <c r="BG800" s="99" t="e">
        <v>#N/A</v>
      </c>
      <c r="BH800" s="142">
        <v>4.2125729099157487</v>
      </c>
      <c r="BI800" s="99" t="e">
        <v>#N/A</v>
      </c>
      <c r="BJ800" s="99" t="e">
        <f t="shared" si="369"/>
        <v>#N/A</v>
      </c>
      <c r="BK800" s="99" t="e">
        <v>#N/A</v>
      </c>
      <c r="BL800" s="142">
        <v>5.3125</v>
      </c>
      <c r="BM800" s="76" t="str">
        <f t="shared" si="381"/>
        <v>R35S7</v>
      </c>
      <c r="BN800" s="76" t="e">
        <f t="shared" si="371"/>
        <v>#DIV/0!</v>
      </c>
      <c r="BO800" s="76"/>
      <c r="BP800" s="110">
        <f t="shared" si="372"/>
        <v>19.136893305805373</v>
      </c>
      <c r="BQ800" s="144">
        <f t="shared" si="373"/>
        <v>0.3</v>
      </c>
      <c r="BR800" s="110">
        <f t="shared" si="374"/>
        <v>30.477274524060405</v>
      </c>
      <c r="BS800" s="99">
        <v>1</v>
      </c>
      <c r="BT800" s="99">
        <f t="shared" si="375"/>
        <v>0</v>
      </c>
      <c r="BU800">
        <v>5</v>
      </c>
      <c r="BV800" s="122">
        <f t="shared" si="376"/>
        <v>0</v>
      </c>
      <c r="BW800" s="122">
        <f t="shared" si="377"/>
        <v>1.8749999999999999E-2</v>
      </c>
      <c r="BX800" s="122" t="s">
        <v>1376</v>
      </c>
      <c r="BY800" s="122">
        <f t="shared" si="378"/>
        <v>0.18977314229442571</v>
      </c>
      <c r="BZ800" s="78">
        <v>-2.4052305452331404</v>
      </c>
      <c r="CA800" s="122" t="e">
        <f t="shared" si="379"/>
        <v>#NUM!</v>
      </c>
      <c r="CB800" s="122" t="e">
        <f t="shared" si="380"/>
        <v>#NUM!</v>
      </c>
    </row>
    <row r="801" spans="1:80" x14ac:dyDescent="0.35">
      <c r="A801" s="78" t="s">
        <v>111</v>
      </c>
      <c r="B801" s="78">
        <v>7</v>
      </c>
      <c r="C801" s="78" t="s">
        <v>45</v>
      </c>
      <c r="D801" s="78">
        <v>2</v>
      </c>
      <c r="E801" s="78"/>
      <c r="F801" s="78">
        <v>2861</v>
      </c>
      <c r="G801" s="78">
        <v>2861.5</v>
      </c>
      <c r="H801" s="78">
        <v>2771.32</v>
      </c>
      <c r="I801" s="78"/>
      <c r="J801" s="104"/>
      <c r="K801" s="106"/>
      <c r="L801" s="104"/>
      <c r="M801" s="78">
        <v>40</v>
      </c>
      <c r="N801" s="78"/>
      <c r="O801" s="78">
        <v>18</v>
      </c>
      <c r="P801" s="78"/>
      <c r="Q801" s="78"/>
      <c r="R801" s="78">
        <v>0.3</v>
      </c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 t="e">
        <v>#N/A</v>
      </c>
      <c r="AD801" s="78">
        <v>280</v>
      </c>
      <c r="AE801" s="8"/>
      <c r="AF801" s="78"/>
      <c r="AG801" s="78"/>
      <c r="AH801" s="111">
        <v>9.9000000000000005E-2</v>
      </c>
      <c r="AI801" s="78">
        <v>4.7475999999999997E-2</v>
      </c>
      <c r="AJ801" s="78">
        <v>12.343999999999999</v>
      </c>
      <c r="AK801" s="124">
        <v>2481.8201698689968</v>
      </c>
      <c r="AL801" s="78">
        <v>7245.0385800000013</v>
      </c>
      <c r="AM801" s="124">
        <v>7373.73747467249</v>
      </c>
      <c r="AN801" s="124">
        <v>11157.45692969431</v>
      </c>
      <c r="AO801" s="124">
        <v>4.4094305676855896</v>
      </c>
      <c r="AP801" s="78"/>
      <c r="AQ801" s="78"/>
      <c r="AR801" s="78"/>
      <c r="AS801" s="78">
        <v>0</v>
      </c>
      <c r="AT801" s="122">
        <v>54.2</v>
      </c>
      <c r="AU801" s="78"/>
      <c r="AV801" s="78"/>
      <c r="AW801" s="78" t="s">
        <v>96</v>
      </c>
      <c r="AX801" s="78" t="s">
        <v>98</v>
      </c>
      <c r="AY801" s="78">
        <v>2381.3000000000002</v>
      </c>
      <c r="AZ801" s="78">
        <v>5058.5280000000002</v>
      </c>
      <c r="BA801" s="78">
        <v>0</v>
      </c>
      <c r="BB801" s="78">
        <v>536.40556575682012</v>
      </c>
      <c r="BC801" s="78" t="str">
        <f t="shared" si="367"/>
        <v>R35S7C2</v>
      </c>
      <c r="BD801" s="78">
        <f t="shared" si="368"/>
        <v>291.04269566438518</v>
      </c>
      <c r="BE801" s="78">
        <v>1436.08</v>
      </c>
      <c r="BF801" s="78"/>
      <c r="BG801" s="99" t="e">
        <v>#N/A</v>
      </c>
      <c r="BH801" s="142">
        <v>4.2125729099157487</v>
      </c>
      <c r="BI801" s="99" t="e">
        <v>#N/A</v>
      </c>
      <c r="BJ801" s="99" t="e">
        <f t="shared" si="369"/>
        <v>#N/A</v>
      </c>
      <c r="BK801" s="99" t="e">
        <v>#N/A</v>
      </c>
      <c r="BL801" s="142">
        <v>2.2222222222222223</v>
      </c>
      <c r="BM801" s="76" t="str">
        <f t="shared" si="381"/>
        <v>R35S7</v>
      </c>
      <c r="BN801" s="76" t="e">
        <f t="shared" si="371"/>
        <v>#DIV/0!</v>
      </c>
      <c r="BO801" s="76"/>
      <c r="BP801" s="110">
        <f t="shared" si="372"/>
        <v>36.147465133187922</v>
      </c>
      <c r="BQ801" s="144">
        <f t="shared" si="373"/>
        <v>0.3</v>
      </c>
      <c r="BR801" s="110">
        <f t="shared" si="374"/>
        <v>30.477274524060405</v>
      </c>
      <c r="BS801" s="99">
        <v>1</v>
      </c>
      <c r="BT801" s="99">
        <f t="shared" si="375"/>
        <v>0</v>
      </c>
      <c r="BU801" s="122">
        <v>5</v>
      </c>
      <c r="BV801" s="122">
        <f t="shared" si="376"/>
        <v>0</v>
      </c>
      <c r="BW801" s="122">
        <f t="shared" si="377"/>
        <v>1.6666666666666666E-2</v>
      </c>
      <c r="BX801" s="122" t="s">
        <v>1376</v>
      </c>
      <c r="BY801" s="122">
        <f t="shared" si="378"/>
        <v>0.13971482552032616</v>
      </c>
      <c r="BZ801" s="78" t="e">
        <v>#NUM!</v>
      </c>
      <c r="CA801" s="122" t="e">
        <f t="shared" si="379"/>
        <v>#NUM!</v>
      </c>
      <c r="CB801" s="122" t="e">
        <f t="shared" si="380"/>
        <v>#NUM!</v>
      </c>
    </row>
    <row r="802" spans="1:80" x14ac:dyDescent="0.35">
      <c r="A802" s="78" t="s">
        <v>111</v>
      </c>
      <c r="B802" s="78">
        <v>7</v>
      </c>
      <c r="C802" s="78" t="s">
        <v>45</v>
      </c>
      <c r="D802" s="78">
        <v>3</v>
      </c>
      <c r="E802" s="78"/>
      <c r="F802" s="78">
        <v>2873.5</v>
      </c>
      <c r="G802" s="78">
        <v>2874</v>
      </c>
      <c r="H802" s="78">
        <v>2783.8</v>
      </c>
      <c r="I802" s="78"/>
      <c r="J802" s="104"/>
      <c r="K802" s="106"/>
      <c r="L802" s="104"/>
      <c r="M802" s="78">
        <v>40</v>
      </c>
      <c r="N802" s="78"/>
      <c r="O802" s="78">
        <v>18</v>
      </c>
      <c r="P802" s="78"/>
      <c r="Q802" s="78"/>
      <c r="R802" s="78">
        <v>0.3</v>
      </c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 t="e">
        <v>#N/A</v>
      </c>
      <c r="AD802" s="78">
        <v>280</v>
      </c>
      <c r="AE802" s="8"/>
      <c r="AF802" s="78"/>
      <c r="AG802" s="78"/>
      <c r="AH802" s="111">
        <v>9.9000000000000005E-2</v>
      </c>
      <c r="AI802" s="78">
        <v>4.7475999999999997E-2</v>
      </c>
      <c r="AJ802" s="78">
        <v>12.343999999999999</v>
      </c>
      <c r="AK802" s="124">
        <v>2481.8201698689968</v>
      </c>
      <c r="AL802" s="78">
        <v>6529.5181000000002</v>
      </c>
      <c r="AM802" s="124">
        <v>7373.73747467249</v>
      </c>
      <c r="AN802" s="124">
        <v>11157.45692969431</v>
      </c>
      <c r="AO802" s="124">
        <v>4.4094305676855896</v>
      </c>
      <c r="AP802" s="78"/>
      <c r="AQ802" s="78"/>
      <c r="AR802" s="78"/>
      <c r="AS802" s="78">
        <v>0</v>
      </c>
      <c r="AT802" s="122">
        <v>54.2</v>
      </c>
      <c r="AU802" s="78"/>
      <c r="AV802" s="78"/>
      <c r="AW802" s="78" t="s">
        <v>96</v>
      </c>
      <c r="AX802" s="78" t="s">
        <v>98</v>
      </c>
      <c r="AY802" s="78">
        <v>2385.3000000000002</v>
      </c>
      <c r="AZ802" s="78">
        <v>5063.5200000000004</v>
      </c>
      <c r="BA802" s="78">
        <v>0</v>
      </c>
      <c r="BB802" s="78">
        <v>251.79410205285595</v>
      </c>
      <c r="BC802" s="78" t="str">
        <f t="shared" si="367"/>
        <v>R35S7C3</v>
      </c>
      <c r="BD802" s="78">
        <f t="shared" si="368"/>
        <v>291.04269566438518</v>
      </c>
      <c r="BE802" s="78">
        <v>674.3599999999999</v>
      </c>
      <c r="BF802" s="78"/>
      <c r="BG802" s="99" t="e">
        <v>#N/A</v>
      </c>
      <c r="BH802" s="142">
        <v>4.2125729099157487</v>
      </c>
      <c r="BI802" s="99" t="e">
        <v>#N/A</v>
      </c>
      <c r="BJ802" s="99" t="e">
        <f t="shared" si="369"/>
        <v>#N/A</v>
      </c>
      <c r="BK802" s="99" t="e">
        <v>#N/A</v>
      </c>
      <c r="BL802" s="142">
        <v>2.2222222222222223</v>
      </c>
      <c r="BM802" s="76" t="str">
        <f t="shared" si="381"/>
        <v>R35S7</v>
      </c>
      <c r="BN802" s="76" t="e">
        <f t="shared" si="371"/>
        <v>#DIV/0!</v>
      </c>
      <c r="BO802" s="76"/>
      <c r="BP802" s="110">
        <f t="shared" si="372"/>
        <v>36.147465133187922</v>
      </c>
      <c r="BQ802" s="144">
        <f t="shared" si="373"/>
        <v>0.3</v>
      </c>
      <c r="BR802" s="110">
        <f t="shared" si="374"/>
        <v>30.477274524060405</v>
      </c>
      <c r="BS802" s="99">
        <v>1</v>
      </c>
      <c r="BT802" s="99">
        <f t="shared" si="375"/>
        <v>0</v>
      </c>
      <c r="BU802" s="122">
        <v>5</v>
      </c>
      <c r="BV802" s="122">
        <f t="shared" si="376"/>
        <v>0</v>
      </c>
      <c r="BW802" s="122">
        <f t="shared" si="377"/>
        <v>1.6666666666666666E-2</v>
      </c>
      <c r="BX802" s="122" t="s">
        <v>1376</v>
      </c>
      <c r="BY802" s="122">
        <f t="shared" si="378"/>
        <v>0.13971482552032616</v>
      </c>
      <c r="BZ802" s="78" t="e">
        <v>#NUM!</v>
      </c>
      <c r="CA802" s="122" t="e">
        <f t="shared" si="379"/>
        <v>#NUM!</v>
      </c>
      <c r="CB802" s="122" t="e">
        <f t="shared" si="380"/>
        <v>#NUM!</v>
      </c>
    </row>
    <row r="803" spans="1:80" x14ac:dyDescent="0.35">
      <c r="A803" s="78" t="s">
        <v>111</v>
      </c>
      <c r="B803" s="78">
        <v>6</v>
      </c>
      <c r="C803" s="78" t="s">
        <v>45</v>
      </c>
      <c r="D803" s="78">
        <v>1</v>
      </c>
      <c r="E803" s="78"/>
      <c r="F803" s="78">
        <v>2907</v>
      </c>
      <c r="G803" s="78">
        <v>2907.5</v>
      </c>
      <c r="H803" s="78">
        <v>2817.3</v>
      </c>
      <c r="I803" s="78"/>
      <c r="J803" s="104"/>
      <c r="K803" s="104"/>
      <c r="L803" s="104"/>
      <c r="M803" s="78">
        <v>100</v>
      </c>
      <c r="N803" s="78"/>
      <c r="O803" s="78"/>
      <c r="P803" s="78"/>
      <c r="Q803" s="78"/>
      <c r="R803" s="78">
        <v>0.1</v>
      </c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 t="e">
        <v>#N/A</v>
      </c>
      <c r="AD803" s="78">
        <v>269</v>
      </c>
      <c r="AE803" s="8"/>
      <c r="AF803" s="78"/>
      <c r="AG803" s="78"/>
      <c r="AH803" s="111">
        <v>8.4000000000000005E-2</v>
      </c>
      <c r="AI803" s="78">
        <v>5.9354999999999998E-2</v>
      </c>
      <c r="AJ803" s="78">
        <v>12.192</v>
      </c>
      <c r="AK803" s="124">
        <v>2503.7127101351371</v>
      </c>
      <c r="AL803" s="78">
        <v>6796.3946400000004</v>
      </c>
      <c r="AM803" s="124">
        <v>7380.2855756756762</v>
      </c>
      <c r="AN803" s="124">
        <v>11475.293008108099</v>
      </c>
      <c r="AO803" s="124">
        <v>7.1933027027027041</v>
      </c>
      <c r="AP803" s="78"/>
      <c r="AQ803" s="78"/>
      <c r="AR803" s="78"/>
      <c r="AS803" s="78">
        <v>0</v>
      </c>
      <c r="AT803" s="122">
        <v>61.1</v>
      </c>
      <c r="AU803" s="78"/>
      <c r="AV803" s="78"/>
      <c r="AW803" s="78" t="s">
        <v>96</v>
      </c>
      <c r="AX803" s="78" t="s">
        <v>98</v>
      </c>
      <c r="AY803" s="78">
        <v>2398.6999999999998</v>
      </c>
      <c r="AZ803" s="78">
        <v>5076.92</v>
      </c>
      <c r="BA803" s="78">
        <v>0</v>
      </c>
      <c r="BB803" s="78">
        <v>141.16092031274502</v>
      </c>
      <c r="BC803" s="78" t="str">
        <f t="shared" si="367"/>
        <v>R35S6C1</v>
      </c>
      <c r="BD803" s="78">
        <f t="shared" si="368"/>
        <v>48.620732152062125</v>
      </c>
      <c r="BE803" s="78">
        <v>378.06</v>
      </c>
      <c r="BF803" s="78"/>
      <c r="BG803" s="99" t="e">
        <v>#N/A</v>
      </c>
      <c r="BH803" s="142">
        <v>0</v>
      </c>
      <c r="BI803" s="99" t="e">
        <v>#N/A</v>
      </c>
      <c r="BJ803" s="99" t="e">
        <f t="shared" si="369"/>
        <v>#N/A</v>
      </c>
      <c r="BK803" s="99" t="e">
        <v>#N/A</v>
      </c>
      <c r="BL803" s="142" t="e">
        <v>#DIV/0!</v>
      </c>
      <c r="BM803" s="76" t="str">
        <f t="shared" si="381"/>
        <v>R35S6</v>
      </c>
      <c r="BN803" s="76" t="e">
        <f t="shared" si="371"/>
        <v>#DIV/0!</v>
      </c>
      <c r="BO803" s="76"/>
      <c r="BP803" s="110" t="e">
        <f t="shared" si="372"/>
        <v>#DIV/0!</v>
      </c>
      <c r="BQ803" s="144">
        <f t="shared" si="373"/>
        <v>0.1</v>
      </c>
      <c r="BR803" s="110" t="e">
        <f t="shared" si="374"/>
        <v>#DIV/0!</v>
      </c>
      <c r="BS803" s="99">
        <v>1</v>
      </c>
      <c r="BT803" s="99">
        <f t="shared" si="375"/>
        <v>0</v>
      </c>
      <c r="BU803" s="122">
        <v>5</v>
      </c>
      <c r="BV803" s="122">
        <f t="shared" si="376"/>
        <v>0</v>
      </c>
      <c r="BW803" s="122" t="e">
        <f t="shared" si="377"/>
        <v>#DIV/0!</v>
      </c>
      <c r="BX803" s="122" t="s">
        <v>1376</v>
      </c>
      <c r="BY803" s="122" t="e">
        <f t="shared" si="378"/>
        <v>#DIV/0!</v>
      </c>
      <c r="BZ803" s="78" t="e">
        <v>#NUM!</v>
      </c>
      <c r="CA803" s="122" t="e">
        <f t="shared" si="379"/>
        <v>#NUM!</v>
      </c>
      <c r="CB803" s="122" t="e">
        <f t="shared" si="380"/>
        <v>#NUM!</v>
      </c>
    </row>
    <row r="804" spans="1:80" x14ac:dyDescent="0.35">
      <c r="A804" s="78" t="s">
        <v>111</v>
      </c>
      <c r="B804" s="78">
        <v>6</v>
      </c>
      <c r="C804" s="78" t="s">
        <v>45</v>
      </c>
      <c r="D804" s="78">
        <v>2</v>
      </c>
      <c r="E804" s="78"/>
      <c r="F804" s="78">
        <v>2923</v>
      </c>
      <c r="G804" s="78">
        <v>2923.5</v>
      </c>
      <c r="H804" s="78">
        <v>2833.3</v>
      </c>
      <c r="I804" s="78"/>
      <c r="J804" s="104"/>
      <c r="K804" s="104"/>
      <c r="L804" s="104"/>
      <c r="M804" s="78">
        <v>524</v>
      </c>
      <c r="N804" s="78"/>
      <c r="O804" s="78"/>
      <c r="P804" s="78"/>
      <c r="Q804" s="78"/>
      <c r="R804" s="78">
        <v>0.1</v>
      </c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 t="e">
        <v>#N/A</v>
      </c>
      <c r="AD804" s="78">
        <v>269</v>
      </c>
      <c r="AE804" s="8"/>
      <c r="AF804" s="78"/>
      <c r="AG804" s="78"/>
      <c r="AH804" s="111">
        <v>8.4000000000000005E-2</v>
      </c>
      <c r="AI804" s="78">
        <v>5.9354999999999998E-2</v>
      </c>
      <c r="AJ804" s="78">
        <v>12.192</v>
      </c>
      <c r="AK804" s="124">
        <v>2503.7127101351371</v>
      </c>
      <c r="AL804" s="78">
        <v>6834.1917600000006</v>
      </c>
      <c r="AM804" s="124">
        <v>7380.2855756756762</v>
      </c>
      <c r="AN804" s="124">
        <v>11475.293008108099</v>
      </c>
      <c r="AO804" s="124">
        <v>7.1933027027027041</v>
      </c>
      <c r="AP804" s="78"/>
      <c r="AQ804" s="78"/>
      <c r="AR804" s="78"/>
      <c r="AS804" s="78">
        <v>0</v>
      </c>
      <c r="AT804" s="122">
        <v>61.1</v>
      </c>
      <c r="AU804" s="78"/>
      <c r="AV804" s="78"/>
      <c r="AW804" s="78" t="s">
        <v>96</v>
      </c>
      <c r="AX804" s="78" t="s">
        <v>98</v>
      </c>
      <c r="AY804" s="78">
        <v>2405.5</v>
      </c>
      <c r="AZ804" s="78">
        <v>5083.32</v>
      </c>
      <c r="BA804" s="78">
        <v>0</v>
      </c>
      <c r="BB804" s="78">
        <v>19.217124377291977</v>
      </c>
      <c r="BC804" s="78" t="str">
        <f t="shared" si="367"/>
        <v>R35S6C2</v>
      </c>
      <c r="BD804" s="78">
        <f t="shared" si="368"/>
        <v>48.620732152062125</v>
      </c>
      <c r="BE804" s="78">
        <v>51.46</v>
      </c>
      <c r="BF804" s="78"/>
      <c r="BG804" s="99" t="e">
        <v>#N/A</v>
      </c>
      <c r="BH804" s="142">
        <v>0</v>
      </c>
      <c r="BI804" s="99" t="e">
        <v>#N/A</v>
      </c>
      <c r="BJ804" s="99" t="e">
        <f t="shared" si="369"/>
        <v>#N/A</v>
      </c>
      <c r="BK804" s="99" t="e">
        <v>#N/A</v>
      </c>
      <c r="BL804" s="142" t="e">
        <v>#DIV/0!</v>
      </c>
      <c r="BM804" s="76" t="str">
        <f t="shared" si="381"/>
        <v>R35S6</v>
      </c>
      <c r="BN804" s="76" t="e">
        <f t="shared" si="371"/>
        <v>#DIV/0!</v>
      </c>
      <c r="BO804" s="76"/>
      <c r="BP804" s="110" t="e">
        <f t="shared" si="372"/>
        <v>#DIV/0!</v>
      </c>
      <c r="BQ804" s="144">
        <f t="shared" si="373"/>
        <v>0.1</v>
      </c>
      <c r="BR804" s="110" t="e">
        <f t="shared" si="374"/>
        <v>#DIV/0!</v>
      </c>
      <c r="BS804" s="99">
        <v>1</v>
      </c>
      <c r="BT804" s="99">
        <f t="shared" si="375"/>
        <v>0</v>
      </c>
      <c r="BU804" s="122">
        <v>5</v>
      </c>
      <c r="BV804" s="122">
        <f t="shared" si="376"/>
        <v>0</v>
      </c>
      <c r="BW804" s="122" t="e">
        <f t="shared" si="377"/>
        <v>#DIV/0!</v>
      </c>
      <c r="BX804" s="122" t="s">
        <v>1376</v>
      </c>
      <c r="BY804" s="122" t="e">
        <f t="shared" si="378"/>
        <v>#DIV/0!</v>
      </c>
      <c r="BZ804" s="78" t="e">
        <v>#NUM!</v>
      </c>
      <c r="CA804" s="122" t="e">
        <f t="shared" si="379"/>
        <v>#NUM!</v>
      </c>
      <c r="CB804" s="122" t="e">
        <f t="shared" si="380"/>
        <v>#NUM!</v>
      </c>
    </row>
    <row r="805" spans="1:80" x14ac:dyDescent="0.35">
      <c r="A805" s="78" t="s">
        <v>111</v>
      </c>
      <c r="B805" s="78">
        <v>6</v>
      </c>
      <c r="C805" s="78" t="s">
        <v>45</v>
      </c>
      <c r="D805" s="78">
        <v>3</v>
      </c>
      <c r="E805" s="78"/>
      <c r="F805" s="78">
        <v>2937</v>
      </c>
      <c r="G805" s="78">
        <v>2937.5</v>
      </c>
      <c r="H805" s="78">
        <v>2847.3</v>
      </c>
      <c r="I805" s="78"/>
      <c r="J805" s="104"/>
      <c r="K805" s="104"/>
      <c r="L805" s="104"/>
      <c r="M805" s="78">
        <v>50</v>
      </c>
      <c r="N805" s="78"/>
      <c r="O805" s="78"/>
      <c r="P805" s="78"/>
      <c r="Q805" s="78"/>
      <c r="R805" s="78">
        <v>0.1</v>
      </c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 t="e">
        <v>#N/A</v>
      </c>
      <c r="AD805" s="78">
        <v>269</v>
      </c>
      <c r="AE805" s="8"/>
      <c r="AF805" s="78"/>
      <c r="AG805" s="78"/>
      <c r="AH805" s="111">
        <v>8.4000000000000005E-2</v>
      </c>
      <c r="AI805" s="78">
        <v>5.9354999999999998E-2</v>
      </c>
      <c r="AJ805" s="78">
        <v>12.192</v>
      </c>
      <c r="AK805" s="124">
        <v>2503.7127101351371</v>
      </c>
      <c r="AL805" s="78">
        <v>6676.5068999999994</v>
      </c>
      <c r="AM805" s="124">
        <v>7380.2855756756762</v>
      </c>
      <c r="AN805" s="124">
        <v>11475.293008108099</v>
      </c>
      <c r="AO805" s="124">
        <v>7.1933027027027041</v>
      </c>
      <c r="AP805" s="78"/>
      <c r="AQ805" s="78"/>
      <c r="AR805" s="78"/>
      <c r="AS805" s="78">
        <v>0</v>
      </c>
      <c r="AT805" s="122">
        <v>61.1</v>
      </c>
      <c r="AU805" s="78"/>
      <c r="AV805" s="78"/>
      <c r="AW805" s="78" t="s">
        <v>96</v>
      </c>
      <c r="AX805" s="78" t="s">
        <v>98</v>
      </c>
      <c r="AY805" s="78">
        <v>2411.3000000000002</v>
      </c>
      <c r="AZ805" s="78">
        <v>5088.92</v>
      </c>
      <c r="BA805" s="78">
        <v>0</v>
      </c>
      <c r="BB805" s="78">
        <v>34.149729984090349</v>
      </c>
      <c r="BC805" s="78" t="str">
        <f t="shared" si="367"/>
        <v>R35S6C3</v>
      </c>
      <c r="BD805" s="78">
        <f t="shared" si="368"/>
        <v>48.620732152062125</v>
      </c>
      <c r="BE805" s="78">
        <v>91.44</v>
      </c>
      <c r="BF805" s="78"/>
      <c r="BG805" s="99" t="e">
        <v>#N/A</v>
      </c>
      <c r="BH805" s="142">
        <v>0</v>
      </c>
      <c r="BI805" s="99" t="e">
        <v>#N/A</v>
      </c>
      <c r="BJ805" s="99" t="e">
        <f t="shared" si="369"/>
        <v>#N/A</v>
      </c>
      <c r="BK805" s="99" t="e">
        <v>#N/A</v>
      </c>
      <c r="BL805" s="142" t="e">
        <v>#DIV/0!</v>
      </c>
      <c r="BM805" s="76" t="str">
        <f t="shared" si="381"/>
        <v>R35S6</v>
      </c>
      <c r="BN805" s="76" t="e">
        <f t="shared" si="371"/>
        <v>#DIV/0!</v>
      </c>
      <c r="BO805" s="76"/>
      <c r="BP805" s="110" t="e">
        <f t="shared" si="372"/>
        <v>#DIV/0!</v>
      </c>
      <c r="BQ805" s="144">
        <f t="shared" si="373"/>
        <v>0.1</v>
      </c>
      <c r="BR805" s="110" t="e">
        <f t="shared" si="374"/>
        <v>#DIV/0!</v>
      </c>
      <c r="BS805" s="99">
        <v>1</v>
      </c>
      <c r="BT805" s="99">
        <f t="shared" si="375"/>
        <v>0</v>
      </c>
      <c r="BU805" s="122">
        <v>5</v>
      </c>
      <c r="BV805" s="122">
        <f t="shared" si="376"/>
        <v>0</v>
      </c>
      <c r="BW805" s="122" t="e">
        <f t="shared" si="377"/>
        <v>#DIV/0!</v>
      </c>
      <c r="BX805" s="122" t="s">
        <v>1376</v>
      </c>
      <c r="BY805" s="122" t="e">
        <f t="shared" si="378"/>
        <v>#DIV/0!</v>
      </c>
      <c r="BZ805" s="78" t="e">
        <v>#NUM!</v>
      </c>
      <c r="CA805" s="122" t="e">
        <f t="shared" si="379"/>
        <v>#NUM!</v>
      </c>
      <c r="CB805" s="122" t="e">
        <f t="shared" si="380"/>
        <v>#NUM!</v>
      </c>
    </row>
    <row r="806" spans="1:80" x14ac:dyDescent="0.35">
      <c r="A806" s="78" t="s">
        <v>111</v>
      </c>
      <c r="B806" s="78">
        <v>6</v>
      </c>
      <c r="C806" s="78" t="s">
        <v>45</v>
      </c>
      <c r="D806" s="78">
        <v>4</v>
      </c>
      <c r="E806" s="78"/>
      <c r="F806" s="78">
        <v>2943</v>
      </c>
      <c r="G806" s="78">
        <v>2943.5</v>
      </c>
      <c r="H806" s="78">
        <v>2853.3</v>
      </c>
      <c r="I806" s="78"/>
      <c r="J806" s="104"/>
      <c r="K806" s="104"/>
      <c r="L806" s="104"/>
      <c r="M806" s="78">
        <v>70</v>
      </c>
      <c r="N806" s="78"/>
      <c r="O806" s="78"/>
      <c r="P806" s="78"/>
      <c r="Q806" s="78"/>
      <c r="R806" s="78">
        <v>0.1</v>
      </c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 t="e">
        <v>#N/A</v>
      </c>
      <c r="AD806" s="78">
        <v>269</v>
      </c>
      <c r="AE806" s="8"/>
      <c r="AF806" s="78"/>
      <c r="AG806" s="78"/>
      <c r="AH806" s="111">
        <v>9.0999999999999998E-2</v>
      </c>
      <c r="AI806" s="78">
        <v>4.9133333333333327E-2</v>
      </c>
      <c r="AJ806" s="78">
        <v>12.192</v>
      </c>
      <c r="AK806" s="124"/>
      <c r="AL806" s="78">
        <v>6977.0136899999998</v>
      </c>
      <c r="AM806" s="124">
        <v>6171.1444911564622</v>
      </c>
      <c r="AN806" s="124">
        <v>8747.6512510204047</v>
      </c>
      <c r="AO806" s="124">
        <v>1.736144897959184</v>
      </c>
      <c r="AP806" s="78"/>
      <c r="AQ806" s="78"/>
      <c r="AR806" s="78"/>
      <c r="AS806" s="78">
        <v>0</v>
      </c>
      <c r="AT806" s="122">
        <v>57.9</v>
      </c>
      <c r="AU806" s="78"/>
      <c r="AV806" s="78"/>
      <c r="AW806" s="78" t="s">
        <v>96</v>
      </c>
      <c r="AX806" s="78" t="s">
        <v>98</v>
      </c>
      <c r="AY806" s="78">
        <v>2415.5</v>
      </c>
      <c r="AZ806" s="78">
        <v>5091.32</v>
      </c>
      <c r="BA806" s="78">
        <v>0</v>
      </c>
      <c r="BB806" s="78">
        <v>-4.4846065878870779E-2</v>
      </c>
      <c r="BC806" s="78" t="str">
        <f t="shared" si="367"/>
        <v>R35S6C4</v>
      </c>
      <c r="BD806" s="78">
        <f t="shared" si="368"/>
        <v>48.620732152062125</v>
      </c>
      <c r="BE806" s="78">
        <v>-0.12</v>
      </c>
      <c r="BF806" s="78"/>
      <c r="BG806" s="99" t="e">
        <v>#N/A</v>
      </c>
      <c r="BH806" s="142">
        <v>0</v>
      </c>
      <c r="BI806" s="99" t="e">
        <v>#N/A</v>
      </c>
      <c r="BJ806" s="99" t="e">
        <f t="shared" si="369"/>
        <v>#N/A</v>
      </c>
      <c r="BK806" s="99" t="e">
        <v>#N/A</v>
      </c>
      <c r="BL806" s="142" t="e">
        <v>#DIV/0!</v>
      </c>
      <c r="BM806" s="76" t="str">
        <f t="shared" si="381"/>
        <v>R35S6</v>
      </c>
      <c r="BN806" s="76" t="e">
        <f t="shared" si="371"/>
        <v>#DIV/0!</v>
      </c>
      <c r="BO806" s="76"/>
      <c r="BP806" s="110" t="e">
        <f t="shared" si="372"/>
        <v>#DIV/0!</v>
      </c>
      <c r="BQ806" s="144">
        <f t="shared" si="373"/>
        <v>0.1</v>
      </c>
      <c r="BR806" s="110" t="e">
        <f t="shared" si="374"/>
        <v>#DIV/0!</v>
      </c>
      <c r="BS806" s="99">
        <v>1</v>
      </c>
      <c r="BT806" s="99">
        <f t="shared" si="375"/>
        <v>0</v>
      </c>
      <c r="BU806" s="122">
        <v>5</v>
      </c>
      <c r="BV806" s="122">
        <f t="shared" si="376"/>
        <v>0</v>
      </c>
      <c r="BW806" s="122" t="e">
        <f t="shared" si="377"/>
        <v>#DIV/0!</v>
      </c>
      <c r="BX806" s="122" t="s">
        <v>1376</v>
      </c>
      <c r="BY806" s="122" t="e">
        <f t="shared" si="378"/>
        <v>#DIV/0!</v>
      </c>
      <c r="BZ806" s="78" t="e">
        <v>#NUM!</v>
      </c>
      <c r="CA806" s="122" t="e">
        <f t="shared" si="379"/>
        <v>#NUM!</v>
      </c>
      <c r="CB806" s="122" t="e">
        <f t="shared" si="380"/>
        <v>#NUM!</v>
      </c>
    </row>
    <row r="807" spans="1:80" x14ac:dyDescent="0.35">
      <c r="A807" s="78" t="s">
        <v>111</v>
      </c>
      <c r="B807" s="78">
        <v>5</v>
      </c>
      <c r="C807" s="78" t="s">
        <v>45</v>
      </c>
      <c r="D807" s="78">
        <v>1</v>
      </c>
      <c r="E807" s="78"/>
      <c r="F807" s="78">
        <v>2968.5</v>
      </c>
      <c r="G807" s="78">
        <v>2969</v>
      </c>
      <c r="H807" s="78">
        <v>2878.8</v>
      </c>
      <c r="I807" s="78"/>
      <c r="J807" s="104"/>
      <c r="K807" s="105"/>
      <c r="L807" s="104"/>
      <c r="M807" s="78">
        <v>60</v>
      </c>
      <c r="N807" s="78"/>
      <c r="O807" s="78">
        <v>51</v>
      </c>
      <c r="P807" s="78"/>
      <c r="Q807" s="78"/>
      <c r="R807" s="78">
        <v>0.3</v>
      </c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 t="e">
        <v>#N/A</v>
      </c>
      <c r="AD807" s="78">
        <v>282.39999999999998</v>
      </c>
      <c r="AE807" s="8"/>
      <c r="AF807" s="78"/>
      <c r="AG807" s="78"/>
      <c r="AH807" s="111">
        <v>9.0999999999999998E-2</v>
      </c>
      <c r="AI807" s="78">
        <v>4.9133333333333327E-2</v>
      </c>
      <c r="AJ807" s="78">
        <v>7.46</v>
      </c>
      <c r="AK807" s="124"/>
      <c r="AL807" s="78">
        <v>6359.9560200000005</v>
      </c>
      <c r="AM807" s="124">
        <v>6171.1444911564622</v>
      </c>
      <c r="AN807" s="124">
        <v>8747.6512510204047</v>
      </c>
      <c r="AO807" s="124">
        <v>1.736144897959184</v>
      </c>
      <c r="AP807" s="78"/>
      <c r="AQ807" s="78"/>
      <c r="AR807" s="78"/>
      <c r="AS807" s="78">
        <v>0</v>
      </c>
      <c r="AT807" s="122">
        <v>57.9</v>
      </c>
      <c r="AU807" s="78"/>
      <c r="AV807" s="78"/>
      <c r="AW807" s="78" t="s">
        <v>96</v>
      </c>
      <c r="AX807" s="78" t="s">
        <v>98</v>
      </c>
      <c r="AY807" s="78">
        <v>2423.9</v>
      </c>
      <c r="AZ807" s="78">
        <v>5101.5200000000004</v>
      </c>
      <c r="BA807" s="78">
        <v>0</v>
      </c>
      <c r="BB807" s="78">
        <v>398.20437552752065</v>
      </c>
      <c r="BC807" s="78" t="str">
        <f t="shared" si="367"/>
        <v>R35S5C1</v>
      </c>
      <c r="BD807" s="78">
        <f t="shared" si="368"/>
        <v>203.37701750779175</v>
      </c>
      <c r="BE807" s="78">
        <v>1066.24</v>
      </c>
      <c r="BF807" s="78"/>
      <c r="BG807" s="99" t="e">
        <v>#N/A</v>
      </c>
      <c r="BH807" s="142">
        <v>20.509383378016086</v>
      </c>
      <c r="BI807" s="99" t="e">
        <v>#N/A</v>
      </c>
      <c r="BJ807" s="99" t="e">
        <f t="shared" si="369"/>
        <v>#N/A</v>
      </c>
      <c r="BK807" s="99" t="e">
        <v>#N/A</v>
      </c>
      <c r="BL807" s="142">
        <v>1.1764705882352942</v>
      </c>
      <c r="BM807" s="76" t="str">
        <f t="shared" si="381"/>
        <v>R35S5</v>
      </c>
      <c r="BN807" s="76" t="e">
        <f t="shared" si="371"/>
        <v>#DIV/0!</v>
      </c>
      <c r="BO807" s="76"/>
      <c r="BP807" s="110">
        <f t="shared" si="372"/>
        <v>8.5781883643800576</v>
      </c>
      <c r="BQ807" s="144">
        <f t="shared" si="373"/>
        <v>0.3</v>
      </c>
      <c r="BR807" s="110">
        <f t="shared" si="374"/>
        <v>7.44250678146381</v>
      </c>
      <c r="BS807" s="99">
        <v>1</v>
      </c>
      <c r="BT807" s="99">
        <f t="shared" si="375"/>
        <v>0</v>
      </c>
      <c r="BU807" s="122">
        <v>5</v>
      </c>
      <c r="BV807" s="122">
        <f t="shared" si="376"/>
        <v>0</v>
      </c>
      <c r="BW807" s="122">
        <f t="shared" si="377"/>
        <v>5.8823529411764705E-3</v>
      </c>
      <c r="BX807" s="122" t="s">
        <v>1376</v>
      </c>
      <c r="BY807" s="122">
        <f t="shared" si="378"/>
        <v>5.4571719288504711E-2</v>
      </c>
      <c r="BZ807" s="78" t="e">
        <v>#NUM!</v>
      </c>
      <c r="CA807" s="122" t="e">
        <f t="shared" si="379"/>
        <v>#NUM!</v>
      </c>
      <c r="CB807" s="122" t="e">
        <f t="shared" si="380"/>
        <v>#NUM!</v>
      </c>
    </row>
    <row r="808" spans="1:80" x14ac:dyDescent="0.35">
      <c r="A808" s="78" t="s">
        <v>111</v>
      </c>
      <c r="B808" s="78">
        <v>5</v>
      </c>
      <c r="C808" s="78" t="s">
        <v>45</v>
      </c>
      <c r="D808" s="78">
        <v>2</v>
      </c>
      <c r="E808" s="78"/>
      <c r="F808" s="78">
        <v>2981.5</v>
      </c>
      <c r="G808" s="78">
        <v>2982</v>
      </c>
      <c r="H808" s="78">
        <v>2891.8</v>
      </c>
      <c r="I808" s="78"/>
      <c r="J808" s="104"/>
      <c r="K808" s="104"/>
      <c r="L808" s="104"/>
      <c r="M808" s="78">
        <v>70</v>
      </c>
      <c r="N808" s="78"/>
      <c r="O808" s="78">
        <v>51</v>
      </c>
      <c r="P808" s="78"/>
      <c r="Q808" s="78"/>
      <c r="R808" s="78">
        <v>0.3</v>
      </c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 t="e">
        <v>#N/A</v>
      </c>
      <c r="AD808" s="78">
        <v>282.39999999999998</v>
      </c>
      <c r="AE808" s="8"/>
      <c r="AF808" s="78"/>
      <c r="AG808" s="78"/>
      <c r="AH808" s="111">
        <v>9.0999999999999998E-2</v>
      </c>
      <c r="AI808" s="78">
        <v>4.9133333333333327E-2</v>
      </c>
      <c r="AJ808" s="78">
        <v>7.46</v>
      </c>
      <c r="AK808" s="124"/>
      <c r="AL808" s="78">
        <v>6698.8505099999993</v>
      </c>
      <c r="AM808" s="124">
        <v>6171.1444911564622</v>
      </c>
      <c r="AN808" s="124">
        <v>8747.6512510204047</v>
      </c>
      <c r="AO808" s="124">
        <v>1.736144897959184</v>
      </c>
      <c r="AP808" s="78"/>
      <c r="AQ808" s="78"/>
      <c r="AR808" s="78"/>
      <c r="AS808" s="78">
        <v>0</v>
      </c>
      <c r="AT808" s="122">
        <v>57.9</v>
      </c>
      <c r="AU808" s="78"/>
      <c r="AV808" s="78"/>
      <c r="AW808" s="78" t="s">
        <v>96</v>
      </c>
      <c r="AX808" s="78" t="s">
        <v>98</v>
      </c>
      <c r="AY808" s="78">
        <v>2430</v>
      </c>
      <c r="AZ808" s="78">
        <v>5106.72</v>
      </c>
      <c r="BA808" s="78">
        <v>0</v>
      </c>
      <c r="BB808" s="78">
        <v>212.18879823067036</v>
      </c>
      <c r="BC808" s="78" t="str">
        <f t="shared" si="367"/>
        <v>R35S5C2</v>
      </c>
      <c r="BD808" s="78">
        <f t="shared" si="368"/>
        <v>203.37701750779175</v>
      </c>
      <c r="BE808" s="78">
        <v>567.97</v>
      </c>
      <c r="BF808" s="78"/>
      <c r="BG808" s="99" t="e">
        <v>#N/A</v>
      </c>
      <c r="BH808" s="142">
        <v>20.509383378016086</v>
      </c>
      <c r="BI808" s="99" t="e">
        <v>#N/A</v>
      </c>
      <c r="BJ808" s="99" t="e">
        <f t="shared" si="369"/>
        <v>#N/A</v>
      </c>
      <c r="BK808" s="99" t="e">
        <v>#N/A</v>
      </c>
      <c r="BL808" s="142">
        <v>1.3725490196078431</v>
      </c>
      <c r="BM808" s="76" t="str">
        <f t="shared" si="381"/>
        <v>R35S5</v>
      </c>
      <c r="BN808" s="76" t="e">
        <f t="shared" si="371"/>
        <v>#DIV/0!</v>
      </c>
      <c r="BO808" s="76"/>
      <c r="BP808" s="110">
        <f t="shared" si="372"/>
        <v>7.3527328837543351</v>
      </c>
      <c r="BQ808" s="144">
        <f t="shared" si="373"/>
        <v>0.3</v>
      </c>
      <c r="BR808" s="110">
        <f t="shared" si="374"/>
        <v>7.44250678146381</v>
      </c>
      <c r="BS808" s="99">
        <v>1</v>
      </c>
      <c r="BT808" s="99">
        <f t="shared" si="375"/>
        <v>0</v>
      </c>
      <c r="BU808" s="122">
        <v>5</v>
      </c>
      <c r="BV808" s="122">
        <f t="shared" si="376"/>
        <v>0</v>
      </c>
      <c r="BW808" s="122">
        <f t="shared" si="377"/>
        <v>5.8823529411764705E-3</v>
      </c>
      <c r="BX808" s="122" t="s">
        <v>1376</v>
      </c>
      <c r="BY808" s="122">
        <f t="shared" si="378"/>
        <v>5.6715835461158402E-2</v>
      </c>
      <c r="BZ808" s="78" t="e">
        <v>#NUM!</v>
      </c>
      <c r="CA808" s="122" t="e">
        <f t="shared" si="379"/>
        <v>#NUM!</v>
      </c>
      <c r="CB808" s="122" t="e">
        <f t="shared" si="380"/>
        <v>#NUM!</v>
      </c>
    </row>
    <row r="809" spans="1:80" x14ac:dyDescent="0.35">
      <c r="A809" s="78" t="s">
        <v>111</v>
      </c>
      <c r="B809" s="78">
        <v>5</v>
      </c>
      <c r="C809" s="78" t="s">
        <v>45</v>
      </c>
      <c r="D809" s="78">
        <v>3</v>
      </c>
      <c r="E809" s="78"/>
      <c r="F809" s="78">
        <v>3000</v>
      </c>
      <c r="G809" s="78">
        <v>3001</v>
      </c>
      <c r="H809" s="78">
        <v>2910.3</v>
      </c>
      <c r="I809" s="78"/>
      <c r="J809" s="104"/>
      <c r="K809" s="104"/>
      <c r="L809" s="104"/>
      <c r="M809" s="78">
        <v>80.463273392258458</v>
      </c>
      <c r="N809" s="78"/>
      <c r="O809" s="78">
        <v>51</v>
      </c>
      <c r="P809" s="78"/>
      <c r="Q809" s="78"/>
      <c r="R809" s="78">
        <v>0.3</v>
      </c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 t="e">
        <v>#N/A</v>
      </c>
      <c r="AD809" s="78">
        <v>282.39999999999998</v>
      </c>
      <c r="AE809" s="8"/>
      <c r="AF809" s="78"/>
      <c r="AG809" s="78"/>
      <c r="AH809" s="111">
        <v>9.0999999999999998E-2</v>
      </c>
      <c r="AI809" s="78">
        <v>4.9133333333333327E-2</v>
      </c>
      <c r="AJ809" s="78">
        <v>7.46</v>
      </c>
      <c r="AK809" s="124"/>
      <c r="AL809" s="78">
        <v>7405.8732</v>
      </c>
      <c r="AM809" s="124">
        <v>6171.1444911564622</v>
      </c>
      <c r="AN809" s="124">
        <v>8747.6512510204047</v>
      </c>
      <c r="AO809" s="124">
        <v>1.736144897959184</v>
      </c>
      <c r="AP809" s="78"/>
      <c r="AQ809" s="78"/>
      <c r="AR809" s="78"/>
      <c r="AS809" s="78">
        <v>0</v>
      </c>
      <c r="AT809" s="122">
        <v>57.9</v>
      </c>
      <c r="AU809" s="78"/>
      <c r="AV809" s="78"/>
      <c r="AW809" s="78" t="s">
        <v>96</v>
      </c>
      <c r="AX809" s="78" t="s">
        <v>98</v>
      </c>
      <c r="AY809" s="78">
        <v>2443.6</v>
      </c>
      <c r="AZ809" s="78">
        <v>5114.12</v>
      </c>
      <c r="BA809" s="78">
        <v>0</v>
      </c>
      <c r="BB809" s="78">
        <v>-0.26212123481569127</v>
      </c>
      <c r="BC809" s="78" t="str">
        <f t="shared" si="367"/>
        <v>R35S5C3</v>
      </c>
      <c r="BD809" s="78">
        <f t="shared" si="368"/>
        <v>203.37701750779175</v>
      </c>
      <c r="BE809" s="78">
        <v>-0.69999999999999984</v>
      </c>
      <c r="BF809" s="78"/>
      <c r="BG809" s="99" t="e">
        <v>#N/A</v>
      </c>
      <c r="BH809" s="142">
        <v>20.509383378016086</v>
      </c>
      <c r="BI809" s="99" t="e">
        <v>#N/A</v>
      </c>
      <c r="BJ809" s="99" t="e">
        <f t="shared" si="369"/>
        <v>#N/A</v>
      </c>
      <c r="BK809" s="99" t="e">
        <v>#N/A</v>
      </c>
      <c r="BL809" s="142">
        <v>1.5777112429854601</v>
      </c>
      <c r="BM809" s="76" t="str">
        <f t="shared" si="381"/>
        <v>R35S5</v>
      </c>
      <c r="BN809" s="76" t="e">
        <f t="shared" si="371"/>
        <v>#DIV/0!</v>
      </c>
      <c r="BO809" s="76"/>
      <c r="BP809" s="110">
        <f t="shared" si="372"/>
        <v>6.396599096257038</v>
      </c>
      <c r="BQ809" s="144">
        <f t="shared" si="373"/>
        <v>0.3</v>
      </c>
      <c r="BR809" s="110">
        <f t="shared" si="374"/>
        <v>7.44250678146381</v>
      </c>
      <c r="BS809" s="99">
        <v>1</v>
      </c>
      <c r="BT809" s="99">
        <f t="shared" si="375"/>
        <v>0</v>
      </c>
      <c r="BU809" s="122">
        <v>5</v>
      </c>
      <c r="BV809" s="122">
        <f t="shared" si="376"/>
        <v>0</v>
      </c>
      <c r="BW809" s="122">
        <f t="shared" si="377"/>
        <v>5.8823529411764705E-3</v>
      </c>
      <c r="BX809" s="122" t="s">
        <v>1376</v>
      </c>
      <c r="BY809" s="122">
        <f t="shared" si="378"/>
        <v>5.8725841418102318E-2</v>
      </c>
      <c r="BZ809" s="78" t="e">
        <v>#NUM!</v>
      </c>
      <c r="CA809" s="122" t="e">
        <f t="shared" si="379"/>
        <v>#NUM!</v>
      </c>
      <c r="CB809" s="122" t="e">
        <f t="shared" si="380"/>
        <v>#NUM!</v>
      </c>
    </row>
    <row r="810" spans="1:80" x14ac:dyDescent="0.35">
      <c r="A810" s="78" t="s">
        <v>111</v>
      </c>
      <c r="B810" s="78">
        <v>4</v>
      </c>
      <c r="C810" s="78" t="s">
        <v>45</v>
      </c>
      <c r="D810" s="78">
        <v>1</v>
      </c>
      <c r="E810" s="78"/>
      <c r="F810" s="78">
        <v>3107</v>
      </c>
      <c r="G810" s="78">
        <v>3112</v>
      </c>
      <c r="H810" s="78">
        <v>3017.3</v>
      </c>
      <c r="I810" s="78"/>
      <c r="J810" s="104"/>
      <c r="K810" s="104"/>
      <c r="L810" s="104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 t="e">
        <v>#N/A</v>
      </c>
      <c r="AD810" s="78">
        <v>4.4000000000000004</v>
      </c>
      <c r="AE810" s="8"/>
      <c r="AF810" s="78"/>
      <c r="AG810" s="78"/>
      <c r="AH810" s="111">
        <v>8.6999999999999994E-2</v>
      </c>
      <c r="AI810" s="78">
        <v>6.0479069767441863E-2</v>
      </c>
      <c r="AJ810" s="78">
        <v>2.59</v>
      </c>
      <c r="AK810" s="124">
        <v>2007.860574269007</v>
      </c>
      <c r="AL810" s="78">
        <v>7073.8360000000002</v>
      </c>
      <c r="AM810" s="124">
        <v>6200.4305748538</v>
      </c>
      <c r="AN810" s="124">
        <v>9170.2122988304109</v>
      </c>
      <c r="AO810" s="124">
        <v>2.5239918128654959</v>
      </c>
      <c r="AP810" s="78"/>
      <c r="AQ810" s="78"/>
      <c r="AR810" s="78"/>
      <c r="AS810" s="78">
        <v>0</v>
      </c>
      <c r="AT810" s="122">
        <v>59</v>
      </c>
      <c r="AU810" s="78"/>
      <c r="AV810" s="78"/>
      <c r="AW810" s="78" t="s">
        <v>96</v>
      </c>
      <c r="AX810" s="78" t="s">
        <v>98</v>
      </c>
      <c r="AY810" s="78">
        <v>2530.6999999999998</v>
      </c>
      <c r="AZ810" s="78">
        <v>5156.92</v>
      </c>
      <c r="BA810" s="78">
        <v>0</v>
      </c>
      <c r="BB810" s="78">
        <v>29.194050764977799</v>
      </c>
      <c r="BC810" s="78" t="str">
        <f t="shared" si="367"/>
        <v>R35S4C1</v>
      </c>
      <c r="BD810" s="78">
        <f t="shared" si="368"/>
        <v>29.194050764977799</v>
      </c>
      <c r="BE810" s="78">
        <v>76.67</v>
      </c>
      <c r="BF810" s="78" t="s">
        <v>118</v>
      </c>
      <c r="BG810" s="99" t="e">
        <v>#N/A</v>
      </c>
      <c r="BH810" s="142">
        <v>0</v>
      </c>
      <c r="BI810" s="99" t="e">
        <v>#N/A</v>
      </c>
      <c r="BJ810" s="99" t="e">
        <f t="shared" si="369"/>
        <v>#N/A</v>
      </c>
      <c r="BK810" s="99" t="e">
        <v>#N/A</v>
      </c>
      <c r="BL810" s="142" t="e">
        <v>#DIV/0!</v>
      </c>
      <c r="BM810" s="76" t="str">
        <f t="shared" si="381"/>
        <v>R35S4</v>
      </c>
      <c r="BN810" s="76" t="e">
        <f t="shared" si="371"/>
        <v>#DIV/0!</v>
      </c>
      <c r="BO810" s="76"/>
      <c r="BP810" s="110" t="e">
        <f t="shared" si="372"/>
        <v>#DIV/0!</v>
      </c>
      <c r="BQ810" s="144" t="e">
        <f t="shared" si="373"/>
        <v>#DIV/0!</v>
      </c>
      <c r="BR810" s="110" t="e">
        <f t="shared" si="374"/>
        <v>#DIV/0!</v>
      </c>
      <c r="BS810" s="99">
        <v>1</v>
      </c>
      <c r="BT810" s="99">
        <f t="shared" si="375"/>
        <v>0</v>
      </c>
      <c r="BU810" s="122">
        <v>5</v>
      </c>
      <c r="BV810" s="122">
        <f t="shared" si="376"/>
        <v>0</v>
      </c>
      <c r="BW810" s="122" t="e">
        <f t="shared" si="377"/>
        <v>#DIV/0!</v>
      </c>
      <c r="BX810" s="122" t="s">
        <v>1377</v>
      </c>
      <c r="BY810" s="122" t="e">
        <f t="shared" si="378"/>
        <v>#DIV/0!</v>
      </c>
      <c r="BZ810" s="78" t="e">
        <v>#NUM!</v>
      </c>
      <c r="CA810" s="122" t="e">
        <f t="shared" si="379"/>
        <v>#NUM!</v>
      </c>
      <c r="CB810" s="122" t="e">
        <f t="shared" si="380"/>
        <v>#NUM!</v>
      </c>
    </row>
    <row r="811" spans="1:80" x14ac:dyDescent="0.35">
      <c r="A811" s="78" t="s">
        <v>111</v>
      </c>
      <c r="B811" s="78">
        <v>3</v>
      </c>
      <c r="C811" s="78" t="s">
        <v>45</v>
      </c>
      <c r="D811" s="78">
        <v>1</v>
      </c>
      <c r="E811" s="78"/>
      <c r="F811" s="78">
        <v>3261</v>
      </c>
      <c r="G811" s="78">
        <v>3266</v>
      </c>
      <c r="H811" s="78">
        <v>3171.3</v>
      </c>
      <c r="I811" s="78"/>
      <c r="J811" s="104"/>
      <c r="K811" s="105"/>
      <c r="L811" s="104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 t="e">
        <v>#N/A</v>
      </c>
      <c r="AD811" s="78">
        <v>4.4000000000000004</v>
      </c>
      <c r="AE811" s="8"/>
      <c r="AF811" s="78"/>
      <c r="AG811" s="78"/>
      <c r="AH811" s="111">
        <v>8.6999999999999994E-2</v>
      </c>
      <c r="AI811" s="78">
        <v>6.0479069767441863E-2</v>
      </c>
      <c r="AJ811" s="78">
        <v>3.3527999999999998</v>
      </c>
      <c r="AK811" s="124">
        <v>2007.860574269007</v>
      </c>
      <c r="AL811" s="78">
        <v>7427.5277999999998</v>
      </c>
      <c r="AM811" s="124">
        <v>6200.4305748538</v>
      </c>
      <c r="AN811" s="124">
        <v>9170.2122988304109</v>
      </c>
      <c r="AO811" s="124">
        <v>2.5239918128654959</v>
      </c>
      <c r="AP811" s="78"/>
      <c r="AQ811" s="78"/>
      <c r="AR811" s="78"/>
      <c r="AS811" s="78">
        <v>0</v>
      </c>
      <c r="AT811" s="122">
        <v>59</v>
      </c>
      <c r="AU811" s="78"/>
      <c r="AV811" s="78"/>
      <c r="AW811" s="78" t="s">
        <v>96</v>
      </c>
      <c r="AX811" s="78" t="s">
        <v>98</v>
      </c>
      <c r="AY811" s="78">
        <v>2666.4</v>
      </c>
      <c r="AZ811" s="78">
        <v>5218.5200000000004</v>
      </c>
      <c r="BA811" s="78">
        <v>0.94</v>
      </c>
      <c r="BB811" s="78">
        <v>62.924157171292876</v>
      </c>
      <c r="BC811" s="78" t="str">
        <f t="shared" si="367"/>
        <v>R35S3C1</v>
      </c>
      <c r="BD811" s="78">
        <f t="shared" si="368"/>
        <v>62.924157171292876</v>
      </c>
      <c r="BE811" s="78">
        <v>160.59</v>
      </c>
      <c r="BF811" s="78" t="s">
        <v>118</v>
      </c>
      <c r="BG811" s="99" t="e">
        <v>#N/A</v>
      </c>
      <c r="BH811" s="142">
        <v>0</v>
      </c>
      <c r="BI811" s="99" t="e">
        <v>#N/A</v>
      </c>
      <c r="BJ811" s="99" t="e">
        <f t="shared" si="369"/>
        <v>#N/A</v>
      </c>
      <c r="BK811" s="99" t="e">
        <v>#N/A</v>
      </c>
      <c r="BL811" s="142" t="e">
        <v>#DIV/0!</v>
      </c>
      <c r="BM811" s="76" t="str">
        <f t="shared" si="381"/>
        <v>R35S3</v>
      </c>
      <c r="BN811" s="76" t="e">
        <f t="shared" si="371"/>
        <v>#DIV/0!</v>
      </c>
      <c r="BO811" s="76"/>
      <c r="BP811" s="110" t="e">
        <f t="shared" si="372"/>
        <v>#DIV/0!</v>
      </c>
      <c r="BQ811" s="144" t="e">
        <f t="shared" si="373"/>
        <v>#DIV/0!</v>
      </c>
      <c r="BR811" s="110" t="e">
        <f t="shared" si="374"/>
        <v>#DIV/0!</v>
      </c>
      <c r="BS811" s="99">
        <v>1</v>
      </c>
      <c r="BT811" s="99">
        <f t="shared" si="375"/>
        <v>0</v>
      </c>
      <c r="BU811" s="122">
        <v>5</v>
      </c>
      <c r="BV811" s="122">
        <f t="shared" si="376"/>
        <v>0</v>
      </c>
      <c r="BW811" s="122" t="e">
        <f t="shared" si="377"/>
        <v>#DIV/0!</v>
      </c>
      <c r="BX811" s="122" t="s">
        <v>1377</v>
      </c>
      <c r="BY811" s="122" t="e">
        <f t="shared" si="378"/>
        <v>#DIV/0!</v>
      </c>
      <c r="BZ811" s="78" t="e">
        <v>#NUM!</v>
      </c>
      <c r="CA811" s="122" t="e">
        <f t="shared" si="379"/>
        <v>#NUM!</v>
      </c>
      <c r="CB811" s="122" t="e">
        <f t="shared" si="380"/>
        <v>#NUM!</v>
      </c>
    </row>
    <row r="812" spans="1:80" x14ac:dyDescent="0.35">
      <c r="A812" s="78" t="s">
        <v>111</v>
      </c>
      <c r="B812" s="78">
        <v>2</v>
      </c>
      <c r="C812" s="78" t="s">
        <v>45</v>
      </c>
      <c r="D812" s="78">
        <v>1</v>
      </c>
      <c r="E812" s="78"/>
      <c r="F812" s="78">
        <v>3352.5</v>
      </c>
      <c r="G812" s="78">
        <v>3358.5</v>
      </c>
      <c r="H812" s="78">
        <v>3262.79</v>
      </c>
      <c r="I812" s="78"/>
      <c r="J812" s="104"/>
      <c r="K812" s="105"/>
      <c r="L812" s="104"/>
      <c r="M812" s="78">
        <v>176.77537336177994</v>
      </c>
      <c r="N812" s="78"/>
      <c r="O812" s="78"/>
      <c r="P812" s="78"/>
      <c r="Q812" s="78"/>
      <c r="R812" s="78">
        <v>0.3</v>
      </c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 t="e">
        <v>#N/A</v>
      </c>
      <c r="AD812" s="78">
        <v>255</v>
      </c>
      <c r="AE812" s="8"/>
      <c r="AF812" s="78"/>
      <c r="AG812" s="78"/>
      <c r="AH812" s="111">
        <v>8.6999999999999994E-2</v>
      </c>
      <c r="AI812" s="78">
        <v>6.0479069767441863E-2</v>
      </c>
      <c r="AJ812" s="78">
        <v>19.812000000000001</v>
      </c>
      <c r="AK812" s="124">
        <v>2007.860574269007</v>
      </c>
      <c r="AL812" s="78">
        <v>7202.3199600000016</v>
      </c>
      <c r="AM812" s="124">
        <v>6200.4305748538</v>
      </c>
      <c r="AN812" s="124">
        <v>9170.2122988304109</v>
      </c>
      <c r="AO812" s="124">
        <v>2.5239918128654959</v>
      </c>
      <c r="AP812" s="78"/>
      <c r="AQ812" s="78"/>
      <c r="AR812" s="78"/>
      <c r="AS812" s="78">
        <v>0</v>
      </c>
      <c r="AT812" s="122">
        <v>59</v>
      </c>
      <c r="AU812" s="78"/>
      <c r="AV812" s="78"/>
      <c r="AW812" s="78" t="s">
        <v>96</v>
      </c>
      <c r="AX812" s="78" t="s">
        <v>98</v>
      </c>
      <c r="AY812" s="78">
        <v>2759.7</v>
      </c>
      <c r="AZ812" s="78">
        <v>5255.116</v>
      </c>
      <c r="BA812" s="78">
        <v>0</v>
      </c>
      <c r="BB812" s="78">
        <v>32.784112949504205</v>
      </c>
      <c r="BC812" s="78" t="str">
        <f t="shared" si="367"/>
        <v>R35S2C1</v>
      </c>
      <c r="BD812" s="78">
        <f t="shared" si="368"/>
        <v>32.784112949504205</v>
      </c>
      <c r="BE812" s="78">
        <v>81.809999999999988</v>
      </c>
      <c r="BF812" s="78"/>
      <c r="BG812" s="99" t="e">
        <v>#N/A</v>
      </c>
      <c r="BH812" s="142">
        <v>0</v>
      </c>
      <c r="BI812" s="99" t="e">
        <v>#N/A</v>
      </c>
      <c r="BJ812" s="99" t="e">
        <f t="shared" si="369"/>
        <v>#N/A</v>
      </c>
      <c r="BK812" s="99" t="e">
        <v>#N/A</v>
      </c>
      <c r="BL812" s="142" t="e">
        <v>#DIV/0!</v>
      </c>
      <c r="BM812" s="76" t="str">
        <f t="shared" si="381"/>
        <v>R35S2</v>
      </c>
      <c r="BN812" s="76" t="e">
        <f t="shared" si="371"/>
        <v>#DIV/0!</v>
      </c>
      <c r="BO812" s="76"/>
      <c r="BP812" s="110" t="e">
        <f t="shared" si="372"/>
        <v>#DIV/0!</v>
      </c>
      <c r="BQ812" s="144">
        <f t="shared" si="373"/>
        <v>0.3</v>
      </c>
      <c r="BR812" s="110" t="e">
        <f t="shared" si="374"/>
        <v>#DIV/0!</v>
      </c>
      <c r="BS812" s="99">
        <v>1</v>
      </c>
      <c r="BT812" s="99">
        <f t="shared" si="375"/>
        <v>0</v>
      </c>
      <c r="BU812" s="122">
        <v>5</v>
      </c>
      <c r="BV812" s="122">
        <f t="shared" si="376"/>
        <v>0</v>
      </c>
      <c r="BW812" s="122" t="e">
        <f t="shared" si="377"/>
        <v>#DIV/0!</v>
      </c>
      <c r="BX812" s="122" t="s">
        <v>1377</v>
      </c>
      <c r="BY812" s="122" t="e">
        <f t="shared" si="378"/>
        <v>#DIV/0!</v>
      </c>
      <c r="BZ812" s="78" t="e">
        <v>#NUM!</v>
      </c>
      <c r="CA812" s="122" t="e">
        <f t="shared" si="379"/>
        <v>#NUM!</v>
      </c>
      <c r="CB812" s="122" t="e">
        <f t="shared" si="380"/>
        <v>#NUM!</v>
      </c>
    </row>
    <row r="813" spans="1:80" x14ac:dyDescent="0.35">
      <c r="A813" s="78" t="s">
        <v>111</v>
      </c>
      <c r="B813" s="78">
        <v>1</v>
      </c>
      <c r="C813" s="78" t="s">
        <v>44</v>
      </c>
      <c r="D813" s="78">
        <v>1</v>
      </c>
      <c r="E813" s="78"/>
      <c r="F813" s="78">
        <v>3478</v>
      </c>
      <c r="G813" s="78">
        <v>3483</v>
      </c>
      <c r="H813" s="78">
        <v>3388.29</v>
      </c>
      <c r="I813" s="78"/>
      <c r="J813" s="104"/>
      <c r="K813" s="104"/>
      <c r="L813" s="104"/>
      <c r="M813" s="78">
        <v>170.67967083206338</v>
      </c>
      <c r="N813" s="78"/>
      <c r="O813" s="78">
        <v>39</v>
      </c>
      <c r="P813" s="78"/>
      <c r="Q813" s="78"/>
      <c r="R813" s="78">
        <v>0.2</v>
      </c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 t="e">
        <v>#N/A</v>
      </c>
      <c r="AD813" s="78">
        <v>255.5</v>
      </c>
      <c r="AE813" s="8"/>
      <c r="AF813" s="78"/>
      <c r="AG813" s="78"/>
      <c r="AH813" s="111">
        <v>7.8E-2</v>
      </c>
      <c r="AI813" s="78">
        <v>7.0567391304347846E-2</v>
      </c>
      <c r="AJ813" s="78">
        <v>36.4236</v>
      </c>
      <c r="AK813" s="124">
        <v>1697.1820509803911</v>
      </c>
      <c r="AL813" s="78">
        <v>7470.8370000000004</v>
      </c>
      <c r="AM813" s="124">
        <v>6185.2374661764688</v>
      </c>
      <c r="AN813" s="124">
        <v>9479.8168063725498</v>
      </c>
      <c r="AO813" s="124">
        <v>3.3410529411764678</v>
      </c>
      <c r="AP813" s="78"/>
      <c r="AQ813" s="78"/>
      <c r="AR813" s="78"/>
      <c r="AS813" s="78">
        <v>0</v>
      </c>
      <c r="AT813" s="122">
        <v>64.099999999999994</v>
      </c>
      <c r="AU813" s="78"/>
      <c r="AV813" s="78"/>
      <c r="AW813" s="78" t="s">
        <v>96</v>
      </c>
      <c r="AX813" s="78" t="s">
        <v>98</v>
      </c>
      <c r="AY813" s="78">
        <v>2913.2</v>
      </c>
      <c r="AZ813" s="78">
        <v>5305.3159999999998</v>
      </c>
      <c r="BA813" s="78">
        <v>46.85</v>
      </c>
      <c r="BB813" s="78">
        <v>59.65429770128204</v>
      </c>
      <c r="BC813" s="78" t="str">
        <f t="shared" si="367"/>
        <v>R35S1C1</v>
      </c>
      <c r="BD813" s="78">
        <f t="shared" si="368"/>
        <v>59.65429770128204</v>
      </c>
      <c r="BE813" s="78">
        <v>142.69999999999999</v>
      </c>
      <c r="BF813" s="78"/>
      <c r="BG813" s="99" t="e">
        <v>#N/A</v>
      </c>
      <c r="BH813" s="142">
        <v>1.0707343590419398</v>
      </c>
      <c r="BI813" s="99" t="e">
        <v>#N/A</v>
      </c>
      <c r="BJ813" s="99" t="e">
        <f t="shared" si="369"/>
        <v>#N/A</v>
      </c>
      <c r="BK813" s="99" t="e">
        <v>#N/A</v>
      </c>
      <c r="BL813" s="142">
        <v>4.3764018162067533</v>
      </c>
      <c r="BM813" s="76" t="str">
        <f t="shared" si="381"/>
        <v>R35S1</v>
      </c>
      <c r="BN813" s="76" t="e">
        <f t="shared" si="371"/>
        <v>#DIV/0!</v>
      </c>
      <c r="BO813" s="76"/>
      <c r="BP813" s="110">
        <f t="shared" si="372"/>
        <v>3.5677697045790824</v>
      </c>
      <c r="BQ813" s="144">
        <f t="shared" si="373"/>
        <v>0.2</v>
      </c>
      <c r="BR813" s="110">
        <f t="shared" si="374"/>
        <v>3.5677697045790824</v>
      </c>
      <c r="BS813" s="99">
        <v>1</v>
      </c>
      <c r="BT813" s="99">
        <f t="shared" si="375"/>
        <v>0</v>
      </c>
      <c r="BU813" s="122">
        <v>5</v>
      </c>
      <c r="BV813" s="122">
        <f t="shared" si="376"/>
        <v>0</v>
      </c>
      <c r="BW813" s="122">
        <f t="shared" si="377"/>
        <v>5.1282051282051282E-3</v>
      </c>
      <c r="BX813" s="122" t="s">
        <v>1377</v>
      </c>
      <c r="BY813" s="122">
        <f t="shared" si="378"/>
        <v>9.2678893938073936E-2</v>
      </c>
      <c r="BZ813" s="78" t="e">
        <v>#NUM!</v>
      </c>
      <c r="CA813" s="122" t="e">
        <f t="shared" si="379"/>
        <v>#NUM!</v>
      </c>
      <c r="CB813" s="122" t="e">
        <f t="shared" si="380"/>
        <v>#NUM!</v>
      </c>
    </row>
    <row r="814" spans="1:80" x14ac:dyDescent="0.35">
      <c r="A814" s="78" t="s">
        <v>112</v>
      </c>
      <c r="B814" s="78">
        <v>5</v>
      </c>
      <c r="C814" s="78" t="s">
        <v>46</v>
      </c>
      <c r="D814" s="78">
        <v>1</v>
      </c>
      <c r="E814" s="78"/>
      <c r="F814" s="78">
        <v>2977</v>
      </c>
      <c r="G814" s="78">
        <v>2977.5</v>
      </c>
      <c r="H814" s="78">
        <v>2769.91</v>
      </c>
      <c r="I814" s="104"/>
      <c r="J814" s="104"/>
      <c r="K814" s="104"/>
      <c r="L814" s="78"/>
      <c r="M814" s="78">
        <v>22</v>
      </c>
      <c r="N814" s="78"/>
      <c r="O814" s="78">
        <v>12.5</v>
      </c>
      <c r="P814" s="78"/>
      <c r="Q814" s="78"/>
      <c r="R814" s="78">
        <v>0.22</v>
      </c>
      <c r="S814" s="78"/>
      <c r="T814" s="78"/>
      <c r="U814" s="78"/>
      <c r="V814" s="78"/>
      <c r="W814" s="78"/>
      <c r="X814" s="78"/>
      <c r="Y814" s="78"/>
      <c r="Z814" s="78">
        <v>189</v>
      </c>
      <c r="AA814" s="78"/>
      <c r="AB814" s="78"/>
      <c r="AC814" s="78" t="e">
        <v>#N/A</v>
      </c>
      <c r="AD814" s="78">
        <v>313</v>
      </c>
      <c r="AE814" s="8"/>
      <c r="AF814" s="78"/>
      <c r="AG814" s="78"/>
      <c r="AH814" s="111">
        <v>7.8E-2</v>
      </c>
      <c r="AI814" s="78">
        <v>7.0567391304347846E-2</v>
      </c>
      <c r="AJ814" s="78">
        <v>32.308799999999998</v>
      </c>
      <c r="AK814" s="124">
        <v>1697.1820509803911</v>
      </c>
      <c r="AL814" s="78">
        <v>6043.9301000000014</v>
      </c>
      <c r="AM814" s="124">
        <v>6185.2374661764688</v>
      </c>
      <c r="AN814" s="124">
        <v>9479.8168063725498</v>
      </c>
      <c r="AO814" s="124">
        <v>3.3410529411764678</v>
      </c>
      <c r="AP814" s="78"/>
      <c r="AQ814" s="78"/>
      <c r="AR814" s="78">
        <v>2.4700000000000002</v>
      </c>
      <c r="AS814" s="78">
        <v>98.81</v>
      </c>
      <c r="AT814" s="122">
        <v>64.099999999999994</v>
      </c>
      <c r="AU814" s="78"/>
      <c r="AV814" s="78"/>
      <c r="AW814" s="78" t="s">
        <v>96</v>
      </c>
      <c r="AX814" s="78" t="s">
        <v>98</v>
      </c>
      <c r="AY814" s="78">
        <v>3024</v>
      </c>
      <c r="AZ814" s="78">
        <v>5057.9639999999999</v>
      </c>
      <c r="BA814" s="78">
        <v>0</v>
      </c>
      <c r="BB814" s="78">
        <v>139.36333189771301</v>
      </c>
      <c r="BC814" s="78" t="str">
        <f t="shared" si="367"/>
        <v>R20S5C1</v>
      </c>
      <c r="BD814" s="78">
        <f t="shared" si="368"/>
        <v>244.19153392209165</v>
      </c>
      <c r="BE814" s="78">
        <v>283.45999999999992</v>
      </c>
      <c r="BF814" s="78"/>
      <c r="BG814" s="99" t="e">
        <v>#N/A</v>
      </c>
      <c r="BH814" s="142">
        <v>1.1297231713960283</v>
      </c>
      <c r="BI814" s="99" t="e">
        <v>#N/A</v>
      </c>
      <c r="BJ814" s="99" t="e">
        <f t="shared" si="369"/>
        <v>#N/A</v>
      </c>
      <c r="BK814" s="99" t="e">
        <v>#N/A</v>
      </c>
      <c r="BL814" s="142">
        <v>1.76</v>
      </c>
      <c r="BM814" s="76" t="str">
        <f t="shared" si="381"/>
        <v>R20S5</v>
      </c>
      <c r="BN814" s="76">
        <f t="shared" si="371"/>
        <v>2.4713240959628746</v>
      </c>
      <c r="BO814" s="76"/>
      <c r="BP814" s="110">
        <f t="shared" si="372"/>
        <v>105.79471094045752</v>
      </c>
      <c r="BQ814" s="144">
        <f t="shared" si="373"/>
        <v>0.22</v>
      </c>
      <c r="BR814" s="110">
        <f t="shared" si="374"/>
        <v>190.27896762968896</v>
      </c>
      <c r="BS814" s="99">
        <v>5</v>
      </c>
      <c r="BT814" s="99">
        <f t="shared" si="375"/>
        <v>0</v>
      </c>
      <c r="BU814" s="122">
        <v>5</v>
      </c>
      <c r="BV814" s="122">
        <f t="shared" si="376"/>
        <v>0</v>
      </c>
      <c r="BW814" s="122">
        <f t="shared" si="377"/>
        <v>1.7600000000000001E-2</v>
      </c>
      <c r="BX814" s="122" t="s">
        <v>1376</v>
      </c>
      <c r="BY814" s="122">
        <f t="shared" si="378"/>
        <v>0.1732589416534395</v>
      </c>
      <c r="BZ814" s="78" t="e">
        <v>#NUM!</v>
      </c>
      <c r="CA814" s="122" t="e">
        <f t="shared" si="379"/>
        <v>#NUM!</v>
      </c>
      <c r="CB814" s="122" t="e">
        <f t="shared" si="380"/>
        <v>#NUM!</v>
      </c>
    </row>
    <row r="815" spans="1:80" x14ac:dyDescent="0.35">
      <c r="A815" s="78" t="s">
        <v>112</v>
      </c>
      <c r="B815" s="78">
        <v>5</v>
      </c>
      <c r="C815" s="78" t="s">
        <v>46</v>
      </c>
      <c r="D815" s="78">
        <v>2</v>
      </c>
      <c r="E815" s="78"/>
      <c r="F815" s="78">
        <v>2994.5</v>
      </c>
      <c r="G815" s="78">
        <v>2995</v>
      </c>
      <c r="H815" s="78">
        <v>2786.43</v>
      </c>
      <c r="I815" s="104"/>
      <c r="J815" s="104"/>
      <c r="K815" s="104"/>
      <c r="L815" s="78"/>
      <c r="M815" s="78">
        <v>18</v>
      </c>
      <c r="N815" s="78"/>
      <c r="O815" s="78">
        <v>6</v>
      </c>
      <c r="P815" s="78"/>
      <c r="Q815" s="78"/>
      <c r="R815" s="78">
        <v>0.22</v>
      </c>
      <c r="S815" s="78"/>
      <c r="T815" s="78"/>
      <c r="U815" s="78"/>
      <c r="V815" s="78"/>
      <c r="W815" s="78"/>
      <c r="X815" s="78"/>
      <c r="Y815" s="78"/>
      <c r="Z815" s="78">
        <v>189</v>
      </c>
      <c r="AA815" s="78"/>
      <c r="AB815" s="78"/>
      <c r="AC815" s="78" t="e">
        <v>#N/A</v>
      </c>
      <c r="AD815" s="78">
        <v>313</v>
      </c>
      <c r="AE815" s="8"/>
      <c r="AF815" s="78"/>
      <c r="AG815" s="78"/>
      <c r="AH815" s="111">
        <v>7.8E-2</v>
      </c>
      <c r="AI815" s="78">
        <v>7.0567391304347846E-2</v>
      </c>
      <c r="AJ815" s="78">
        <v>32.308799999999998</v>
      </c>
      <c r="AK815" s="124">
        <v>1697.1820509803911</v>
      </c>
      <c r="AL815" s="78">
        <v>6545.5950000000003</v>
      </c>
      <c r="AM815" s="124">
        <v>6185.2374661764688</v>
      </c>
      <c r="AN815" s="124">
        <v>9479.8168063725498</v>
      </c>
      <c r="AO815" s="124">
        <v>3.3410529411764678</v>
      </c>
      <c r="AP815" s="78"/>
      <c r="AQ815" s="78"/>
      <c r="AR815" s="78">
        <v>2.7290999999999999</v>
      </c>
      <c r="AS815" s="78">
        <v>54.6</v>
      </c>
      <c r="AT815" s="122">
        <v>64.099999999999994</v>
      </c>
      <c r="AU815" s="78"/>
      <c r="AV815" s="78"/>
      <c r="AW815" s="78" t="s">
        <v>96</v>
      </c>
      <c r="AX815" s="78" t="s">
        <v>98</v>
      </c>
      <c r="AY815" s="78">
        <v>3030.4</v>
      </c>
      <c r="AZ815" s="78">
        <v>5064.5720000000001</v>
      </c>
      <c r="BA815" s="78">
        <v>0</v>
      </c>
      <c r="BB815" s="78">
        <v>209.12194249060551</v>
      </c>
      <c r="BC815" s="78" t="str">
        <f t="shared" si="367"/>
        <v>R20S5C2</v>
      </c>
      <c r="BD815" s="78">
        <f t="shared" si="368"/>
        <v>244.19153392209165</v>
      </c>
      <c r="BE815" s="78">
        <v>425.39</v>
      </c>
      <c r="BF815" s="78"/>
      <c r="BG815" s="99" t="e">
        <v>#N/A</v>
      </c>
      <c r="BH815" s="142">
        <v>1.1297231713960283</v>
      </c>
      <c r="BI815" s="99" t="e">
        <v>#N/A</v>
      </c>
      <c r="BJ815" s="99" t="e">
        <f t="shared" si="369"/>
        <v>#N/A</v>
      </c>
      <c r="BK815" s="99" t="e">
        <v>#N/A</v>
      </c>
      <c r="BL815" s="142">
        <v>3</v>
      </c>
      <c r="BM815" s="76" t="str">
        <f t="shared" si="381"/>
        <v>R20S5</v>
      </c>
      <c r="BN815" s="76">
        <f t="shared" si="371"/>
        <v>4.4723724161555243</v>
      </c>
      <c r="BO815" s="76"/>
      <c r="BP815" s="110">
        <f t="shared" si="372"/>
        <v>269.38468063542427</v>
      </c>
      <c r="BQ815" s="144">
        <f t="shared" si="373"/>
        <v>0.22</v>
      </c>
      <c r="BR815" s="110">
        <f t="shared" si="374"/>
        <v>190.27896762968896</v>
      </c>
      <c r="BS815" s="99">
        <v>5</v>
      </c>
      <c r="BT815" s="99">
        <f t="shared" si="375"/>
        <v>0</v>
      </c>
      <c r="BU815" s="122">
        <v>5</v>
      </c>
      <c r="BV815" s="122">
        <f t="shared" si="376"/>
        <v>0</v>
      </c>
      <c r="BW815" s="122">
        <f t="shared" si="377"/>
        <v>3.6666666666666667E-2</v>
      </c>
      <c r="BX815" s="122" t="s">
        <v>1376</v>
      </c>
      <c r="BY815" s="122">
        <f t="shared" si="378"/>
        <v>0.3432945239845196</v>
      </c>
      <c r="BZ815" s="78" t="e">
        <v>#NUM!</v>
      </c>
      <c r="CA815" s="122" t="e">
        <f t="shared" si="379"/>
        <v>#NUM!</v>
      </c>
      <c r="CB815" s="122" t="e">
        <f t="shared" si="380"/>
        <v>#NUM!</v>
      </c>
    </row>
    <row r="816" spans="1:80" x14ac:dyDescent="0.35">
      <c r="A816" s="78" t="s">
        <v>112</v>
      </c>
      <c r="B816" s="78">
        <v>5</v>
      </c>
      <c r="C816" s="78" t="s">
        <v>46</v>
      </c>
      <c r="D816" s="78">
        <v>3</v>
      </c>
      <c r="E816" s="78"/>
      <c r="F816" s="78">
        <v>3013</v>
      </c>
      <c r="G816" s="78">
        <v>3014</v>
      </c>
      <c r="H816" s="78">
        <v>2804.43</v>
      </c>
      <c r="I816" s="104"/>
      <c r="J816" s="104"/>
      <c r="K816" s="104"/>
      <c r="L816" s="78"/>
      <c r="M816" s="78">
        <v>27.735446510210302</v>
      </c>
      <c r="N816" s="78"/>
      <c r="O816" s="78">
        <v>9</v>
      </c>
      <c r="P816" s="78"/>
      <c r="Q816" s="78"/>
      <c r="R816" s="78">
        <v>0.22</v>
      </c>
      <c r="S816" s="78"/>
      <c r="T816" s="78"/>
      <c r="U816" s="78"/>
      <c r="V816" s="78"/>
      <c r="W816" s="78"/>
      <c r="X816" s="78"/>
      <c r="Y816" s="78"/>
      <c r="Z816" s="78">
        <v>189</v>
      </c>
      <c r="AA816" s="78"/>
      <c r="AB816" s="78"/>
      <c r="AC816" s="78" t="e">
        <v>#N/A</v>
      </c>
      <c r="AD816" s="78">
        <v>313</v>
      </c>
      <c r="AE816" s="8"/>
      <c r="AF816" s="78"/>
      <c r="AG816" s="78"/>
      <c r="AH816" s="111">
        <v>7.8E-2</v>
      </c>
      <c r="AI816" s="78">
        <v>7.0567391304347846E-2</v>
      </c>
      <c r="AJ816" s="78">
        <v>32.308799999999998</v>
      </c>
      <c r="AK816" s="124">
        <v>1697.1820509803911</v>
      </c>
      <c r="AL816" s="78">
        <v>6306.8366300000007</v>
      </c>
      <c r="AM816" s="124">
        <v>6185.2374661764688</v>
      </c>
      <c r="AN816" s="124">
        <v>9479.8168063725498</v>
      </c>
      <c r="AO816" s="124">
        <v>3.3410529411764678</v>
      </c>
      <c r="AP816" s="78"/>
      <c r="AQ816" s="78"/>
      <c r="AR816" s="78">
        <v>2.0114999999999998</v>
      </c>
      <c r="AS816" s="78">
        <v>59.797499999999999</v>
      </c>
      <c r="AT816" s="122">
        <v>64.099999999999994</v>
      </c>
      <c r="AU816" s="78"/>
      <c r="AV816" s="78"/>
      <c r="AW816" s="78" t="s">
        <v>96</v>
      </c>
      <c r="AX816" s="78" t="s">
        <v>98</v>
      </c>
      <c r="AY816" s="78">
        <v>3037.4</v>
      </c>
      <c r="AZ816" s="78">
        <v>5071.7719999999999</v>
      </c>
      <c r="BA816" s="78">
        <v>0</v>
      </c>
      <c r="BB816" s="78">
        <v>209.21935614528712</v>
      </c>
      <c r="BC816" s="78" t="str">
        <f t="shared" si="367"/>
        <v>R20S5C3</v>
      </c>
      <c r="BD816" s="78">
        <f t="shared" si="368"/>
        <v>244.19153392209165</v>
      </c>
      <c r="BE816" s="78">
        <v>425.63</v>
      </c>
      <c r="BF816" s="78"/>
      <c r="BG816" s="99" t="e">
        <v>#N/A</v>
      </c>
      <c r="BH816" s="142">
        <v>1.1297231713960283</v>
      </c>
      <c r="BI816" s="99" t="e">
        <v>#N/A</v>
      </c>
      <c r="BJ816" s="99" t="e">
        <f t="shared" si="369"/>
        <v>#N/A</v>
      </c>
      <c r="BK816" s="99" t="e">
        <v>#N/A</v>
      </c>
      <c r="BL816" s="142">
        <v>3.0817162789122556</v>
      </c>
      <c r="BM816" s="76" t="str">
        <f t="shared" si="381"/>
        <v>R20S5</v>
      </c>
      <c r="BN816" s="76">
        <f t="shared" si="371"/>
        <v>4.0836411877100494</v>
      </c>
      <c r="BO816" s="76"/>
      <c r="BP816" s="110">
        <f t="shared" si="372"/>
        <v>116.55179830744972</v>
      </c>
      <c r="BQ816" s="144">
        <f t="shared" si="373"/>
        <v>0.22</v>
      </c>
      <c r="BR816" s="110">
        <f t="shared" si="374"/>
        <v>190.27896762968896</v>
      </c>
      <c r="BS816" s="99">
        <v>5</v>
      </c>
      <c r="BT816" s="99">
        <f t="shared" si="375"/>
        <v>0</v>
      </c>
      <c r="BU816" s="122">
        <v>5</v>
      </c>
      <c r="BV816" s="122">
        <f t="shared" si="376"/>
        <v>0</v>
      </c>
      <c r="BW816" s="122">
        <f t="shared" si="377"/>
        <v>2.4444444444444446E-2</v>
      </c>
      <c r="BX816" s="122" t="s">
        <v>1376</v>
      </c>
      <c r="BY816" s="122">
        <f t="shared" si="378"/>
        <v>0.25498596763970716</v>
      </c>
      <c r="BZ816" s="78" t="e">
        <v>#NUM!</v>
      </c>
      <c r="CA816" s="122" t="e">
        <f t="shared" si="379"/>
        <v>#NUM!</v>
      </c>
      <c r="CB816" s="122" t="e">
        <f t="shared" si="380"/>
        <v>#NUM!</v>
      </c>
    </row>
    <row r="817" spans="1:80" x14ac:dyDescent="0.35">
      <c r="A817" s="78" t="s">
        <v>112</v>
      </c>
      <c r="B817" s="78">
        <v>5</v>
      </c>
      <c r="C817" s="78" t="s">
        <v>46</v>
      </c>
      <c r="D817" s="78">
        <v>4</v>
      </c>
      <c r="E817" s="78"/>
      <c r="F817" s="78">
        <v>3036</v>
      </c>
      <c r="G817" s="78">
        <v>3036.5</v>
      </c>
      <c r="H817" s="78">
        <v>2826.84</v>
      </c>
      <c r="I817" s="104"/>
      <c r="J817" s="104"/>
      <c r="K817" s="104"/>
      <c r="L817" s="78"/>
      <c r="M817" s="78">
        <v>12</v>
      </c>
      <c r="N817" s="78"/>
      <c r="O817" s="78">
        <v>9</v>
      </c>
      <c r="P817" s="78"/>
      <c r="Q817" s="78"/>
      <c r="R817" s="78">
        <v>0.22</v>
      </c>
      <c r="S817" s="78"/>
      <c r="T817" s="78"/>
      <c r="U817" s="78"/>
      <c r="V817" s="78"/>
      <c r="W817" s="78"/>
      <c r="X817" s="78"/>
      <c r="Y817" s="78"/>
      <c r="Z817" s="78">
        <v>189</v>
      </c>
      <c r="AA817" s="78"/>
      <c r="AB817" s="78"/>
      <c r="AC817" s="78" t="e">
        <v>#N/A</v>
      </c>
      <c r="AD817" s="78">
        <v>313</v>
      </c>
      <c r="AE817" s="8"/>
      <c r="AF817" s="78"/>
      <c r="AG817" s="78"/>
      <c r="AH817" s="111">
        <v>8.1000000000000003E-2</v>
      </c>
      <c r="AI817" s="78">
        <v>7.7452777777777759E-2</v>
      </c>
      <c r="AJ817" s="78">
        <v>32.308799999999998</v>
      </c>
      <c r="AK817" s="124">
        <v>1722.24478</v>
      </c>
      <c r="AL817" s="78">
        <v>6355.1985700000014</v>
      </c>
      <c r="AM817" s="124">
        <v>6889.9197969565239</v>
      </c>
      <c r="AN817" s="124">
        <v>10946.64968217392</v>
      </c>
      <c r="AO817" s="124">
        <v>4.0224856521739127</v>
      </c>
      <c r="AP817" s="78"/>
      <c r="AQ817" s="78"/>
      <c r="AR817" s="78">
        <v>1.1499999999999999</v>
      </c>
      <c r="AS817" s="78">
        <v>36.482700000000001</v>
      </c>
      <c r="AT817" s="122">
        <v>62.1</v>
      </c>
      <c r="AU817" s="78"/>
      <c r="AV817" s="78"/>
      <c r="AW817" s="78" t="s">
        <v>96</v>
      </c>
      <c r="AX817" s="78" t="s">
        <v>98</v>
      </c>
      <c r="AY817" s="78">
        <v>3046.5</v>
      </c>
      <c r="AZ817" s="78">
        <v>5080.7359999999999</v>
      </c>
      <c r="BA817" s="78">
        <v>0</v>
      </c>
      <c r="BB817" s="78">
        <v>419.06150515476082</v>
      </c>
      <c r="BC817" s="78" t="str">
        <f t="shared" si="367"/>
        <v>R20S5C4</v>
      </c>
      <c r="BD817" s="78">
        <f t="shared" si="368"/>
        <v>244.19153392209165</v>
      </c>
      <c r="BE817" s="78">
        <v>852.47</v>
      </c>
      <c r="BF817" s="78"/>
      <c r="BG817" s="99" t="e">
        <v>#N/A</v>
      </c>
      <c r="BH817" s="142">
        <v>1.1297231713960283</v>
      </c>
      <c r="BI817" s="99" t="e">
        <v>#N/A</v>
      </c>
      <c r="BJ817" s="99" t="e">
        <f t="shared" si="369"/>
        <v>#N/A</v>
      </c>
      <c r="BK817" s="99" t="e">
        <v>#N/A</v>
      </c>
      <c r="BL817" s="142">
        <v>1.3333333333333333</v>
      </c>
      <c r="BM817" s="76" t="str">
        <f t="shared" si="381"/>
        <v>R20S5</v>
      </c>
      <c r="BN817" s="76">
        <f t="shared" si="371"/>
        <v>6.6933514767846578</v>
      </c>
      <c r="BO817" s="76"/>
      <c r="BP817" s="110">
        <f t="shared" si="372"/>
        <v>269.38468063542427</v>
      </c>
      <c r="BQ817" s="144">
        <f t="shared" si="373"/>
        <v>0.22</v>
      </c>
      <c r="BR817" s="110">
        <f t="shared" si="374"/>
        <v>190.27896762968896</v>
      </c>
      <c r="BS817" s="99">
        <v>5</v>
      </c>
      <c r="BT817" s="99">
        <f t="shared" si="375"/>
        <v>0</v>
      </c>
      <c r="BU817" s="122">
        <v>5</v>
      </c>
      <c r="BV817" s="122">
        <f t="shared" si="376"/>
        <v>0</v>
      </c>
      <c r="BW817" s="122">
        <f t="shared" si="377"/>
        <v>2.4444444444444446E-2</v>
      </c>
      <c r="BX817" s="122" t="s">
        <v>1376</v>
      </c>
      <c r="BY817" s="122">
        <f t="shared" si="378"/>
        <v>0.20680107980046658</v>
      </c>
      <c r="BZ817" s="78" t="e">
        <v>#NUM!</v>
      </c>
      <c r="CA817" s="122" t="e">
        <f t="shared" si="379"/>
        <v>#NUM!</v>
      </c>
      <c r="CB817" s="122" t="e">
        <f t="shared" si="380"/>
        <v>#NUM!</v>
      </c>
    </row>
    <row r="818" spans="1:80" x14ac:dyDescent="0.35">
      <c r="A818" s="78" t="s">
        <v>112</v>
      </c>
      <c r="B818" s="78">
        <v>4</v>
      </c>
      <c r="C818" s="78" t="s">
        <v>45</v>
      </c>
      <c r="D818" s="78">
        <v>1</v>
      </c>
      <c r="E818" s="78"/>
      <c r="F818" s="78">
        <v>3119.4</v>
      </c>
      <c r="G818" s="78">
        <v>3120</v>
      </c>
      <c r="H818" s="78">
        <v>2908.21</v>
      </c>
      <c r="I818" s="107"/>
      <c r="J818" s="104"/>
      <c r="K818" s="107"/>
      <c r="L818" s="78"/>
      <c r="M818" s="78">
        <v>104</v>
      </c>
      <c r="N818" s="78"/>
      <c r="O818" s="78">
        <v>63</v>
      </c>
      <c r="P818" s="78"/>
      <c r="Q818" s="78"/>
      <c r="R818" s="78">
        <v>0.25</v>
      </c>
      <c r="S818" s="78"/>
      <c r="T818" s="78"/>
      <c r="U818" s="78"/>
      <c r="V818" s="78"/>
      <c r="W818" s="78"/>
      <c r="X818" s="78"/>
      <c r="Y818" s="78"/>
      <c r="Z818" s="78">
        <v>351</v>
      </c>
      <c r="AA818" s="78"/>
      <c r="AB818" s="78"/>
      <c r="AC818" s="78" t="e">
        <v>#N/A</v>
      </c>
      <c r="AD818" s="78">
        <v>256</v>
      </c>
      <c r="AE818" s="8"/>
      <c r="AF818" s="78"/>
      <c r="AG818" s="78"/>
      <c r="AH818" s="111">
        <v>8.1000000000000003E-2</v>
      </c>
      <c r="AI818" s="78">
        <v>7.7452777777777759E-2</v>
      </c>
      <c r="AJ818" s="78">
        <v>7.3151999999999999</v>
      </c>
      <c r="AK818" s="124">
        <v>1722.24478</v>
      </c>
      <c r="AL818" s="78">
        <v>6635.2319200000011</v>
      </c>
      <c r="AM818" s="124">
        <v>6889.9197969565239</v>
      </c>
      <c r="AN818" s="124">
        <v>10946.64968217392</v>
      </c>
      <c r="AO818" s="124">
        <v>4.0224856521739127</v>
      </c>
      <c r="AP818" s="78"/>
      <c r="AQ818" s="78"/>
      <c r="AR818" s="78">
        <v>1.17E-2</v>
      </c>
      <c r="AS818" s="78">
        <v>1.63</v>
      </c>
      <c r="AT818" s="122">
        <v>62.1</v>
      </c>
      <c r="AU818" s="78"/>
      <c r="AV818" s="78"/>
      <c r="AW818" s="78" t="s">
        <v>96</v>
      </c>
      <c r="AX818" s="78" t="s">
        <v>98</v>
      </c>
      <c r="AY818" s="78">
        <v>3085</v>
      </c>
      <c r="AZ818" s="78">
        <v>5113.2839999999997</v>
      </c>
      <c r="BA818" s="78">
        <v>0</v>
      </c>
      <c r="BB818" s="78">
        <v>826.21565816226928</v>
      </c>
      <c r="BC818" s="78" t="str">
        <f t="shared" si="367"/>
        <v>R20S4C1</v>
      </c>
      <c r="BD818" s="78">
        <f t="shared" si="368"/>
        <v>293.61476253654399</v>
      </c>
      <c r="BE818" s="78">
        <v>1675.8</v>
      </c>
      <c r="BF818" s="78"/>
      <c r="BG818" s="99" t="e">
        <v>#N/A</v>
      </c>
      <c r="BH818" s="142">
        <v>25.836614173228348</v>
      </c>
      <c r="BI818" s="99" t="e">
        <v>#N/A</v>
      </c>
      <c r="BJ818" s="99" t="e">
        <f t="shared" si="369"/>
        <v>#N/A</v>
      </c>
      <c r="BK818" s="99" t="e">
        <v>#N/A</v>
      </c>
      <c r="BL818" s="142">
        <v>1.6507936507936507</v>
      </c>
      <c r="BM818" s="76" t="str">
        <f t="shared" si="381"/>
        <v>R20S4</v>
      </c>
      <c r="BN818" s="76">
        <f t="shared" si="371"/>
        <v>180.13175615738896</v>
      </c>
      <c r="BO818" s="76"/>
      <c r="BP818" s="110">
        <f t="shared" si="372"/>
        <v>3.6317704372433699</v>
      </c>
      <c r="BQ818" s="144">
        <f t="shared" si="373"/>
        <v>0.25</v>
      </c>
      <c r="BR818" s="110">
        <f t="shared" si="374"/>
        <v>4.2881793162710613</v>
      </c>
      <c r="BS818" s="99">
        <v>5</v>
      </c>
      <c r="BT818" s="99">
        <f t="shared" si="375"/>
        <v>0</v>
      </c>
      <c r="BU818" s="122">
        <v>5</v>
      </c>
      <c r="BV818" s="122">
        <f t="shared" si="376"/>
        <v>0</v>
      </c>
      <c r="BW818" s="122">
        <f t="shared" si="377"/>
        <v>3.968253968253968E-3</v>
      </c>
      <c r="BX818" s="122" t="s">
        <v>1376</v>
      </c>
      <c r="BY818" s="122">
        <f t="shared" si="378"/>
        <v>5.0689474088487937E-2</v>
      </c>
      <c r="BZ818" s="78" t="e">
        <v>#NUM!</v>
      </c>
      <c r="CA818" s="122" t="e">
        <f t="shared" si="379"/>
        <v>#NUM!</v>
      </c>
      <c r="CB818" s="122" t="e">
        <f t="shared" si="380"/>
        <v>#NUM!</v>
      </c>
    </row>
    <row r="819" spans="1:80" x14ac:dyDescent="0.35">
      <c r="A819" s="78" t="s">
        <v>112</v>
      </c>
      <c r="B819" s="78">
        <v>4</v>
      </c>
      <c r="C819" s="78" t="s">
        <v>45</v>
      </c>
      <c r="D819" s="78">
        <v>2</v>
      </c>
      <c r="E819" s="78"/>
      <c r="F819" s="78">
        <v>3137.7</v>
      </c>
      <c r="G819" s="78">
        <v>3138.6</v>
      </c>
      <c r="H819" s="78">
        <v>2926.04</v>
      </c>
      <c r="I819" s="108"/>
      <c r="J819" s="104"/>
      <c r="K819" s="108"/>
      <c r="L819" s="78"/>
      <c r="M819" s="78">
        <v>90</v>
      </c>
      <c r="N819" s="78"/>
      <c r="O819" s="78">
        <v>63</v>
      </c>
      <c r="P819" s="78"/>
      <c r="Q819" s="78"/>
      <c r="R819" s="78">
        <v>0.25</v>
      </c>
      <c r="S819" s="78"/>
      <c r="T819" s="78"/>
      <c r="U819" s="78"/>
      <c r="V819" s="78"/>
      <c r="W819" s="78"/>
      <c r="X819" s="78"/>
      <c r="Y819" s="78"/>
      <c r="Z819" s="78">
        <v>351</v>
      </c>
      <c r="AA819" s="78"/>
      <c r="AB819" s="78"/>
      <c r="AC819" s="78" t="e">
        <v>#N/A</v>
      </c>
      <c r="AD819" s="78">
        <v>256</v>
      </c>
      <c r="AE819" s="8"/>
      <c r="AF819" s="78"/>
      <c r="AG819" s="78"/>
      <c r="AH819" s="111">
        <v>8.1000000000000003E-2</v>
      </c>
      <c r="AI819" s="78">
        <v>7.7452777777777759E-2</v>
      </c>
      <c r="AJ819" s="78">
        <v>7.3151999999999999</v>
      </c>
      <c r="AK819" s="124">
        <v>1722.24478</v>
      </c>
      <c r="AL819" s="78">
        <v>7063.3368</v>
      </c>
      <c r="AM819" s="124">
        <v>6889.9197969565239</v>
      </c>
      <c r="AN819" s="124">
        <v>10946.64968217392</v>
      </c>
      <c r="AO819" s="124">
        <v>4.0224856521739127</v>
      </c>
      <c r="AP819" s="78"/>
      <c r="AQ819" s="78"/>
      <c r="AR819" s="78">
        <v>1.17E-2</v>
      </c>
      <c r="AS819" s="78">
        <v>0.49</v>
      </c>
      <c r="AT819" s="122">
        <v>62.1</v>
      </c>
      <c r="AU819" s="78"/>
      <c r="AV819" s="78"/>
      <c r="AW819" s="78" t="s">
        <v>96</v>
      </c>
      <c r="AX819" s="78" t="s">
        <v>98</v>
      </c>
      <c r="AY819" s="78">
        <v>3095.3</v>
      </c>
      <c r="AZ819" s="78">
        <v>5120.4160000000002</v>
      </c>
      <c r="BA819" s="78">
        <v>0</v>
      </c>
      <c r="BB819" s="78">
        <v>27.929264298933987</v>
      </c>
      <c r="BC819" s="78" t="str">
        <f t="shared" si="367"/>
        <v>R20S4C2</v>
      </c>
      <c r="BD819" s="78">
        <f t="shared" si="368"/>
        <v>293.61476253654399</v>
      </c>
      <c r="BE819" s="78">
        <v>56.56</v>
      </c>
      <c r="BF819" s="78"/>
      <c r="BG819" s="99" t="e">
        <v>#N/A</v>
      </c>
      <c r="BH819" s="142">
        <v>25.836614173228348</v>
      </c>
      <c r="BI819" s="99" t="e">
        <v>#N/A</v>
      </c>
      <c r="BJ819" s="99" t="e">
        <f t="shared" si="369"/>
        <v>#N/A</v>
      </c>
      <c r="BK819" s="99" t="e">
        <v>#N/A</v>
      </c>
      <c r="BL819" s="142">
        <v>1.4285714285714286</v>
      </c>
      <c r="BM819" s="76" t="str">
        <f t="shared" si="381"/>
        <v>R20S4</v>
      </c>
      <c r="BN819" s="76">
        <f t="shared" si="371"/>
        <v>599.21380109498773</v>
      </c>
      <c r="BO819" s="76"/>
      <c r="BP819" s="110">
        <f t="shared" si="372"/>
        <v>4.196712505259006</v>
      </c>
      <c r="BQ819" s="144">
        <f t="shared" si="373"/>
        <v>0.25</v>
      </c>
      <c r="BR819" s="110">
        <f t="shared" si="374"/>
        <v>4.2881793162710613</v>
      </c>
      <c r="BS819" s="99">
        <v>5</v>
      </c>
      <c r="BT819" s="99">
        <f t="shared" si="375"/>
        <v>0</v>
      </c>
      <c r="BU819" s="122">
        <v>5</v>
      </c>
      <c r="BV819" s="122">
        <f t="shared" si="376"/>
        <v>0</v>
      </c>
      <c r="BW819" s="122">
        <f t="shared" si="377"/>
        <v>3.968253968253968E-3</v>
      </c>
      <c r="BX819" s="122" t="s">
        <v>1376</v>
      </c>
      <c r="BY819" s="122">
        <f t="shared" si="378"/>
        <v>4.8890004575254331E-2</v>
      </c>
      <c r="BZ819" s="78" t="e">
        <v>#NUM!</v>
      </c>
      <c r="CA819" s="122" t="e">
        <f t="shared" si="379"/>
        <v>#NUM!</v>
      </c>
      <c r="CB819" s="122" t="e">
        <f t="shared" si="380"/>
        <v>#NUM!</v>
      </c>
    </row>
    <row r="820" spans="1:80" x14ac:dyDescent="0.35">
      <c r="A820" s="78" t="s">
        <v>112</v>
      </c>
      <c r="B820" s="78">
        <v>4</v>
      </c>
      <c r="C820" s="78" t="s">
        <v>45</v>
      </c>
      <c r="D820" s="78">
        <v>3</v>
      </c>
      <c r="E820" s="78"/>
      <c r="F820" s="78">
        <v>3152.6</v>
      </c>
      <c r="G820" s="78">
        <v>3153.5</v>
      </c>
      <c r="H820" s="78">
        <v>2940.55</v>
      </c>
      <c r="I820" s="108"/>
      <c r="J820" s="104"/>
      <c r="K820" s="108"/>
      <c r="L820" s="78"/>
      <c r="M820" s="78">
        <v>75</v>
      </c>
      <c r="N820" s="78"/>
      <c r="O820" s="78">
        <v>63</v>
      </c>
      <c r="P820" s="78"/>
      <c r="Q820" s="78"/>
      <c r="R820" s="78">
        <v>0.25</v>
      </c>
      <c r="S820" s="78"/>
      <c r="T820" s="78"/>
      <c r="U820" s="78"/>
      <c r="V820" s="78"/>
      <c r="W820" s="78"/>
      <c r="X820" s="78"/>
      <c r="Y820" s="78"/>
      <c r="Z820" s="78">
        <v>351</v>
      </c>
      <c r="AA820" s="78"/>
      <c r="AB820" s="78"/>
      <c r="AC820" s="78" t="e">
        <v>#N/A</v>
      </c>
      <c r="AD820" s="78">
        <v>256</v>
      </c>
      <c r="AE820" s="8"/>
      <c r="AF820" s="78"/>
      <c r="AG820" s="78"/>
      <c r="AH820" s="111">
        <v>8.1000000000000003E-2</v>
      </c>
      <c r="AI820" s="78">
        <v>7.7452777777777759E-2</v>
      </c>
      <c r="AJ820" s="78">
        <v>7.3151999999999999</v>
      </c>
      <c r="AK820" s="124">
        <v>1722.24478</v>
      </c>
      <c r="AL820" s="78">
        <v>7000.1775500000003</v>
      </c>
      <c r="AM820" s="124">
        <v>6889.9197969565239</v>
      </c>
      <c r="AN820" s="124">
        <v>10946.64968217392</v>
      </c>
      <c r="AO820" s="124">
        <v>4.0224856521739127</v>
      </c>
      <c r="AP820" s="78"/>
      <c r="AQ820" s="78"/>
      <c r="AR820" s="78">
        <v>1.17E-2</v>
      </c>
      <c r="AS820" s="78">
        <v>0.24</v>
      </c>
      <c r="AT820" s="122">
        <v>62.1</v>
      </c>
      <c r="AU820" s="78"/>
      <c r="AV820" s="78"/>
      <c r="AW820" s="78" t="s">
        <v>96</v>
      </c>
      <c r="AX820" s="78" t="s">
        <v>98</v>
      </c>
      <c r="AY820" s="78">
        <v>3103.7</v>
      </c>
      <c r="AZ820" s="78">
        <v>5126.22</v>
      </c>
      <c r="BA820" s="78">
        <v>0</v>
      </c>
      <c r="BB820" s="78">
        <v>26.69936514842869</v>
      </c>
      <c r="BC820" s="78" t="str">
        <f t="shared" si="367"/>
        <v>R20S4C3</v>
      </c>
      <c r="BD820" s="78">
        <f t="shared" si="368"/>
        <v>293.61476253654399</v>
      </c>
      <c r="BE820" s="78">
        <v>54.000000000000007</v>
      </c>
      <c r="BF820" s="78"/>
      <c r="BG820" s="99" t="e">
        <v>#N/A</v>
      </c>
      <c r="BH820" s="142">
        <v>25.836614173228348</v>
      </c>
      <c r="BI820" s="99" t="e">
        <v>#N/A</v>
      </c>
      <c r="BJ820" s="99" t="e">
        <f t="shared" si="369"/>
        <v>#N/A</v>
      </c>
      <c r="BK820" s="99" t="e">
        <v>#N/A</v>
      </c>
      <c r="BL820" s="142">
        <v>1.1904761904761905</v>
      </c>
      <c r="BM820" s="76" t="str">
        <f t="shared" si="381"/>
        <v>R20S4</v>
      </c>
      <c r="BN820" s="76">
        <f t="shared" si="371"/>
        <v>1223.3948439022668</v>
      </c>
      <c r="BO820" s="76"/>
      <c r="BP820" s="110">
        <f t="shared" si="372"/>
        <v>5.0360550063108072</v>
      </c>
      <c r="BQ820" s="144">
        <f t="shared" si="373"/>
        <v>0.25</v>
      </c>
      <c r="BR820" s="110">
        <f t="shared" si="374"/>
        <v>4.2881793162710613</v>
      </c>
      <c r="BS820" s="99">
        <v>5</v>
      </c>
      <c r="BT820" s="99">
        <f t="shared" si="375"/>
        <v>0</v>
      </c>
      <c r="BU820" s="122">
        <v>5</v>
      </c>
      <c r="BV820" s="122">
        <f t="shared" si="376"/>
        <v>0</v>
      </c>
      <c r="BW820" s="122">
        <f t="shared" si="377"/>
        <v>3.968253968253968E-3</v>
      </c>
      <c r="BX820" s="122" t="s">
        <v>1376</v>
      </c>
      <c r="BY820" s="122">
        <f t="shared" si="378"/>
        <v>4.671160248226526E-2</v>
      </c>
      <c r="BZ820" s="78" t="e">
        <v>#NUM!</v>
      </c>
      <c r="CA820" s="122" t="e">
        <f t="shared" si="379"/>
        <v>#NUM!</v>
      </c>
      <c r="CB820" s="122" t="e">
        <f t="shared" si="380"/>
        <v>#NUM!</v>
      </c>
    </row>
    <row r="821" spans="1:80" x14ac:dyDescent="0.35">
      <c r="A821" s="78" t="s">
        <v>112</v>
      </c>
      <c r="B821" s="78">
        <v>3</v>
      </c>
      <c r="C821" s="78" t="s">
        <v>45</v>
      </c>
      <c r="D821" s="78">
        <v>1</v>
      </c>
      <c r="E821" s="78"/>
      <c r="F821" s="78">
        <v>3305.7</v>
      </c>
      <c r="G821" s="78">
        <v>3306.7</v>
      </c>
      <c r="H821" s="78">
        <v>3089.01</v>
      </c>
      <c r="I821" s="108"/>
      <c r="J821" s="104"/>
      <c r="K821" s="108"/>
      <c r="L821" s="78"/>
      <c r="M821" s="78">
        <v>30</v>
      </c>
      <c r="N821" s="78"/>
      <c r="O821" s="78">
        <v>29</v>
      </c>
      <c r="P821" s="78"/>
      <c r="Q821" s="78"/>
      <c r="R821" s="78">
        <v>0.34</v>
      </c>
      <c r="S821" s="78"/>
      <c r="T821" s="78"/>
      <c r="U821" s="78"/>
      <c r="V821" s="78"/>
      <c r="W821" s="78"/>
      <c r="X821" s="78"/>
      <c r="Y821" s="78"/>
      <c r="Z821" s="78">
        <v>265</v>
      </c>
      <c r="AA821" s="78"/>
      <c r="AB821" s="78"/>
      <c r="AC821" s="78" t="e">
        <v>#N/A</v>
      </c>
      <c r="AD821" s="78">
        <v>214</v>
      </c>
      <c r="AE821" s="8"/>
      <c r="AF821" s="78"/>
      <c r="AG821" s="78"/>
      <c r="AH821" s="111">
        <v>7.4999999999999997E-2</v>
      </c>
      <c r="AI821" s="78">
        <v>8.0193750000000008E-2</v>
      </c>
      <c r="AJ821" s="78">
        <v>26.67</v>
      </c>
      <c r="AK821" s="124">
        <v>1844.0126934131731</v>
      </c>
      <c r="AL821" s="78">
        <v>7239.1984000000002</v>
      </c>
      <c r="AM821" s="124">
        <v>6982.4621682634752</v>
      </c>
      <c r="AN821" s="124">
        <v>11262.741990419159</v>
      </c>
      <c r="AO821" s="124">
        <v>4.5443251497006001</v>
      </c>
      <c r="AP821" s="78"/>
      <c r="AQ821" s="78"/>
      <c r="AR821" s="78">
        <v>0.12</v>
      </c>
      <c r="AS821" s="78">
        <v>5.56</v>
      </c>
      <c r="AT821" s="122">
        <v>66.400000000000006</v>
      </c>
      <c r="AU821" s="78"/>
      <c r="AV821" s="78"/>
      <c r="AW821" s="78" t="s">
        <v>96</v>
      </c>
      <c r="AX821" s="78" t="s">
        <v>98</v>
      </c>
      <c r="AY821" s="78">
        <v>3193.6</v>
      </c>
      <c r="AZ821" s="78">
        <v>5185.6040000000003</v>
      </c>
      <c r="BA821" s="78">
        <v>4.72</v>
      </c>
      <c r="BB821" s="78">
        <v>205.81785980349434</v>
      </c>
      <c r="BC821" s="78" t="str">
        <f t="shared" si="367"/>
        <v>R20S3C1</v>
      </c>
      <c r="BD821" s="78">
        <f t="shared" si="368"/>
        <v>154.48535314414556</v>
      </c>
      <c r="BE821" s="78">
        <v>409.99</v>
      </c>
      <c r="BF821" s="78"/>
      <c r="BG821" s="99" t="e">
        <v>#N/A</v>
      </c>
      <c r="BH821" s="142">
        <v>2.1747281589801273</v>
      </c>
      <c r="BI821" s="99" t="e">
        <v>#N/A</v>
      </c>
      <c r="BJ821" s="99" t="e">
        <f t="shared" si="369"/>
        <v>#N/A</v>
      </c>
      <c r="BK821" s="99" t="e">
        <v>#N/A</v>
      </c>
      <c r="BL821" s="142">
        <v>1.0344827586206897</v>
      </c>
      <c r="BM821" s="76" t="str">
        <f t="shared" si="381"/>
        <v>R20S3</v>
      </c>
      <c r="BN821" s="76">
        <f t="shared" si="371"/>
        <v>27.785135457580139</v>
      </c>
      <c r="BO821" s="76"/>
      <c r="BP821" s="110">
        <f t="shared" si="372"/>
        <v>22.863716862568122</v>
      </c>
      <c r="BQ821" s="144">
        <f t="shared" si="373"/>
        <v>0.34</v>
      </c>
      <c r="BR821" s="110">
        <f t="shared" si="374"/>
        <v>17.683179683457894</v>
      </c>
      <c r="BS821" s="99">
        <v>5</v>
      </c>
      <c r="BT821" s="99">
        <f t="shared" si="375"/>
        <v>0</v>
      </c>
      <c r="BU821" s="122">
        <v>5</v>
      </c>
      <c r="BV821" s="122">
        <f t="shared" si="376"/>
        <v>0</v>
      </c>
      <c r="BW821" s="122">
        <f t="shared" si="377"/>
        <v>1.1724137931034483E-2</v>
      </c>
      <c r="BX821" s="122" t="s">
        <v>1377</v>
      </c>
      <c r="BY821" s="122">
        <f t="shared" si="378"/>
        <v>8.0701631700714344E-2</v>
      </c>
      <c r="BZ821" s="78" t="e">
        <v>#NUM!</v>
      </c>
      <c r="CA821" s="122" t="e">
        <f t="shared" si="379"/>
        <v>#NUM!</v>
      </c>
      <c r="CB821" s="122" t="e">
        <f t="shared" si="380"/>
        <v>#NUM!</v>
      </c>
    </row>
    <row r="822" spans="1:80" x14ac:dyDescent="0.35">
      <c r="A822" s="78" t="s">
        <v>112</v>
      </c>
      <c r="B822" s="78">
        <v>3</v>
      </c>
      <c r="C822" s="78" t="s">
        <v>45</v>
      </c>
      <c r="D822" s="78">
        <v>2</v>
      </c>
      <c r="E822" s="78"/>
      <c r="F822" s="78">
        <v>3329.4</v>
      </c>
      <c r="G822" s="78">
        <v>3330.3</v>
      </c>
      <c r="H822" s="78">
        <v>3111.97</v>
      </c>
      <c r="I822" s="108"/>
      <c r="J822" s="104"/>
      <c r="K822" s="108"/>
      <c r="L822" s="78"/>
      <c r="M822" s="78">
        <v>54.861322767448947</v>
      </c>
      <c r="N822" s="78"/>
      <c r="O822" s="78">
        <v>29</v>
      </c>
      <c r="P822" s="78"/>
      <c r="Q822" s="78"/>
      <c r="R822" s="78">
        <v>0.34</v>
      </c>
      <c r="S822" s="78"/>
      <c r="T822" s="78"/>
      <c r="U822" s="78"/>
      <c r="V822" s="78"/>
      <c r="W822" s="78"/>
      <c r="X822" s="78"/>
      <c r="Y822" s="78"/>
      <c r="Z822" s="78">
        <v>265</v>
      </c>
      <c r="AA822" s="78"/>
      <c r="AB822" s="78"/>
      <c r="AC822" s="78" t="e">
        <v>#N/A</v>
      </c>
      <c r="AD822" s="78">
        <v>214</v>
      </c>
      <c r="AE822" s="8"/>
      <c r="AF822" s="78"/>
      <c r="AG822" s="78"/>
      <c r="AH822" s="111">
        <v>7.4999999999999997E-2</v>
      </c>
      <c r="AI822" s="78">
        <v>8.0193750000000008E-2</v>
      </c>
      <c r="AJ822" s="78">
        <v>26.67</v>
      </c>
      <c r="AK822" s="124">
        <v>1844.0126934131731</v>
      </c>
      <c r="AL822" s="78">
        <v>7187.8507499999996</v>
      </c>
      <c r="AM822" s="124">
        <v>6982.4621682634752</v>
      </c>
      <c r="AN822" s="124">
        <v>11262.741990419159</v>
      </c>
      <c r="AO822" s="124">
        <v>4.5443251497006001</v>
      </c>
      <c r="AP822" s="78"/>
      <c r="AQ822" s="78"/>
      <c r="AR822" s="78">
        <v>0.19</v>
      </c>
      <c r="AS822" s="78">
        <v>9.49</v>
      </c>
      <c r="AT822" s="122">
        <v>66.400000000000006</v>
      </c>
      <c r="AU822" s="78"/>
      <c r="AV822" s="78"/>
      <c r="AW822" s="78" t="s">
        <v>96</v>
      </c>
      <c r="AX822" s="78" t="s">
        <v>98</v>
      </c>
      <c r="AY822" s="78">
        <v>3208.9</v>
      </c>
      <c r="AZ822" s="78">
        <v>5194.7879999999996</v>
      </c>
      <c r="BA822" s="78">
        <v>4.72</v>
      </c>
      <c r="BB822" s="78">
        <v>103.15284648479675</v>
      </c>
      <c r="BC822" s="78" t="str">
        <f t="shared" si="367"/>
        <v>R20S3C2</v>
      </c>
      <c r="BD822" s="78">
        <f t="shared" si="368"/>
        <v>154.48535314414556</v>
      </c>
      <c r="BE822" s="78">
        <v>204.85</v>
      </c>
      <c r="BF822" s="78"/>
      <c r="BG822" s="99" t="e">
        <v>#N/A</v>
      </c>
      <c r="BH822" s="142">
        <v>2.1747281589801273</v>
      </c>
      <c r="BI822" s="99" t="e">
        <v>#N/A</v>
      </c>
      <c r="BJ822" s="99" t="e">
        <f t="shared" si="369"/>
        <v>#N/A</v>
      </c>
      <c r="BK822" s="99" t="e">
        <v>#N/A</v>
      </c>
      <c r="BL822" s="142">
        <v>1.8917697506016877</v>
      </c>
      <c r="BM822" s="76" t="str">
        <f t="shared" si="381"/>
        <v>R20S3</v>
      </c>
      <c r="BN822" s="76">
        <f t="shared" si="371"/>
        <v>16.278751648487415</v>
      </c>
      <c r="BO822" s="76"/>
      <c r="BP822" s="110">
        <f t="shared" si="372"/>
        <v>12.502642504347669</v>
      </c>
      <c r="BQ822" s="144">
        <f t="shared" si="373"/>
        <v>0.34</v>
      </c>
      <c r="BR822" s="110">
        <f t="shared" si="374"/>
        <v>17.683179683457894</v>
      </c>
      <c r="BS822" s="99">
        <v>5</v>
      </c>
      <c r="BT822" s="99">
        <f t="shared" si="375"/>
        <v>0</v>
      </c>
      <c r="BU822" s="122">
        <v>5</v>
      </c>
      <c r="BV822" s="122">
        <f t="shared" si="376"/>
        <v>0</v>
      </c>
      <c r="BW822" s="122">
        <f t="shared" si="377"/>
        <v>1.1724137931034483E-2</v>
      </c>
      <c r="BX822" s="122" t="s">
        <v>1377</v>
      </c>
      <c r="BY822" s="122">
        <f t="shared" si="378"/>
        <v>9.3846605994043431E-2</v>
      </c>
      <c r="BZ822" s="78" t="e">
        <v>#NUM!</v>
      </c>
      <c r="CA822" s="122" t="e">
        <f t="shared" si="379"/>
        <v>#NUM!</v>
      </c>
      <c r="CB822" s="122" t="e">
        <f t="shared" si="380"/>
        <v>#NUM!</v>
      </c>
    </row>
    <row r="823" spans="1:80" x14ac:dyDescent="0.35">
      <c r="A823" s="78" t="s">
        <v>112</v>
      </c>
      <c r="B823" s="78">
        <v>2</v>
      </c>
      <c r="C823" s="78" t="s">
        <v>45</v>
      </c>
      <c r="D823" s="78">
        <v>1</v>
      </c>
      <c r="E823" s="78"/>
      <c r="F823" s="78">
        <v>3349</v>
      </c>
      <c r="G823" s="78">
        <v>3350</v>
      </c>
      <c r="H823" s="78">
        <v>3130.97</v>
      </c>
      <c r="I823" s="108"/>
      <c r="J823" s="104"/>
      <c r="K823" s="108"/>
      <c r="L823" s="78"/>
      <c r="M823" s="78">
        <v>18.287107589149649</v>
      </c>
      <c r="N823" s="78"/>
      <c r="O823" s="78">
        <v>37</v>
      </c>
      <c r="P823" s="78"/>
      <c r="Q823" s="78"/>
      <c r="R823" s="78">
        <v>0.4</v>
      </c>
      <c r="S823" s="78"/>
      <c r="T823" s="78"/>
      <c r="U823" s="78"/>
      <c r="V823" s="78"/>
      <c r="W823" s="78"/>
      <c r="X823" s="78"/>
      <c r="Y823" s="78"/>
      <c r="Z823" s="78">
        <v>190</v>
      </c>
      <c r="AA823" s="78"/>
      <c r="AB823" s="78"/>
      <c r="AC823" s="78" t="e">
        <v>#N/A</v>
      </c>
      <c r="AD823" s="78">
        <v>95</v>
      </c>
      <c r="AE823" s="8"/>
      <c r="AF823" s="78"/>
      <c r="AG823" s="78"/>
      <c r="AH823" s="111">
        <v>7.4999999999999997E-2</v>
      </c>
      <c r="AI823" s="78">
        <v>8.0193750000000008E-2</v>
      </c>
      <c r="AJ823" s="78">
        <v>35.96</v>
      </c>
      <c r="AK823" s="124">
        <v>1844.0126934131731</v>
      </c>
      <c r="AL823" s="78">
        <v>7126.0695200000009</v>
      </c>
      <c r="AM823" s="124">
        <v>6982.4621682634752</v>
      </c>
      <c r="AN823" s="124">
        <v>11262.741990419159</v>
      </c>
      <c r="AO823" s="124">
        <v>4.5443251497006001</v>
      </c>
      <c r="AP823" s="78"/>
      <c r="AQ823" s="78"/>
      <c r="AR823" s="78">
        <v>0.13</v>
      </c>
      <c r="AS823" s="78">
        <v>8.39</v>
      </c>
      <c r="AT823" s="122">
        <v>66.400000000000006</v>
      </c>
      <c r="AU823" s="78"/>
      <c r="AV823" s="78"/>
      <c r="AW823" s="78" t="s">
        <v>96</v>
      </c>
      <c r="AX823" s="78" t="s">
        <v>98</v>
      </c>
      <c r="AY823" s="78">
        <v>3222.9</v>
      </c>
      <c r="AZ823" s="78">
        <v>5202.3879999999999</v>
      </c>
      <c r="BA823" s="78">
        <v>4.72</v>
      </c>
      <c r="BB823" s="78">
        <v>125.01717615868347</v>
      </c>
      <c r="BC823" s="78" t="str">
        <f t="shared" si="367"/>
        <v>R20S2C1</v>
      </c>
      <c r="BD823" s="78">
        <f t="shared" si="368"/>
        <v>108.69860904574476</v>
      </c>
      <c r="BE823" s="78">
        <v>247.47</v>
      </c>
      <c r="BF823" s="78"/>
      <c r="BG823" s="99" t="e">
        <v>#N/A</v>
      </c>
      <c r="BH823" s="142">
        <v>2.0578420467185761</v>
      </c>
      <c r="BI823" s="99" t="e">
        <v>#N/A</v>
      </c>
      <c r="BJ823" s="99" t="e">
        <f t="shared" si="369"/>
        <v>#N/A</v>
      </c>
      <c r="BK823" s="99" t="e">
        <v>#N/A</v>
      </c>
      <c r="BL823" s="142">
        <v>0.4942461510580986</v>
      </c>
      <c r="BM823" s="76" t="str">
        <f t="shared" si="381"/>
        <v>R20S2</v>
      </c>
      <c r="BN823" s="76">
        <f t="shared" si="371"/>
        <v>12.955734093652532</v>
      </c>
      <c r="BO823" s="76"/>
      <c r="BP823" s="110">
        <f t="shared" si="372"/>
        <v>13.050560785354065</v>
      </c>
      <c r="BQ823" s="144">
        <f t="shared" si="373"/>
        <v>0.4</v>
      </c>
      <c r="BR823" s="110">
        <f t="shared" si="374"/>
        <v>13.983311929567879</v>
      </c>
      <c r="BS823" s="99">
        <v>5</v>
      </c>
      <c r="BT823" s="99">
        <f t="shared" si="375"/>
        <v>0</v>
      </c>
      <c r="BU823" s="122">
        <v>5</v>
      </c>
      <c r="BV823" s="122">
        <f t="shared" si="376"/>
        <v>0</v>
      </c>
      <c r="BW823" s="122">
        <f t="shared" si="377"/>
        <v>1.0810810810810811E-2</v>
      </c>
      <c r="BX823" s="122" t="s">
        <v>1377</v>
      </c>
      <c r="BY823" s="122">
        <f t="shared" si="378"/>
        <v>5.5890054219870443E-2</v>
      </c>
      <c r="BZ823" s="78" t="e">
        <v>#NUM!</v>
      </c>
      <c r="CA823" s="122" t="e">
        <f t="shared" si="379"/>
        <v>#NUM!</v>
      </c>
      <c r="CB823" s="122" t="e">
        <f t="shared" si="380"/>
        <v>#NUM!</v>
      </c>
    </row>
    <row r="824" spans="1:80" x14ac:dyDescent="0.35">
      <c r="A824" s="78" t="s">
        <v>112</v>
      </c>
      <c r="B824" s="78">
        <v>2</v>
      </c>
      <c r="C824" s="78" t="s">
        <v>45</v>
      </c>
      <c r="D824" s="78">
        <v>2</v>
      </c>
      <c r="E824" s="78"/>
      <c r="F824" s="78">
        <v>3366.5</v>
      </c>
      <c r="G824" s="78">
        <v>3367.5</v>
      </c>
      <c r="H824" s="78">
        <v>3147.93</v>
      </c>
      <c r="I824" s="108"/>
      <c r="J824" s="104"/>
      <c r="K824" s="108"/>
      <c r="L824" s="78"/>
      <c r="M824" s="78">
        <v>16</v>
      </c>
      <c r="N824" s="78"/>
      <c r="O824" s="78">
        <v>37</v>
      </c>
      <c r="P824" s="78"/>
      <c r="Q824" s="78"/>
      <c r="R824" s="78">
        <v>0.4</v>
      </c>
      <c r="S824" s="78"/>
      <c r="T824" s="78"/>
      <c r="U824" s="78"/>
      <c r="V824" s="78"/>
      <c r="W824" s="78"/>
      <c r="X824" s="78"/>
      <c r="Y824" s="78"/>
      <c r="Z824" s="78">
        <v>190</v>
      </c>
      <c r="AA824" s="78"/>
      <c r="AB824" s="78"/>
      <c r="AC824" s="78" t="e">
        <v>#N/A</v>
      </c>
      <c r="AD824" s="78">
        <v>95</v>
      </c>
      <c r="AE824" s="8"/>
      <c r="AF824" s="78"/>
      <c r="AG824" s="78"/>
      <c r="AH824" s="111">
        <v>7.4999999999999997E-2</v>
      </c>
      <c r="AI824" s="78">
        <v>7.5117647058823539E-2</v>
      </c>
      <c r="AJ824" s="78">
        <v>35.96</v>
      </c>
      <c r="AK824" s="124">
        <v>1985.97389054054</v>
      </c>
      <c r="AL824" s="78">
        <v>7372.4070000000002</v>
      </c>
      <c r="AM824" s="124">
        <v>7096.7299074324364</v>
      </c>
      <c r="AN824" s="124">
        <v>11524.21289391893</v>
      </c>
      <c r="AO824" s="124">
        <v>4.2608040540540566</v>
      </c>
      <c r="AP824" s="78"/>
      <c r="AQ824" s="78"/>
      <c r="AR824" s="78">
        <v>0.14000000000000001</v>
      </c>
      <c r="AS824" s="78">
        <v>9.2899999999999991</v>
      </c>
      <c r="AT824" s="122">
        <v>65.900000000000006</v>
      </c>
      <c r="AU824" s="78"/>
      <c r="AV824" s="78"/>
      <c r="AW824" s="78" t="s">
        <v>96</v>
      </c>
      <c r="AX824" s="78" t="s">
        <v>98</v>
      </c>
      <c r="AY824" s="78">
        <v>3238.4</v>
      </c>
      <c r="AZ824" s="78">
        <v>5209.1719999999996</v>
      </c>
      <c r="BA824" s="78">
        <v>4.72</v>
      </c>
      <c r="BB824" s="78">
        <v>92.380041932806051</v>
      </c>
      <c r="BC824" s="78" t="str">
        <f t="shared" si="367"/>
        <v>R20S2C2</v>
      </c>
      <c r="BD824" s="78">
        <f t="shared" si="368"/>
        <v>108.69860904574476</v>
      </c>
      <c r="BE824" s="78">
        <v>182.06</v>
      </c>
      <c r="BF824" s="78"/>
      <c r="BG824" s="99" t="e">
        <v>#N/A</v>
      </c>
      <c r="BH824" s="142">
        <v>2.0578420467185761</v>
      </c>
      <c r="BI824" s="99" t="e">
        <v>#N/A</v>
      </c>
      <c r="BJ824" s="99" t="e">
        <f t="shared" si="369"/>
        <v>#N/A</v>
      </c>
      <c r="BK824" s="99" t="e">
        <v>#N/A</v>
      </c>
      <c r="BL824" s="142">
        <v>0.43243243243243246</v>
      </c>
      <c r="BM824" s="76" t="str">
        <f t="shared" si="381"/>
        <v>R20S2</v>
      </c>
      <c r="BN824" s="76">
        <f t="shared" si="371"/>
        <v>11.700603772416015</v>
      </c>
      <c r="BO824" s="76"/>
      <c r="BP824" s="110">
        <f t="shared" si="372"/>
        <v>14.916063073781695</v>
      </c>
      <c r="BQ824" s="144">
        <f t="shared" si="373"/>
        <v>0.4</v>
      </c>
      <c r="BR824" s="110">
        <f t="shared" si="374"/>
        <v>13.983311929567879</v>
      </c>
      <c r="BS824" s="99">
        <v>5</v>
      </c>
      <c r="BT824" s="99">
        <f t="shared" si="375"/>
        <v>0</v>
      </c>
      <c r="BU824" s="122">
        <v>5</v>
      </c>
      <c r="BV824" s="122">
        <f t="shared" si="376"/>
        <v>0</v>
      </c>
      <c r="BW824" s="122">
        <f t="shared" si="377"/>
        <v>1.0810810810810811E-2</v>
      </c>
      <c r="BX824" s="122" t="s">
        <v>1377</v>
      </c>
      <c r="BY824" s="122">
        <f t="shared" si="378"/>
        <v>5.4054054054054057E-2</v>
      </c>
      <c r="BZ824" s="78" t="e">
        <v>#NUM!</v>
      </c>
      <c r="CA824" s="122" t="e">
        <f t="shared" si="379"/>
        <v>#NUM!</v>
      </c>
      <c r="CB824" s="122" t="e">
        <f t="shared" si="380"/>
        <v>#NUM!</v>
      </c>
    </row>
    <row r="825" spans="1:80" x14ac:dyDescent="0.35">
      <c r="A825" s="78" t="s">
        <v>112</v>
      </c>
      <c r="B825" s="78">
        <v>1</v>
      </c>
      <c r="C825" s="78" t="s">
        <v>44</v>
      </c>
      <c r="D825" s="78">
        <v>1</v>
      </c>
      <c r="E825" s="78"/>
      <c r="F825" s="78">
        <v>3453</v>
      </c>
      <c r="G825" s="78">
        <v>3459</v>
      </c>
      <c r="H825" s="78">
        <v>3296.15</v>
      </c>
      <c r="I825" s="109"/>
      <c r="J825" s="109"/>
      <c r="K825" s="109"/>
      <c r="L825" s="78"/>
      <c r="M825" s="78">
        <v>85.33983541603169</v>
      </c>
      <c r="N825" s="78"/>
      <c r="O825" s="78">
        <v>61</v>
      </c>
      <c r="P825" s="78"/>
      <c r="Q825" s="78"/>
      <c r="R825" s="78">
        <v>0.3</v>
      </c>
      <c r="S825" s="78"/>
      <c r="T825" s="78"/>
      <c r="U825" s="78"/>
      <c r="V825" s="78"/>
      <c r="W825" s="78"/>
      <c r="X825" s="78"/>
      <c r="Y825" s="78"/>
      <c r="Z825" s="78">
        <v>251</v>
      </c>
      <c r="AA825" s="78"/>
      <c r="AB825" s="78"/>
      <c r="AC825" s="78" t="e">
        <v>#N/A</v>
      </c>
      <c r="AD825" s="78">
        <v>258</v>
      </c>
      <c r="AE825" s="8"/>
      <c r="AF825" s="78"/>
      <c r="AG825" s="78"/>
      <c r="AH825" s="111">
        <v>7.4999999999999997E-2</v>
      </c>
      <c r="AI825" s="78">
        <v>7.5117647058823539E-2</v>
      </c>
      <c r="AJ825" s="78">
        <v>53.187600000000003</v>
      </c>
      <c r="AK825" s="124">
        <v>1985.97389054054</v>
      </c>
      <c r="AL825" s="78">
        <v>6918.9727999999996</v>
      </c>
      <c r="AM825" s="124">
        <v>7096.7299074324364</v>
      </c>
      <c r="AN825" s="124">
        <v>11524.21289391893</v>
      </c>
      <c r="AO825" s="124">
        <v>4.2608040540540566</v>
      </c>
      <c r="AP825" s="78"/>
      <c r="AQ825" s="78"/>
      <c r="AR825" s="78">
        <v>0.13</v>
      </c>
      <c r="AS825" s="78">
        <v>25.32</v>
      </c>
      <c r="AT825" s="122">
        <v>65.900000000000006</v>
      </c>
      <c r="AU825" s="78"/>
      <c r="AV825" s="78"/>
      <c r="AW825" s="78" t="s">
        <v>96</v>
      </c>
      <c r="AX825" s="78" t="s">
        <v>98</v>
      </c>
      <c r="AY825" s="78">
        <v>3324.6</v>
      </c>
      <c r="AZ825" s="78">
        <v>5268.46</v>
      </c>
      <c r="BA825" s="78">
        <v>28.28</v>
      </c>
      <c r="BB825" s="78">
        <v>180.08498554422641</v>
      </c>
      <c r="BC825" s="78" t="str">
        <f t="shared" si="367"/>
        <v>R20S1C1</v>
      </c>
      <c r="BD825" s="78">
        <f t="shared" si="368"/>
        <v>180.08498554422641</v>
      </c>
      <c r="BE825" s="78">
        <v>350.06</v>
      </c>
      <c r="BF825" s="78"/>
      <c r="BG825" s="99" t="e">
        <v>#N/A</v>
      </c>
      <c r="BH825" s="142">
        <v>1.1468838601478539</v>
      </c>
      <c r="BI825" s="99" t="e">
        <v>#N/A</v>
      </c>
      <c r="BJ825" s="99" t="e">
        <f t="shared" si="369"/>
        <v>#N/A</v>
      </c>
      <c r="BK825" s="99" t="e">
        <v>#N/A</v>
      </c>
      <c r="BL825" s="142">
        <v>1.3990136953447818</v>
      </c>
      <c r="BM825" s="76" t="str">
        <f t="shared" si="381"/>
        <v>R20S1</v>
      </c>
      <c r="BN825" s="76">
        <f t="shared" si="371"/>
        <v>7.1123611984291628</v>
      </c>
      <c r="BO825" s="76"/>
      <c r="BP825" s="110">
        <f t="shared" si="372"/>
        <v>4.6067047919508157</v>
      </c>
      <c r="BQ825" s="144">
        <f t="shared" si="373"/>
        <v>0.3</v>
      </c>
      <c r="BR825" s="110">
        <f t="shared" si="374"/>
        <v>4.6067047919508157</v>
      </c>
      <c r="BS825" s="99">
        <v>5</v>
      </c>
      <c r="BT825" s="99">
        <f t="shared" si="375"/>
        <v>0</v>
      </c>
      <c r="BU825" s="122">
        <v>5</v>
      </c>
      <c r="BV825" s="122">
        <f t="shared" si="376"/>
        <v>0</v>
      </c>
      <c r="BW825" s="122">
        <f t="shared" si="377"/>
        <v>4.9180327868852455E-3</v>
      </c>
      <c r="BX825" s="122" t="s">
        <v>1377</v>
      </c>
      <c r="BY825" s="122">
        <f t="shared" si="378"/>
        <v>4.9826239960754387E-2</v>
      </c>
      <c r="BZ825" s="78" t="e">
        <v>#NUM!</v>
      </c>
      <c r="CA825" s="122" t="e">
        <f t="shared" si="379"/>
        <v>#NUM!</v>
      </c>
      <c r="CB825" s="122" t="e">
        <f t="shared" si="380"/>
        <v>#NUM!</v>
      </c>
    </row>
    <row r="826" spans="1:80" x14ac:dyDescent="0.35">
      <c r="A826" s="78" t="s">
        <v>113</v>
      </c>
      <c r="B826" s="78">
        <v>5</v>
      </c>
      <c r="C826" s="78" t="s">
        <v>46</v>
      </c>
      <c r="D826" s="78">
        <v>1</v>
      </c>
      <c r="E826" s="78"/>
      <c r="F826" s="78">
        <v>2669</v>
      </c>
      <c r="G826" s="78">
        <v>2674</v>
      </c>
      <c r="H826" s="78">
        <v>2569.23</v>
      </c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 t="e">
        <v>#N/A</v>
      </c>
      <c r="AD826" s="78"/>
      <c r="AE826" s="8"/>
      <c r="AF826" s="78"/>
      <c r="AG826" s="78"/>
      <c r="AH826" s="111">
        <v>7.4999999999999997E-2</v>
      </c>
      <c r="AI826" s="78">
        <v>7.5117647058823539E-2</v>
      </c>
      <c r="AJ826" s="78">
        <v>11.23</v>
      </c>
      <c r="AK826" s="124">
        <v>1985.97389054054</v>
      </c>
      <c r="AL826" s="78"/>
      <c r="AM826" s="124">
        <v>7096.7299074324364</v>
      </c>
      <c r="AN826" s="124">
        <v>11524.21289391893</v>
      </c>
      <c r="AO826" s="124">
        <v>4.2608040540540566</v>
      </c>
      <c r="AP826" s="78"/>
      <c r="AQ826" s="78"/>
      <c r="AR826" s="78"/>
      <c r="AS826" s="78">
        <v>0</v>
      </c>
      <c r="AT826" s="122">
        <v>65.900000000000006</v>
      </c>
      <c r="AU826" s="78"/>
      <c r="AV826" s="78"/>
      <c r="AW826" s="78" t="s">
        <v>96</v>
      </c>
      <c r="AX826" s="78" t="s">
        <v>98</v>
      </c>
      <c r="AY826" s="78">
        <v>3340.6</v>
      </c>
      <c r="AZ826" s="78">
        <v>4977.692</v>
      </c>
      <c r="BA826" s="78"/>
      <c r="BB826" s="78">
        <v>66.746401546156221</v>
      </c>
      <c r="BC826" s="78" t="str">
        <f t="shared" si="367"/>
        <v>R15S5C1</v>
      </c>
      <c r="BD826" s="78">
        <f t="shared" si="368"/>
        <v>66.746401546156221</v>
      </c>
      <c r="BE826" s="78">
        <v>109.26999999999998</v>
      </c>
      <c r="BF826" s="78"/>
      <c r="BG826" s="99" t="e">
        <v>#N/A</v>
      </c>
      <c r="BH826" s="142">
        <v>0</v>
      </c>
      <c r="BI826" s="99" t="e">
        <v>#N/A</v>
      </c>
      <c r="BJ826" s="99" t="e">
        <f t="shared" si="369"/>
        <v>#N/A</v>
      </c>
      <c r="BK826" s="99" t="e">
        <v>#N/A</v>
      </c>
      <c r="BL826" s="142" t="e">
        <v>#DIV/0!</v>
      </c>
      <c r="BM826" s="76" t="str">
        <f t="shared" si="381"/>
        <v>R15S5</v>
      </c>
      <c r="BN826" s="76" t="e">
        <f t="shared" si="371"/>
        <v>#DIV/0!</v>
      </c>
      <c r="BO826" s="76"/>
      <c r="BP826" s="110" t="e">
        <f t="shared" si="372"/>
        <v>#DIV/0!</v>
      </c>
      <c r="BQ826" s="144" t="e">
        <f t="shared" si="373"/>
        <v>#DIV/0!</v>
      </c>
      <c r="BR826" s="110" t="e">
        <f t="shared" si="374"/>
        <v>#DIV/0!</v>
      </c>
      <c r="BS826" s="99" t="e">
        <v>#N/A</v>
      </c>
      <c r="BT826" s="99">
        <f t="shared" si="375"/>
        <v>0</v>
      </c>
      <c r="BU826" s="122">
        <v>2</v>
      </c>
      <c r="BV826" s="122">
        <f t="shared" si="376"/>
        <v>0</v>
      </c>
      <c r="BW826" s="122" t="e">
        <f t="shared" si="377"/>
        <v>#DIV/0!</v>
      </c>
      <c r="BX826" s="122" t="s">
        <v>1376</v>
      </c>
      <c r="BY826" s="122" t="e">
        <f t="shared" si="378"/>
        <v>#DIV/0!</v>
      </c>
      <c r="BZ826" s="78" t="e">
        <v>#NUM!</v>
      </c>
      <c r="CA826" s="122" t="e">
        <f t="shared" si="379"/>
        <v>#NUM!</v>
      </c>
      <c r="CB826" s="122" t="e">
        <f t="shared" si="380"/>
        <v>#NUM!</v>
      </c>
    </row>
    <row r="827" spans="1:80" x14ac:dyDescent="0.35">
      <c r="A827" s="78" t="s">
        <v>113</v>
      </c>
      <c r="B827" s="78">
        <v>4</v>
      </c>
      <c r="C827" s="78" t="s">
        <v>46</v>
      </c>
      <c r="D827" s="78">
        <v>1</v>
      </c>
      <c r="E827" s="78"/>
      <c r="F827" s="78">
        <v>2753</v>
      </c>
      <c r="G827" s="78">
        <v>2758</v>
      </c>
      <c r="H827" s="78">
        <v>2653.2</v>
      </c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 t="e">
        <v>#N/A</v>
      </c>
      <c r="AD827" s="78"/>
      <c r="AE827" s="8"/>
      <c r="AF827" s="78"/>
      <c r="AG827" s="78"/>
      <c r="AH827" s="111">
        <v>7.3999999999999996E-2</v>
      </c>
      <c r="AI827" s="78">
        <v>6.253636363636364E-2</v>
      </c>
      <c r="AJ827" s="78">
        <v>14.38</v>
      </c>
      <c r="AK827" s="124">
        <v>2275.3805656140348</v>
      </c>
      <c r="AL827" s="78"/>
      <c r="AM827" s="124">
        <v>7334.6041477192957</v>
      </c>
      <c r="AN827" s="124">
        <v>11850.01348421052</v>
      </c>
      <c r="AO827" s="124">
        <v>5.070472631578947</v>
      </c>
      <c r="AP827" s="78"/>
      <c r="AQ827" s="78"/>
      <c r="AR827" s="78"/>
      <c r="AS827" s="78">
        <v>0</v>
      </c>
      <c r="AT827" s="122">
        <v>66.8</v>
      </c>
      <c r="AU827" s="78"/>
      <c r="AV827" s="78"/>
      <c r="AW827" s="78" t="s">
        <v>96</v>
      </c>
      <c r="AX827" s="78" t="s">
        <v>98</v>
      </c>
      <c r="AY827" s="78">
        <v>3363.8</v>
      </c>
      <c r="AZ827" s="78">
        <v>5011.28</v>
      </c>
      <c r="BA827" s="78"/>
      <c r="BB827" s="78">
        <v>724.50651904727238</v>
      </c>
      <c r="BC827" s="78" t="str">
        <f t="shared" si="367"/>
        <v>R15S4C1</v>
      </c>
      <c r="BD827" s="78">
        <f t="shared" si="368"/>
        <v>724.50651904727238</v>
      </c>
      <c r="BE827" s="78">
        <v>1193.6099999999999</v>
      </c>
      <c r="BF827" s="78"/>
      <c r="BG827" s="99" t="e">
        <v>#N/A</v>
      </c>
      <c r="BH827" s="142">
        <v>0</v>
      </c>
      <c r="BI827" s="99" t="e">
        <v>#N/A</v>
      </c>
      <c r="BJ827" s="99" t="e">
        <f t="shared" si="369"/>
        <v>#N/A</v>
      </c>
      <c r="BK827" s="99" t="e">
        <v>#N/A</v>
      </c>
      <c r="BL827" s="142" t="e">
        <v>#DIV/0!</v>
      </c>
      <c r="BM827" s="76" t="str">
        <f t="shared" si="381"/>
        <v>R15S4</v>
      </c>
      <c r="BN827" s="76" t="e">
        <f t="shared" si="371"/>
        <v>#DIV/0!</v>
      </c>
      <c r="BO827" s="76"/>
      <c r="BP827" s="110" t="e">
        <f t="shared" si="372"/>
        <v>#DIV/0!</v>
      </c>
      <c r="BQ827" s="144" t="e">
        <f t="shared" si="373"/>
        <v>#DIV/0!</v>
      </c>
      <c r="BR827" s="110" t="e">
        <f t="shared" si="374"/>
        <v>#DIV/0!</v>
      </c>
      <c r="BS827" s="99" t="e">
        <v>#N/A</v>
      </c>
      <c r="BT827" s="99">
        <f t="shared" si="375"/>
        <v>0</v>
      </c>
      <c r="BU827" s="122">
        <v>2</v>
      </c>
      <c r="BV827" s="122">
        <f t="shared" si="376"/>
        <v>0</v>
      </c>
      <c r="BW827" s="122" t="e">
        <f t="shared" si="377"/>
        <v>#DIV/0!</v>
      </c>
      <c r="BX827" s="122" t="s">
        <v>1376</v>
      </c>
      <c r="BY827" s="122" t="e">
        <f t="shared" si="378"/>
        <v>#DIV/0!</v>
      </c>
      <c r="BZ827" s="78" t="e">
        <v>#NUM!</v>
      </c>
      <c r="CA827" s="122" t="e">
        <f t="shared" si="379"/>
        <v>#NUM!</v>
      </c>
      <c r="CB827" s="122" t="e">
        <f t="shared" si="380"/>
        <v>#NUM!</v>
      </c>
    </row>
    <row r="828" spans="1:80" x14ac:dyDescent="0.35">
      <c r="A828" s="78" t="s">
        <v>113</v>
      </c>
      <c r="B828" s="78">
        <v>3</v>
      </c>
      <c r="C828" s="78" t="s">
        <v>44</v>
      </c>
      <c r="D828" s="78">
        <v>1</v>
      </c>
      <c r="E828" s="78"/>
      <c r="F828" s="78">
        <v>2845</v>
      </c>
      <c r="G828" s="78">
        <v>2850</v>
      </c>
      <c r="H828" s="78">
        <v>2745.18</v>
      </c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 t="e">
        <v>#N/A</v>
      </c>
      <c r="AD828" s="78"/>
      <c r="AE828" s="8"/>
      <c r="AF828" s="78"/>
      <c r="AG828" s="78"/>
      <c r="AH828" s="111">
        <v>7.3999999999999996E-2</v>
      </c>
      <c r="AI828" s="78">
        <v>6.253636363636364E-2</v>
      </c>
      <c r="AJ828" s="78">
        <v>22.71</v>
      </c>
      <c r="AK828" s="124">
        <v>2275.3805656140348</v>
      </c>
      <c r="AL828" s="78"/>
      <c r="AM828" s="124">
        <v>7334.6041477192957</v>
      </c>
      <c r="AN828" s="124">
        <v>11850.01348421052</v>
      </c>
      <c r="AO828" s="124">
        <v>5.070472631578947</v>
      </c>
      <c r="AP828" s="78"/>
      <c r="AQ828" s="78"/>
      <c r="AR828" s="78"/>
      <c r="AS828" s="78">
        <v>0</v>
      </c>
      <c r="AT828" s="122">
        <v>66.8</v>
      </c>
      <c r="AU828" s="78"/>
      <c r="AV828" s="78"/>
      <c r="AW828" s="78" t="s">
        <v>96</v>
      </c>
      <c r="AX828" s="78" t="s">
        <v>98</v>
      </c>
      <c r="AY828" s="78">
        <v>3389</v>
      </c>
      <c r="AZ828" s="78">
        <v>5048.0720000000001</v>
      </c>
      <c r="BA828" s="78"/>
      <c r="BB828" s="78">
        <v>622.16106353431314</v>
      </c>
      <c r="BC828" s="78" t="str">
        <f t="shared" si="367"/>
        <v>R15S3C1</v>
      </c>
      <c r="BD828" s="78">
        <f t="shared" si="368"/>
        <v>622.16106353431314</v>
      </c>
      <c r="BE828" s="78">
        <v>1032.21</v>
      </c>
      <c r="BF828" s="78"/>
      <c r="BG828" s="99" t="e">
        <v>#N/A</v>
      </c>
      <c r="BH828" s="142">
        <v>0</v>
      </c>
      <c r="BI828" s="99" t="e">
        <v>#N/A</v>
      </c>
      <c r="BJ828" s="99" t="e">
        <f t="shared" si="369"/>
        <v>#N/A</v>
      </c>
      <c r="BK828" s="99" t="e">
        <v>#N/A</v>
      </c>
      <c r="BL828" s="142" t="e">
        <v>#DIV/0!</v>
      </c>
      <c r="BM828" s="76" t="str">
        <f t="shared" si="381"/>
        <v>R15S3</v>
      </c>
      <c r="BN828" s="76" t="e">
        <f t="shared" si="371"/>
        <v>#DIV/0!</v>
      </c>
      <c r="BO828" s="76"/>
      <c r="BP828" s="110" t="e">
        <f t="shared" si="372"/>
        <v>#DIV/0!</v>
      </c>
      <c r="BQ828" s="144" t="e">
        <f t="shared" si="373"/>
        <v>#DIV/0!</v>
      </c>
      <c r="BR828" s="110" t="e">
        <f t="shared" si="374"/>
        <v>#DIV/0!</v>
      </c>
      <c r="BS828" s="99" t="e">
        <v>#N/A</v>
      </c>
      <c r="BT828" s="99">
        <f t="shared" si="375"/>
        <v>0</v>
      </c>
      <c r="BU828" s="122">
        <v>2</v>
      </c>
      <c r="BV828" s="122">
        <f t="shared" si="376"/>
        <v>0</v>
      </c>
      <c r="BW828" s="122" t="e">
        <f t="shared" si="377"/>
        <v>#DIV/0!</v>
      </c>
      <c r="BX828" s="122" t="s">
        <v>1376</v>
      </c>
      <c r="BY828" s="122" t="e">
        <f t="shared" si="378"/>
        <v>#DIV/0!</v>
      </c>
      <c r="BZ828" s="78" t="e">
        <v>#NUM!</v>
      </c>
      <c r="CA828" s="122" t="e">
        <f t="shared" si="379"/>
        <v>#NUM!</v>
      </c>
      <c r="CB828" s="122" t="e">
        <f t="shared" si="380"/>
        <v>#NUM!</v>
      </c>
    </row>
    <row r="829" spans="1:80" x14ac:dyDescent="0.35">
      <c r="A829" s="78" t="s">
        <v>113</v>
      </c>
      <c r="B829" s="78">
        <v>2</v>
      </c>
      <c r="C829" s="78" t="s">
        <v>44</v>
      </c>
      <c r="D829" s="78">
        <v>1</v>
      </c>
      <c r="E829" s="78"/>
      <c r="F829" s="78">
        <v>2910.2</v>
      </c>
      <c r="G829" s="78">
        <v>2915</v>
      </c>
      <c r="H829" s="78">
        <v>2810.38</v>
      </c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 t="e">
        <v>#N/A</v>
      </c>
      <c r="AD829" s="78"/>
      <c r="AE829" s="8"/>
      <c r="AF829" s="78"/>
      <c r="AG829" s="78"/>
      <c r="AH829" s="111">
        <v>7.3999999999999996E-2</v>
      </c>
      <c r="AI829" s="78">
        <v>6.253636363636364E-2</v>
      </c>
      <c r="AJ829" s="78">
        <v>14.38</v>
      </c>
      <c r="AK829" s="124">
        <v>2275.3805656140348</v>
      </c>
      <c r="AL829" s="78"/>
      <c r="AM829" s="124">
        <v>7334.6041477192957</v>
      </c>
      <c r="AN829" s="124">
        <v>11850.01348421052</v>
      </c>
      <c r="AO829" s="124">
        <v>5.070472631578947</v>
      </c>
      <c r="AP829" s="78"/>
      <c r="AQ829" s="78"/>
      <c r="AR829" s="78"/>
      <c r="AS829" s="78">
        <v>0</v>
      </c>
      <c r="AT829" s="122">
        <v>66.8</v>
      </c>
      <c r="AU829" s="78"/>
      <c r="AV829" s="78"/>
      <c r="AW829" s="78" t="s">
        <v>96</v>
      </c>
      <c r="AX829" s="78" t="s">
        <v>98</v>
      </c>
      <c r="AY829" s="78">
        <v>3407.4</v>
      </c>
      <c r="AZ829" s="78">
        <v>5074.152</v>
      </c>
      <c r="BA829" s="78"/>
      <c r="BB829" s="78">
        <v>1043.7785585378031</v>
      </c>
      <c r="BC829" s="78" t="str">
        <f t="shared" si="367"/>
        <v>R15S2C1</v>
      </c>
      <c r="BD829" s="78">
        <f t="shared" si="368"/>
        <v>1043.7785585378031</v>
      </c>
      <c r="BE829" s="78">
        <v>1739.7200000000003</v>
      </c>
      <c r="BF829" s="78"/>
      <c r="BG829" s="99" t="e">
        <v>#N/A</v>
      </c>
      <c r="BH829" s="142">
        <v>0</v>
      </c>
      <c r="BI829" s="99" t="e">
        <v>#N/A</v>
      </c>
      <c r="BJ829" s="99" t="e">
        <f t="shared" si="369"/>
        <v>#N/A</v>
      </c>
      <c r="BK829" s="99" t="e">
        <v>#N/A</v>
      </c>
      <c r="BL829" s="142" t="e">
        <v>#DIV/0!</v>
      </c>
      <c r="BM829" s="76" t="str">
        <f t="shared" si="381"/>
        <v>R15S2</v>
      </c>
      <c r="BN829" s="76" t="e">
        <f t="shared" si="371"/>
        <v>#DIV/0!</v>
      </c>
      <c r="BO829" s="76"/>
      <c r="BP829" s="110" t="e">
        <f t="shared" si="372"/>
        <v>#DIV/0!</v>
      </c>
      <c r="BQ829" s="144" t="e">
        <f t="shared" si="373"/>
        <v>#DIV/0!</v>
      </c>
      <c r="BR829" s="110" t="e">
        <f t="shared" si="374"/>
        <v>#DIV/0!</v>
      </c>
      <c r="BS829" s="99" t="e">
        <v>#N/A</v>
      </c>
      <c r="BT829" s="99">
        <f t="shared" si="375"/>
        <v>0</v>
      </c>
      <c r="BU829" s="122">
        <v>2</v>
      </c>
      <c r="BV829" s="122">
        <f t="shared" si="376"/>
        <v>0</v>
      </c>
      <c r="BW829" s="122" t="e">
        <f t="shared" si="377"/>
        <v>#DIV/0!</v>
      </c>
      <c r="BX829" s="122" t="s">
        <v>1376</v>
      </c>
      <c r="BY829" s="122" t="e">
        <f t="shared" si="378"/>
        <v>#DIV/0!</v>
      </c>
      <c r="BZ829" s="78" t="e">
        <v>#NUM!</v>
      </c>
      <c r="CA829" s="122" t="e">
        <f t="shared" si="379"/>
        <v>#NUM!</v>
      </c>
      <c r="CB829" s="122" t="e">
        <f t="shared" si="380"/>
        <v>#NUM!</v>
      </c>
    </row>
    <row r="830" spans="1:80" x14ac:dyDescent="0.35">
      <c r="A830" s="78" t="s">
        <v>113</v>
      </c>
      <c r="B830" s="78">
        <v>1</v>
      </c>
      <c r="C830" s="78" t="s">
        <v>44</v>
      </c>
      <c r="D830" s="78">
        <v>1</v>
      </c>
      <c r="E830" s="78"/>
      <c r="F830" s="78">
        <v>3205</v>
      </c>
      <c r="G830" s="78">
        <v>3210</v>
      </c>
      <c r="H830" s="78">
        <v>3105.17</v>
      </c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 t="e">
        <v>#N/A</v>
      </c>
      <c r="AD830" s="78"/>
      <c r="AE830" s="8"/>
      <c r="AF830" s="78"/>
      <c r="AG830" s="78"/>
      <c r="AH830" s="111">
        <v>7.3999999999999996E-2</v>
      </c>
      <c r="AI830" s="78">
        <v>6.253636363636364E-2</v>
      </c>
      <c r="AJ830" s="78">
        <v>11.23</v>
      </c>
      <c r="AK830" s="124">
        <v>2275.3805656140348</v>
      </c>
      <c r="AL830" s="78"/>
      <c r="AM830" s="124">
        <v>7334.6041477192957</v>
      </c>
      <c r="AN830" s="124">
        <v>11850.01348421052</v>
      </c>
      <c r="AO830" s="124">
        <v>5.070472631578947</v>
      </c>
      <c r="AP830" s="78"/>
      <c r="AQ830" s="78"/>
      <c r="AR830" s="78"/>
      <c r="AS830" s="78">
        <v>0</v>
      </c>
      <c r="AT830" s="122">
        <v>66.8</v>
      </c>
      <c r="AU830" s="78"/>
      <c r="AV830" s="78"/>
      <c r="AW830" s="78" t="s">
        <v>96</v>
      </c>
      <c r="AX830" s="78" t="s">
        <v>98</v>
      </c>
      <c r="AY830" s="78">
        <v>3420.3</v>
      </c>
      <c r="AZ830" s="78">
        <v>5192.0680000000002</v>
      </c>
      <c r="BA830" s="78"/>
      <c r="BB830" s="78">
        <v>368.28749587982173</v>
      </c>
      <c r="BC830" s="78" t="str">
        <f t="shared" si="367"/>
        <v>R15S1C1</v>
      </c>
      <c r="BD830" s="78">
        <f t="shared" si="368"/>
        <v>368.28749587982173</v>
      </c>
      <c r="BE830" s="78">
        <v>652.52</v>
      </c>
      <c r="BF830" s="78"/>
      <c r="BG830" s="99" t="e">
        <v>#N/A</v>
      </c>
      <c r="BH830" s="142">
        <v>0</v>
      </c>
      <c r="BI830" s="99" t="e">
        <v>#N/A</v>
      </c>
      <c r="BJ830" s="99" t="e">
        <f t="shared" si="369"/>
        <v>#N/A</v>
      </c>
      <c r="BK830" s="99" t="e">
        <v>#N/A</v>
      </c>
      <c r="BL830" s="142" t="e">
        <v>#DIV/0!</v>
      </c>
      <c r="BM830" s="76" t="str">
        <f t="shared" si="381"/>
        <v>R15S1</v>
      </c>
      <c r="BN830" s="76" t="e">
        <f t="shared" si="371"/>
        <v>#DIV/0!</v>
      </c>
      <c r="BO830" s="76"/>
      <c r="BP830" s="110" t="e">
        <f t="shared" si="372"/>
        <v>#DIV/0!</v>
      </c>
      <c r="BQ830" s="144" t="e">
        <f t="shared" si="373"/>
        <v>#DIV/0!</v>
      </c>
      <c r="BR830" s="110" t="e">
        <f t="shared" si="374"/>
        <v>#DIV/0!</v>
      </c>
      <c r="BS830" s="99" t="e">
        <v>#N/A</v>
      </c>
      <c r="BT830" s="99">
        <f t="shared" si="375"/>
        <v>0</v>
      </c>
      <c r="BU830" s="122">
        <v>2</v>
      </c>
      <c r="BV830" s="122">
        <f t="shared" si="376"/>
        <v>0</v>
      </c>
      <c r="BW830" s="122" t="e">
        <f t="shared" si="377"/>
        <v>#DIV/0!</v>
      </c>
      <c r="BX830" s="122" t="s">
        <v>1377</v>
      </c>
      <c r="BY830" s="122" t="e">
        <f t="shared" si="378"/>
        <v>#DIV/0!</v>
      </c>
      <c r="BZ830" s="78" t="e">
        <v>#NUM!</v>
      </c>
      <c r="CA830" s="122" t="e">
        <f t="shared" si="379"/>
        <v>#NUM!</v>
      </c>
      <c r="CB830" s="122" t="e">
        <f t="shared" si="380"/>
        <v>#NUM!</v>
      </c>
    </row>
    <row r="831" spans="1:80" x14ac:dyDescent="0.35">
      <c r="A831" s="101" t="s">
        <v>179</v>
      </c>
      <c r="B831" s="76">
        <v>6</v>
      </c>
      <c r="C831" s="102" t="s">
        <v>46</v>
      </c>
      <c r="D831" s="76">
        <v>1</v>
      </c>
      <c r="E831" s="78"/>
      <c r="F831" s="76">
        <v>3042</v>
      </c>
      <c r="G831" s="76">
        <v>3043</v>
      </c>
      <c r="H831" s="76">
        <f>F831-15</f>
        <v>3027</v>
      </c>
      <c r="I831" s="76">
        <f t="shared" ref="I831:I833" si="382">G831-15</f>
        <v>3028</v>
      </c>
      <c r="J831" s="116">
        <v>9.843</v>
      </c>
      <c r="K831" s="78">
        <v>264</v>
      </c>
      <c r="L831" s="78">
        <v>107.7</v>
      </c>
      <c r="M831" s="78">
        <v>90.9</v>
      </c>
      <c r="N831" s="78">
        <v>76.900000000000006</v>
      </c>
      <c r="O831" s="78">
        <v>33</v>
      </c>
      <c r="P831" s="78">
        <v>1.405</v>
      </c>
      <c r="Q831" s="78">
        <v>0.436</v>
      </c>
      <c r="R831" s="78">
        <v>0.38600000000000001</v>
      </c>
      <c r="S831" s="78">
        <v>1488</v>
      </c>
      <c r="T831" s="78"/>
      <c r="U831" s="78"/>
      <c r="V831" s="78"/>
      <c r="W831" s="78">
        <v>0.436</v>
      </c>
      <c r="X831" s="78"/>
      <c r="Y831" s="78"/>
      <c r="Z831" s="78">
        <v>3950</v>
      </c>
      <c r="AA831" s="78">
        <v>66.2</v>
      </c>
      <c r="AB831" s="78">
        <v>4.2</v>
      </c>
      <c r="AC831" s="78">
        <v>2841.4047619047619</v>
      </c>
      <c r="AD831" s="78">
        <v>305.97800000000001</v>
      </c>
      <c r="AE831" s="78"/>
      <c r="AF831" s="78"/>
      <c r="AG831" s="78"/>
      <c r="AH831" s="111">
        <v>0.1</v>
      </c>
      <c r="AI831" s="124">
        <v>4.0557700000000002E-2</v>
      </c>
      <c r="AJ831" s="78">
        <v>27.28</v>
      </c>
      <c r="AK831" s="124">
        <v>2201.8738907608699</v>
      </c>
      <c r="AL831" s="78"/>
      <c r="AM831" s="124">
        <v>7167.3690679347783</v>
      </c>
      <c r="AN831" s="124">
        <v>10516.389669021741</v>
      </c>
      <c r="AO831" s="124">
        <v>2.0147499999999998</v>
      </c>
      <c r="AP831" s="78"/>
      <c r="AQ831" s="78"/>
      <c r="AR831" s="122">
        <v>0.12701612903225806</v>
      </c>
      <c r="AS831" s="7">
        <f t="shared" ref="AS831:AS887" si="383">0.3*AR831*AJ831</f>
        <v>1.0394999999999999</v>
      </c>
      <c r="AT831" s="78">
        <v>53.2</v>
      </c>
      <c r="AU831" s="78"/>
      <c r="AV831" s="78"/>
      <c r="AW831" s="78" t="s">
        <v>97</v>
      </c>
      <c r="AX831" s="78" t="s">
        <v>100</v>
      </c>
      <c r="AY831" s="78">
        <v>2581.6</v>
      </c>
      <c r="AZ831" s="78">
        <v>5135.04</v>
      </c>
      <c r="BA831" s="78">
        <v>66.53</v>
      </c>
      <c r="BB831" s="78">
        <v>-10.476063663136788</v>
      </c>
      <c r="BC831" s="78" t="str">
        <f t="shared" si="367"/>
        <v>R54S6C1</v>
      </c>
      <c r="BD831" s="78">
        <f t="shared" si="368"/>
        <v>7.7094767878538732</v>
      </c>
      <c r="BE831" s="78">
        <v>-26.75</v>
      </c>
      <c r="BF831" s="78"/>
      <c r="BG831" s="99">
        <v>25.2</v>
      </c>
      <c r="BH831" s="142">
        <v>2.8885630498533721</v>
      </c>
      <c r="BI831" s="99">
        <v>3</v>
      </c>
      <c r="BJ831" s="99">
        <f t="shared" si="369"/>
        <v>9.0933333333333337</v>
      </c>
      <c r="BK831" s="99">
        <v>104.15706605222734</v>
      </c>
      <c r="BL831" s="142">
        <v>2.7545454545454549</v>
      </c>
      <c r="BM831" s="76" t="str">
        <f t="shared" si="381"/>
        <v>R54S6</v>
      </c>
      <c r="BN831" s="76">
        <f t="shared" si="371"/>
        <v>7.4165240864395132</v>
      </c>
      <c r="BO831" s="76"/>
      <c r="BP831" s="110">
        <f t="shared" si="372"/>
        <v>9.4812301971819242</v>
      </c>
      <c r="BQ831" s="144">
        <f t="shared" si="373"/>
        <v>0.312</v>
      </c>
      <c r="BR831" s="110">
        <f t="shared" si="374"/>
        <v>13.134500325050958</v>
      </c>
      <c r="BS831" s="99">
        <v>8</v>
      </c>
      <c r="BT831" s="99">
        <f t="shared" si="375"/>
        <v>0</v>
      </c>
      <c r="BU831">
        <v>7</v>
      </c>
      <c r="BV831" s="122">
        <f t="shared" si="376"/>
        <v>-1488</v>
      </c>
      <c r="BW831" s="122">
        <f t="shared" si="377"/>
        <v>1.1696969696969697E-2</v>
      </c>
      <c r="BX831" s="122" t="s">
        <v>1377</v>
      </c>
      <c r="BY831" s="122">
        <f t="shared" si="378"/>
        <v>9.3567931987715139E-2</v>
      </c>
      <c r="BZ831" s="78">
        <v>-6.2359479137777489</v>
      </c>
      <c r="CA831" s="122">
        <f t="shared" si="379"/>
        <v>-6.295558511425658</v>
      </c>
      <c r="CB831" s="122">
        <f t="shared" si="380"/>
        <v>-6.5442330726269704</v>
      </c>
    </row>
    <row r="832" spans="1:80" x14ac:dyDescent="0.35">
      <c r="A832" s="101" t="s">
        <v>179</v>
      </c>
      <c r="B832" s="76">
        <f t="shared" ref="B832:C833" si="384">B831</f>
        <v>6</v>
      </c>
      <c r="C832" s="102" t="str">
        <f t="shared" si="384"/>
        <v>Fatehgarh</v>
      </c>
      <c r="D832" s="76">
        <v>2</v>
      </c>
      <c r="E832" s="78"/>
      <c r="F832" s="76">
        <v>3056</v>
      </c>
      <c r="G832" s="76">
        <v>3056.8</v>
      </c>
      <c r="H832" s="76">
        <f t="shared" ref="H832:I846" si="385">F832-15</f>
        <v>3041</v>
      </c>
      <c r="I832" s="76">
        <f t="shared" si="382"/>
        <v>3041.8</v>
      </c>
      <c r="J832" s="116">
        <v>7.8744000000017902</v>
      </c>
      <c r="K832" s="78">
        <v>265</v>
      </c>
      <c r="L832" s="78">
        <v>107.7</v>
      </c>
      <c r="M832" s="78">
        <v>90.9</v>
      </c>
      <c r="N832" s="78">
        <v>76.900000000000006</v>
      </c>
      <c r="O832" s="78">
        <v>33</v>
      </c>
      <c r="P832" s="78">
        <v>1.405</v>
      </c>
      <c r="Q832" s="78">
        <v>0.436</v>
      </c>
      <c r="R832" s="78">
        <v>0.38600000000000001</v>
      </c>
      <c r="S832" s="78">
        <v>1488</v>
      </c>
      <c r="T832" s="78"/>
      <c r="U832" s="78"/>
      <c r="V832" s="78"/>
      <c r="W832" s="78">
        <v>0.436</v>
      </c>
      <c r="X832" s="78"/>
      <c r="Y832" s="78"/>
      <c r="Z832" s="78">
        <v>3950</v>
      </c>
      <c r="AA832" s="78">
        <v>66.2</v>
      </c>
      <c r="AB832" s="78">
        <v>4.2</v>
      </c>
      <c r="AC832" s="78">
        <v>2841.4047619047619</v>
      </c>
      <c r="AD832" s="78">
        <v>305.97800000000001</v>
      </c>
      <c r="AE832" s="78"/>
      <c r="AF832" s="78"/>
      <c r="AG832" s="78"/>
      <c r="AH832" s="111">
        <v>0.1</v>
      </c>
      <c r="AI832" s="124">
        <v>4.0557700000000002E-2</v>
      </c>
      <c r="AJ832" s="78">
        <v>27.28</v>
      </c>
      <c r="AK832" s="124">
        <v>2201.8738907608699</v>
      </c>
      <c r="AL832" s="78"/>
      <c r="AM832" s="124">
        <v>7167.3690679347783</v>
      </c>
      <c r="AN832" s="124">
        <v>10516.389669021741</v>
      </c>
      <c r="AO832" s="124">
        <v>2.0147499999999998</v>
      </c>
      <c r="AP832" s="78"/>
      <c r="AQ832" s="78"/>
      <c r="AR832" s="122">
        <v>0.12701612903225806</v>
      </c>
      <c r="AS832" s="7">
        <f t="shared" si="383"/>
        <v>1.0394999999999999</v>
      </c>
      <c r="AT832" s="78">
        <v>53.2</v>
      </c>
      <c r="AU832" s="78"/>
      <c r="AV832" s="78"/>
      <c r="AW832" s="78" t="s">
        <v>97</v>
      </c>
      <c r="AX832" s="78" t="s">
        <v>100</v>
      </c>
      <c r="AY832" s="78">
        <v>2593.4</v>
      </c>
      <c r="AZ832" s="78">
        <v>5140.6400000000003</v>
      </c>
      <c r="BA832" s="78">
        <v>78.760000000000005</v>
      </c>
      <c r="BB832" s="78">
        <v>22.679449129253623</v>
      </c>
      <c r="BC832" s="78" t="str">
        <f t="shared" si="367"/>
        <v>R54S6C2</v>
      </c>
      <c r="BD832" s="78">
        <f t="shared" si="368"/>
        <v>7.7094767878538732</v>
      </c>
      <c r="BE832" s="78">
        <v>57.77000000000001</v>
      </c>
      <c r="BF832" s="78"/>
      <c r="BG832" s="99">
        <v>25.2</v>
      </c>
      <c r="BH832" s="142">
        <v>2.8885630498533721</v>
      </c>
      <c r="BI832" s="99">
        <v>3</v>
      </c>
      <c r="BJ832" s="99">
        <f t="shared" si="369"/>
        <v>9.0933333333333337</v>
      </c>
      <c r="BK832" s="99">
        <v>104.15706605222734</v>
      </c>
      <c r="BL832" s="142">
        <v>2.7545454545454549</v>
      </c>
      <c r="BM832" s="76" t="str">
        <f t="shared" si="381"/>
        <v>R54S6</v>
      </c>
      <c r="BN832" s="76">
        <f t="shared" si="371"/>
        <v>7.4165240864395132</v>
      </c>
      <c r="BO832" s="76"/>
      <c r="BP832" s="110">
        <f t="shared" si="372"/>
        <v>9.4812301971819242</v>
      </c>
      <c r="BQ832" s="144">
        <f t="shared" si="373"/>
        <v>0.312</v>
      </c>
      <c r="BR832" s="110">
        <f t="shared" si="374"/>
        <v>13.134500325050958</v>
      </c>
      <c r="BS832" s="99">
        <v>8</v>
      </c>
      <c r="BT832" s="99">
        <f t="shared" si="375"/>
        <v>0</v>
      </c>
      <c r="BU832" s="122">
        <v>7</v>
      </c>
      <c r="BV832" s="122">
        <f t="shared" si="376"/>
        <v>-1488</v>
      </c>
      <c r="BW832" s="122">
        <f t="shared" si="377"/>
        <v>1.1696969696969697E-2</v>
      </c>
      <c r="BX832" s="122" t="s">
        <v>1377</v>
      </c>
      <c r="BY832" s="122">
        <f t="shared" si="378"/>
        <v>9.3567931987715139E-2</v>
      </c>
      <c r="BZ832" s="78">
        <v>-6.2359479137777489</v>
      </c>
      <c r="CA832" s="122">
        <f t="shared" si="379"/>
        <v>-6.295558511425658</v>
      </c>
      <c r="CB832" s="122">
        <f t="shared" si="380"/>
        <v>-6.5442330726269704</v>
      </c>
    </row>
    <row r="833" spans="1:80" x14ac:dyDescent="0.35">
      <c r="A833" s="101" t="s">
        <v>179</v>
      </c>
      <c r="B833" s="76">
        <f t="shared" si="384"/>
        <v>6</v>
      </c>
      <c r="C833" s="102" t="str">
        <f t="shared" si="384"/>
        <v>Fatehgarh</v>
      </c>
      <c r="D833" s="76">
        <v>3</v>
      </c>
      <c r="E833" s="78"/>
      <c r="F833" s="76">
        <v>3074.2</v>
      </c>
      <c r="G833" s="76">
        <v>3075</v>
      </c>
      <c r="H833" s="76">
        <f t="shared" si="385"/>
        <v>3059.2</v>
      </c>
      <c r="I833" s="76">
        <f t="shared" si="382"/>
        <v>3060</v>
      </c>
      <c r="J833" s="116">
        <v>7.8744000000017902</v>
      </c>
      <c r="K833" s="78">
        <v>266</v>
      </c>
      <c r="L833" s="78">
        <v>185.4</v>
      </c>
      <c r="M833" s="78">
        <v>108.7</v>
      </c>
      <c r="N833" s="78">
        <v>132.4</v>
      </c>
      <c r="O833" s="78">
        <v>12.8</v>
      </c>
      <c r="P833" s="78">
        <v>0.48899999999999999</v>
      </c>
      <c r="Q833" s="78">
        <v>0.151</v>
      </c>
      <c r="R833" s="78">
        <v>0.16400000000000001</v>
      </c>
      <c r="S833" s="78">
        <v>1921</v>
      </c>
      <c r="T833" s="78"/>
      <c r="U833" s="78"/>
      <c r="V833" s="78"/>
      <c r="W833" s="78">
        <v>0.24099999999999999</v>
      </c>
      <c r="X833" s="78"/>
      <c r="Y833" s="78"/>
      <c r="Z833" s="78">
        <v>2069</v>
      </c>
      <c r="AA833" s="78">
        <v>51.3</v>
      </c>
      <c r="AB833" s="78">
        <v>4.2</v>
      </c>
      <c r="AC833" s="78">
        <v>2841.4047619047619</v>
      </c>
      <c r="AD833" s="78">
        <v>305.97800000000001</v>
      </c>
      <c r="AE833" s="78"/>
      <c r="AF833" s="78"/>
      <c r="AG833" s="78"/>
      <c r="AH833" s="111">
        <v>0.1</v>
      </c>
      <c r="AI833" s="124">
        <v>4.0557700000000002E-2</v>
      </c>
      <c r="AJ833" s="78">
        <v>27.28</v>
      </c>
      <c r="AK833" s="124">
        <v>2201.8738907608699</v>
      </c>
      <c r="AL833" s="78"/>
      <c r="AM833" s="124">
        <v>7167.3690679347783</v>
      </c>
      <c r="AN833" s="124">
        <v>10516.389669021741</v>
      </c>
      <c r="AO833" s="124">
        <v>2.0147499999999998</v>
      </c>
      <c r="AP833" s="78"/>
      <c r="AQ833" s="78"/>
      <c r="AR833" s="122">
        <v>0.12701612903225806</v>
      </c>
      <c r="AS833" s="7">
        <f t="shared" si="383"/>
        <v>1.0394999999999999</v>
      </c>
      <c r="AT833" s="78">
        <v>53.2</v>
      </c>
      <c r="AU833" s="78"/>
      <c r="AV833" s="78"/>
      <c r="AW833" s="78" t="s">
        <v>97</v>
      </c>
      <c r="AX833" s="78" t="s">
        <v>100</v>
      </c>
      <c r="AY833" s="78">
        <v>2608.8000000000002</v>
      </c>
      <c r="AZ833" s="78">
        <v>5147.92</v>
      </c>
      <c r="BA833" s="78">
        <v>0</v>
      </c>
      <c r="BB833" s="78">
        <v>10.925044897444783</v>
      </c>
      <c r="BC833" s="78" t="str">
        <f t="shared" si="367"/>
        <v>R54S6C3</v>
      </c>
      <c r="BD833" s="78">
        <f t="shared" si="368"/>
        <v>7.7094767878538732</v>
      </c>
      <c r="BE833" s="78">
        <v>27.739999999999995</v>
      </c>
      <c r="BF833" s="78"/>
      <c r="BG833" s="99">
        <v>25.2</v>
      </c>
      <c r="BH833" s="142">
        <v>2.8885630498533721</v>
      </c>
      <c r="BI833" s="99">
        <v>3</v>
      </c>
      <c r="BJ833" s="99">
        <f t="shared" si="369"/>
        <v>9.0933333333333337</v>
      </c>
      <c r="BK833" s="99">
        <v>104.15706605222734</v>
      </c>
      <c r="BL833" s="142">
        <v>8.4921875</v>
      </c>
      <c r="BM833" s="76" t="str">
        <f t="shared" si="381"/>
        <v>R54S6</v>
      </c>
      <c r="BN833" s="76">
        <f t="shared" si="371"/>
        <v>7.4165240864395132</v>
      </c>
      <c r="BO833" s="76"/>
      <c r="BP833" s="110">
        <f t="shared" si="372"/>
        <v>20.441040580789025</v>
      </c>
      <c r="BQ833" s="144">
        <f t="shared" si="373"/>
        <v>0.312</v>
      </c>
      <c r="BR833" s="110">
        <f t="shared" si="374"/>
        <v>13.134500325050958</v>
      </c>
      <c r="BS833" s="99">
        <v>8</v>
      </c>
      <c r="BT833" s="99">
        <f t="shared" si="375"/>
        <v>0</v>
      </c>
      <c r="BU833" s="122">
        <v>7</v>
      </c>
      <c r="BV833" s="122">
        <f t="shared" si="376"/>
        <v>-1921</v>
      </c>
      <c r="BW833" s="122">
        <f t="shared" si="377"/>
        <v>1.2812499999999999E-2</v>
      </c>
      <c r="BX833" s="122" t="s">
        <v>1377</v>
      </c>
      <c r="BY833" s="122">
        <f t="shared" si="378"/>
        <v>0.2522594336591033</v>
      </c>
      <c r="BZ833" s="78">
        <v>-6.4147797067214789</v>
      </c>
      <c r="CA833" s="122">
        <f t="shared" si="379"/>
        <v>-6.295558511425658</v>
      </c>
      <c r="CB833" s="122">
        <f t="shared" si="380"/>
        <v>-6.5442330726269704</v>
      </c>
    </row>
    <row r="834" spans="1:80" x14ac:dyDescent="0.35">
      <c r="A834" s="101" t="s">
        <v>179</v>
      </c>
      <c r="B834" s="76">
        <v>5</v>
      </c>
      <c r="C834" s="102" t="s">
        <v>46</v>
      </c>
      <c r="D834" s="76">
        <v>1</v>
      </c>
      <c r="E834" s="78"/>
      <c r="F834" s="76">
        <v>3097</v>
      </c>
      <c r="G834" s="76">
        <v>3097.8</v>
      </c>
      <c r="H834" s="76">
        <f t="shared" si="385"/>
        <v>3082</v>
      </c>
      <c r="I834" s="76">
        <f t="shared" si="385"/>
        <v>3082.8</v>
      </c>
      <c r="J834" s="116">
        <v>7.8744000000017902</v>
      </c>
      <c r="K834" s="78">
        <v>267</v>
      </c>
      <c r="L834" s="78">
        <v>164.6</v>
      </c>
      <c r="M834" s="78">
        <v>119</v>
      </c>
      <c r="N834" s="78">
        <v>117</v>
      </c>
      <c r="O834" s="78">
        <v>11</v>
      </c>
      <c r="P834" s="78">
        <v>1.0660000000000001</v>
      </c>
      <c r="Q834" s="78">
        <v>0</v>
      </c>
      <c r="R834" s="78">
        <v>0.224</v>
      </c>
      <c r="S834" s="78">
        <v>1220</v>
      </c>
      <c r="T834" s="78"/>
      <c r="U834" s="78"/>
      <c r="V834" s="78"/>
      <c r="W834" s="78">
        <v>0.48099999999999998</v>
      </c>
      <c r="X834" s="78"/>
      <c r="Y834" s="78"/>
      <c r="Z834" s="78">
        <v>1620</v>
      </c>
      <c r="AA834" s="78">
        <v>13.8</v>
      </c>
      <c r="AB834" s="78">
        <v>11.8</v>
      </c>
      <c r="AC834" s="78">
        <v>2263.6190476190477</v>
      </c>
      <c r="AD834" s="78">
        <v>171.119</v>
      </c>
      <c r="AE834" s="78"/>
      <c r="AF834" s="78"/>
      <c r="AG834" s="78"/>
      <c r="AH834" s="111">
        <v>0.13300000000000001</v>
      </c>
      <c r="AI834" s="124"/>
      <c r="AJ834" s="78">
        <v>15.09</v>
      </c>
      <c r="AK834" s="124">
        <v>2311.217717127071</v>
      </c>
      <c r="AL834" s="78"/>
      <c r="AM834" s="124">
        <v>7270.4533386740331</v>
      </c>
      <c r="AN834" s="124">
        <v>10776.50557845305</v>
      </c>
      <c r="AO834" s="124">
        <v>2.132012154696131</v>
      </c>
      <c r="AP834" s="78"/>
      <c r="AQ834" s="78"/>
      <c r="AR834" s="122">
        <v>0.19290921139827702</v>
      </c>
      <c r="AS834" s="7">
        <f t="shared" si="383"/>
        <v>0.87329999999999997</v>
      </c>
      <c r="AT834" s="78">
        <v>42.699999999999996</v>
      </c>
      <c r="AU834" s="78"/>
      <c r="AV834" s="78"/>
      <c r="AW834" s="78" t="s">
        <v>97</v>
      </c>
      <c r="AX834" s="78" t="s">
        <v>100</v>
      </c>
      <c r="AY834" s="78">
        <v>2627.6</v>
      </c>
      <c r="AZ834" s="78">
        <v>5157.04</v>
      </c>
      <c r="BA834" s="78">
        <v>1.88</v>
      </c>
      <c r="BB834" s="78">
        <v>16.260516161680059</v>
      </c>
      <c r="BC834" s="78" t="str">
        <f t="shared" ref="BC834:BC897" si="386">CONCATENATE("R",RIGHT(A834,2),"S",B834,"C",D834)</f>
        <v>R54S5C1</v>
      </c>
      <c r="BD834" s="78">
        <f t="shared" si="368"/>
        <v>12.286630765564638</v>
      </c>
      <c r="BE834" s="78">
        <v>41.13000000000001</v>
      </c>
      <c r="BF834" s="78"/>
      <c r="BG834" s="99">
        <v>25.1</v>
      </c>
      <c r="BH834" s="142">
        <v>2.1736249171636843</v>
      </c>
      <c r="BI834" s="99">
        <v>3</v>
      </c>
      <c r="BJ834" s="99">
        <f t="shared" si="369"/>
        <v>5.03</v>
      </c>
      <c r="BK834" s="99">
        <v>150.00788917289913</v>
      </c>
      <c r="BL834" s="142">
        <v>10.818181818181818</v>
      </c>
      <c r="BM834" s="76" t="str">
        <f t="shared" si="381"/>
        <v>R54S5</v>
      </c>
      <c r="BN834" s="76">
        <f t="shared" si="371"/>
        <v>14.06919817424097</v>
      </c>
      <c r="BO834" s="76"/>
      <c r="BP834" s="110">
        <f t="shared" si="372"/>
        <v>12.150968629299106</v>
      </c>
      <c r="BQ834" s="144">
        <f t="shared" si="373"/>
        <v>0.20000000000000004</v>
      </c>
      <c r="BR834" s="110">
        <f t="shared" si="374"/>
        <v>11.637594461025223</v>
      </c>
      <c r="BS834" s="99">
        <v>8</v>
      </c>
      <c r="BT834" s="99">
        <f t="shared" si="375"/>
        <v>0</v>
      </c>
      <c r="BU834" s="122">
        <v>7</v>
      </c>
      <c r="BV834" s="122">
        <f t="shared" si="376"/>
        <v>-1220</v>
      </c>
      <c r="BW834" s="122">
        <f t="shared" si="377"/>
        <v>2.0363636363636365E-2</v>
      </c>
      <c r="BX834" s="122" t="s">
        <v>1377</v>
      </c>
      <c r="BY834" s="122">
        <f t="shared" si="378"/>
        <v>0.30025763200208883</v>
      </c>
      <c r="BZ834" s="78">
        <v>-6.465184123763005</v>
      </c>
      <c r="CA834" s="122">
        <f t="shared" si="379"/>
        <v>-6.5354389337149783</v>
      </c>
      <c r="CB834" s="122">
        <f t="shared" si="380"/>
        <v>-5.7073988208132906</v>
      </c>
    </row>
    <row r="835" spans="1:80" x14ac:dyDescent="0.35">
      <c r="A835" s="101" t="s">
        <v>179</v>
      </c>
      <c r="B835" s="76">
        <f t="shared" ref="B835:C836" si="387">B834</f>
        <v>5</v>
      </c>
      <c r="C835" s="102" t="str">
        <f t="shared" si="387"/>
        <v>Fatehgarh</v>
      </c>
      <c r="D835" s="76">
        <v>2</v>
      </c>
      <c r="E835" s="78"/>
      <c r="F835" s="76">
        <v>3124</v>
      </c>
      <c r="G835" s="76">
        <v>3124.8</v>
      </c>
      <c r="H835" s="76">
        <f t="shared" si="385"/>
        <v>3109</v>
      </c>
      <c r="I835" s="76">
        <f t="shared" si="385"/>
        <v>3109.8</v>
      </c>
      <c r="J835" s="116">
        <v>7.8744000000017902</v>
      </c>
      <c r="K835" s="78">
        <v>269</v>
      </c>
      <c r="L835" s="78">
        <v>206.8</v>
      </c>
      <c r="M835" s="78">
        <v>129</v>
      </c>
      <c r="N835" s="78">
        <v>118</v>
      </c>
      <c r="O835" s="78">
        <v>9.8000000000000007</v>
      </c>
      <c r="P835" s="78">
        <v>1.0329999999999999</v>
      </c>
      <c r="Q835" s="78">
        <v>0</v>
      </c>
      <c r="R835" s="78">
        <v>0.19700000000000001</v>
      </c>
      <c r="S835" s="78">
        <v>1414</v>
      </c>
      <c r="T835" s="78"/>
      <c r="U835" s="78"/>
      <c r="V835" s="78"/>
      <c r="W835" s="78">
        <v>0.436</v>
      </c>
      <c r="X835" s="78"/>
      <c r="Y835" s="78"/>
      <c r="Z835" s="78">
        <v>2100</v>
      </c>
      <c r="AA835" s="78">
        <v>16.5</v>
      </c>
      <c r="AB835" s="78">
        <v>11.8</v>
      </c>
      <c r="AC835" s="78">
        <v>2263.6190476190477</v>
      </c>
      <c r="AD835" s="78">
        <v>171.119</v>
      </c>
      <c r="AE835" s="78"/>
      <c r="AF835" s="78"/>
      <c r="AG835" s="78"/>
      <c r="AH835" s="111">
        <v>0.13300000000000001</v>
      </c>
      <c r="AI835" s="124"/>
      <c r="AJ835" s="78">
        <v>15.09</v>
      </c>
      <c r="AK835" s="124">
        <v>2311.217717127071</v>
      </c>
      <c r="AL835" s="78"/>
      <c r="AM835" s="124">
        <v>7270.4533386740331</v>
      </c>
      <c r="AN835" s="124">
        <v>10776.50557845305</v>
      </c>
      <c r="AO835" s="124">
        <v>2.132012154696131</v>
      </c>
      <c r="AP835" s="78"/>
      <c r="AQ835" s="78"/>
      <c r="AR835" s="122">
        <v>0.19290921139827702</v>
      </c>
      <c r="AS835" s="7">
        <f t="shared" si="383"/>
        <v>0.87329999999999997</v>
      </c>
      <c r="AT835" s="78">
        <v>42.699999999999996</v>
      </c>
      <c r="AU835" s="78"/>
      <c r="AV835" s="78"/>
      <c r="AW835" s="78" t="s">
        <v>97</v>
      </c>
      <c r="AX835" s="78" t="s">
        <v>100</v>
      </c>
      <c r="AY835" s="78">
        <v>2650.8</v>
      </c>
      <c r="AZ835" s="78">
        <v>5167.84</v>
      </c>
      <c r="BA835" s="78">
        <v>4.6900000000000004</v>
      </c>
      <c r="BB835" s="78">
        <v>6.4003750437021258</v>
      </c>
      <c r="BC835" s="78" t="str">
        <f t="shared" si="386"/>
        <v>R54S5C2</v>
      </c>
      <c r="BD835" s="78">
        <f t="shared" ref="BD835:BD898" si="388">AVERAGEIF($BM$2:$BM$944, BM835, $BB$2:$BB$944)</f>
        <v>12.286630765564638</v>
      </c>
      <c r="BE835" s="78">
        <v>16.11</v>
      </c>
      <c r="BF835" s="78"/>
      <c r="BG835" s="99">
        <v>25.1</v>
      </c>
      <c r="BH835" s="142">
        <v>2.1736249171636843</v>
      </c>
      <c r="BI835" s="99">
        <v>3</v>
      </c>
      <c r="BJ835" s="99">
        <f t="shared" ref="BJ835:BJ898" si="389">AJ835/BI835</f>
        <v>5.03</v>
      </c>
      <c r="BK835" s="99">
        <v>150.00788917289913</v>
      </c>
      <c r="BL835" s="142">
        <v>13.163265306122447</v>
      </c>
      <c r="BM835" s="76" t="str">
        <f t="shared" si="381"/>
        <v>R54S5</v>
      </c>
      <c r="BN835" s="76">
        <f t="shared" ref="BN835:BN898" si="390">BD835/AS835</f>
        <v>14.06919817424097</v>
      </c>
      <c r="BO835" s="76"/>
      <c r="BP835" s="110">
        <f t="shared" ref="BP835:BP898" si="391">AD835*1000/(O835*3.28*3.28*M835)</f>
        <v>12.581567739086006</v>
      </c>
      <c r="BQ835" s="144">
        <f t="shared" ref="BQ835:BQ898" si="392">AVERAGEIF($BM$2:$BM$942,BM835,$R$2:$R$942)</f>
        <v>0.20000000000000004</v>
      </c>
      <c r="BR835" s="110">
        <f t="shared" ref="BR835:BR898" si="393">AVERAGEIF($BM$2:$BM$942,BM835,$BP$2:$BP$942)</f>
        <v>11.637594461025223</v>
      </c>
      <c r="BS835" s="99">
        <v>8</v>
      </c>
      <c r="BT835" s="99">
        <f t="shared" ref="BT835:BT898" si="394">AG835*H835*3.28</f>
        <v>0</v>
      </c>
      <c r="BU835" s="122">
        <v>7</v>
      </c>
      <c r="BV835" s="122">
        <f t="shared" ref="BV835:BV898" si="395">BT835-S835</f>
        <v>-1414</v>
      </c>
      <c r="BW835" s="122">
        <f t="shared" ref="BW835:BW898" si="396">R835/O835</f>
        <v>2.0102040816326529E-2</v>
      </c>
      <c r="BX835" s="122" t="s">
        <v>1377</v>
      </c>
      <c r="BY835" s="122">
        <f t="shared" ref="BY835:BY898" si="397">(M835)^0.25/O835</f>
        <v>0.34389142907259751</v>
      </c>
      <c r="BZ835" s="78">
        <v>-6.5860003169559871</v>
      </c>
      <c r="CA835" s="122">
        <f t="shared" ref="CA835:CA898" si="398">AVERAGEIF($BM$2:$BM$943,BM835,$BZ$2:$BZ$943)</f>
        <v>-6.5354389337149783</v>
      </c>
      <c r="CB835" s="122">
        <f t="shared" ref="CB835:CB898" si="399">CA835*AS835</f>
        <v>-5.7073988208132906</v>
      </c>
    </row>
    <row r="836" spans="1:80" x14ac:dyDescent="0.35">
      <c r="A836" s="101" t="s">
        <v>179</v>
      </c>
      <c r="B836" s="76">
        <f t="shared" si="387"/>
        <v>5</v>
      </c>
      <c r="C836" s="102" t="str">
        <f t="shared" si="387"/>
        <v>Fatehgarh</v>
      </c>
      <c r="D836" s="76">
        <v>3</v>
      </c>
      <c r="E836" s="78"/>
      <c r="F836" s="76">
        <v>3137</v>
      </c>
      <c r="G836" s="76">
        <v>3138</v>
      </c>
      <c r="H836" s="76">
        <f t="shared" si="385"/>
        <v>3122</v>
      </c>
      <c r="I836" s="76">
        <f t="shared" si="385"/>
        <v>3123</v>
      </c>
      <c r="J836" s="116">
        <v>9.843</v>
      </c>
      <c r="K836" s="78">
        <v>269</v>
      </c>
      <c r="L836" s="78">
        <v>224.9</v>
      </c>
      <c r="M836" s="78">
        <v>130.19999999999999</v>
      </c>
      <c r="N836" s="78">
        <v>160</v>
      </c>
      <c r="O836" s="78">
        <v>12</v>
      </c>
      <c r="P836" s="78">
        <v>0.95099999999999996</v>
      </c>
      <c r="Q836" s="78">
        <v>0</v>
      </c>
      <c r="R836" s="78">
        <v>0.17899999999999999</v>
      </c>
      <c r="S836" s="78">
        <v>1313</v>
      </c>
      <c r="T836" s="78"/>
      <c r="U836" s="78"/>
      <c r="V836" s="78"/>
      <c r="W836" s="78">
        <v>0.44400000000000001</v>
      </c>
      <c r="X836" s="78"/>
      <c r="Y836" s="78"/>
      <c r="Z836" s="78">
        <v>1697</v>
      </c>
      <c r="AA836" s="78">
        <v>13.2</v>
      </c>
      <c r="AB836" s="78">
        <v>11.8</v>
      </c>
      <c r="AC836" s="78">
        <v>2263.6190476190477</v>
      </c>
      <c r="AD836" s="78">
        <v>171.119</v>
      </c>
      <c r="AE836" s="78"/>
      <c r="AF836" s="78"/>
      <c r="AG836" s="78"/>
      <c r="AH836" s="111">
        <v>0.13300000000000001</v>
      </c>
      <c r="AI836" s="124"/>
      <c r="AJ836" s="78">
        <v>15.09</v>
      </c>
      <c r="AK836" s="124">
        <v>2311.217717127071</v>
      </c>
      <c r="AL836" s="78"/>
      <c r="AM836" s="124">
        <v>7270.4533386740331</v>
      </c>
      <c r="AN836" s="124">
        <v>10776.50557845305</v>
      </c>
      <c r="AO836" s="124">
        <v>2.132012154696131</v>
      </c>
      <c r="AP836" s="78"/>
      <c r="AQ836" s="78"/>
      <c r="AR836" s="122">
        <v>0.19290921139827702</v>
      </c>
      <c r="AS836" s="7">
        <f t="shared" si="383"/>
        <v>0.87329999999999997</v>
      </c>
      <c r="AT836" s="78">
        <v>42.699999999999996</v>
      </c>
      <c r="AU836" s="78"/>
      <c r="AV836" s="78"/>
      <c r="AW836" s="78" t="s">
        <v>97</v>
      </c>
      <c r="AX836" s="78" t="s">
        <v>100</v>
      </c>
      <c r="AY836" s="78">
        <v>2662.3</v>
      </c>
      <c r="AZ836" s="78">
        <v>5173.04</v>
      </c>
      <c r="BA836" s="78">
        <v>23.04</v>
      </c>
      <c r="BB836" s="78">
        <v>14.199001091311725</v>
      </c>
      <c r="BC836" s="78" t="str">
        <f t="shared" si="386"/>
        <v>R54S5C3</v>
      </c>
      <c r="BD836" s="78">
        <f t="shared" si="388"/>
        <v>12.286630765564638</v>
      </c>
      <c r="BE836" s="78">
        <v>35.65</v>
      </c>
      <c r="BF836" s="78"/>
      <c r="BG836" s="99">
        <v>25.1</v>
      </c>
      <c r="BH836" s="142">
        <v>2.1736249171636843</v>
      </c>
      <c r="BI836" s="99">
        <v>3</v>
      </c>
      <c r="BJ836" s="99">
        <f t="shared" si="389"/>
        <v>5.03</v>
      </c>
      <c r="BK836" s="99">
        <v>150.00788917289913</v>
      </c>
      <c r="BL836" s="142">
        <v>10.85</v>
      </c>
      <c r="BM836" s="76" t="str">
        <f t="shared" si="381"/>
        <v>R54S5</v>
      </c>
      <c r="BN836" s="76">
        <f t="shared" si="390"/>
        <v>14.06919817424097</v>
      </c>
      <c r="BO836" s="76"/>
      <c r="BP836" s="110">
        <f t="shared" si="391"/>
        <v>10.180247014690559</v>
      </c>
      <c r="BQ836" s="144">
        <f t="shared" si="392"/>
        <v>0.20000000000000004</v>
      </c>
      <c r="BR836" s="110">
        <f t="shared" si="393"/>
        <v>11.637594461025223</v>
      </c>
      <c r="BS836" s="99">
        <v>8</v>
      </c>
      <c r="BT836" s="99">
        <f t="shared" si="394"/>
        <v>0</v>
      </c>
      <c r="BU836" s="122">
        <v>7</v>
      </c>
      <c r="BV836" s="122">
        <f t="shared" si="395"/>
        <v>-1313</v>
      </c>
      <c r="BW836" s="122">
        <f t="shared" si="396"/>
        <v>1.4916666666666667E-2</v>
      </c>
      <c r="BX836" s="122" t="s">
        <v>1377</v>
      </c>
      <c r="BY836" s="122">
        <f t="shared" si="397"/>
        <v>0.28149552814284939</v>
      </c>
      <c r="BZ836" s="78">
        <v>-6.5551323604259446</v>
      </c>
      <c r="CA836" s="122">
        <f t="shared" si="398"/>
        <v>-6.5354389337149783</v>
      </c>
      <c r="CB836" s="122">
        <f t="shared" si="399"/>
        <v>-5.7073988208132906</v>
      </c>
    </row>
    <row r="837" spans="1:80" x14ac:dyDescent="0.35">
      <c r="A837" s="101" t="s">
        <v>179</v>
      </c>
      <c r="B837" s="76">
        <v>4</v>
      </c>
      <c r="C837" s="102" t="s">
        <v>46</v>
      </c>
      <c r="D837" s="76">
        <v>1</v>
      </c>
      <c r="E837" s="78"/>
      <c r="F837" s="76">
        <v>3167.6</v>
      </c>
      <c r="G837" s="76">
        <v>3168.4</v>
      </c>
      <c r="H837" s="76">
        <f t="shared" si="385"/>
        <v>3152.6</v>
      </c>
      <c r="I837" s="76">
        <f t="shared" si="385"/>
        <v>3153.4</v>
      </c>
      <c r="J837" s="116">
        <v>7.8744000000017902</v>
      </c>
      <c r="K837" s="78">
        <v>271</v>
      </c>
      <c r="L837" s="78">
        <v>81.599999999999994</v>
      </c>
      <c r="M837" s="78">
        <v>64.3</v>
      </c>
      <c r="N837" s="78">
        <v>58.3</v>
      </c>
      <c r="O837" s="78">
        <v>16</v>
      </c>
      <c r="P837" s="78">
        <v>1.4950000000000001</v>
      </c>
      <c r="Q837" s="78">
        <v>0.42299999999999999</v>
      </c>
      <c r="R837" s="78">
        <v>0.34200000000000003</v>
      </c>
      <c r="S837" s="78">
        <v>1497</v>
      </c>
      <c r="T837" s="78"/>
      <c r="U837" s="78"/>
      <c r="V837" s="78"/>
      <c r="W837" s="78">
        <v>0.45700000000000002</v>
      </c>
      <c r="X837" s="78"/>
      <c r="Y837" s="78"/>
      <c r="Z837" s="78">
        <v>3100</v>
      </c>
      <c r="AA837" s="78">
        <v>36.700000000000003</v>
      </c>
      <c r="AB837" s="78">
        <v>9.6999999999999993</v>
      </c>
      <c r="AC837" s="78">
        <v>2582.1666666666665</v>
      </c>
      <c r="AD837" s="78">
        <v>230.68</v>
      </c>
      <c r="AE837" s="78"/>
      <c r="AF837" s="78"/>
      <c r="AG837" s="78"/>
      <c r="AH837" s="111">
        <v>0.14399999999999999</v>
      </c>
      <c r="AI837" s="124">
        <v>0.10525756</v>
      </c>
      <c r="AJ837" s="78">
        <v>20.88</v>
      </c>
      <c r="AK837" s="124">
        <v>1783.828480916032</v>
      </c>
      <c r="AL837" s="78"/>
      <c r="AM837" s="124">
        <v>7169.9499908397001</v>
      </c>
      <c r="AN837" s="124">
        <v>11036.10796641221</v>
      </c>
      <c r="AO837" s="124">
        <v>2.2527694656488539</v>
      </c>
      <c r="AP837" s="78"/>
      <c r="AQ837" s="78"/>
      <c r="AR837" s="122">
        <v>0.21657088122605367</v>
      </c>
      <c r="AS837" s="7">
        <f t="shared" si="383"/>
        <v>1.3566</v>
      </c>
      <c r="AT837" s="78">
        <v>39.800000000000004</v>
      </c>
      <c r="AU837" s="78"/>
      <c r="AV837" s="78"/>
      <c r="AW837" s="78" t="s">
        <v>97</v>
      </c>
      <c r="AX837" s="78" t="s">
        <v>100</v>
      </c>
      <c r="AY837" s="78">
        <v>2689.1</v>
      </c>
      <c r="AZ837" s="78">
        <v>5185.28</v>
      </c>
      <c r="BA837" s="78">
        <v>11.64</v>
      </c>
      <c r="BB837" s="78">
        <v>37.381118348837028</v>
      </c>
      <c r="BC837" s="78" t="str">
        <f t="shared" si="386"/>
        <v>R54S4C1</v>
      </c>
      <c r="BD837" s="78">
        <f t="shared" si="388"/>
        <v>29.70585973812781</v>
      </c>
      <c r="BE837" s="78">
        <v>93.31</v>
      </c>
      <c r="BF837" s="78"/>
      <c r="BG837" s="99">
        <v>25.3</v>
      </c>
      <c r="BH837" s="142">
        <v>2.1839080459770117</v>
      </c>
      <c r="BI837" s="99">
        <v>3</v>
      </c>
      <c r="BJ837" s="99">
        <f t="shared" si="389"/>
        <v>6.96</v>
      </c>
      <c r="BK837" s="99">
        <v>123.6669859514687</v>
      </c>
      <c r="BL837" s="142">
        <v>4.0187499999999998</v>
      </c>
      <c r="BM837" s="76" t="str">
        <f t="shared" si="381"/>
        <v>R54S4</v>
      </c>
      <c r="BN837" s="76">
        <f t="shared" si="390"/>
        <v>21.897287142951356</v>
      </c>
      <c r="BO837" s="76"/>
      <c r="BP837" s="110">
        <f t="shared" si="391"/>
        <v>20.841611673048799</v>
      </c>
      <c r="BQ837" s="144">
        <f t="shared" si="392"/>
        <v>0.33366666666666672</v>
      </c>
      <c r="BR837" s="110">
        <f t="shared" si="393"/>
        <v>18.875787321395183</v>
      </c>
      <c r="BS837" s="99">
        <v>8</v>
      </c>
      <c r="BT837" s="99">
        <f t="shared" si="394"/>
        <v>0</v>
      </c>
      <c r="BU837" s="122">
        <v>7</v>
      </c>
      <c r="BV837" s="122">
        <f t="shared" si="395"/>
        <v>-1497</v>
      </c>
      <c r="BW837" s="122">
        <f t="shared" si="396"/>
        <v>2.1375000000000002E-2</v>
      </c>
      <c r="BX837" s="122" t="s">
        <v>1377</v>
      </c>
      <c r="BY837" s="122">
        <f t="shared" si="397"/>
        <v>0.17698349233018817</v>
      </c>
      <c r="BZ837" s="78">
        <v>-5.8897475438378892</v>
      </c>
      <c r="CA837" s="122">
        <f t="shared" si="398"/>
        <v>-6.0547979843954041</v>
      </c>
      <c r="CB837" s="122">
        <f t="shared" si="399"/>
        <v>-8.2139389456308045</v>
      </c>
    </row>
    <row r="838" spans="1:80" x14ac:dyDescent="0.35">
      <c r="A838" s="101" t="s">
        <v>179</v>
      </c>
      <c r="B838" s="76">
        <f t="shared" ref="B838:C839" si="400">B837</f>
        <v>4</v>
      </c>
      <c r="C838" s="102" t="str">
        <f t="shared" si="400"/>
        <v>Fatehgarh</v>
      </c>
      <c r="D838" s="76">
        <v>2</v>
      </c>
      <c r="E838" s="78"/>
      <c r="F838" s="76">
        <v>3177</v>
      </c>
      <c r="G838" s="76">
        <v>3177.8</v>
      </c>
      <c r="H838" s="76">
        <f t="shared" si="385"/>
        <v>3162</v>
      </c>
      <c r="I838" s="76">
        <f t="shared" si="385"/>
        <v>3162.8</v>
      </c>
      <c r="J838" s="116">
        <v>7.8744000000017902</v>
      </c>
      <c r="K838" s="78">
        <v>272</v>
      </c>
      <c r="L838" s="78">
        <v>81.599999999999994</v>
      </c>
      <c r="M838" s="78">
        <v>64.3</v>
      </c>
      <c r="N838" s="78">
        <v>58.3</v>
      </c>
      <c r="O838" s="78">
        <v>16</v>
      </c>
      <c r="P838" s="78">
        <v>1.4950000000000001</v>
      </c>
      <c r="Q838" s="78">
        <v>0.42299999999999999</v>
      </c>
      <c r="R838" s="78">
        <v>0.34200000000000003</v>
      </c>
      <c r="S838" s="78">
        <v>1497</v>
      </c>
      <c r="T838" s="78"/>
      <c r="U838" s="78"/>
      <c r="V838" s="78"/>
      <c r="W838" s="78">
        <v>0.45700000000000002</v>
      </c>
      <c r="X838" s="78"/>
      <c r="Y838" s="78"/>
      <c r="Z838" s="78">
        <v>3100</v>
      </c>
      <c r="AA838" s="78">
        <v>36.700000000000003</v>
      </c>
      <c r="AB838" s="78">
        <v>9.6999999999999993</v>
      </c>
      <c r="AC838" s="78">
        <v>2582.1666666666665</v>
      </c>
      <c r="AD838" s="78">
        <v>230.68</v>
      </c>
      <c r="AE838" s="78"/>
      <c r="AF838" s="78"/>
      <c r="AG838" s="78"/>
      <c r="AH838" s="111">
        <v>0.14399999999999999</v>
      </c>
      <c r="AI838" s="124">
        <v>0.10525756</v>
      </c>
      <c r="AJ838" s="78">
        <v>20.88</v>
      </c>
      <c r="AK838" s="124">
        <v>1783.828480916032</v>
      </c>
      <c r="AL838" s="78"/>
      <c r="AM838" s="124">
        <v>7169.9499908397001</v>
      </c>
      <c r="AN838" s="124">
        <v>11036.10796641221</v>
      </c>
      <c r="AO838" s="124">
        <v>2.2527694656488539</v>
      </c>
      <c r="AP838" s="78"/>
      <c r="AQ838" s="78"/>
      <c r="AR838" s="122">
        <v>0.21657088122605367</v>
      </c>
      <c r="AS838" s="7">
        <f t="shared" si="383"/>
        <v>1.3566</v>
      </c>
      <c r="AT838" s="78">
        <v>39.800000000000004</v>
      </c>
      <c r="AU838" s="78"/>
      <c r="AV838" s="78"/>
      <c r="AW838" s="78" t="s">
        <v>97</v>
      </c>
      <c r="AX838" s="78" t="s">
        <v>100</v>
      </c>
      <c r="AY838" s="78">
        <v>2698.9</v>
      </c>
      <c r="AZ838" s="78">
        <v>5189.04</v>
      </c>
      <c r="BA838" s="78">
        <v>13.07</v>
      </c>
      <c r="BB838" s="78">
        <v>-0.8915161396547987</v>
      </c>
      <c r="BC838" s="78" t="str">
        <f t="shared" si="386"/>
        <v>R54S4C2</v>
      </c>
      <c r="BD838" s="78">
        <f t="shared" si="388"/>
        <v>29.70585973812781</v>
      </c>
      <c r="BE838" s="78">
        <v>-2.2200000000000006</v>
      </c>
      <c r="BF838" s="78"/>
      <c r="BG838" s="99">
        <v>25.3</v>
      </c>
      <c r="BH838" s="142">
        <v>2.1839080459770117</v>
      </c>
      <c r="BI838" s="99">
        <v>3</v>
      </c>
      <c r="BJ838" s="99">
        <f t="shared" si="389"/>
        <v>6.96</v>
      </c>
      <c r="BK838" s="99">
        <v>123.6669859514687</v>
      </c>
      <c r="BL838" s="142">
        <v>4.0187499999999998</v>
      </c>
      <c r="BM838" s="76" t="str">
        <f t="shared" ref="BM838:BM887" si="401">LEFT(BC838,5)</f>
        <v>R54S4</v>
      </c>
      <c r="BN838" s="76">
        <f t="shared" si="390"/>
        <v>21.897287142951356</v>
      </c>
      <c r="BO838" s="76"/>
      <c r="BP838" s="110">
        <f t="shared" si="391"/>
        <v>20.841611673048799</v>
      </c>
      <c r="BQ838" s="144">
        <f t="shared" si="392"/>
        <v>0.33366666666666672</v>
      </c>
      <c r="BR838" s="110">
        <f t="shared" si="393"/>
        <v>18.875787321395183</v>
      </c>
      <c r="BS838" s="99">
        <v>8</v>
      </c>
      <c r="BT838" s="99">
        <f t="shared" si="394"/>
        <v>0</v>
      </c>
      <c r="BU838" s="122">
        <v>7</v>
      </c>
      <c r="BV838" s="122">
        <f t="shared" si="395"/>
        <v>-1497</v>
      </c>
      <c r="BW838" s="122">
        <f t="shared" si="396"/>
        <v>2.1375000000000002E-2</v>
      </c>
      <c r="BX838" s="122" t="s">
        <v>1377</v>
      </c>
      <c r="BY838" s="122">
        <f t="shared" si="397"/>
        <v>0.17698349233018817</v>
      </c>
      <c r="BZ838" s="78">
        <v>-5.8897475438378892</v>
      </c>
      <c r="CA838" s="122">
        <f t="shared" si="398"/>
        <v>-6.0547979843954041</v>
      </c>
      <c r="CB838" s="122">
        <f t="shared" si="399"/>
        <v>-8.2139389456308045</v>
      </c>
    </row>
    <row r="839" spans="1:80" x14ac:dyDescent="0.35">
      <c r="A839" s="101" t="s">
        <v>179</v>
      </c>
      <c r="B839" s="76">
        <f t="shared" si="400"/>
        <v>4</v>
      </c>
      <c r="C839" s="102" t="str">
        <f t="shared" si="400"/>
        <v>Fatehgarh</v>
      </c>
      <c r="D839" s="76">
        <v>3</v>
      </c>
      <c r="E839" s="78"/>
      <c r="F839" s="76">
        <v>3190</v>
      </c>
      <c r="G839" s="76">
        <v>3191</v>
      </c>
      <c r="H839" s="76">
        <f t="shared" si="385"/>
        <v>3175</v>
      </c>
      <c r="I839" s="76">
        <f t="shared" si="385"/>
        <v>3176</v>
      </c>
      <c r="J839" s="116">
        <v>9.843</v>
      </c>
      <c r="K839" s="78">
        <v>272</v>
      </c>
      <c r="L839" s="78">
        <v>150.69999999999999</v>
      </c>
      <c r="M839" s="78">
        <v>105.5</v>
      </c>
      <c r="N839" s="78">
        <v>129</v>
      </c>
      <c r="O839" s="78">
        <v>13.6</v>
      </c>
      <c r="P839" s="78">
        <v>1.3149999999999999</v>
      </c>
      <c r="Q839" s="78">
        <v>0.37</v>
      </c>
      <c r="R839" s="78">
        <v>0.317</v>
      </c>
      <c r="S839" s="78">
        <v>1599</v>
      </c>
      <c r="T839" s="78"/>
      <c r="U839" s="78"/>
      <c r="V839" s="78"/>
      <c r="W839" s="78">
        <v>0.46800000000000003</v>
      </c>
      <c r="X839" s="78"/>
      <c r="Y839" s="78"/>
      <c r="Z839" s="78">
        <v>3932</v>
      </c>
      <c r="AA839" s="78">
        <v>26</v>
      </c>
      <c r="AB839" s="78">
        <v>9.6999999999999993</v>
      </c>
      <c r="AC839" s="78">
        <v>2582.1666666666665</v>
      </c>
      <c r="AD839" s="78">
        <v>230.68</v>
      </c>
      <c r="AE839" s="78"/>
      <c r="AF839" s="78"/>
      <c r="AG839" s="78"/>
      <c r="AH839" s="111">
        <v>0.14399999999999999</v>
      </c>
      <c r="AI839" s="124">
        <v>0.10525756</v>
      </c>
      <c r="AJ839" s="78">
        <v>20.88</v>
      </c>
      <c r="AK839" s="124">
        <v>1783.828480916032</v>
      </c>
      <c r="AL839" s="78"/>
      <c r="AM839" s="124">
        <v>7169.9499908397001</v>
      </c>
      <c r="AN839" s="124">
        <v>11036.10796641221</v>
      </c>
      <c r="AO839" s="124">
        <v>2.2527694656488539</v>
      </c>
      <c r="AP839" s="78"/>
      <c r="AQ839" s="78"/>
      <c r="AR839" s="122">
        <v>0.21657088122605367</v>
      </c>
      <c r="AS839" s="7">
        <f t="shared" si="383"/>
        <v>1.3566</v>
      </c>
      <c r="AT839" s="78">
        <v>39.800000000000004</v>
      </c>
      <c r="AU839" s="78"/>
      <c r="AV839" s="78"/>
      <c r="AW839" s="78" t="s">
        <v>97</v>
      </c>
      <c r="AX839" s="78" t="s">
        <v>100</v>
      </c>
      <c r="AY839" s="78">
        <v>2710.2</v>
      </c>
      <c r="AZ839" s="78">
        <v>5194.24</v>
      </c>
      <c r="BA839" s="78">
        <v>117.86</v>
      </c>
      <c r="BB839" s="78">
        <v>52.627977005201203</v>
      </c>
      <c r="BC839" s="78" t="str">
        <f t="shared" si="386"/>
        <v>R54S4C3</v>
      </c>
      <c r="BD839" s="78">
        <f t="shared" si="388"/>
        <v>29.70585973812781</v>
      </c>
      <c r="BE839" s="78">
        <v>130.72999999999999</v>
      </c>
      <c r="BF839" s="78"/>
      <c r="BG839" s="99">
        <v>25.3</v>
      </c>
      <c r="BH839" s="142">
        <v>2.1839080459770117</v>
      </c>
      <c r="BI839" s="99">
        <v>3</v>
      </c>
      <c r="BJ839" s="99">
        <f t="shared" si="389"/>
        <v>6.96</v>
      </c>
      <c r="BK839" s="99">
        <v>123.6669859514687</v>
      </c>
      <c r="BL839" s="142">
        <v>7.757352941176471</v>
      </c>
      <c r="BM839" s="76" t="str">
        <f t="shared" si="401"/>
        <v>R54S4</v>
      </c>
      <c r="BN839" s="76">
        <f t="shared" si="390"/>
        <v>21.897287142951356</v>
      </c>
      <c r="BO839" s="76"/>
      <c r="BP839" s="110">
        <f t="shared" si="391"/>
        <v>14.944138618087958</v>
      </c>
      <c r="BQ839" s="144">
        <f t="shared" si="392"/>
        <v>0.33366666666666672</v>
      </c>
      <c r="BR839" s="110">
        <f t="shared" si="393"/>
        <v>18.875787321395183</v>
      </c>
      <c r="BS839" s="99">
        <v>8</v>
      </c>
      <c r="BT839" s="99">
        <f t="shared" si="394"/>
        <v>0</v>
      </c>
      <c r="BU839" s="122">
        <v>7</v>
      </c>
      <c r="BV839" s="122">
        <f t="shared" si="395"/>
        <v>-1599</v>
      </c>
      <c r="BW839" s="122">
        <f t="shared" si="396"/>
        <v>2.3308823529411767E-2</v>
      </c>
      <c r="BX839" s="122" t="s">
        <v>1377</v>
      </c>
      <c r="BY839" s="122">
        <f t="shared" si="397"/>
        <v>0.23565366935814652</v>
      </c>
      <c r="BZ839" s="78">
        <v>-6.3848988655104364</v>
      </c>
      <c r="CA839" s="122">
        <f t="shared" si="398"/>
        <v>-6.0547979843954041</v>
      </c>
      <c r="CB839" s="122">
        <f t="shared" si="399"/>
        <v>-8.2139389456308045</v>
      </c>
    </row>
    <row r="840" spans="1:80" x14ac:dyDescent="0.35">
      <c r="A840" s="101" t="s">
        <v>179</v>
      </c>
      <c r="B840" s="76">
        <v>3</v>
      </c>
      <c r="C840" s="102" t="s">
        <v>45</v>
      </c>
      <c r="D840" s="76">
        <v>1</v>
      </c>
      <c r="E840" s="78"/>
      <c r="F840" s="76">
        <v>3212</v>
      </c>
      <c r="G840" s="76">
        <v>3213.4</v>
      </c>
      <c r="H840" s="76">
        <f t="shared" si="385"/>
        <v>3197</v>
      </c>
      <c r="I840" s="76">
        <f t="shared" si="385"/>
        <v>3198.4</v>
      </c>
      <c r="J840" s="116">
        <v>13.780200000000896</v>
      </c>
      <c r="K840" s="78">
        <v>274</v>
      </c>
      <c r="L840" s="78">
        <v>368.7</v>
      </c>
      <c r="M840" s="78">
        <v>219.6</v>
      </c>
      <c r="N840" s="78">
        <v>209</v>
      </c>
      <c r="O840" s="78">
        <v>14.4</v>
      </c>
      <c r="P840" s="78">
        <v>1.0189999999999999</v>
      </c>
      <c r="Q840" s="78">
        <v>0.29599999999999999</v>
      </c>
      <c r="R840" s="78">
        <v>0.217</v>
      </c>
      <c r="S840" s="78">
        <v>2374</v>
      </c>
      <c r="T840" s="78"/>
      <c r="U840" s="78"/>
      <c r="V840" s="78"/>
      <c r="W840" s="78">
        <v>0.52700000000000002</v>
      </c>
      <c r="X840" s="78"/>
      <c r="Y840" s="78"/>
      <c r="Z840" s="78">
        <v>2659</v>
      </c>
      <c r="AA840" s="78">
        <v>18.5</v>
      </c>
      <c r="AB840" s="78">
        <v>16.8</v>
      </c>
      <c r="AC840" s="78">
        <v>2441.7619047619046</v>
      </c>
      <c r="AD840" s="78">
        <v>221.619</v>
      </c>
      <c r="AE840" s="78"/>
      <c r="AF840" s="78"/>
      <c r="AG840" s="78"/>
      <c r="AH840" s="111">
        <v>0.109</v>
      </c>
      <c r="AI840" s="124">
        <v>6.2649700000000003E-2</v>
      </c>
      <c r="AJ840" s="78">
        <v>19.96</v>
      </c>
      <c r="AK840" s="124">
        <v>2054.2183749999999</v>
      </c>
      <c r="AL840" s="78"/>
      <c r="AM840" s="124">
        <v>7319.0611475806454</v>
      </c>
      <c r="AN840" s="124">
        <v>11196.257054838699</v>
      </c>
      <c r="AO840" s="124">
        <v>3.8956870967741941</v>
      </c>
      <c r="AP840" s="78"/>
      <c r="AQ840" s="78"/>
      <c r="AR840" s="122">
        <v>0.16392785571142282</v>
      </c>
      <c r="AS840" s="7">
        <f t="shared" si="383"/>
        <v>0.98159999999999992</v>
      </c>
      <c r="AT840" s="78">
        <v>50.1</v>
      </c>
      <c r="AU840" s="78"/>
      <c r="AV840" s="78"/>
      <c r="AW840" s="78" t="s">
        <v>97</v>
      </c>
      <c r="AX840" s="78" t="s">
        <v>100</v>
      </c>
      <c r="AY840" s="78">
        <v>2733.9</v>
      </c>
      <c r="AZ840" s="78">
        <v>5203.04</v>
      </c>
      <c r="BA840" s="78">
        <v>329.94</v>
      </c>
      <c r="BB840" s="78">
        <v>61.92844472164397</v>
      </c>
      <c r="BC840" s="78" t="str">
        <f t="shared" si="386"/>
        <v>R54S3C1</v>
      </c>
      <c r="BD840" s="78" t="e">
        <f t="shared" si="388"/>
        <v>#VALUE!</v>
      </c>
      <c r="BE840" s="78">
        <v>152.90999999999997</v>
      </c>
      <c r="BF840" s="78"/>
      <c r="BG840" s="99">
        <v>25.3</v>
      </c>
      <c r="BH840" s="142">
        <v>1.4529058116232465</v>
      </c>
      <c r="BI840" s="99">
        <v>2</v>
      </c>
      <c r="BJ840" s="99">
        <f t="shared" si="389"/>
        <v>9.98</v>
      </c>
      <c r="BK840" s="99">
        <v>122.33276075961446</v>
      </c>
      <c r="BL840" s="142">
        <v>15.25</v>
      </c>
      <c r="BM840" s="76" t="str">
        <f t="shared" si="401"/>
        <v>R54S3</v>
      </c>
      <c r="BN840" s="76" t="e">
        <f t="shared" si="390"/>
        <v>#VALUE!</v>
      </c>
      <c r="BO840" s="76"/>
      <c r="BP840" s="110">
        <f t="shared" si="391"/>
        <v>6.5142508093871774</v>
      </c>
      <c r="BQ840" s="144">
        <f t="shared" si="392"/>
        <v>0.17949999999999999</v>
      </c>
      <c r="BR840" s="110">
        <f t="shared" si="393"/>
        <v>6.8381740938453355</v>
      </c>
      <c r="BS840" s="99">
        <v>8</v>
      </c>
      <c r="BT840" s="99">
        <f t="shared" si="394"/>
        <v>0</v>
      </c>
      <c r="BU840" s="122">
        <v>7</v>
      </c>
      <c r="BV840" s="122">
        <f t="shared" si="395"/>
        <v>-2374</v>
      </c>
      <c r="BW840" s="122">
        <f t="shared" si="396"/>
        <v>1.5069444444444444E-2</v>
      </c>
      <c r="BX840" s="122" t="s">
        <v>1377</v>
      </c>
      <c r="BY840" s="122">
        <f t="shared" si="397"/>
        <v>0.26732870332333397</v>
      </c>
      <c r="BZ840" s="78">
        <v>-7.1179956222296905</v>
      </c>
      <c r="CA840" s="122">
        <f t="shared" si="398"/>
        <v>-7.0436299908095776</v>
      </c>
      <c r="CB840" s="122">
        <f t="shared" si="399"/>
        <v>-6.9140271989786806</v>
      </c>
    </row>
    <row r="841" spans="1:80" x14ac:dyDescent="0.35">
      <c r="A841" s="101" t="s">
        <v>179</v>
      </c>
      <c r="B841" s="76">
        <f t="shared" ref="B841:C841" si="402">B840</f>
        <v>3</v>
      </c>
      <c r="C841" s="102" t="str">
        <f t="shared" si="402"/>
        <v>Basalt</v>
      </c>
      <c r="D841" s="76">
        <v>2</v>
      </c>
      <c r="E841" s="78"/>
      <c r="F841" s="76">
        <v>3223</v>
      </c>
      <c r="G841" s="76">
        <v>3224.4</v>
      </c>
      <c r="H841" s="76">
        <f t="shared" si="385"/>
        <v>3208</v>
      </c>
      <c r="I841" s="76">
        <f t="shared" si="385"/>
        <v>3209.4</v>
      </c>
      <c r="J841" s="116">
        <v>13.780200000000896</v>
      </c>
      <c r="K841" s="78">
        <v>274</v>
      </c>
      <c r="L841" s="78">
        <v>339.7</v>
      </c>
      <c r="M841" s="78">
        <v>197</v>
      </c>
      <c r="N841" s="78">
        <v>145</v>
      </c>
      <c r="O841" s="78">
        <v>14.6</v>
      </c>
      <c r="P841" s="78">
        <v>0.83899999999999997</v>
      </c>
      <c r="Q841" s="78">
        <v>0.247</v>
      </c>
      <c r="R841" s="78">
        <v>0.14199999999999999</v>
      </c>
      <c r="S841" s="78">
        <v>2084</v>
      </c>
      <c r="T841" s="78"/>
      <c r="U841" s="78"/>
      <c r="V841" s="78"/>
      <c r="W841" s="78">
        <v>0.432</v>
      </c>
      <c r="X841" s="78"/>
      <c r="Y841" s="78"/>
      <c r="Z841" s="78">
        <v>1690</v>
      </c>
      <c r="AA841" s="78">
        <v>13.1</v>
      </c>
      <c r="AB841" s="78">
        <v>16.8</v>
      </c>
      <c r="AC841" s="78">
        <v>2441.7619047619046</v>
      </c>
      <c r="AD841" s="78">
        <v>221.619</v>
      </c>
      <c r="AE841" s="78"/>
      <c r="AF841" s="78"/>
      <c r="AG841" s="78"/>
      <c r="AH841" s="111">
        <v>0.109</v>
      </c>
      <c r="AI841" s="124">
        <v>6.2649700000000003E-2</v>
      </c>
      <c r="AJ841" s="78">
        <v>19.96</v>
      </c>
      <c r="AK841" s="124">
        <v>2054.2183749999999</v>
      </c>
      <c r="AL841" s="78"/>
      <c r="AM841" s="124">
        <v>7319.0611475806454</v>
      </c>
      <c r="AN841" s="124">
        <v>11196.257054838699</v>
      </c>
      <c r="AO841" s="124">
        <v>3.8956870967741941</v>
      </c>
      <c r="AP841" s="78"/>
      <c r="AQ841" s="78"/>
      <c r="AR841" s="122">
        <v>0.16392785571142282</v>
      </c>
      <c r="AS841" s="7">
        <f t="shared" si="383"/>
        <v>0.98159999999999992</v>
      </c>
      <c r="AT841" s="78">
        <v>50.1</v>
      </c>
      <c r="AU841" s="78"/>
      <c r="AV841" s="78"/>
      <c r="AW841" s="78" t="s">
        <v>97</v>
      </c>
      <c r="AX841" s="78" t="s">
        <v>100</v>
      </c>
      <c r="AY841" s="78">
        <v>2747.3</v>
      </c>
      <c r="AZ841" s="78">
        <v>5207.4399999999996</v>
      </c>
      <c r="BA841" s="78" t="s">
        <v>106</v>
      </c>
      <c r="BB841" s="78" t="e">
        <v>#VALUE!</v>
      </c>
      <c r="BC841" s="78" t="str">
        <f t="shared" si="386"/>
        <v>R54S3C2</v>
      </c>
      <c r="BD841" s="78" t="e">
        <f t="shared" si="388"/>
        <v>#VALUE!</v>
      </c>
      <c r="BE841" s="78" t="e">
        <v>#VALUE!</v>
      </c>
      <c r="BF841" s="78"/>
      <c r="BG841" s="99">
        <v>25.3</v>
      </c>
      <c r="BH841" s="142">
        <v>1.4529058116232465</v>
      </c>
      <c r="BI841" s="99">
        <v>2</v>
      </c>
      <c r="BJ841" s="99">
        <f t="shared" si="389"/>
        <v>9.98</v>
      </c>
      <c r="BK841" s="99">
        <v>122.33276075961446</v>
      </c>
      <c r="BL841" s="142">
        <v>13.493150684931507</v>
      </c>
      <c r="BM841" s="76" t="str">
        <f t="shared" si="401"/>
        <v>R54S3</v>
      </c>
      <c r="BN841" s="76" t="e">
        <f t="shared" si="390"/>
        <v>#VALUE!</v>
      </c>
      <c r="BO841" s="76"/>
      <c r="BP841" s="110">
        <f t="shared" si="391"/>
        <v>7.1620973783034927</v>
      </c>
      <c r="BQ841" s="144">
        <f t="shared" si="392"/>
        <v>0.17949999999999999</v>
      </c>
      <c r="BR841" s="110">
        <f t="shared" si="393"/>
        <v>6.8381740938453355</v>
      </c>
      <c r="BS841" s="99">
        <v>8</v>
      </c>
      <c r="BT841" s="99">
        <f t="shared" si="394"/>
        <v>0</v>
      </c>
      <c r="BU841" s="122">
        <v>7</v>
      </c>
      <c r="BV841" s="122">
        <f t="shared" si="395"/>
        <v>-2084</v>
      </c>
      <c r="BW841" s="122">
        <f t="shared" si="396"/>
        <v>9.7260273972602732E-3</v>
      </c>
      <c r="BX841" s="122" t="s">
        <v>1377</v>
      </c>
      <c r="BY841" s="122">
        <f t="shared" si="397"/>
        <v>0.25660416472128639</v>
      </c>
      <c r="BZ841" s="78">
        <v>-6.9692643593894648</v>
      </c>
      <c r="CA841" s="122">
        <f t="shared" si="398"/>
        <v>-7.0436299908095776</v>
      </c>
      <c r="CB841" s="122">
        <f t="shared" si="399"/>
        <v>-6.9140271989786806</v>
      </c>
    </row>
    <row r="842" spans="1:80" x14ac:dyDescent="0.35">
      <c r="A842" s="101" t="s">
        <v>179</v>
      </c>
      <c r="B842" s="76">
        <v>2</v>
      </c>
      <c r="C842" s="102" t="s">
        <v>45</v>
      </c>
      <c r="D842" s="76">
        <v>1</v>
      </c>
      <c r="E842" s="78"/>
      <c r="F842" s="76">
        <v>3293</v>
      </c>
      <c r="G842" s="76">
        <v>3294.2</v>
      </c>
      <c r="H842" s="76">
        <f t="shared" si="385"/>
        <v>3278</v>
      </c>
      <c r="I842" s="76">
        <f t="shared" si="385"/>
        <v>3279.2</v>
      </c>
      <c r="J842" s="116">
        <v>11.81159999999821</v>
      </c>
      <c r="K842" s="78">
        <v>278</v>
      </c>
      <c r="L842" s="78">
        <v>330.8</v>
      </c>
      <c r="M842" s="78">
        <v>190.7</v>
      </c>
      <c r="N842" s="78">
        <v>250.6</v>
      </c>
      <c r="O842" s="78">
        <v>11.4</v>
      </c>
      <c r="P842" s="78">
        <v>1.1399999999999999</v>
      </c>
      <c r="Q842" s="78">
        <v>0.26800000000000002</v>
      </c>
      <c r="R842" s="78">
        <v>0.24199999999999999</v>
      </c>
      <c r="S842" s="78">
        <v>2028</v>
      </c>
      <c r="T842" s="78"/>
      <c r="U842" s="78"/>
      <c r="V842" s="78"/>
      <c r="W842" s="78">
        <v>0.57999999999999996</v>
      </c>
      <c r="X842" s="78"/>
      <c r="Y842" s="78"/>
      <c r="Z842" s="78">
        <v>2424</v>
      </c>
      <c r="AA842" s="78">
        <v>19.399999999999999</v>
      </c>
      <c r="AB842" s="78">
        <v>12.8</v>
      </c>
      <c r="AC842" s="78">
        <v>2471.5</v>
      </c>
      <c r="AD842" s="78">
        <v>230.3</v>
      </c>
      <c r="AE842" s="78"/>
      <c r="AF842" s="78"/>
      <c r="AG842" s="78"/>
      <c r="AH842" s="111">
        <v>0.13</v>
      </c>
      <c r="AI842" s="124">
        <v>6.2212000000000003E-2</v>
      </c>
      <c r="AJ842" s="78">
        <v>20.88</v>
      </c>
      <c r="AK842" s="124">
        <v>1921.6032621212109</v>
      </c>
      <c r="AL842" s="78"/>
      <c r="AM842" s="124">
        <v>7497.069453787878</v>
      </c>
      <c r="AN842" s="124">
        <v>11552.783459848481</v>
      </c>
      <c r="AO842" s="124">
        <v>4.7459030303030314</v>
      </c>
      <c r="AP842" s="78"/>
      <c r="AQ842" s="78"/>
      <c r="AR842" s="122">
        <v>0.2134099616858238</v>
      </c>
      <c r="AS842" s="7">
        <f t="shared" si="383"/>
        <v>1.3368000000000002</v>
      </c>
      <c r="AT842" s="78">
        <v>43.3</v>
      </c>
      <c r="AU842" s="78"/>
      <c r="AV842" s="78"/>
      <c r="AW842" s="78" t="s">
        <v>97</v>
      </c>
      <c r="AX842" s="78" t="s">
        <v>100</v>
      </c>
      <c r="AY842" s="78" t="s">
        <v>106</v>
      </c>
      <c r="AZ842" s="78">
        <v>5235.4399999999996</v>
      </c>
      <c r="BA842" s="78" t="s">
        <v>106</v>
      </c>
      <c r="BB842" s="78" t="e">
        <v>#VALUE!</v>
      </c>
      <c r="BC842" s="78" t="str">
        <f t="shared" si="386"/>
        <v>R54S2C1</v>
      </c>
      <c r="BD842" s="78" t="e">
        <f t="shared" si="388"/>
        <v>#VALUE!</v>
      </c>
      <c r="BE842" s="78" t="e">
        <v>#VALUE!</v>
      </c>
      <c r="BF842" s="78"/>
      <c r="BG842" s="99">
        <v>25.1</v>
      </c>
      <c r="BH842" s="142">
        <v>1.2164750957854407</v>
      </c>
      <c r="BI842" s="99">
        <v>3</v>
      </c>
      <c r="BJ842" s="99">
        <f t="shared" si="389"/>
        <v>6.96</v>
      </c>
      <c r="BK842" s="99">
        <v>118.3668582375479</v>
      </c>
      <c r="BL842" s="142">
        <v>16.728070175438596</v>
      </c>
      <c r="BM842" s="76" t="str">
        <f t="shared" si="401"/>
        <v>R54S2</v>
      </c>
      <c r="BN842" s="76" t="e">
        <f t="shared" si="390"/>
        <v>#VALUE!</v>
      </c>
      <c r="BO842" s="76"/>
      <c r="BP842" s="110">
        <f t="shared" si="391"/>
        <v>9.8466999935021882</v>
      </c>
      <c r="BQ842" s="144">
        <f t="shared" si="392"/>
        <v>0.2263333333333333</v>
      </c>
      <c r="BR842" s="110">
        <f t="shared" si="393"/>
        <v>16.111966824457213</v>
      </c>
      <c r="BS842" s="99">
        <v>8</v>
      </c>
      <c r="BT842" s="99">
        <f t="shared" si="394"/>
        <v>0</v>
      </c>
      <c r="BU842" s="122">
        <v>7</v>
      </c>
      <c r="BV842" s="122">
        <f t="shared" si="395"/>
        <v>-2028</v>
      </c>
      <c r="BW842" s="122">
        <f t="shared" si="396"/>
        <v>2.1228070175438596E-2</v>
      </c>
      <c r="BX842" s="122" t="s">
        <v>1377</v>
      </c>
      <c r="BY842" s="122">
        <f t="shared" si="397"/>
        <v>0.32597389508475277</v>
      </c>
      <c r="BZ842" s="78">
        <v>-6.9768894252006888</v>
      </c>
      <c r="CA842" s="122">
        <f t="shared" si="398"/>
        <v>-6.8617152900248799</v>
      </c>
      <c r="CB842" s="122">
        <f t="shared" si="399"/>
        <v>-9.17274099970526</v>
      </c>
    </row>
    <row r="843" spans="1:80" x14ac:dyDescent="0.35">
      <c r="A843" s="101" t="s">
        <v>179</v>
      </c>
      <c r="B843" s="76">
        <f t="shared" ref="B843:C844" si="403">B842</f>
        <v>2</v>
      </c>
      <c r="C843" s="102" t="str">
        <f t="shared" si="403"/>
        <v>Basalt</v>
      </c>
      <c r="D843" s="76">
        <v>3</v>
      </c>
      <c r="E843" s="78"/>
      <c r="F843" s="76">
        <v>3310</v>
      </c>
      <c r="G843" s="76">
        <v>3310.6</v>
      </c>
      <c r="H843" s="76">
        <f t="shared" si="385"/>
        <v>3295</v>
      </c>
      <c r="I843" s="76">
        <f t="shared" si="385"/>
        <v>3295.6</v>
      </c>
      <c r="J843" s="116">
        <v>5.9057999999991049</v>
      </c>
      <c r="K843" s="78">
        <v>279</v>
      </c>
      <c r="L843" s="78">
        <v>202</v>
      </c>
      <c r="M843" s="78">
        <v>116</v>
      </c>
      <c r="N843" s="78">
        <v>144</v>
      </c>
      <c r="O843" s="78">
        <v>8.1</v>
      </c>
      <c r="P843" s="78">
        <v>1.1839999999999999</v>
      </c>
      <c r="Q843" s="78">
        <v>0.316</v>
      </c>
      <c r="R843" s="78">
        <v>0.224</v>
      </c>
      <c r="S843" s="78">
        <v>2086</v>
      </c>
      <c r="T843" s="78"/>
      <c r="U843" s="78"/>
      <c r="V843" s="78"/>
      <c r="W843" s="78">
        <v>0.54200000000000004</v>
      </c>
      <c r="X843" s="78"/>
      <c r="Y843" s="78"/>
      <c r="Z843" s="78">
        <v>1951</v>
      </c>
      <c r="AA843" s="78">
        <v>25.5</v>
      </c>
      <c r="AB843" s="78">
        <v>12.8</v>
      </c>
      <c r="AC843" s="78">
        <v>2471.5</v>
      </c>
      <c r="AD843" s="78">
        <v>230.3</v>
      </c>
      <c r="AE843" s="78"/>
      <c r="AF843" s="78"/>
      <c r="AG843" s="78"/>
      <c r="AH843" s="111">
        <v>0.13</v>
      </c>
      <c r="AI843" s="124">
        <v>6.2212000000000003E-2</v>
      </c>
      <c r="AJ843" s="78">
        <v>20.88</v>
      </c>
      <c r="AK843" s="124">
        <v>1921.6032621212109</v>
      </c>
      <c r="AL843" s="78"/>
      <c r="AM843" s="124">
        <v>7497.069453787878</v>
      </c>
      <c r="AN843" s="124">
        <v>11552.783459848481</v>
      </c>
      <c r="AO843" s="124">
        <v>4.7459030303030314</v>
      </c>
      <c r="AP843" s="78"/>
      <c r="AQ843" s="78"/>
      <c r="AR843" s="122">
        <v>0.2134099616858238</v>
      </c>
      <c r="AS843" s="7">
        <f t="shared" si="383"/>
        <v>1.3368000000000002</v>
      </c>
      <c r="AT843" s="78">
        <v>43.3</v>
      </c>
      <c r="AU843" s="78"/>
      <c r="AV843" s="78"/>
      <c r="AW843" s="78" t="s">
        <v>97</v>
      </c>
      <c r="AX843" s="78" t="s">
        <v>100</v>
      </c>
      <c r="AY843" s="78" t="s">
        <v>106</v>
      </c>
      <c r="AZ843" s="78">
        <v>5242.24</v>
      </c>
      <c r="BA843" s="78" t="s">
        <v>106</v>
      </c>
      <c r="BB843" s="78" t="e">
        <v>#VALUE!</v>
      </c>
      <c r="BC843" s="78" t="str">
        <f t="shared" si="386"/>
        <v>R54S2C3</v>
      </c>
      <c r="BD843" s="78" t="e">
        <f t="shared" si="388"/>
        <v>#VALUE!</v>
      </c>
      <c r="BE843" s="78" t="e">
        <v>#VALUE!</v>
      </c>
      <c r="BF843" s="78"/>
      <c r="BG843" s="99">
        <v>25.1</v>
      </c>
      <c r="BH843" s="142">
        <v>1.2164750957854407</v>
      </c>
      <c r="BI843" s="99">
        <v>3</v>
      </c>
      <c r="BJ843" s="99">
        <f t="shared" si="389"/>
        <v>6.96</v>
      </c>
      <c r="BK843" s="99">
        <v>118.3668582375479</v>
      </c>
      <c r="BL843" s="142">
        <v>14.320987654320989</v>
      </c>
      <c r="BM843" s="76" t="str">
        <f t="shared" si="401"/>
        <v>R54S2</v>
      </c>
      <c r="BN843" s="76" t="e">
        <f t="shared" si="390"/>
        <v>#VALUE!</v>
      </c>
      <c r="BO843" s="76"/>
      <c r="BP843" s="110">
        <f t="shared" si="391"/>
        <v>22.782597756357905</v>
      </c>
      <c r="BQ843" s="144">
        <f t="shared" si="392"/>
        <v>0.2263333333333333</v>
      </c>
      <c r="BR843" s="110">
        <f t="shared" si="393"/>
        <v>16.111966824457213</v>
      </c>
      <c r="BS843" s="99">
        <v>8</v>
      </c>
      <c r="BT843" s="99">
        <f t="shared" si="394"/>
        <v>0</v>
      </c>
      <c r="BU843" s="122">
        <v>7</v>
      </c>
      <c r="BV843" s="122">
        <f t="shared" si="395"/>
        <v>-2086</v>
      </c>
      <c r="BW843" s="122">
        <f t="shared" si="396"/>
        <v>2.7654320987654323E-2</v>
      </c>
      <c r="BX843" s="122" t="s">
        <v>1377</v>
      </c>
      <c r="BY843" s="122">
        <f t="shared" si="397"/>
        <v>0.40516272035941869</v>
      </c>
      <c r="BZ843" s="78">
        <v>-6.4797781037006796</v>
      </c>
      <c r="CA843" s="122">
        <f t="shared" si="398"/>
        <v>-6.8617152900248799</v>
      </c>
      <c r="CB843" s="122">
        <f t="shared" si="399"/>
        <v>-9.17274099970526</v>
      </c>
    </row>
    <row r="844" spans="1:80" x14ac:dyDescent="0.35">
      <c r="A844" s="101" t="s">
        <v>179</v>
      </c>
      <c r="B844" s="76">
        <f t="shared" si="403"/>
        <v>2</v>
      </c>
      <c r="C844" s="102" t="str">
        <f t="shared" si="403"/>
        <v>Basalt</v>
      </c>
      <c r="D844" s="76">
        <v>4</v>
      </c>
      <c r="E844" s="78"/>
      <c r="F844" s="76">
        <v>3325.6</v>
      </c>
      <c r="G844" s="76">
        <v>3326.4</v>
      </c>
      <c r="H844" s="76">
        <f t="shared" si="385"/>
        <v>3310.6</v>
      </c>
      <c r="I844" s="76">
        <f t="shared" si="385"/>
        <v>3311.4</v>
      </c>
      <c r="J844" s="116">
        <v>7.8744000000017902</v>
      </c>
      <c r="K844" s="78">
        <v>279</v>
      </c>
      <c r="L844" s="78">
        <v>399</v>
      </c>
      <c r="M844" s="78">
        <v>231</v>
      </c>
      <c r="N844" s="78">
        <v>376</v>
      </c>
      <c r="O844" s="78">
        <v>5.9</v>
      </c>
      <c r="P844" s="78">
        <v>0.98299999999999998</v>
      </c>
      <c r="Q844" s="78">
        <v>0.23100000000000001</v>
      </c>
      <c r="R844" s="78">
        <v>0.21299999999999999</v>
      </c>
      <c r="S844" s="78">
        <v>1942</v>
      </c>
      <c r="T844" s="78"/>
      <c r="U844" s="78"/>
      <c r="V844" s="78"/>
      <c r="W844" s="78">
        <v>0.47599999999999998</v>
      </c>
      <c r="X844" s="78"/>
      <c r="Y844" s="78"/>
      <c r="Z844" s="78">
        <v>1905</v>
      </c>
      <c r="AA844" s="78">
        <v>12.5</v>
      </c>
      <c r="AB844" s="78">
        <v>12.8</v>
      </c>
      <c r="AC844" s="78">
        <v>2471.5</v>
      </c>
      <c r="AD844" s="78">
        <v>230.3</v>
      </c>
      <c r="AE844" s="78"/>
      <c r="AF844" s="78"/>
      <c r="AG844" s="78"/>
      <c r="AH844" s="111">
        <v>0.13</v>
      </c>
      <c r="AI844" s="124">
        <v>6.2212000000000003E-2</v>
      </c>
      <c r="AJ844" s="78">
        <v>20.88</v>
      </c>
      <c r="AK844" s="124">
        <v>1921.6032621212109</v>
      </c>
      <c r="AL844" s="78"/>
      <c r="AM844" s="124">
        <v>7497.069453787878</v>
      </c>
      <c r="AN844" s="124">
        <v>11552.783459848481</v>
      </c>
      <c r="AO844" s="124">
        <v>4.7459030303030314</v>
      </c>
      <c r="AP844" s="78"/>
      <c r="AQ844" s="78"/>
      <c r="AR844" s="122">
        <v>0.2134099616858238</v>
      </c>
      <c r="AS844" s="7">
        <f t="shared" si="383"/>
        <v>1.3368000000000002</v>
      </c>
      <c r="AT844" s="78">
        <v>43.3</v>
      </c>
      <c r="AU844" s="78"/>
      <c r="AV844" s="78"/>
      <c r="AW844" s="78" t="s">
        <v>97</v>
      </c>
      <c r="AX844" s="78" t="s">
        <v>100</v>
      </c>
      <c r="AY844" s="78" t="s">
        <v>106</v>
      </c>
      <c r="AZ844" s="78">
        <v>5248.48</v>
      </c>
      <c r="BA844" s="78" t="s">
        <v>106</v>
      </c>
      <c r="BB844" s="78" t="e">
        <v>#VALUE!</v>
      </c>
      <c r="BC844" s="78" t="str">
        <f t="shared" si="386"/>
        <v>R54S2C4</v>
      </c>
      <c r="BD844" s="78" t="e">
        <f t="shared" si="388"/>
        <v>#VALUE!</v>
      </c>
      <c r="BE844" s="78" t="e">
        <v>#VALUE!</v>
      </c>
      <c r="BF844" s="78"/>
      <c r="BG844" s="99">
        <v>25.1</v>
      </c>
      <c r="BH844" s="142">
        <v>1.2164750957854407</v>
      </c>
      <c r="BI844" s="99">
        <v>3</v>
      </c>
      <c r="BJ844" s="99">
        <f t="shared" si="389"/>
        <v>6.96</v>
      </c>
      <c r="BK844" s="99">
        <v>118.3668582375479</v>
      </c>
      <c r="BL844" s="142">
        <v>39.152542372881356</v>
      </c>
      <c r="BM844" s="76" t="str">
        <f t="shared" si="401"/>
        <v>R54S2</v>
      </c>
      <c r="BN844" s="76" t="e">
        <f t="shared" si="390"/>
        <v>#VALUE!</v>
      </c>
      <c r="BO844" s="76"/>
      <c r="BP844" s="110">
        <f t="shared" si="391"/>
        <v>15.706602723511546</v>
      </c>
      <c r="BQ844" s="144">
        <f t="shared" si="392"/>
        <v>0.2263333333333333</v>
      </c>
      <c r="BR844" s="110">
        <f t="shared" si="393"/>
        <v>16.111966824457213</v>
      </c>
      <c r="BS844" s="99">
        <v>8</v>
      </c>
      <c r="BT844" s="99">
        <f t="shared" si="394"/>
        <v>0</v>
      </c>
      <c r="BU844" s="122">
        <v>7</v>
      </c>
      <c r="BV844" s="122">
        <f t="shared" si="395"/>
        <v>-1942</v>
      </c>
      <c r="BW844" s="122">
        <f t="shared" si="396"/>
        <v>3.6101694915254237E-2</v>
      </c>
      <c r="BX844" s="122" t="s">
        <v>1377</v>
      </c>
      <c r="BY844" s="122">
        <f t="shared" si="397"/>
        <v>0.6607710136486995</v>
      </c>
      <c r="BZ844" s="78">
        <v>-7.1284783411732704</v>
      </c>
      <c r="CA844" s="122">
        <f t="shared" si="398"/>
        <v>-6.8617152900248799</v>
      </c>
      <c r="CB844" s="122">
        <f t="shared" si="399"/>
        <v>-9.17274099970526</v>
      </c>
    </row>
    <row r="845" spans="1:80" x14ac:dyDescent="0.35">
      <c r="A845" s="101" t="s">
        <v>179</v>
      </c>
      <c r="B845" s="76">
        <v>1</v>
      </c>
      <c r="C845" s="102" t="s">
        <v>45</v>
      </c>
      <c r="D845" s="76">
        <v>1</v>
      </c>
      <c r="E845" s="78"/>
      <c r="F845" s="76">
        <v>3382.4</v>
      </c>
      <c r="G845" s="76">
        <v>3383</v>
      </c>
      <c r="H845" s="76">
        <f>F845-15</f>
        <v>3367.4</v>
      </c>
      <c r="I845" s="76">
        <f t="shared" si="385"/>
        <v>3368</v>
      </c>
      <c r="J845" s="116">
        <v>5.9057999999991049</v>
      </c>
      <c r="K845" s="78">
        <v>283</v>
      </c>
      <c r="L845" s="78">
        <v>309.39999999999998</v>
      </c>
      <c r="M845" s="78">
        <v>136.19999999999999</v>
      </c>
      <c r="N845" s="78">
        <v>301.3</v>
      </c>
      <c r="O845" s="78">
        <v>36.4</v>
      </c>
      <c r="P845" s="78">
        <v>0.95199999999999996</v>
      </c>
      <c r="Q845" s="78">
        <v>0.22500000000000001</v>
      </c>
      <c r="R845" s="78">
        <v>0.158</v>
      </c>
      <c r="S845" s="78">
        <v>3368</v>
      </c>
      <c r="T845" s="78"/>
      <c r="U845" s="78"/>
      <c r="V845" s="78"/>
      <c r="W845" s="78">
        <v>0.49299999999999999</v>
      </c>
      <c r="X845" s="78"/>
      <c r="Y845" s="78"/>
      <c r="Z845" s="78">
        <v>1597</v>
      </c>
      <c r="AA845" s="78">
        <v>40.5</v>
      </c>
      <c r="AB845" s="78">
        <v>10.7</v>
      </c>
      <c r="AC845" s="78">
        <v>2110.8000000000002</v>
      </c>
      <c r="AD845" s="78">
        <v>151.64400000000001</v>
      </c>
      <c r="AE845" s="78"/>
      <c r="AF845" s="78"/>
      <c r="AG845" s="78"/>
      <c r="AH845" s="111">
        <v>8.5000000000000006E-2</v>
      </c>
      <c r="AI845" s="124"/>
      <c r="AJ845" s="78">
        <v>12.95</v>
      </c>
      <c r="AK845" s="124">
        <v>2147.5035653061218</v>
      </c>
      <c r="AL845" s="78"/>
      <c r="AM845" s="124">
        <v>7609.1480051020426</v>
      </c>
      <c r="AN845" s="124">
        <v>11898.311547959191</v>
      </c>
      <c r="AO845" s="124">
        <v>4.4510826530612242</v>
      </c>
      <c r="AP845" s="78"/>
      <c r="AQ845" s="78"/>
      <c r="AR845" s="122">
        <v>0.11042471042471043</v>
      </c>
      <c r="AS845" s="7">
        <f t="shared" si="383"/>
        <v>0.42899999999999999</v>
      </c>
      <c r="AT845" s="78">
        <v>59.8</v>
      </c>
      <c r="AU845" s="78"/>
      <c r="AV845" s="78"/>
      <c r="AW845" s="78" t="s">
        <v>97</v>
      </c>
      <c r="AX845" s="78" t="s">
        <v>100</v>
      </c>
      <c r="AY845" s="78" t="s">
        <v>106</v>
      </c>
      <c r="AZ845" s="78">
        <v>5271.2</v>
      </c>
      <c r="BA845" s="78" t="s">
        <v>106</v>
      </c>
      <c r="BB845" s="78" t="e">
        <v>#VALUE!</v>
      </c>
      <c r="BC845" s="78" t="str">
        <f t="shared" si="386"/>
        <v>R54S1C1</v>
      </c>
      <c r="BD845" s="78" t="e">
        <f t="shared" si="388"/>
        <v>#VALUE!</v>
      </c>
      <c r="BE845" s="78" t="e">
        <v>#VALUE!</v>
      </c>
      <c r="BF845" s="78"/>
      <c r="BG845" s="99">
        <v>25.1</v>
      </c>
      <c r="BH845" s="142">
        <v>5.6216216216216219</v>
      </c>
      <c r="BI845" s="99">
        <v>2</v>
      </c>
      <c r="BJ845" s="99">
        <f t="shared" si="389"/>
        <v>6.4749999999999996</v>
      </c>
      <c r="BK845" s="99">
        <v>162.99613899613902</v>
      </c>
      <c r="BL845" s="142">
        <v>3.7417582417582418</v>
      </c>
      <c r="BM845" s="76" t="str">
        <f t="shared" si="401"/>
        <v>R54S1</v>
      </c>
      <c r="BN845" s="76" t="e">
        <f t="shared" si="390"/>
        <v>#VALUE!</v>
      </c>
      <c r="BO845" s="76"/>
      <c r="BP845" s="110">
        <f t="shared" si="391"/>
        <v>2.8431452859237356</v>
      </c>
      <c r="BQ845" s="144">
        <f t="shared" si="392"/>
        <v>0.158</v>
      </c>
      <c r="BR845" s="110">
        <f t="shared" si="393"/>
        <v>2.8431452859237356</v>
      </c>
      <c r="BS845" s="99">
        <v>8</v>
      </c>
      <c r="BT845" s="99">
        <f t="shared" si="394"/>
        <v>0</v>
      </c>
      <c r="BU845" s="122">
        <v>7</v>
      </c>
      <c r="BV845" s="122">
        <f t="shared" si="395"/>
        <v>-3368</v>
      </c>
      <c r="BW845" s="122">
        <f t="shared" si="396"/>
        <v>4.3406593406593412E-3</v>
      </c>
      <c r="BX845" s="122" t="s">
        <v>1377</v>
      </c>
      <c r="BY845" s="122">
        <f t="shared" si="397"/>
        <v>9.3851861977673201E-2</v>
      </c>
      <c r="BZ845" s="78">
        <v>-6.6403123063097267</v>
      </c>
      <c r="CA845" s="122">
        <f t="shared" si="398"/>
        <v>-6.6403123063097267</v>
      </c>
      <c r="CB845" s="122">
        <f t="shared" si="399"/>
        <v>-2.8486939794068729</v>
      </c>
    </row>
    <row r="846" spans="1:80" x14ac:dyDescent="0.35">
      <c r="A846" s="101" t="s">
        <v>179</v>
      </c>
      <c r="B846" s="76">
        <f t="shared" ref="B846:C846" si="404">B845</f>
        <v>1</v>
      </c>
      <c r="C846" s="102" t="str">
        <f t="shared" si="404"/>
        <v>Basalt</v>
      </c>
      <c r="D846" s="76">
        <v>2</v>
      </c>
      <c r="E846" s="78"/>
      <c r="F846" s="76">
        <v>3391</v>
      </c>
      <c r="G846" s="76">
        <v>3393.8</v>
      </c>
      <c r="H846" s="76">
        <f t="shared" ref="H846" si="405">F846-15</f>
        <v>3376</v>
      </c>
      <c r="I846" s="76">
        <f t="shared" si="385"/>
        <v>3378.8</v>
      </c>
      <c r="J846" s="116">
        <v>27.560400000001792</v>
      </c>
      <c r="K846" s="78">
        <v>283</v>
      </c>
      <c r="L846" s="78"/>
      <c r="M846" s="78">
        <v>136.19999999999999</v>
      </c>
      <c r="N846" s="78">
        <v>301.3</v>
      </c>
      <c r="O846" s="78">
        <v>36.4</v>
      </c>
      <c r="P846" s="78">
        <v>0.95199999999999996</v>
      </c>
      <c r="Q846" s="78">
        <v>0.22500000000000001</v>
      </c>
      <c r="R846" s="78">
        <v>0.158</v>
      </c>
      <c r="S846" s="78">
        <v>3368</v>
      </c>
      <c r="T846" s="78"/>
      <c r="U846" s="78"/>
      <c r="V846" s="78"/>
      <c r="W846" s="78">
        <v>0.49299999999999999</v>
      </c>
      <c r="X846" s="78"/>
      <c r="Y846" s="78"/>
      <c r="Z846" s="78">
        <v>1597</v>
      </c>
      <c r="AA846" s="78">
        <v>40.5</v>
      </c>
      <c r="AB846" s="78">
        <v>10.7</v>
      </c>
      <c r="AC846" s="78">
        <v>2110.8000000000002</v>
      </c>
      <c r="AD846" s="78">
        <v>151.64400000000001</v>
      </c>
      <c r="AE846" s="78"/>
      <c r="AF846" s="78"/>
      <c r="AG846" s="78"/>
      <c r="AH846" s="111">
        <v>8.5000000000000006E-2</v>
      </c>
      <c r="AI846" s="124"/>
      <c r="AJ846" s="78">
        <v>12.95</v>
      </c>
      <c r="AK846" s="124">
        <v>2147.5035653061218</v>
      </c>
      <c r="AL846" s="78"/>
      <c r="AM846" s="124">
        <v>7609.1480051020426</v>
      </c>
      <c r="AN846" s="124">
        <v>11898.311547959191</v>
      </c>
      <c r="AO846" s="124">
        <v>4.4510826530612242</v>
      </c>
      <c r="AP846" s="78"/>
      <c r="AQ846" s="78"/>
      <c r="AR846" s="122">
        <v>0.11042471042471043</v>
      </c>
      <c r="AS846" s="7">
        <f t="shared" si="383"/>
        <v>0.42899999999999999</v>
      </c>
      <c r="AT846" s="78">
        <v>59.8</v>
      </c>
      <c r="AU846" s="78"/>
      <c r="AV846" s="78"/>
      <c r="AW846" s="78" t="s">
        <v>97</v>
      </c>
      <c r="AX846" s="78" t="s">
        <v>100</v>
      </c>
      <c r="AY846" s="78" t="s">
        <v>106</v>
      </c>
      <c r="AZ846" s="78">
        <v>5274.64</v>
      </c>
      <c r="BA846" s="78" t="s">
        <v>106</v>
      </c>
      <c r="BB846" s="78" t="e">
        <v>#VALUE!</v>
      </c>
      <c r="BC846" s="78" t="str">
        <f t="shared" si="386"/>
        <v>R54S1C2</v>
      </c>
      <c r="BD846" s="78" t="e">
        <f t="shared" si="388"/>
        <v>#VALUE!</v>
      </c>
      <c r="BE846" s="78" t="e">
        <v>#VALUE!</v>
      </c>
      <c r="BF846" s="78"/>
      <c r="BG846" s="99">
        <v>25.1</v>
      </c>
      <c r="BH846" s="142">
        <v>5.6216216216216219</v>
      </c>
      <c r="BI846" s="99">
        <v>2</v>
      </c>
      <c r="BJ846" s="99">
        <f t="shared" si="389"/>
        <v>6.4749999999999996</v>
      </c>
      <c r="BK846" s="99">
        <v>162.99613899613902</v>
      </c>
      <c r="BL846" s="142">
        <v>3.7417582417582418</v>
      </c>
      <c r="BM846" s="76" t="str">
        <f t="shared" si="401"/>
        <v>R54S1</v>
      </c>
      <c r="BN846" s="76" t="e">
        <f t="shared" si="390"/>
        <v>#VALUE!</v>
      </c>
      <c r="BO846" s="76"/>
      <c r="BP846" s="110">
        <f t="shared" si="391"/>
        <v>2.8431452859237356</v>
      </c>
      <c r="BQ846" s="144">
        <f t="shared" si="392"/>
        <v>0.158</v>
      </c>
      <c r="BR846" s="110">
        <f t="shared" si="393"/>
        <v>2.8431452859237356</v>
      </c>
      <c r="BS846" s="99">
        <v>8</v>
      </c>
      <c r="BT846" s="99">
        <f t="shared" si="394"/>
        <v>0</v>
      </c>
      <c r="BU846" s="122">
        <v>7</v>
      </c>
      <c r="BV846" s="122">
        <f t="shared" si="395"/>
        <v>-3368</v>
      </c>
      <c r="BW846" s="122">
        <f t="shared" si="396"/>
        <v>4.3406593406593412E-3</v>
      </c>
      <c r="BX846" s="122" t="s">
        <v>1377</v>
      </c>
      <c r="BY846" s="122">
        <f t="shared" si="397"/>
        <v>9.3851861977673201E-2</v>
      </c>
      <c r="BZ846" s="78">
        <v>-6.6403123063097267</v>
      </c>
      <c r="CA846" s="122">
        <f t="shared" si="398"/>
        <v>-6.6403123063097267</v>
      </c>
      <c r="CB846" s="122">
        <f t="shared" si="399"/>
        <v>-2.8486939794068729</v>
      </c>
    </row>
    <row r="847" spans="1:80" x14ac:dyDescent="0.35">
      <c r="A847" s="101" t="s">
        <v>180</v>
      </c>
      <c r="B847" s="13">
        <v>5</v>
      </c>
      <c r="C847" s="76" t="s">
        <v>46</v>
      </c>
      <c r="D847" s="13">
        <v>1</v>
      </c>
      <c r="E847" s="78"/>
      <c r="F847" s="13">
        <v>3088</v>
      </c>
      <c r="G847" s="13">
        <v>3089.5</v>
      </c>
      <c r="H847" s="103">
        <f>F847-67.5</f>
        <v>3020.5</v>
      </c>
      <c r="I847" s="19">
        <f t="shared" ref="I847:I851" si="406">G847-67.5</f>
        <v>3022</v>
      </c>
      <c r="J847" s="116">
        <v>14.7645</v>
      </c>
      <c r="K847" s="78">
        <v>283</v>
      </c>
      <c r="L847" s="78">
        <v>113.2</v>
      </c>
      <c r="M847" s="78">
        <v>97.6</v>
      </c>
      <c r="N847" s="78">
        <v>97.1</v>
      </c>
      <c r="O847" s="78">
        <v>14.4</v>
      </c>
      <c r="P847" s="78">
        <v>1.653</v>
      </c>
      <c r="Q847" s="78">
        <v>0.51900000000000002</v>
      </c>
      <c r="R847" s="78">
        <v>0.53900000000000003</v>
      </c>
      <c r="S847" s="78">
        <v>2439</v>
      </c>
      <c r="T847" s="78"/>
      <c r="U847" s="78"/>
      <c r="V847" s="78"/>
      <c r="W847" s="78">
        <v>0.41499999999999998</v>
      </c>
      <c r="X847" s="78"/>
      <c r="Y847" s="78"/>
      <c r="Z847" s="78">
        <v>4559</v>
      </c>
      <c r="AA847" s="78">
        <v>71.2</v>
      </c>
      <c r="AB847" s="78">
        <v>5.7</v>
      </c>
      <c r="AC847" s="78">
        <v>2854.2</v>
      </c>
      <c r="AD847" s="78">
        <v>313.387</v>
      </c>
      <c r="AE847" s="78"/>
      <c r="AF847" s="78"/>
      <c r="AG847" s="78"/>
      <c r="AH847" s="111">
        <v>0.105</v>
      </c>
      <c r="AI847" s="124">
        <v>3.5930769230769238E-2</v>
      </c>
      <c r="AJ847" s="78">
        <v>25.91</v>
      </c>
      <c r="AK847" s="124">
        <v>2313.7358915254249</v>
      </c>
      <c r="AL847" s="78"/>
      <c r="AM847" s="124">
        <v>6930.1889101694906</v>
      </c>
      <c r="AN847" s="124">
        <v>10495.601036440679</v>
      </c>
      <c r="AO847" s="124">
        <v>2.0172635593220338</v>
      </c>
      <c r="AP847" s="78"/>
      <c r="AQ847" s="78"/>
      <c r="AR847" s="122">
        <v>0.1477421844847549</v>
      </c>
      <c r="AS847" s="7">
        <f t="shared" si="383"/>
        <v>1.1483999999999999</v>
      </c>
      <c r="AT847" s="78">
        <v>51.800000000000004</v>
      </c>
      <c r="AU847" s="78"/>
      <c r="AV847" s="78"/>
      <c r="AW847" s="78" t="s">
        <v>97</v>
      </c>
      <c r="AX847" s="78" t="s">
        <v>100</v>
      </c>
      <c r="AY847" s="78">
        <v>2387.4</v>
      </c>
      <c r="AZ847" s="78">
        <v>5132.4399999999996</v>
      </c>
      <c r="BA847" s="78">
        <v>11.95</v>
      </c>
      <c r="BB847" s="78">
        <v>5.4644012473406584E-2</v>
      </c>
      <c r="BC847" s="78" t="str">
        <f t="shared" si="386"/>
        <v>R61S5C1</v>
      </c>
      <c r="BD847" s="78">
        <f t="shared" si="388"/>
        <v>2.0968614515855322</v>
      </c>
      <c r="BE847" s="78">
        <v>0.14999999999999997</v>
      </c>
      <c r="BF847" s="78"/>
      <c r="BG847" s="99">
        <v>30.2</v>
      </c>
      <c r="BH847" s="142">
        <v>0.98417599382477805</v>
      </c>
      <c r="BI847" s="99">
        <v>2</v>
      </c>
      <c r="BJ847" s="99">
        <f t="shared" si="389"/>
        <v>12.955</v>
      </c>
      <c r="BK847" s="99">
        <v>110.15824006175221</v>
      </c>
      <c r="BL847" s="142">
        <v>6.7777777777777768</v>
      </c>
      <c r="BM847" s="76" t="str">
        <f t="shared" si="401"/>
        <v>R61S5</v>
      </c>
      <c r="BN847" s="76">
        <f t="shared" si="390"/>
        <v>1.8258981640417384</v>
      </c>
      <c r="BO847" s="76"/>
      <c r="BP847" s="110">
        <f t="shared" si="391"/>
        <v>20.72626181150169</v>
      </c>
      <c r="BQ847" s="144">
        <f t="shared" si="392"/>
        <v>0.48250000000000004</v>
      </c>
      <c r="BR847" s="110">
        <f t="shared" si="393"/>
        <v>20.089894608045149</v>
      </c>
      <c r="BS847" s="99">
        <v>11</v>
      </c>
      <c r="BT847" s="99">
        <f t="shared" si="394"/>
        <v>0</v>
      </c>
      <c r="BU847" s="122">
        <v>7</v>
      </c>
      <c r="BV847" s="122">
        <f t="shared" si="395"/>
        <v>-2439</v>
      </c>
      <c r="BW847" s="122">
        <f t="shared" si="396"/>
        <v>3.7430555555555557E-2</v>
      </c>
      <c r="BX847" s="122" t="s">
        <v>1377</v>
      </c>
      <c r="BY847" s="122">
        <f t="shared" si="397"/>
        <v>0.21827297224734463</v>
      </c>
      <c r="BZ847" s="78">
        <v>-6.3070654060133622</v>
      </c>
      <c r="CA847" s="122">
        <f t="shared" si="398"/>
        <v>-6.4688935409106936</v>
      </c>
      <c r="CB847" s="122">
        <f t="shared" si="399"/>
        <v>-7.4288773423818393</v>
      </c>
    </row>
    <row r="848" spans="1:80" x14ac:dyDescent="0.35">
      <c r="A848" s="101" t="s">
        <v>180</v>
      </c>
      <c r="B848" s="13">
        <f t="shared" ref="B848:C848" si="407">B847</f>
        <v>5</v>
      </c>
      <c r="C848" s="76" t="str">
        <f t="shared" si="407"/>
        <v>Fatehgarh</v>
      </c>
      <c r="D848" s="13">
        <v>2</v>
      </c>
      <c r="E848" s="78"/>
      <c r="F848" s="13">
        <v>3098.5</v>
      </c>
      <c r="G848" s="13">
        <v>3100</v>
      </c>
      <c r="H848" s="103">
        <f t="shared" ref="H848" si="408">F848-67.5</f>
        <v>3031</v>
      </c>
      <c r="I848" s="19">
        <f t="shared" si="406"/>
        <v>3032.5</v>
      </c>
      <c r="J848" s="116">
        <v>14.7645</v>
      </c>
      <c r="K848" s="78">
        <v>283</v>
      </c>
      <c r="L848" s="78">
        <v>155.19999999999999</v>
      </c>
      <c r="M848" s="78">
        <v>134.9</v>
      </c>
      <c r="N848" s="78">
        <v>133</v>
      </c>
      <c r="O848" s="78">
        <v>11.1</v>
      </c>
      <c r="P848" s="78">
        <v>1.1599999999999999</v>
      </c>
      <c r="Q848" s="78">
        <v>0.36399999999999999</v>
      </c>
      <c r="R848" s="78">
        <v>0.42599999999999999</v>
      </c>
      <c r="S848" s="78">
        <v>2576</v>
      </c>
      <c r="T848" s="78"/>
      <c r="U848" s="78"/>
      <c r="V848" s="78"/>
      <c r="W848" s="78">
        <v>0.34399999999999997</v>
      </c>
      <c r="X848" s="78"/>
      <c r="Y848" s="78"/>
      <c r="Z848" s="78">
        <v>4654</v>
      </c>
      <c r="AA848" s="78">
        <v>52.6</v>
      </c>
      <c r="AB848" s="78">
        <v>5.7</v>
      </c>
      <c r="AC848" s="78">
        <v>2854.2</v>
      </c>
      <c r="AD848" s="78">
        <v>313.387</v>
      </c>
      <c r="AE848" s="78"/>
      <c r="AF848" s="78"/>
      <c r="AG848" s="78"/>
      <c r="AH848" s="111">
        <v>0.105</v>
      </c>
      <c r="AI848" s="124">
        <v>3.5930769230769238E-2</v>
      </c>
      <c r="AJ848" s="78">
        <v>25.91</v>
      </c>
      <c r="AK848" s="124">
        <v>2313.7358915254249</v>
      </c>
      <c r="AL848" s="78"/>
      <c r="AM848" s="124">
        <v>6930.1889101694906</v>
      </c>
      <c r="AN848" s="124">
        <v>10495.601036440679</v>
      </c>
      <c r="AO848" s="124">
        <v>2.0172635593220338</v>
      </c>
      <c r="AP848" s="78"/>
      <c r="AQ848" s="78"/>
      <c r="AR848" s="122">
        <v>0.1477421844847549</v>
      </c>
      <c r="AS848" s="7">
        <f t="shared" si="383"/>
        <v>1.1483999999999999</v>
      </c>
      <c r="AT848" s="78">
        <v>51.800000000000004</v>
      </c>
      <c r="AU848" s="78"/>
      <c r="AV848" s="78"/>
      <c r="AW848" s="78" t="s">
        <v>97</v>
      </c>
      <c r="AX848" s="78" t="s">
        <v>100</v>
      </c>
      <c r="AY848" s="78">
        <v>2396.9</v>
      </c>
      <c r="AZ848" s="78">
        <v>5136.6400000000003</v>
      </c>
      <c r="BA848" s="78">
        <v>31.58</v>
      </c>
      <c r="BB848" s="78">
        <v>4.1390788906976574</v>
      </c>
      <c r="BC848" s="78" t="str">
        <f t="shared" si="386"/>
        <v>R61S5C2</v>
      </c>
      <c r="BD848" s="78">
        <f t="shared" si="388"/>
        <v>2.0968614515855322</v>
      </c>
      <c r="BE848" s="78">
        <v>11.340000000000002</v>
      </c>
      <c r="BF848" s="78"/>
      <c r="BG848" s="99">
        <v>30.2</v>
      </c>
      <c r="BH848" s="142">
        <v>0.98417599382477805</v>
      </c>
      <c r="BI848" s="99">
        <v>2</v>
      </c>
      <c r="BJ848" s="99">
        <f t="shared" si="389"/>
        <v>12.955</v>
      </c>
      <c r="BK848" s="99">
        <v>110.15824006175221</v>
      </c>
      <c r="BL848" s="142">
        <v>12.153153153153154</v>
      </c>
      <c r="BM848" s="76" t="str">
        <f t="shared" si="401"/>
        <v>R61S5</v>
      </c>
      <c r="BN848" s="76">
        <f t="shared" si="390"/>
        <v>1.8258981640417384</v>
      </c>
      <c r="BO848" s="76"/>
      <c r="BP848" s="110">
        <f t="shared" si="391"/>
        <v>19.453527404588609</v>
      </c>
      <c r="BQ848" s="144">
        <f t="shared" si="392"/>
        <v>0.48250000000000004</v>
      </c>
      <c r="BR848" s="110">
        <f t="shared" si="393"/>
        <v>20.089894608045149</v>
      </c>
      <c r="BS848" s="99">
        <v>11</v>
      </c>
      <c r="BT848" s="99">
        <f t="shared" si="394"/>
        <v>0</v>
      </c>
      <c r="BU848" s="122">
        <v>7</v>
      </c>
      <c r="BV848" s="122">
        <f t="shared" si="395"/>
        <v>-2576</v>
      </c>
      <c r="BW848" s="122">
        <f t="shared" si="396"/>
        <v>3.8378378378378382E-2</v>
      </c>
      <c r="BX848" s="122" t="s">
        <v>1377</v>
      </c>
      <c r="BY848" s="122">
        <f t="shared" si="397"/>
        <v>0.30702943162187646</v>
      </c>
      <c r="BZ848" s="78">
        <v>-6.6307216758080259</v>
      </c>
      <c r="CA848" s="122">
        <f t="shared" si="398"/>
        <v>-6.4688935409106936</v>
      </c>
      <c r="CB848" s="122">
        <f t="shared" si="399"/>
        <v>-7.4288773423818393</v>
      </c>
    </row>
    <row r="849" spans="1:80" x14ac:dyDescent="0.35">
      <c r="A849" s="101" t="s">
        <v>180</v>
      </c>
      <c r="B849" s="13">
        <v>4</v>
      </c>
      <c r="C849" s="76" t="s">
        <v>46</v>
      </c>
      <c r="D849" s="76">
        <v>1</v>
      </c>
      <c r="E849" s="78"/>
      <c r="F849" s="13">
        <v>3119.3</v>
      </c>
      <c r="G849" s="13">
        <v>3120.3</v>
      </c>
      <c r="H849" s="103">
        <f>F849-67.5</f>
        <v>3051.8</v>
      </c>
      <c r="I849" s="19">
        <f t="shared" si="406"/>
        <v>3052.8</v>
      </c>
      <c r="J849" s="116">
        <v>9.843</v>
      </c>
      <c r="K849" s="78">
        <v>283</v>
      </c>
      <c r="L849" s="78">
        <v>224.5</v>
      </c>
      <c r="M849" s="78">
        <v>165.8</v>
      </c>
      <c r="N849" s="78">
        <v>128.30000000000001</v>
      </c>
      <c r="O849" s="78">
        <v>13.7</v>
      </c>
      <c r="P849" s="78">
        <v>0.92600000000000005</v>
      </c>
      <c r="Q849" s="78">
        <v>0.314</v>
      </c>
      <c r="R849" s="78">
        <v>0.20599999999999999</v>
      </c>
      <c r="S849" s="78">
        <v>3024</v>
      </c>
      <c r="T849" s="78"/>
      <c r="U849" s="78"/>
      <c r="V849" s="78"/>
      <c r="W849" s="78">
        <v>0.41399999999999998</v>
      </c>
      <c r="X849" s="78"/>
      <c r="Y849" s="78"/>
      <c r="Z849" s="78">
        <v>2637</v>
      </c>
      <c r="AA849" s="78">
        <v>41.1</v>
      </c>
      <c r="AB849" s="78">
        <v>5.8</v>
      </c>
      <c r="AC849" s="78">
        <v>2869.6</v>
      </c>
      <c r="AD849" s="78">
        <v>316.46499999999997</v>
      </c>
      <c r="AE849" s="78"/>
      <c r="AF849" s="78"/>
      <c r="AG849" s="78"/>
      <c r="AH849" s="111">
        <v>0.11</v>
      </c>
      <c r="AI849" s="124"/>
      <c r="AJ849" s="78">
        <v>16.88</v>
      </c>
      <c r="AK849" s="124">
        <v>2138.350801600001</v>
      </c>
      <c r="AL849" s="78"/>
      <c r="AM849" s="124">
        <v>6998.3802472000016</v>
      </c>
      <c r="AN849" s="124">
        <v>10650.887228799989</v>
      </c>
      <c r="AO849" s="124">
        <v>2.6965087999999988</v>
      </c>
      <c r="AP849" s="78"/>
      <c r="AQ849" s="78"/>
      <c r="AR849" s="122">
        <v>0.1229265402843602</v>
      </c>
      <c r="AS849" s="7">
        <f t="shared" si="383"/>
        <v>0.62250000000000005</v>
      </c>
      <c r="AT849" s="78">
        <v>49.4</v>
      </c>
      <c r="AU849" s="78"/>
      <c r="AV849" s="78"/>
      <c r="AW849" s="78" t="s">
        <v>97</v>
      </c>
      <c r="AX849" s="78" t="s">
        <v>100</v>
      </c>
      <c r="AY849" s="78">
        <v>2414.1</v>
      </c>
      <c r="AZ849" s="78">
        <v>5144.96</v>
      </c>
      <c r="BA849" s="78">
        <v>0</v>
      </c>
      <c r="BB849" s="78">
        <v>23.77639278469054</v>
      </c>
      <c r="BC849" s="78" t="str">
        <f t="shared" si="386"/>
        <v>R61S4C1</v>
      </c>
      <c r="BD849" s="78">
        <f t="shared" si="388"/>
        <v>18.004155926342779</v>
      </c>
      <c r="BE849" s="78">
        <v>64.930000000000007</v>
      </c>
      <c r="BF849" s="78"/>
      <c r="BG849" s="99">
        <v>30.2</v>
      </c>
      <c r="BH849" s="142">
        <v>3.6978672985781995</v>
      </c>
      <c r="BI849" s="99">
        <v>3</v>
      </c>
      <c r="BJ849" s="99">
        <f t="shared" si="389"/>
        <v>5.626666666666666</v>
      </c>
      <c r="BK849" s="99">
        <v>170</v>
      </c>
      <c r="BL849" s="142">
        <v>12.102189781021899</v>
      </c>
      <c r="BM849" s="76" t="str">
        <f t="shared" si="401"/>
        <v>R61S4</v>
      </c>
      <c r="BN849" s="76">
        <f t="shared" si="390"/>
        <v>28.922338837498437</v>
      </c>
      <c r="BO849" s="76"/>
      <c r="BP849" s="110">
        <f t="shared" si="391"/>
        <v>12.95009351824929</v>
      </c>
      <c r="BQ849" s="144">
        <f t="shared" si="392"/>
        <v>0.24</v>
      </c>
      <c r="BR849" s="110">
        <f t="shared" si="393"/>
        <v>8.5760902314550922</v>
      </c>
      <c r="BS849" s="99">
        <v>11</v>
      </c>
      <c r="BT849" s="99">
        <f t="shared" si="394"/>
        <v>0</v>
      </c>
      <c r="BU849" s="122">
        <v>7</v>
      </c>
      <c r="BV849" s="122">
        <f t="shared" si="395"/>
        <v>-3024</v>
      </c>
      <c r="BW849" s="122">
        <f t="shared" si="396"/>
        <v>1.5036496350364963E-2</v>
      </c>
      <c r="BX849" s="122" t="s">
        <v>1377</v>
      </c>
      <c r="BY849" s="122">
        <f t="shared" si="397"/>
        <v>0.26192416278016317</v>
      </c>
      <c r="BZ849" s="78">
        <v>-6.8369701552955098</v>
      </c>
      <c r="CA849" s="122">
        <f t="shared" si="398"/>
        <v>-6.9242800035344745</v>
      </c>
      <c r="CB849" s="122">
        <f t="shared" si="399"/>
        <v>-4.3103643022002105</v>
      </c>
    </row>
    <row r="850" spans="1:80" x14ac:dyDescent="0.35">
      <c r="A850" s="101" t="s">
        <v>180</v>
      </c>
      <c r="B850" s="13">
        <f t="shared" ref="B850:C851" si="409">B849</f>
        <v>4</v>
      </c>
      <c r="C850" s="76" t="str">
        <f t="shared" si="409"/>
        <v>Fatehgarh</v>
      </c>
      <c r="D850" s="76">
        <v>2</v>
      </c>
      <c r="E850" s="78"/>
      <c r="F850" s="13">
        <v>3141</v>
      </c>
      <c r="G850" s="13">
        <v>3142</v>
      </c>
      <c r="H850" s="103">
        <f t="shared" ref="H850:I862" si="410">F850-67.5</f>
        <v>3073.5</v>
      </c>
      <c r="I850" s="19">
        <f t="shared" si="406"/>
        <v>3074.5</v>
      </c>
      <c r="J850" s="116">
        <v>9.843</v>
      </c>
      <c r="K850" s="78">
        <v>283</v>
      </c>
      <c r="L850" s="78">
        <v>309.8</v>
      </c>
      <c r="M850" s="78">
        <v>189</v>
      </c>
      <c r="N850" s="78">
        <v>177</v>
      </c>
      <c r="O850" s="78">
        <v>24.36</v>
      </c>
      <c r="P850" s="78">
        <v>0.82199999999999995</v>
      </c>
      <c r="Q850" s="78">
        <v>0.27700000000000002</v>
      </c>
      <c r="R850" s="78">
        <v>0.25700000000000001</v>
      </c>
      <c r="S850" s="78">
        <v>2710</v>
      </c>
      <c r="T850" s="78"/>
      <c r="U850" s="78"/>
      <c r="V850" s="78"/>
      <c r="W850" s="78">
        <v>0.42</v>
      </c>
      <c r="X850" s="78"/>
      <c r="Y850" s="78"/>
      <c r="Z850" s="78">
        <v>3691</v>
      </c>
      <c r="AA850" s="78">
        <v>53.6</v>
      </c>
      <c r="AB850" s="78">
        <v>5.8</v>
      </c>
      <c r="AC850" s="78">
        <v>2869.6</v>
      </c>
      <c r="AD850" s="78">
        <v>316.46499999999997</v>
      </c>
      <c r="AE850" s="78"/>
      <c r="AF850" s="78"/>
      <c r="AG850" s="78"/>
      <c r="AH850" s="111">
        <v>0.11</v>
      </c>
      <c r="AI850" s="124"/>
      <c r="AJ850" s="78">
        <v>16.88</v>
      </c>
      <c r="AK850" s="124">
        <v>2138.350801600001</v>
      </c>
      <c r="AL850" s="78"/>
      <c r="AM850" s="124">
        <v>6998.3802472000016</v>
      </c>
      <c r="AN850" s="124">
        <v>10650.887228799989</v>
      </c>
      <c r="AO850" s="124">
        <v>2.6965087999999988</v>
      </c>
      <c r="AP850" s="78"/>
      <c r="AQ850" s="78"/>
      <c r="AR850" s="122">
        <v>0.1229265402843602</v>
      </c>
      <c r="AS850" s="7">
        <f t="shared" si="383"/>
        <v>0.62250000000000005</v>
      </c>
      <c r="AT850" s="78">
        <v>49.4</v>
      </c>
      <c r="AU850" s="78"/>
      <c r="AV850" s="78"/>
      <c r="AW850" s="78" t="s">
        <v>97</v>
      </c>
      <c r="AX850" s="78" t="s">
        <v>100</v>
      </c>
      <c r="AY850" s="78">
        <v>2430.6</v>
      </c>
      <c r="AZ850" s="78">
        <v>5153.6400000000003</v>
      </c>
      <c r="BA850" s="78">
        <v>61.39</v>
      </c>
      <c r="BB850" s="78">
        <v>13.991715141900228</v>
      </c>
      <c r="BC850" s="78" t="str">
        <f t="shared" si="386"/>
        <v>R61S4C2</v>
      </c>
      <c r="BD850" s="78">
        <f t="shared" si="388"/>
        <v>18.004155926342779</v>
      </c>
      <c r="BE850" s="78">
        <v>38.1</v>
      </c>
      <c r="BF850" s="78"/>
      <c r="BG850" s="99">
        <v>30.2</v>
      </c>
      <c r="BH850" s="142">
        <v>3.6978672985781995</v>
      </c>
      <c r="BI850" s="99">
        <v>3</v>
      </c>
      <c r="BJ850" s="99">
        <f t="shared" si="389"/>
        <v>5.626666666666666</v>
      </c>
      <c r="BK850" s="99">
        <v>170</v>
      </c>
      <c r="BL850" s="142">
        <v>7.7586206896551726</v>
      </c>
      <c r="BM850" s="76" t="str">
        <f t="shared" si="401"/>
        <v>R61S4</v>
      </c>
      <c r="BN850" s="76">
        <f t="shared" si="390"/>
        <v>28.922338837498437</v>
      </c>
      <c r="BO850" s="76"/>
      <c r="BP850" s="110">
        <f t="shared" si="391"/>
        <v>6.3890885880579944</v>
      </c>
      <c r="BQ850" s="144">
        <f t="shared" si="392"/>
        <v>0.24</v>
      </c>
      <c r="BR850" s="110">
        <f t="shared" si="393"/>
        <v>8.5760902314550922</v>
      </c>
      <c r="BS850" s="99">
        <v>11</v>
      </c>
      <c r="BT850" s="99">
        <f t="shared" si="394"/>
        <v>0</v>
      </c>
      <c r="BU850" s="122">
        <v>7</v>
      </c>
      <c r="BV850" s="122">
        <f t="shared" si="395"/>
        <v>-2710</v>
      </c>
      <c r="BW850" s="122">
        <f t="shared" si="396"/>
        <v>1.0550082101806241E-2</v>
      </c>
      <c r="BX850" s="122" t="s">
        <v>1377</v>
      </c>
      <c r="BY850" s="122">
        <f t="shared" si="397"/>
        <v>0.15220824101261662</v>
      </c>
      <c r="BZ850" s="78">
        <v>-6.9679349276539577</v>
      </c>
      <c r="CA850" s="122">
        <f t="shared" si="398"/>
        <v>-6.9242800035344745</v>
      </c>
      <c r="CB850" s="122">
        <f t="shared" si="399"/>
        <v>-4.3103643022002105</v>
      </c>
    </row>
    <row r="851" spans="1:80" x14ac:dyDescent="0.35">
      <c r="A851" s="101" t="s">
        <v>180</v>
      </c>
      <c r="B851" s="13">
        <f t="shared" si="409"/>
        <v>4</v>
      </c>
      <c r="C851" s="76" t="str">
        <f t="shared" si="409"/>
        <v>Fatehgarh</v>
      </c>
      <c r="D851" s="76">
        <v>3</v>
      </c>
      <c r="E851" s="78"/>
      <c r="F851" s="13">
        <v>3147.3</v>
      </c>
      <c r="G851" s="13">
        <v>3148.3</v>
      </c>
      <c r="H851" s="103">
        <f t="shared" si="410"/>
        <v>3079.8</v>
      </c>
      <c r="I851" s="19">
        <f t="shared" si="406"/>
        <v>3080.8</v>
      </c>
      <c r="J851" s="116">
        <v>9.843</v>
      </c>
      <c r="K851" s="78">
        <v>283</v>
      </c>
      <c r="L851" s="78">
        <v>309.8</v>
      </c>
      <c r="M851" s="78">
        <v>189</v>
      </c>
      <c r="N851" s="78">
        <v>177</v>
      </c>
      <c r="O851" s="78">
        <v>24.36</v>
      </c>
      <c r="P851" s="78">
        <v>0.82199999999999995</v>
      </c>
      <c r="Q851" s="78">
        <v>0.27700000000000002</v>
      </c>
      <c r="R851" s="78">
        <v>0.25700000000000001</v>
      </c>
      <c r="S851" s="78">
        <v>2710</v>
      </c>
      <c r="T851" s="78"/>
      <c r="U851" s="78"/>
      <c r="V851" s="78"/>
      <c r="W851" s="78">
        <v>0.42</v>
      </c>
      <c r="X851" s="78"/>
      <c r="Y851" s="78"/>
      <c r="Z851" s="78">
        <v>3691</v>
      </c>
      <c r="AA851" s="78">
        <v>53.6</v>
      </c>
      <c r="AB851" s="78">
        <v>5.8</v>
      </c>
      <c r="AC851" s="78">
        <v>2869.6</v>
      </c>
      <c r="AD851" s="78">
        <v>316.46499999999997</v>
      </c>
      <c r="AE851" s="78"/>
      <c r="AF851" s="78"/>
      <c r="AG851" s="78"/>
      <c r="AH851" s="111">
        <v>0.11</v>
      </c>
      <c r="AI851" s="124"/>
      <c r="AJ851" s="78">
        <v>16.88</v>
      </c>
      <c r="AK851" s="124">
        <v>2138.350801600001</v>
      </c>
      <c r="AL851" s="78"/>
      <c r="AM851" s="124">
        <v>6998.3802472000016</v>
      </c>
      <c r="AN851" s="124">
        <v>10650.887228799989</v>
      </c>
      <c r="AO851" s="124">
        <v>2.6965087999999988</v>
      </c>
      <c r="AP851" s="78"/>
      <c r="AQ851" s="78"/>
      <c r="AR851" s="122">
        <v>0.1229265402843602</v>
      </c>
      <c r="AS851" s="7">
        <f t="shared" si="383"/>
        <v>0.62250000000000005</v>
      </c>
      <c r="AT851" s="78">
        <v>49.4</v>
      </c>
      <c r="AU851" s="78"/>
      <c r="AV851" s="78"/>
      <c r="AW851" s="78" t="s">
        <v>97</v>
      </c>
      <c r="AX851" s="78" t="s">
        <v>100</v>
      </c>
      <c r="AY851" s="78">
        <v>2434.6</v>
      </c>
      <c r="AZ851" s="78">
        <v>5156.16</v>
      </c>
      <c r="BA851" s="78">
        <v>4.0599999999999996</v>
      </c>
      <c r="BB851" s="78">
        <v>16.244359852437572</v>
      </c>
      <c r="BC851" s="78" t="str">
        <f t="shared" si="386"/>
        <v>R61S4C3</v>
      </c>
      <c r="BD851" s="78">
        <f t="shared" si="388"/>
        <v>18.004155926342779</v>
      </c>
      <c r="BE851" s="78">
        <v>44.21</v>
      </c>
      <c r="BF851" s="78"/>
      <c r="BG851" s="99">
        <v>30.2</v>
      </c>
      <c r="BH851" s="142">
        <v>3.6978672985781995</v>
      </c>
      <c r="BI851" s="99">
        <v>3</v>
      </c>
      <c r="BJ851" s="99">
        <f t="shared" si="389"/>
        <v>5.626666666666666</v>
      </c>
      <c r="BK851" s="99">
        <v>170</v>
      </c>
      <c r="BL851" s="142">
        <v>7.7586206896551726</v>
      </c>
      <c r="BM851" s="76" t="str">
        <f t="shared" si="401"/>
        <v>R61S4</v>
      </c>
      <c r="BN851" s="76">
        <f t="shared" si="390"/>
        <v>28.922338837498437</v>
      </c>
      <c r="BO851" s="76"/>
      <c r="BP851" s="110">
        <f t="shared" si="391"/>
        <v>6.3890885880579944</v>
      </c>
      <c r="BQ851" s="144">
        <f t="shared" si="392"/>
        <v>0.24</v>
      </c>
      <c r="BR851" s="110">
        <f t="shared" si="393"/>
        <v>8.5760902314550922</v>
      </c>
      <c r="BS851" s="99">
        <v>11</v>
      </c>
      <c r="BT851" s="99">
        <f t="shared" si="394"/>
        <v>0</v>
      </c>
      <c r="BU851" s="122">
        <v>7</v>
      </c>
      <c r="BV851" s="122">
        <f t="shared" si="395"/>
        <v>-2710</v>
      </c>
      <c r="BW851" s="122">
        <f t="shared" si="396"/>
        <v>1.0550082101806241E-2</v>
      </c>
      <c r="BX851" s="122" t="s">
        <v>1377</v>
      </c>
      <c r="BY851" s="122">
        <f t="shared" si="397"/>
        <v>0.15220824101261662</v>
      </c>
      <c r="BZ851" s="78">
        <v>-6.9679349276539577</v>
      </c>
      <c r="CA851" s="122">
        <f t="shared" si="398"/>
        <v>-6.9242800035344745</v>
      </c>
      <c r="CB851" s="122">
        <f t="shared" si="399"/>
        <v>-4.3103643022002105</v>
      </c>
    </row>
    <row r="852" spans="1:80" x14ac:dyDescent="0.35">
      <c r="A852" s="101" t="s">
        <v>180</v>
      </c>
      <c r="B852" s="13">
        <v>3</v>
      </c>
      <c r="C852" s="76" t="s">
        <v>46</v>
      </c>
      <c r="D852" s="76">
        <v>1</v>
      </c>
      <c r="E852" s="78"/>
      <c r="F852" s="13">
        <v>3166.5</v>
      </c>
      <c r="G852" s="13">
        <v>3167.3</v>
      </c>
      <c r="H852" s="103">
        <f t="shared" si="410"/>
        <v>3099</v>
      </c>
      <c r="I852" s="19">
        <f t="shared" si="410"/>
        <v>3099.8</v>
      </c>
      <c r="J852" s="116">
        <v>7.8744000000017902</v>
      </c>
      <c r="K852" s="78">
        <v>283</v>
      </c>
      <c r="L852" s="78">
        <v>272</v>
      </c>
      <c r="M852" s="78">
        <v>119</v>
      </c>
      <c r="N852" s="78">
        <v>242.9</v>
      </c>
      <c r="O852" s="78">
        <v>11.7</v>
      </c>
      <c r="P852" s="78">
        <v>0.97</v>
      </c>
      <c r="Q852" s="78">
        <v>0</v>
      </c>
      <c r="R852" s="78">
        <v>0.23100000000000001</v>
      </c>
      <c r="S852" s="78">
        <v>3061</v>
      </c>
      <c r="T852" s="78"/>
      <c r="U852" s="78"/>
      <c r="V852" s="78"/>
      <c r="W852" s="78">
        <v>0.499</v>
      </c>
      <c r="X852" s="78"/>
      <c r="Y852" s="78"/>
      <c r="Z852" s="78">
        <v>2123</v>
      </c>
      <c r="AA852" s="78">
        <v>54.3</v>
      </c>
      <c r="AB852" s="78">
        <v>6.2</v>
      </c>
      <c r="AC852" s="78">
        <v>2805.0476190476193</v>
      </c>
      <c r="AD852" s="78">
        <v>316.41699999999997</v>
      </c>
      <c r="AE852" s="78"/>
      <c r="AF852" s="78"/>
      <c r="AG852" s="78"/>
      <c r="AH852" s="111">
        <v>9.8000000000000004E-2</v>
      </c>
      <c r="AI852" s="124">
        <v>7.1597750000000002E-2</v>
      </c>
      <c r="AJ852" s="78">
        <v>19.14</v>
      </c>
      <c r="AK852" s="124">
        <v>2350.790344827587</v>
      </c>
      <c r="AL852" s="78"/>
      <c r="AM852" s="124">
        <v>7132.7717304597691</v>
      </c>
      <c r="AN852" s="124">
        <v>10849.17752988505</v>
      </c>
      <c r="AO852" s="124">
        <v>4.5586425287356311</v>
      </c>
      <c r="AP852" s="78"/>
      <c r="AQ852" s="78"/>
      <c r="AR852" s="122">
        <v>0.16765935214211075</v>
      </c>
      <c r="AS852" s="7">
        <f t="shared" si="383"/>
        <v>0.9627</v>
      </c>
      <c r="AT852" s="78">
        <v>53.7</v>
      </c>
      <c r="AU852" s="78"/>
      <c r="AV852" s="78"/>
      <c r="AW852" s="78" t="s">
        <v>97</v>
      </c>
      <c r="AX852" s="78" t="s">
        <v>100</v>
      </c>
      <c r="AY852" s="78">
        <v>2450.1999999999998</v>
      </c>
      <c r="AZ852" s="78">
        <v>5163.84</v>
      </c>
      <c r="BA852" s="78">
        <v>61.37</v>
      </c>
      <c r="BB852" s="78">
        <v>0.29480697513303161</v>
      </c>
      <c r="BC852" s="78" t="str">
        <f t="shared" si="386"/>
        <v>R61S3C1</v>
      </c>
      <c r="BD852" s="78">
        <f t="shared" si="388"/>
        <v>3.7254745193348899</v>
      </c>
      <c r="BE852" s="78">
        <v>0.8</v>
      </c>
      <c r="BF852" s="78"/>
      <c r="BG852" s="99">
        <v>29.7</v>
      </c>
      <c r="BH852" s="142">
        <v>2.6907001044932075</v>
      </c>
      <c r="BI852" s="99">
        <v>4</v>
      </c>
      <c r="BJ852" s="99">
        <f t="shared" si="389"/>
        <v>4.7850000000000001</v>
      </c>
      <c r="BK852" s="99">
        <v>146.55421207145346</v>
      </c>
      <c r="BL852" s="142">
        <v>10.170940170940172</v>
      </c>
      <c r="BM852" s="76" t="str">
        <f t="shared" si="401"/>
        <v>R61S3</v>
      </c>
      <c r="BN852" s="76">
        <f t="shared" si="390"/>
        <v>3.8698187590473565</v>
      </c>
      <c r="BO852" s="76"/>
      <c r="BP852" s="110">
        <f t="shared" si="391"/>
        <v>21.124152691934476</v>
      </c>
      <c r="BQ852" s="144">
        <f t="shared" si="392"/>
        <v>0.26275000000000004</v>
      </c>
      <c r="BR852" s="110">
        <f t="shared" si="393"/>
        <v>22.522891885324185</v>
      </c>
      <c r="BS852" s="99">
        <v>11</v>
      </c>
      <c r="BT852" s="99">
        <f t="shared" si="394"/>
        <v>0</v>
      </c>
      <c r="BU852" s="122">
        <v>7</v>
      </c>
      <c r="BV852" s="122">
        <f t="shared" si="395"/>
        <v>-3061</v>
      </c>
      <c r="BW852" s="122">
        <f t="shared" si="396"/>
        <v>1.9743589743589744E-2</v>
      </c>
      <c r="BX852" s="122" t="s">
        <v>1377</v>
      </c>
      <c r="BY852" s="122">
        <f t="shared" si="397"/>
        <v>0.28229350017290405</v>
      </c>
      <c r="BZ852" s="78">
        <v>-6.5053114057058448</v>
      </c>
      <c r="CA852" s="122">
        <f t="shared" si="398"/>
        <v>-6.3598893693569263</v>
      </c>
      <c r="CB852" s="122">
        <f t="shared" si="399"/>
        <v>-6.1226654958799127</v>
      </c>
    </row>
    <row r="853" spans="1:80" x14ac:dyDescent="0.35">
      <c r="A853" s="101" t="s">
        <v>180</v>
      </c>
      <c r="B853" s="13">
        <f t="shared" ref="B853:C855" si="411">B852</f>
        <v>3</v>
      </c>
      <c r="C853" s="76" t="str">
        <f t="shared" si="411"/>
        <v>Fatehgarh</v>
      </c>
      <c r="D853" s="76">
        <v>2</v>
      </c>
      <c r="E853" s="78"/>
      <c r="F853" s="13">
        <v>3179</v>
      </c>
      <c r="G853" s="13">
        <v>3179.8</v>
      </c>
      <c r="H853" s="103">
        <f t="shared" si="410"/>
        <v>3111.5</v>
      </c>
      <c r="I853" s="19">
        <f t="shared" si="410"/>
        <v>3112.3</v>
      </c>
      <c r="J853" s="116">
        <v>7.8744000000017902</v>
      </c>
      <c r="K853" s="78">
        <v>283</v>
      </c>
      <c r="L853" s="78">
        <v>217.6</v>
      </c>
      <c r="M853" s="78">
        <v>124</v>
      </c>
      <c r="N853" s="78">
        <v>171</v>
      </c>
      <c r="O853" s="78">
        <v>10.7</v>
      </c>
      <c r="P853" s="78">
        <v>1.43</v>
      </c>
      <c r="Q853" s="78">
        <v>0</v>
      </c>
      <c r="R853" s="78">
        <v>0.32500000000000001</v>
      </c>
      <c r="S853" s="78">
        <v>2854</v>
      </c>
      <c r="T853" s="78"/>
      <c r="U853" s="78"/>
      <c r="V853" s="78"/>
      <c r="W853" s="78">
        <v>0.60099999999999998</v>
      </c>
      <c r="X853" s="78"/>
      <c r="Y853" s="78"/>
      <c r="Z853" s="78">
        <v>2297</v>
      </c>
      <c r="AA853" s="78">
        <v>56.4</v>
      </c>
      <c r="AB853" s="78">
        <v>6.2</v>
      </c>
      <c r="AC853" s="78">
        <v>2805.0476190476193</v>
      </c>
      <c r="AD853" s="78">
        <v>316.41699999999997</v>
      </c>
      <c r="AE853" s="78"/>
      <c r="AF853" s="78"/>
      <c r="AG853" s="78"/>
      <c r="AH853" s="111">
        <v>9.8000000000000004E-2</v>
      </c>
      <c r="AI853" s="124">
        <v>7.1597750000000002E-2</v>
      </c>
      <c r="AJ853" s="78">
        <v>19.14</v>
      </c>
      <c r="AK853" s="124">
        <v>2350.790344827587</v>
      </c>
      <c r="AL853" s="78"/>
      <c r="AM853" s="124">
        <v>7132.7717304597691</v>
      </c>
      <c r="AN853" s="124">
        <v>10849.17752988505</v>
      </c>
      <c r="AO853" s="124">
        <v>4.5586425287356311</v>
      </c>
      <c r="AP853" s="78"/>
      <c r="AQ853" s="78"/>
      <c r="AR853" s="122">
        <v>0.16765935214211075</v>
      </c>
      <c r="AS853" s="7">
        <f t="shared" si="383"/>
        <v>0.9627</v>
      </c>
      <c r="AT853" s="78">
        <v>53.7</v>
      </c>
      <c r="AU853" s="78"/>
      <c r="AV853" s="78"/>
      <c r="AW853" s="78" t="s">
        <v>97</v>
      </c>
      <c r="AX853" s="78" t="s">
        <v>100</v>
      </c>
      <c r="AY853" s="78">
        <v>2460.1999999999998</v>
      </c>
      <c r="AZ853" s="78">
        <v>5168.84</v>
      </c>
      <c r="BA853" s="78">
        <v>8.2799999999999994</v>
      </c>
      <c r="BB853" s="78">
        <v>6.2762124165632927E-2</v>
      </c>
      <c r="BC853" s="78" t="str">
        <f t="shared" si="386"/>
        <v>R61S3C2</v>
      </c>
      <c r="BD853" s="78">
        <f t="shared" si="388"/>
        <v>3.7254745193348899</v>
      </c>
      <c r="BE853" s="78">
        <v>0.17</v>
      </c>
      <c r="BF853" s="78"/>
      <c r="BG853" s="99">
        <v>29.7</v>
      </c>
      <c r="BH853" s="142">
        <v>2.6907001044932075</v>
      </c>
      <c r="BI853" s="99">
        <v>4</v>
      </c>
      <c r="BJ853" s="99">
        <f t="shared" si="389"/>
        <v>4.7850000000000001</v>
      </c>
      <c r="BK853" s="99">
        <v>146.55421207145346</v>
      </c>
      <c r="BL853" s="142">
        <v>11.588785046728972</v>
      </c>
      <c r="BM853" s="76" t="str">
        <f t="shared" si="401"/>
        <v>R61S3</v>
      </c>
      <c r="BN853" s="76">
        <f t="shared" si="390"/>
        <v>3.8698187590473565</v>
      </c>
      <c r="BO853" s="76"/>
      <c r="BP853" s="110">
        <f t="shared" si="391"/>
        <v>22.166986578972246</v>
      </c>
      <c r="BQ853" s="144">
        <f t="shared" si="392"/>
        <v>0.26275000000000004</v>
      </c>
      <c r="BR853" s="110">
        <f t="shared" si="393"/>
        <v>22.522891885324185</v>
      </c>
      <c r="BS853" s="99">
        <v>11</v>
      </c>
      <c r="BT853" s="99">
        <f t="shared" si="394"/>
        <v>0</v>
      </c>
      <c r="BU853" s="122">
        <v>7</v>
      </c>
      <c r="BV853" s="122">
        <f t="shared" si="395"/>
        <v>-2854</v>
      </c>
      <c r="BW853" s="122">
        <f t="shared" si="396"/>
        <v>3.0373831775700938E-2</v>
      </c>
      <c r="BX853" s="122" t="s">
        <v>1377</v>
      </c>
      <c r="BY853" s="122">
        <f t="shared" si="397"/>
        <v>0.3118685949048145</v>
      </c>
      <c r="BZ853" s="78">
        <v>-6.5464694781993522</v>
      </c>
      <c r="CA853" s="122">
        <f t="shared" si="398"/>
        <v>-6.3598893693569263</v>
      </c>
      <c r="CB853" s="122">
        <f t="shared" si="399"/>
        <v>-6.1226654958799127</v>
      </c>
    </row>
    <row r="854" spans="1:80" x14ac:dyDescent="0.35">
      <c r="A854" s="101" t="s">
        <v>180</v>
      </c>
      <c r="B854" s="13">
        <f t="shared" si="411"/>
        <v>3</v>
      </c>
      <c r="C854" s="76" t="str">
        <f t="shared" si="411"/>
        <v>Fatehgarh</v>
      </c>
      <c r="D854" s="76">
        <v>3</v>
      </c>
      <c r="E854" s="78"/>
      <c r="F854" s="13">
        <v>3194</v>
      </c>
      <c r="G854" s="13">
        <v>3194.8</v>
      </c>
      <c r="H854" s="103">
        <f t="shared" si="410"/>
        <v>3126.5</v>
      </c>
      <c r="I854" s="19">
        <f t="shared" si="410"/>
        <v>3127.3</v>
      </c>
      <c r="J854" s="116">
        <v>7.8744000000017902</v>
      </c>
      <c r="K854" s="78">
        <v>283</v>
      </c>
      <c r="L854" s="78">
        <v>180.5</v>
      </c>
      <c r="M854" s="78">
        <v>104.2</v>
      </c>
      <c r="N854" s="78">
        <v>102.9</v>
      </c>
      <c r="O854" s="78">
        <v>13.7</v>
      </c>
      <c r="P854" s="78">
        <v>1.2669999999999999</v>
      </c>
      <c r="Q854" s="78">
        <v>0</v>
      </c>
      <c r="R854" s="78">
        <v>0.318</v>
      </c>
      <c r="S854" s="78">
        <v>2740</v>
      </c>
      <c r="T854" s="78"/>
      <c r="U854" s="78"/>
      <c r="V854" s="78"/>
      <c r="W854" s="78">
        <v>0.57299999999999995</v>
      </c>
      <c r="X854" s="78"/>
      <c r="Y854" s="78"/>
      <c r="Z854" s="78">
        <v>2270</v>
      </c>
      <c r="AA854" s="78">
        <v>83</v>
      </c>
      <c r="AB854" s="78">
        <v>6.2</v>
      </c>
      <c r="AC854" s="78">
        <v>2805.0476190476193</v>
      </c>
      <c r="AD854" s="78">
        <v>316.41699999999997</v>
      </c>
      <c r="AE854" s="78"/>
      <c r="AF854" s="78"/>
      <c r="AG854" s="78"/>
      <c r="AH854" s="111">
        <v>9.8000000000000004E-2</v>
      </c>
      <c r="AI854" s="124">
        <v>7.1597750000000002E-2</v>
      </c>
      <c r="AJ854" s="78">
        <v>19.14</v>
      </c>
      <c r="AK854" s="124">
        <v>2350.790344827587</v>
      </c>
      <c r="AL854" s="78"/>
      <c r="AM854" s="124">
        <v>7132.7717304597691</v>
      </c>
      <c r="AN854" s="124">
        <v>10849.17752988505</v>
      </c>
      <c r="AO854" s="124">
        <v>4.5586425287356311</v>
      </c>
      <c r="AP854" s="78"/>
      <c r="AQ854" s="78"/>
      <c r="AR854" s="122">
        <v>0.16765935214211075</v>
      </c>
      <c r="AS854" s="7">
        <f t="shared" si="383"/>
        <v>0.9627</v>
      </c>
      <c r="AT854" s="78">
        <v>53.7</v>
      </c>
      <c r="AU854" s="78"/>
      <c r="AV854" s="78"/>
      <c r="AW854" s="78" t="s">
        <v>97</v>
      </c>
      <c r="AX854" s="78" t="s">
        <v>100</v>
      </c>
      <c r="AY854" s="78">
        <v>2472.6999999999998</v>
      </c>
      <c r="AZ854" s="78">
        <v>5174.84</v>
      </c>
      <c r="BA854" s="78">
        <v>94.33</v>
      </c>
      <c r="BB854" s="78">
        <v>14.451508804133017</v>
      </c>
      <c r="BC854" s="78" t="str">
        <f t="shared" si="386"/>
        <v>R61S3C3</v>
      </c>
      <c r="BD854" s="78">
        <f t="shared" si="388"/>
        <v>3.7254745193348899</v>
      </c>
      <c r="BE854" s="78">
        <v>39.04999999999999</v>
      </c>
      <c r="BF854" s="78"/>
      <c r="BG854" s="99">
        <v>29.7</v>
      </c>
      <c r="BH854" s="142">
        <v>2.6907001044932075</v>
      </c>
      <c r="BI854" s="99">
        <v>4</v>
      </c>
      <c r="BJ854" s="99">
        <f t="shared" si="389"/>
        <v>4.7850000000000001</v>
      </c>
      <c r="BK854" s="99">
        <v>146.55421207145346</v>
      </c>
      <c r="BL854" s="142">
        <v>7.6058394160583944</v>
      </c>
      <c r="BM854" s="76" t="str">
        <f t="shared" si="401"/>
        <v>R61S3</v>
      </c>
      <c r="BN854" s="76">
        <f t="shared" si="390"/>
        <v>3.8698187590473565</v>
      </c>
      <c r="BO854" s="76"/>
      <c r="BP854" s="110">
        <f t="shared" si="391"/>
        <v>20.602685594085195</v>
      </c>
      <c r="BQ854" s="144">
        <f t="shared" si="392"/>
        <v>0.26275000000000004</v>
      </c>
      <c r="BR854" s="110">
        <f t="shared" si="393"/>
        <v>22.522891885324185</v>
      </c>
      <c r="BS854" s="99">
        <v>11</v>
      </c>
      <c r="BT854" s="99">
        <f t="shared" si="394"/>
        <v>0</v>
      </c>
      <c r="BU854" s="122">
        <v>7</v>
      </c>
      <c r="BV854" s="122">
        <f t="shared" si="395"/>
        <v>-2740</v>
      </c>
      <c r="BW854" s="122">
        <f t="shared" si="396"/>
        <v>2.3211678832116792E-2</v>
      </c>
      <c r="BX854" s="122" t="s">
        <v>1377</v>
      </c>
      <c r="BY854" s="122">
        <f t="shared" si="397"/>
        <v>0.23320956699339532</v>
      </c>
      <c r="BZ854" s="78">
        <v>-6.3725000419135815</v>
      </c>
      <c r="CA854" s="122">
        <f t="shared" si="398"/>
        <v>-6.3598893693569263</v>
      </c>
      <c r="CB854" s="122">
        <f t="shared" si="399"/>
        <v>-6.1226654958799127</v>
      </c>
    </row>
    <row r="855" spans="1:80" x14ac:dyDescent="0.35">
      <c r="A855" s="101" t="s">
        <v>180</v>
      </c>
      <c r="B855" s="13">
        <f t="shared" si="411"/>
        <v>3</v>
      </c>
      <c r="C855" s="76" t="str">
        <f t="shared" si="411"/>
        <v>Fatehgarh</v>
      </c>
      <c r="D855" s="76">
        <v>4</v>
      </c>
      <c r="E855" s="78"/>
      <c r="F855" s="13">
        <v>3209.6</v>
      </c>
      <c r="G855" s="13">
        <v>3210.2</v>
      </c>
      <c r="H855" s="103">
        <f t="shared" si="410"/>
        <v>3142.1</v>
      </c>
      <c r="I855" s="19">
        <f t="shared" si="410"/>
        <v>3142.7</v>
      </c>
      <c r="J855" s="116">
        <v>5.9057999999991049</v>
      </c>
      <c r="K855" s="78">
        <v>283</v>
      </c>
      <c r="L855" s="78">
        <v>155</v>
      </c>
      <c r="M855" s="78">
        <v>72.900000000000006</v>
      </c>
      <c r="N855" s="78">
        <v>66</v>
      </c>
      <c r="O855" s="78">
        <v>15.4</v>
      </c>
      <c r="P855" s="78">
        <v>0.56200000000000006</v>
      </c>
      <c r="Q855" s="78">
        <v>0</v>
      </c>
      <c r="R855" s="78">
        <v>0.17699999999999999</v>
      </c>
      <c r="S855" s="78">
        <v>2350</v>
      </c>
      <c r="T855" s="78"/>
      <c r="U855" s="78"/>
      <c r="V855" s="78"/>
      <c r="W855" s="78">
        <v>0.38100000000000001</v>
      </c>
      <c r="X855" s="78"/>
      <c r="Y855" s="78"/>
      <c r="Z855" s="78">
        <v>1808</v>
      </c>
      <c r="AA855" s="78">
        <v>136</v>
      </c>
      <c r="AB855" s="78">
        <v>6.2</v>
      </c>
      <c r="AC855" s="78">
        <v>2805.0476190476193</v>
      </c>
      <c r="AD855" s="78">
        <v>316.41699999999997</v>
      </c>
      <c r="AE855" s="78"/>
      <c r="AF855" s="78"/>
      <c r="AG855" s="78"/>
      <c r="AH855" s="111">
        <v>9.8000000000000004E-2</v>
      </c>
      <c r="AI855" s="124">
        <v>7.1597750000000002E-2</v>
      </c>
      <c r="AJ855" s="78">
        <v>19.14</v>
      </c>
      <c r="AK855" s="124">
        <v>2350.790344827587</v>
      </c>
      <c r="AL855" s="78"/>
      <c r="AM855" s="124">
        <v>7132.7717304597691</v>
      </c>
      <c r="AN855" s="124">
        <v>10849.17752988505</v>
      </c>
      <c r="AO855" s="124">
        <v>4.5586425287356311</v>
      </c>
      <c r="AP855" s="78"/>
      <c r="AQ855" s="78"/>
      <c r="AR855" s="122">
        <v>0.16765935214211075</v>
      </c>
      <c r="AS855" s="7">
        <f t="shared" si="383"/>
        <v>0.9627</v>
      </c>
      <c r="AT855" s="78">
        <v>53.7</v>
      </c>
      <c r="AU855" s="78"/>
      <c r="AV855" s="78"/>
      <c r="AW855" s="78" t="s">
        <v>97</v>
      </c>
      <c r="AX855" s="78" t="s">
        <v>100</v>
      </c>
      <c r="AY855" s="78">
        <v>2487.6999999999998</v>
      </c>
      <c r="AZ855" s="78">
        <v>5181.08</v>
      </c>
      <c r="BA855" s="78">
        <v>11.82</v>
      </c>
      <c r="BB855" s="78">
        <v>9.282017390787782E-2</v>
      </c>
      <c r="BC855" s="78" t="str">
        <f t="shared" si="386"/>
        <v>R61S3C4</v>
      </c>
      <c r="BD855" s="78">
        <f t="shared" si="388"/>
        <v>3.7254745193348899</v>
      </c>
      <c r="BE855" s="78">
        <v>0.24999999999999997</v>
      </c>
      <c r="BF855" s="78"/>
      <c r="BG855" s="99">
        <v>29.7</v>
      </c>
      <c r="BH855" s="142">
        <v>2.6907001044932075</v>
      </c>
      <c r="BI855" s="99">
        <v>4</v>
      </c>
      <c r="BJ855" s="99">
        <f t="shared" si="389"/>
        <v>4.7850000000000001</v>
      </c>
      <c r="BK855" s="99">
        <v>146.55421207145346</v>
      </c>
      <c r="BL855" s="142">
        <v>4.7337662337662341</v>
      </c>
      <c r="BM855" s="76" t="str">
        <f t="shared" si="401"/>
        <v>R61S3</v>
      </c>
      <c r="BN855" s="76">
        <f t="shared" si="390"/>
        <v>3.8698187590473565</v>
      </c>
      <c r="BO855" s="76"/>
      <c r="BP855" s="110">
        <f t="shared" si="391"/>
        <v>26.197742676304816</v>
      </c>
      <c r="BQ855" s="144">
        <f t="shared" si="392"/>
        <v>0.26275000000000004</v>
      </c>
      <c r="BR855" s="110">
        <f t="shared" si="393"/>
        <v>22.522891885324185</v>
      </c>
      <c r="BS855" s="99">
        <v>11</v>
      </c>
      <c r="BT855" s="99">
        <f t="shared" si="394"/>
        <v>0</v>
      </c>
      <c r="BU855" s="122">
        <v>7</v>
      </c>
      <c r="BV855" s="122">
        <f t="shared" si="395"/>
        <v>-2350</v>
      </c>
      <c r="BW855" s="122">
        <f t="shared" si="396"/>
        <v>1.1493506493506493E-2</v>
      </c>
      <c r="BX855" s="122" t="s">
        <v>1377</v>
      </c>
      <c r="BY855" s="122">
        <f t="shared" si="397"/>
        <v>0.18974098956336949</v>
      </c>
      <c r="BZ855" s="78">
        <v>-6.0152765516089275</v>
      </c>
      <c r="CA855" s="122">
        <f t="shared" si="398"/>
        <v>-6.3598893693569263</v>
      </c>
      <c r="CB855" s="122">
        <f t="shared" si="399"/>
        <v>-6.1226654958799127</v>
      </c>
    </row>
    <row r="856" spans="1:80" x14ac:dyDescent="0.35">
      <c r="A856" s="101" t="s">
        <v>180</v>
      </c>
      <c r="B856" s="13">
        <v>2</v>
      </c>
      <c r="C856" s="76" t="s">
        <v>45</v>
      </c>
      <c r="D856" s="76">
        <v>1</v>
      </c>
      <c r="E856" s="78"/>
      <c r="F856" s="13">
        <v>3232.6</v>
      </c>
      <c r="G856" s="13">
        <v>3233.4</v>
      </c>
      <c r="H856" s="103">
        <f t="shared" si="410"/>
        <v>3165.1</v>
      </c>
      <c r="I856" s="19">
        <f t="shared" si="410"/>
        <v>3165.9</v>
      </c>
      <c r="J856" s="116">
        <v>7.8744000000017902</v>
      </c>
      <c r="K856" s="78">
        <v>283</v>
      </c>
      <c r="L856" s="78">
        <v>187</v>
      </c>
      <c r="M856" s="78">
        <v>67</v>
      </c>
      <c r="N856" s="78">
        <v>134</v>
      </c>
      <c r="O856" s="78">
        <v>10</v>
      </c>
      <c r="P856" s="78">
        <v>0.95299999999999996</v>
      </c>
      <c r="Q856" s="78">
        <v>0.23200000000000001</v>
      </c>
      <c r="R856" s="78">
        <v>9.8000000000000004E-2</v>
      </c>
      <c r="S856" s="78">
        <v>2570</v>
      </c>
      <c r="T856" s="78"/>
      <c r="U856" s="78"/>
      <c r="V856" s="78"/>
      <c r="W856" s="78">
        <v>0.54700000000000004</v>
      </c>
      <c r="X856" s="78"/>
      <c r="Y856" s="78"/>
      <c r="Z856" s="78">
        <v>921</v>
      </c>
      <c r="AA856" s="78">
        <v>139.4</v>
      </c>
      <c r="AB856" s="78">
        <v>4.7</v>
      </c>
      <c r="AC856" s="78">
        <v>2375.5476190476193</v>
      </c>
      <c r="AD856" s="78">
        <v>151.02199999999999</v>
      </c>
      <c r="AE856" s="78"/>
      <c r="AF856" s="78"/>
      <c r="AG856" s="78"/>
      <c r="AH856" s="111">
        <v>9.9000000000000005E-2</v>
      </c>
      <c r="AI856" s="124">
        <v>4.7475999999999997E-2</v>
      </c>
      <c r="AJ856" s="78">
        <v>8.84</v>
      </c>
      <c r="AK856" s="124">
        <v>2481.8201698689968</v>
      </c>
      <c r="AL856" s="78"/>
      <c r="AM856" s="124">
        <v>7373.73747467249</v>
      </c>
      <c r="AN856" s="124">
        <v>11157.45692969431</v>
      </c>
      <c r="AO856" s="124">
        <v>4.4094305676855896</v>
      </c>
      <c r="AP856" s="78"/>
      <c r="AQ856" s="78"/>
      <c r="AR856" s="122">
        <v>0.14095022624434389</v>
      </c>
      <c r="AS856" s="7">
        <f t="shared" si="383"/>
        <v>0.37380000000000002</v>
      </c>
      <c r="AT856" s="78">
        <v>54.2</v>
      </c>
      <c r="AU856" s="78"/>
      <c r="AV856" s="78"/>
      <c r="AW856" s="78" t="s">
        <v>97</v>
      </c>
      <c r="AX856" s="78" t="s">
        <v>100</v>
      </c>
      <c r="AY856" s="78">
        <v>2507</v>
      </c>
      <c r="AZ856" s="78">
        <v>5190.28</v>
      </c>
      <c r="BA856" s="78">
        <v>0</v>
      </c>
      <c r="BB856" s="78">
        <v>5.0497898094868976</v>
      </c>
      <c r="BC856" s="78" t="str">
        <f t="shared" si="386"/>
        <v>R61S2C1</v>
      </c>
      <c r="BD856" s="78">
        <f t="shared" si="388"/>
        <v>8.2878753490599504</v>
      </c>
      <c r="BE856" s="78">
        <v>13.550000000000002</v>
      </c>
      <c r="BF856" s="78"/>
      <c r="BG856" s="99">
        <v>30.1</v>
      </c>
      <c r="BH856" s="142">
        <v>6.9457013574660644</v>
      </c>
      <c r="BI856" s="99">
        <v>4</v>
      </c>
      <c r="BJ856" s="99">
        <f t="shared" si="389"/>
        <v>2.21</v>
      </c>
      <c r="BK856" s="99">
        <v>268.72710622710628</v>
      </c>
      <c r="BL856" s="142">
        <v>6.7</v>
      </c>
      <c r="BM856" s="76" t="str">
        <f t="shared" si="401"/>
        <v>R61S2</v>
      </c>
      <c r="BN856" s="76">
        <f t="shared" si="390"/>
        <v>22.171951174585207</v>
      </c>
      <c r="BO856" s="76"/>
      <c r="BP856" s="110">
        <f t="shared" si="391"/>
        <v>20.951625720297976</v>
      </c>
      <c r="BQ856" s="144">
        <f t="shared" si="392"/>
        <v>0.111</v>
      </c>
      <c r="BR856" s="110">
        <f t="shared" si="393"/>
        <v>13.155137986322721</v>
      </c>
      <c r="BS856" s="99">
        <v>11</v>
      </c>
      <c r="BT856" s="99">
        <f t="shared" si="394"/>
        <v>0</v>
      </c>
      <c r="BU856" s="122">
        <v>7</v>
      </c>
      <c r="BV856" s="122">
        <f t="shared" si="395"/>
        <v>-2570</v>
      </c>
      <c r="BW856" s="122">
        <f t="shared" si="396"/>
        <v>9.7999999999999997E-3</v>
      </c>
      <c r="BX856" s="122" t="s">
        <v>1377</v>
      </c>
      <c r="BY856" s="122">
        <f t="shared" si="397"/>
        <v>0.28610055525763051</v>
      </c>
      <c r="BZ856" s="78">
        <v>-5.9308805319852809</v>
      </c>
      <c r="CA856" s="122">
        <f t="shared" si="398"/>
        <v>-6.2128216897017907</v>
      </c>
      <c r="CB856" s="122">
        <f t="shared" si="399"/>
        <v>-2.3223527476105295</v>
      </c>
    </row>
    <row r="857" spans="1:80" x14ac:dyDescent="0.35">
      <c r="A857" s="101" t="s">
        <v>180</v>
      </c>
      <c r="B857" s="13">
        <f t="shared" ref="B857:C859" si="412">B856</f>
        <v>2</v>
      </c>
      <c r="C857" s="76" t="str">
        <f t="shared" si="412"/>
        <v>Basalt</v>
      </c>
      <c r="D857" s="76">
        <v>2</v>
      </c>
      <c r="E857" s="78"/>
      <c r="F857" s="13">
        <v>3259.8</v>
      </c>
      <c r="G857" s="13">
        <v>3260.6</v>
      </c>
      <c r="H857" s="103">
        <f t="shared" si="410"/>
        <v>3192.3</v>
      </c>
      <c r="I857" s="19">
        <f t="shared" si="410"/>
        <v>3193.1</v>
      </c>
      <c r="J857" s="116">
        <v>7.8743999999973147</v>
      </c>
      <c r="K857" s="78">
        <v>283</v>
      </c>
      <c r="L857" s="78">
        <v>179</v>
      </c>
      <c r="M857" s="78">
        <v>104</v>
      </c>
      <c r="N857" s="78">
        <v>127.9</v>
      </c>
      <c r="O857" s="78">
        <v>9.6</v>
      </c>
      <c r="P857" s="78">
        <v>0.80400000000000005</v>
      </c>
      <c r="Q857" s="78">
        <v>0.19600000000000001</v>
      </c>
      <c r="R857" s="78">
        <v>5.6000000000000001E-2</v>
      </c>
      <c r="S857" s="78">
        <v>2671</v>
      </c>
      <c r="T857" s="78"/>
      <c r="U857" s="78"/>
      <c r="V857" s="78"/>
      <c r="W857" s="78">
        <v>0.47899999999999998</v>
      </c>
      <c r="X857" s="78"/>
      <c r="Y857" s="78"/>
      <c r="Z857" s="78">
        <v>460</v>
      </c>
      <c r="AA857" s="78">
        <v>14.9</v>
      </c>
      <c r="AB857" s="78">
        <v>4.7</v>
      </c>
      <c r="AC857" s="78">
        <v>2375.5476190476193</v>
      </c>
      <c r="AD857" s="78">
        <v>151.02199999999999</v>
      </c>
      <c r="AE857" s="78"/>
      <c r="AF857" s="78"/>
      <c r="AG857" s="78"/>
      <c r="AH857" s="111">
        <v>9.9000000000000005E-2</v>
      </c>
      <c r="AI857" s="124">
        <v>4.7475999999999997E-2</v>
      </c>
      <c r="AJ857" s="78">
        <v>8.84</v>
      </c>
      <c r="AK857" s="124">
        <v>2481.8201698689968</v>
      </c>
      <c r="AL857" s="78"/>
      <c r="AM857" s="124">
        <v>7373.73747467249</v>
      </c>
      <c r="AN857" s="124">
        <v>11157.45692969431</v>
      </c>
      <c r="AO857" s="124">
        <v>4.4094305676855896</v>
      </c>
      <c r="AP857" s="78"/>
      <c r="AQ857" s="78"/>
      <c r="AR857" s="122">
        <v>0.14095022624434389</v>
      </c>
      <c r="AS857" s="7">
        <f t="shared" si="383"/>
        <v>0.37380000000000002</v>
      </c>
      <c r="AT857" s="78">
        <v>54.2</v>
      </c>
      <c r="AU857" s="78"/>
      <c r="AV857" s="78"/>
      <c r="AW857" s="78" t="s">
        <v>97</v>
      </c>
      <c r="AX857" s="78" t="s">
        <v>100</v>
      </c>
      <c r="AY857" s="78">
        <v>2531.1999999999998</v>
      </c>
      <c r="AZ857" s="78">
        <v>5201.16</v>
      </c>
      <c r="BA857" s="78">
        <v>56.54</v>
      </c>
      <c r="BB857" s="78">
        <v>23.284993033603499</v>
      </c>
      <c r="BC857" s="78" t="str">
        <f t="shared" si="386"/>
        <v>R61S2C2</v>
      </c>
      <c r="BD857" s="78">
        <f t="shared" si="388"/>
        <v>8.2878753490599504</v>
      </c>
      <c r="BE857" s="78">
        <v>62.17</v>
      </c>
      <c r="BF857" s="78"/>
      <c r="BG857" s="99">
        <v>30.1</v>
      </c>
      <c r="BH857" s="142">
        <v>6.9457013574660644</v>
      </c>
      <c r="BI857" s="99">
        <v>4</v>
      </c>
      <c r="BJ857" s="99">
        <f t="shared" si="389"/>
        <v>2.21</v>
      </c>
      <c r="BK857" s="99">
        <v>268.72710622710628</v>
      </c>
      <c r="BL857" s="142">
        <v>10.833333333333334</v>
      </c>
      <c r="BM857" s="76" t="str">
        <f t="shared" si="401"/>
        <v>R61S2</v>
      </c>
      <c r="BN857" s="76">
        <f t="shared" si="390"/>
        <v>22.171951174585207</v>
      </c>
      <c r="BO857" s="76"/>
      <c r="BP857" s="110">
        <f t="shared" si="391"/>
        <v>14.06008536919035</v>
      </c>
      <c r="BQ857" s="144">
        <f t="shared" si="392"/>
        <v>0.111</v>
      </c>
      <c r="BR857" s="110">
        <f t="shared" si="393"/>
        <v>13.155137986322721</v>
      </c>
      <c r="BS857" s="99">
        <v>11</v>
      </c>
      <c r="BT857" s="99">
        <f t="shared" si="394"/>
        <v>0</v>
      </c>
      <c r="BU857" s="122">
        <v>7</v>
      </c>
      <c r="BV857" s="122">
        <f t="shared" si="395"/>
        <v>-2671</v>
      </c>
      <c r="BW857" s="122">
        <f t="shared" si="396"/>
        <v>5.8333333333333336E-3</v>
      </c>
      <c r="BX857" s="122" t="s">
        <v>1377</v>
      </c>
      <c r="BY857" s="122">
        <f t="shared" si="397"/>
        <v>0.33264967370570214</v>
      </c>
      <c r="BZ857" s="78">
        <v>-6.3705788117356876</v>
      </c>
      <c r="CA857" s="122">
        <f t="shared" si="398"/>
        <v>-6.2128216897017907</v>
      </c>
      <c r="CB857" s="122">
        <f t="shared" si="399"/>
        <v>-2.3223527476105295</v>
      </c>
    </row>
    <row r="858" spans="1:80" x14ac:dyDescent="0.35">
      <c r="A858" s="101" t="s">
        <v>180</v>
      </c>
      <c r="B858" s="13">
        <f t="shared" si="412"/>
        <v>2</v>
      </c>
      <c r="C858" s="76" t="str">
        <f t="shared" si="412"/>
        <v>Basalt</v>
      </c>
      <c r="D858" s="76">
        <v>3</v>
      </c>
      <c r="E858" s="78"/>
      <c r="F858" s="13">
        <v>3278.6</v>
      </c>
      <c r="G858" s="13">
        <v>3279.2</v>
      </c>
      <c r="H858" s="103">
        <f t="shared" si="410"/>
        <v>3211.1</v>
      </c>
      <c r="I858" s="19">
        <f t="shared" si="410"/>
        <v>3211.7</v>
      </c>
      <c r="J858" s="116">
        <v>5.9057999999991049</v>
      </c>
      <c r="K858" s="78">
        <v>283</v>
      </c>
      <c r="L858" s="78">
        <v>169</v>
      </c>
      <c r="M858" s="78">
        <v>75</v>
      </c>
      <c r="N858" s="78">
        <v>72</v>
      </c>
      <c r="O858" s="78">
        <v>14</v>
      </c>
      <c r="P858" s="78">
        <v>0.92500000000000004</v>
      </c>
      <c r="Q858" s="78">
        <v>0.22700000000000001</v>
      </c>
      <c r="R858" s="78">
        <v>0.15</v>
      </c>
      <c r="S858" s="78">
        <v>2123</v>
      </c>
      <c r="T858" s="78"/>
      <c r="U858" s="78"/>
      <c r="V858" s="78"/>
      <c r="W858" s="78">
        <v>0.51</v>
      </c>
      <c r="X858" s="78"/>
      <c r="Y858" s="78"/>
      <c r="Z858" s="78">
        <v>1169</v>
      </c>
      <c r="AA858" s="78">
        <v>235.3</v>
      </c>
      <c r="AB858" s="78">
        <v>4.7</v>
      </c>
      <c r="AC858" s="78">
        <v>2375.5476190476193</v>
      </c>
      <c r="AD858" s="78">
        <v>151.02199999999999</v>
      </c>
      <c r="AE858" s="78"/>
      <c r="AF858" s="78"/>
      <c r="AG858" s="78"/>
      <c r="AH858" s="111">
        <v>9.9000000000000005E-2</v>
      </c>
      <c r="AI858" s="124">
        <v>4.7475999999999997E-2</v>
      </c>
      <c r="AJ858" s="78">
        <v>8.84</v>
      </c>
      <c r="AK858" s="124">
        <v>2481.8201698689968</v>
      </c>
      <c r="AL858" s="78"/>
      <c r="AM858" s="124">
        <v>7373.73747467249</v>
      </c>
      <c r="AN858" s="124">
        <v>11157.45692969431</v>
      </c>
      <c r="AO858" s="124">
        <v>4.4094305676855896</v>
      </c>
      <c r="AP858" s="78"/>
      <c r="AQ858" s="78"/>
      <c r="AR858" s="122">
        <v>0.14095022624434389</v>
      </c>
      <c r="AS858" s="7">
        <f t="shared" si="383"/>
        <v>0.37380000000000002</v>
      </c>
      <c r="AT858" s="78">
        <v>54.2</v>
      </c>
      <c r="AU858" s="78"/>
      <c r="AV858" s="78"/>
      <c r="AW858" s="78" t="s">
        <v>97</v>
      </c>
      <c r="AX858" s="78" t="s">
        <v>100</v>
      </c>
      <c r="AY858" s="78">
        <v>2549.6999999999998</v>
      </c>
      <c r="AZ858" s="78">
        <v>5208.68</v>
      </c>
      <c r="BA858" s="78">
        <v>0</v>
      </c>
      <c r="BB858" s="78">
        <v>4.7800284319551105</v>
      </c>
      <c r="BC858" s="78" t="str">
        <f t="shared" si="386"/>
        <v>R61S2C3</v>
      </c>
      <c r="BD858" s="78">
        <f t="shared" si="388"/>
        <v>8.2878753490599504</v>
      </c>
      <c r="BE858" s="78">
        <v>12.710000000000003</v>
      </c>
      <c r="BF858" s="78"/>
      <c r="BG858" s="99">
        <v>30.1</v>
      </c>
      <c r="BH858" s="142">
        <v>6.9457013574660644</v>
      </c>
      <c r="BI858" s="99">
        <v>4</v>
      </c>
      <c r="BJ858" s="99">
        <f t="shared" si="389"/>
        <v>2.21</v>
      </c>
      <c r="BK858" s="99">
        <v>268.72710622710628</v>
      </c>
      <c r="BL858" s="142">
        <v>5.3571428571428568</v>
      </c>
      <c r="BM858" s="76" t="str">
        <f t="shared" si="401"/>
        <v>R61S2</v>
      </c>
      <c r="BN858" s="76">
        <f t="shared" si="390"/>
        <v>22.171951174585207</v>
      </c>
      <c r="BO858" s="76"/>
      <c r="BP858" s="110">
        <f t="shared" si="391"/>
        <v>13.369132602475853</v>
      </c>
      <c r="BQ858" s="144">
        <f t="shared" si="392"/>
        <v>0.111</v>
      </c>
      <c r="BR858" s="110">
        <f t="shared" si="393"/>
        <v>13.155137986322721</v>
      </c>
      <c r="BS858" s="99">
        <v>11</v>
      </c>
      <c r="BT858" s="99">
        <f t="shared" si="394"/>
        <v>0</v>
      </c>
      <c r="BU858" s="122">
        <v>7</v>
      </c>
      <c r="BV858" s="122">
        <f t="shared" si="395"/>
        <v>-2123</v>
      </c>
      <c r="BW858" s="122">
        <f t="shared" si="396"/>
        <v>1.0714285714285714E-2</v>
      </c>
      <c r="BX858" s="122" t="s">
        <v>1377</v>
      </c>
      <c r="BY858" s="122">
        <f t="shared" si="397"/>
        <v>0.21020221117019369</v>
      </c>
      <c r="BZ858" s="78">
        <v>-6.0436760261306262</v>
      </c>
      <c r="CA858" s="122">
        <f t="shared" si="398"/>
        <v>-6.2128216897017907</v>
      </c>
      <c r="CB858" s="122">
        <f t="shared" si="399"/>
        <v>-2.3223527476105295</v>
      </c>
    </row>
    <row r="859" spans="1:80" x14ac:dyDescent="0.35">
      <c r="A859" s="101" t="s">
        <v>180</v>
      </c>
      <c r="B859" s="13">
        <f t="shared" si="412"/>
        <v>2</v>
      </c>
      <c r="C859" s="76" t="str">
        <f t="shared" si="412"/>
        <v>Basalt</v>
      </c>
      <c r="D859" s="76">
        <v>4</v>
      </c>
      <c r="E859" s="78"/>
      <c r="F859" s="13">
        <v>3292</v>
      </c>
      <c r="G859" s="13">
        <v>3292.8</v>
      </c>
      <c r="H859" s="103">
        <f t="shared" si="410"/>
        <v>3224.5</v>
      </c>
      <c r="I859" s="19">
        <f t="shared" si="410"/>
        <v>3225.3</v>
      </c>
      <c r="J859" s="116">
        <v>7.8744000000017902</v>
      </c>
      <c r="K859" s="78">
        <v>283</v>
      </c>
      <c r="L859" s="78">
        <v>259.3</v>
      </c>
      <c r="M859" s="78">
        <v>119.1</v>
      </c>
      <c r="N859" s="78">
        <v>111</v>
      </c>
      <c r="O859" s="78">
        <v>27.8</v>
      </c>
      <c r="P859" s="78">
        <v>0.83699999999999997</v>
      </c>
      <c r="Q859" s="78">
        <v>0.2</v>
      </c>
      <c r="R859" s="78">
        <v>0.14000000000000001</v>
      </c>
      <c r="S859" s="78">
        <v>2380</v>
      </c>
      <c r="T859" s="78"/>
      <c r="U859" s="78"/>
      <c r="V859" s="78"/>
      <c r="W859" s="78">
        <v>0.60299999999999998</v>
      </c>
      <c r="X859" s="78"/>
      <c r="Y859" s="78"/>
      <c r="Z859" s="78">
        <v>2059</v>
      </c>
      <c r="AA859" s="78">
        <v>263.60000000000002</v>
      </c>
      <c r="AB859" s="78">
        <v>4.7</v>
      </c>
      <c r="AC859" s="78">
        <v>2375.5476190476193</v>
      </c>
      <c r="AD859" s="78">
        <v>151.02199999999999</v>
      </c>
      <c r="AE859" s="78"/>
      <c r="AF859" s="78"/>
      <c r="AG859" s="78"/>
      <c r="AH859" s="111">
        <v>9.9000000000000005E-2</v>
      </c>
      <c r="AI859" s="124">
        <v>4.7475999999999997E-2</v>
      </c>
      <c r="AJ859" s="78">
        <v>8.84</v>
      </c>
      <c r="AK859" s="124">
        <v>2481.8201698689968</v>
      </c>
      <c r="AL859" s="78"/>
      <c r="AM859" s="124">
        <v>7373.73747467249</v>
      </c>
      <c r="AN859" s="124">
        <v>11157.45692969431</v>
      </c>
      <c r="AO859" s="124">
        <v>4.4094305676855896</v>
      </c>
      <c r="AP859" s="78"/>
      <c r="AQ859" s="78"/>
      <c r="AR859" s="122">
        <v>0.14095022624434389</v>
      </c>
      <c r="AS859" s="7">
        <f t="shared" si="383"/>
        <v>0.37380000000000002</v>
      </c>
      <c r="AT859" s="78">
        <v>54.2</v>
      </c>
      <c r="AU859" s="78"/>
      <c r="AV859" s="78"/>
      <c r="AW859" s="78" t="s">
        <v>97</v>
      </c>
      <c r="AX859" s="78" t="s">
        <v>100</v>
      </c>
      <c r="AY859" s="78">
        <v>2562.1</v>
      </c>
      <c r="AZ859" s="78">
        <v>5214.04</v>
      </c>
      <c r="BA859" s="78">
        <v>1.88</v>
      </c>
      <c r="BB859" s="78">
        <v>3.6690121194295496E-2</v>
      </c>
      <c r="BC859" s="78" t="str">
        <f t="shared" si="386"/>
        <v>R61S2C4</v>
      </c>
      <c r="BD859" s="78">
        <f t="shared" si="388"/>
        <v>8.2878753490599504</v>
      </c>
      <c r="BE859" s="78">
        <v>9.7299999999999998E-2</v>
      </c>
      <c r="BF859" s="78"/>
      <c r="BG859" s="99">
        <v>30.1</v>
      </c>
      <c r="BH859" s="142">
        <v>6.9457013574660644</v>
      </c>
      <c r="BI859" s="99">
        <v>4</v>
      </c>
      <c r="BJ859" s="99">
        <f t="shared" si="389"/>
        <v>2.21</v>
      </c>
      <c r="BK859" s="99">
        <v>268.72710622710628</v>
      </c>
      <c r="BL859" s="142">
        <v>4.2841726618705032</v>
      </c>
      <c r="BM859" s="76" t="str">
        <f t="shared" si="401"/>
        <v>R61S2</v>
      </c>
      <c r="BN859" s="76">
        <f t="shared" si="390"/>
        <v>22.171951174585207</v>
      </c>
      <c r="BO859" s="76"/>
      <c r="BP859" s="110">
        <f t="shared" si="391"/>
        <v>4.239708253326703</v>
      </c>
      <c r="BQ859" s="144">
        <f t="shared" si="392"/>
        <v>0.111</v>
      </c>
      <c r="BR859" s="110">
        <f t="shared" si="393"/>
        <v>13.155137986322721</v>
      </c>
      <c r="BS859" s="99">
        <v>11</v>
      </c>
      <c r="BT859" s="99">
        <f t="shared" si="394"/>
        <v>0</v>
      </c>
      <c r="BU859" s="122">
        <v>7</v>
      </c>
      <c r="BV859" s="122">
        <f t="shared" si="395"/>
        <v>-2380</v>
      </c>
      <c r="BW859" s="122">
        <f t="shared" si="396"/>
        <v>5.0359712230215832E-3</v>
      </c>
      <c r="BX859" s="122" t="s">
        <v>1377</v>
      </c>
      <c r="BY859" s="122">
        <f t="shared" si="397"/>
        <v>0.11883192827883952</v>
      </c>
      <c r="BZ859" s="78">
        <v>-6.50615138895557</v>
      </c>
      <c r="CA859" s="122">
        <f t="shared" si="398"/>
        <v>-6.2128216897017907</v>
      </c>
      <c r="CB859" s="122">
        <f t="shared" si="399"/>
        <v>-2.3223527476105295</v>
      </c>
    </row>
    <row r="860" spans="1:80" x14ac:dyDescent="0.35">
      <c r="A860" s="101" t="s">
        <v>180</v>
      </c>
      <c r="B860" s="13">
        <v>1</v>
      </c>
      <c r="C860" s="76" t="s">
        <v>45</v>
      </c>
      <c r="D860" s="76">
        <v>1</v>
      </c>
      <c r="E860" s="78"/>
      <c r="F860" s="13">
        <v>3323.8</v>
      </c>
      <c r="G860" s="13">
        <v>3324.8</v>
      </c>
      <c r="H860" s="103">
        <f t="shared" si="410"/>
        <v>3256.3</v>
      </c>
      <c r="I860" s="19">
        <f t="shared" si="410"/>
        <v>3257.3</v>
      </c>
      <c r="J860" s="116">
        <v>9.843</v>
      </c>
      <c r="K860" s="78">
        <v>283</v>
      </c>
      <c r="L860" s="78">
        <v>388.6</v>
      </c>
      <c r="M860" s="78">
        <v>283.10000000000002</v>
      </c>
      <c r="N860" s="78">
        <v>332.8</v>
      </c>
      <c r="O860" s="78">
        <v>9</v>
      </c>
      <c r="P860" s="78">
        <v>1.458</v>
      </c>
      <c r="Q860" s="78">
        <v>0</v>
      </c>
      <c r="R860" s="78">
        <v>0.251</v>
      </c>
      <c r="S860" s="78">
        <v>2697</v>
      </c>
      <c r="T860" s="78"/>
      <c r="U860" s="78"/>
      <c r="V860" s="78"/>
      <c r="W860" s="78">
        <v>0.57599999999999996</v>
      </c>
      <c r="X860" s="78"/>
      <c r="Y860" s="78"/>
      <c r="Z860" s="78">
        <v>1738</v>
      </c>
      <c r="AA860" s="78">
        <v>23.4</v>
      </c>
      <c r="AB860" s="78">
        <v>1.7</v>
      </c>
      <c r="AC860" s="78">
        <v>3112.4285714285716</v>
      </c>
      <c r="AD860" s="78">
        <v>200.93199999999999</v>
      </c>
      <c r="AE860" s="78"/>
      <c r="AF860" s="78"/>
      <c r="AG860" s="78"/>
      <c r="AH860" s="111">
        <v>8.4000000000000005E-2</v>
      </c>
      <c r="AI860" s="124">
        <v>5.9354999999999998E-2</v>
      </c>
      <c r="AJ860" s="78">
        <v>10.97</v>
      </c>
      <c r="AK860" s="124">
        <v>2503.7127101351371</v>
      </c>
      <c r="AL860" s="78"/>
      <c r="AM860" s="124">
        <v>7380.2855756756762</v>
      </c>
      <c r="AN860" s="124">
        <v>11475.293008108099</v>
      </c>
      <c r="AO860" s="124">
        <v>7.1933027027027041</v>
      </c>
      <c r="AP860" s="78"/>
      <c r="AQ860" s="78"/>
      <c r="AR860" s="122">
        <v>0.10902461257976298</v>
      </c>
      <c r="AS860" s="7">
        <f t="shared" si="383"/>
        <v>0.35879999999999995</v>
      </c>
      <c r="AT860" s="78">
        <v>61.1</v>
      </c>
      <c r="AU860" s="78"/>
      <c r="AV860" s="78"/>
      <c r="AW860" s="78" t="s">
        <v>97</v>
      </c>
      <c r="AX860" s="78" t="s">
        <v>100</v>
      </c>
      <c r="AY860" s="78">
        <v>2589.4</v>
      </c>
      <c r="AZ860" s="78">
        <v>5226.76</v>
      </c>
      <c r="BA860" s="78">
        <v>117.76</v>
      </c>
      <c r="BB860" s="78">
        <v>15.545848879182213</v>
      </c>
      <c r="BC860" s="78" t="str">
        <f t="shared" si="386"/>
        <v>R61S1C1</v>
      </c>
      <c r="BD860" s="78">
        <f t="shared" si="388"/>
        <v>11.310270294984102</v>
      </c>
      <c r="BE860" s="78">
        <v>41</v>
      </c>
      <c r="BF860" s="78"/>
      <c r="BG860" s="99">
        <v>26.7</v>
      </c>
      <c r="BH860" s="142">
        <v>3.1905195989061075</v>
      </c>
      <c r="BI860" s="99">
        <v>3</v>
      </c>
      <c r="BJ860" s="99">
        <f t="shared" si="389"/>
        <v>3.6566666666666667</v>
      </c>
      <c r="BK860" s="99">
        <v>283.72183878109126</v>
      </c>
      <c r="BL860" s="142">
        <v>31.455555555555559</v>
      </c>
      <c r="BM860" s="76" t="str">
        <f t="shared" si="401"/>
        <v>R61S1</v>
      </c>
      <c r="BN860" s="76">
        <f t="shared" si="390"/>
        <v>31.522492460936743</v>
      </c>
      <c r="BO860" s="76"/>
      <c r="BP860" s="110">
        <f t="shared" si="391"/>
        <v>7.3302542909034818</v>
      </c>
      <c r="BQ860" s="144">
        <f t="shared" si="392"/>
        <v>0.14133333333333334</v>
      </c>
      <c r="BR860" s="110">
        <f t="shared" si="393"/>
        <v>9.8091414835187667</v>
      </c>
      <c r="BS860" s="99">
        <v>11</v>
      </c>
      <c r="BT860" s="99">
        <f t="shared" si="394"/>
        <v>0</v>
      </c>
      <c r="BU860" s="122">
        <v>7</v>
      </c>
      <c r="BV860" s="122">
        <f t="shared" si="395"/>
        <v>-2697</v>
      </c>
      <c r="BW860" s="122">
        <f t="shared" si="396"/>
        <v>2.788888888888889E-2</v>
      </c>
      <c r="BX860" s="122" t="s">
        <v>1377</v>
      </c>
      <c r="BY860" s="122">
        <f t="shared" si="397"/>
        <v>0.45576656048601438</v>
      </c>
      <c r="BZ860" s="78">
        <v>-7.3719881047121696</v>
      </c>
      <c r="CA860" s="122">
        <f t="shared" si="398"/>
        <v>-6.8483829414468191</v>
      </c>
      <c r="CB860" s="122">
        <f t="shared" si="399"/>
        <v>-2.4571997993911183</v>
      </c>
    </row>
    <row r="861" spans="1:80" x14ac:dyDescent="0.35">
      <c r="A861" s="101" t="s">
        <v>180</v>
      </c>
      <c r="B861" s="13">
        <f t="shared" ref="B861:C862" si="413">B860</f>
        <v>1</v>
      </c>
      <c r="C861" s="76" t="str">
        <f t="shared" si="413"/>
        <v>Basalt</v>
      </c>
      <c r="D861" s="76">
        <v>2</v>
      </c>
      <c r="E861" s="78"/>
      <c r="F861" s="13">
        <v>3349.2</v>
      </c>
      <c r="G861" s="13">
        <v>3350</v>
      </c>
      <c r="H861" s="19">
        <f t="shared" si="410"/>
        <v>3281.7</v>
      </c>
      <c r="I861" s="19">
        <f t="shared" si="410"/>
        <v>3282.5</v>
      </c>
      <c r="J861" s="116">
        <v>7.8744000000017902</v>
      </c>
      <c r="K861" s="78">
        <v>283</v>
      </c>
      <c r="L861" s="78">
        <v>289.8</v>
      </c>
      <c r="M861" s="78">
        <v>124.5</v>
      </c>
      <c r="N861" s="78">
        <v>124</v>
      </c>
      <c r="O861" s="78">
        <v>11.2</v>
      </c>
      <c r="P861" s="78">
        <v>0.58399999999999996</v>
      </c>
      <c r="Q861" s="78">
        <v>0</v>
      </c>
      <c r="R861" s="78">
        <v>9.4E-2</v>
      </c>
      <c r="S861" s="78">
        <v>2208</v>
      </c>
      <c r="T861" s="78"/>
      <c r="U861" s="78"/>
      <c r="V861" s="78"/>
      <c r="W861" s="78">
        <v>0.29899999999999999</v>
      </c>
      <c r="X861" s="78"/>
      <c r="Y861" s="78"/>
      <c r="Z861" s="78">
        <v>1724.5</v>
      </c>
      <c r="AA861" s="78">
        <v>11</v>
      </c>
      <c r="AB861" s="78">
        <v>1.7</v>
      </c>
      <c r="AC861" s="78">
        <v>3112.4285714285716</v>
      </c>
      <c r="AD861" s="78">
        <v>200.93199999999999</v>
      </c>
      <c r="AE861" s="78"/>
      <c r="AF861" s="78"/>
      <c r="AG861" s="78"/>
      <c r="AH861" s="111">
        <v>8.4000000000000005E-2</v>
      </c>
      <c r="AI861" s="124">
        <v>5.9354999999999998E-2</v>
      </c>
      <c r="AJ861" s="78">
        <v>10.97</v>
      </c>
      <c r="AK861" s="124">
        <v>2503.7127101351371</v>
      </c>
      <c r="AL861" s="78"/>
      <c r="AM861" s="124">
        <v>7380.2855756756762</v>
      </c>
      <c r="AN861" s="124">
        <v>11475.293008108099</v>
      </c>
      <c r="AO861" s="124">
        <v>7.1933027027027041</v>
      </c>
      <c r="AP861" s="78"/>
      <c r="AQ861" s="78"/>
      <c r="AR861" s="122">
        <v>0.10902461257976298</v>
      </c>
      <c r="AS861" s="7">
        <f t="shared" si="383"/>
        <v>0.35879999999999995</v>
      </c>
      <c r="AT861" s="78">
        <v>61.1</v>
      </c>
      <c r="AU861" s="78"/>
      <c r="AV861" s="78"/>
      <c r="AW861" s="78" t="s">
        <v>97</v>
      </c>
      <c r="AX861" s="78" t="s">
        <v>100</v>
      </c>
      <c r="AY861" s="78">
        <v>2616.1999999999998</v>
      </c>
      <c r="AZ861" s="78">
        <v>5236.92</v>
      </c>
      <c r="BA861" s="78">
        <v>32.950000000000003</v>
      </c>
      <c r="BB861" s="78">
        <v>15.014957721542171</v>
      </c>
      <c r="BC861" s="78" t="str">
        <f t="shared" si="386"/>
        <v>R61S1C2</v>
      </c>
      <c r="BD861" s="78">
        <f t="shared" si="388"/>
        <v>11.310270294984102</v>
      </c>
      <c r="BE861" s="78">
        <v>39.35</v>
      </c>
      <c r="BF861" s="78"/>
      <c r="BG861" s="99">
        <v>26.7</v>
      </c>
      <c r="BH861" s="142">
        <v>3.1905195989061075</v>
      </c>
      <c r="BI861" s="99">
        <v>3</v>
      </c>
      <c r="BJ861" s="99">
        <f t="shared" si="389"/>
        <v>3.6566666666666667</v>
      </c>
      <c r="BK861" s="99">
        <v>283.72183878109126</v>
      </c>
      <c r="BL861" s="142">
        <v>11.116071428571429</v>
      </c>
      <c r="BM861" s="76" t="str">
        <f t="shared" si="401"/>
        <v>R61S1</v>
      </c>
      <c r="BN861" s="76">
        <f t="shared" si="390"/>
        <v>31.522492460936743</v>
      </c>
      <c r="BO861" s="76"/>
      <c r="BP861" s="110">
        <f t="shared" si="391"/>
        <v>13.394115682582461</v>
      </c>
      <c r="BQ861" s="144">
        <f t="shared" si="392"/>
        <v>0.14133333333333334</v>
      </c>
      <c r="BR861" s="110">
        <f t="shared" si="393"/>
        <v>9.8091414835187667</v>
      </c>
      <c r="BS861" s="99">
        <v>11</v>
      </c>
      <c r="BT861" s="99">
        <f t="shared" si="394"/>
        <v>0</v>
      </c>
      <c r="BU861" s="122">
        <v>7</v>
      </c>
      <c r="BV861" s="122">
        <f t="shared" si="395"/>
        <v>-2208</v>
      </c>
      <c r="BW861" s="122">
        <f t="shared" si="396"/>
        <v>8.3928571428571429E-3</v>
      </c>
      <c r="BX861" s="122" t="s">
        <v>1377</v>
      </c>
      <c r="BY861" s="122">
        <f t="shared" si="397"/>
        <v>0.29824578536336654</v>
      </c>
      <c r="BZ861" s="78">
        <v>-6.5103663465562382</v>
      </c>
      <c r="CA861" s="122">
        <f t="shared" si="398"/>
        <v>-6.8483829414468191</v>
      </c>
      <c r="CB861" s="122">
        <f t="shared" si="399"/>
        <v>-2.4571997993911183</v>
      </c>
    </row>
    <row r="862" spans="1:80" x14ac:dyDescent="0.35">
      <c r="A862" s="101" t="s">
        <v>180</v>
      </c>
      <c r="B862" s="13">
        <f t="shared" si="413"/>
        <v>1</v>
      </c>
      <c r="C862" s="76" t="str">
        <f t="shared" si="413"/>
        <v>Basalt</v>
      </c>
      <c r="D862" s="76">
        <v>3</v>
      </c>
      <c r="E862" s="78"/>
      <c r="F862" s="13">
        <v>3362</v>
      </c>
      <c r="G862" s="13">
        <v>3363</v>
      </c>
      <c r="H862" s="103">
        <f t="shared" si="410"/>
        <v>3294.5</v>
      </c>
      <c r="I862" s="19">
        <f t="shared" si="410"/>
        <v>3295.5</v>
      </c>
      <c r="J862" s="116">
        <v>9.843</v>
      </c>
      <c r="K862" s="78">
        <v>283</v>
      </c>
      <c r="L862" s="78">
        <v>329</v>
      </c>
      <c r="M862" s="78">
        <v>145</v>
      </c>
      <c r="N862" s="78">
        <v>244</v>
      </c>
      <c r="O862" s="78">
        <v>14.8</v>
      </c>
      <c r="P862" s="78">
        <v>0.36699999999999999</v>
      </c>
      <c r="Q862" s="78">
        <v>0</v>
      </c>
      <c r="R862" s="78">
        <v>7.9000000000000001E-2</v>
      </c>
      <c r="S862" s="78">
        <v>1992</v>
      </c>
      <c r="T862" s="78"/>
      <c r="U862" s="78"/>
      <c r="V862" s="78"/>
      <c r="W862" s="78">
        <v>0.23899999999999999</v>
      </c>
      <c r="X862" s="78"/>
      <c r="Y862" s="78"/>
      <c r="Z862" s="78">
        <v>395</v>
      </c>
      <c r="AA862" s="78">
        <v>10.4</v>
      </c>
      <c r="AB862" s="78">
        <v>1.7</v>
      </c>
      <c r="AC862" s="78">
        <v>3112.4285714285716</v>
      </c>
      <c r="AD862" s="78">
        <v>200.93199999999999</v>
      </c>
      <c r="AE862" s="78"/>
      <c r="AF862" s="78"/>
      <c r="AG862" s="78"/>
      <c r="AH862" s="111">
        <v>8.4000000000000005E-2</v>
      </c>
      <c r="AI862" s="124">
        <v>5.9354999999999998E-2</v>
      </c>
      <c r="AJ862" s="78">
        <v>10.97</v>
      </c>
      <c r="AK862" s="124">
        <v>2503.7127101351371</v>
      </c>
      <c r="AL862" s="78"/>
      <c r="AM862" s="124">
        <v>7380.2855756756762</v>
      </c>
      <c r="AN862" s="124">
        <v>11475.293008108099</v>
      </c>
      <c r="AO862" s="124">
        <v>7.1933027027027041</v>
      </c>
      <c r="AP862" s="78"/>
      <c r="AQ862" s="78"/>
      <c r="AR862" s="122">
        <v>0.10902461257976298</v>
      </c>
      <c r="AS862" s="7">
        <f t="shared" si="383"/>
        <v>0.35879999999999995</v>
      </c>
      <c r="AT862" s="78">
        <v>61.1</v>
      </c>
      <c r="AU862" s="78"/>
      <c r="AV862" s="78"/>
      <c r="AW862" s="78" t="s">
        <v>97</v>
      </c>
      <c r="AX862" s="78" t="s">
        <v>100</v>
      </c>
      <c r="AY862" s="78">
        <v>2627.8</v>
      </c>
      <c r="AZ862" s="78">
        <v>5242.04</v>
      </c>
      <c r="BA862" s="78">
        <v>0</v>
      </c>
      <c r="BB862" s="78">
        <v>3.3700042842279214</v>
      </c>
      <c r="BC862" s="78" t="str">
        <f t="shared" si="386"/>
        <v>R61S1C3</v>
      </c>
      <c r="BD862" s="78">
        <f t="shared" si="388"/>
        <v>11.310270294984102</v>
      </c>
      <c r="BE862" s="78">
        <v>8.81</v>
      </c>
      <c r="BF862" s="78"/>
      <c r="BG862" s="99">
        <v>26.7</v>
      </c>
      <c r="BH862" s="142">
        <v>3.1905195989061075</v>
      </c>
      <c r="BI862" s="99">
        <v>3</v>
      </c>
      <c r="BJ862" s="99">
        <f t="shared" si="389"/>
        <v>3.6566666666666667</v>
      </c>
      <c r="BK862" s="99">
        <v>283.72183878109126</v>
      </c>
      <c r="BL862" s="142">
        <v>9.7972972972972965</v>
      </c>
      <c r="BM862" s="76" t="str">
        <f t="shared" si="401"/>
        <v>R61S1</v>
      </c>
      <c r="BN862" s="76">
        <f t="shared" si="390"/>
        <v>31.522492460936743</v>
      </c>
      <c r="BO862" s="76"/>
      <c r="BP862" s="110">
        <f t="shared" si="391"/>
        <v>8.7030544770703564</v>
      </c>
      <c r="BQ862" s="144">
        <f t="shared" si="392"/>
        <v>0.14133333333333334</v>
      </c>
      <c r="BR862" s="110">
        <f t="shared" si="393"/>
        <v>9.8091414835187667</v>
      </c>
      <c r="BS862" s="99">
        <v>11</v>
      </c>
      <c r="BT862" s="99">
        <f t="shared" si="394"/>
        <v>0</v>
      </c>
      <c r="BU862" s="122">
        <v>7</v>
      </c>
      <c r="BV862" s="122">
        <f t="shared" si="395"/>
        <v>-1992</v>
      </c>
      <c r="BW862" s="122">
        <f t="shared" si="396"/>
        <v>5.337837837837838E-3</v>
      </c>
      <c r="BX862" s="122" t="s">
        <v>1377</v>
      </c>
      <c r="BY862" s="122">
        <f t="shared" si="397"/>
        <v>0.234466221753796</v>
      </c>
      <c r="BZ862" s="78">
        <v>-6.6627943730720505</v>
      </c>
      <c r="CA862" s="122">
        <f t="shared" si="398"/>
        <v>-6.8483829414468191</v>
      </c>
      <c r="CB862" s="122">
        <f t="shared" si="399"/>
        <v>-2.4571997993911183</v>
      </c>
    </row>
    <row r="863" spans="1:80" x14ac:dyDescent="0.35">
      <c r="A863" s="101" t="s">
        <v>181</v>
      </c>
      <c r="B863" s="76">
        <v>8</v>
      </c>
      <c r="C863" s="76" t="s">
        <v>46</v>
      </c>
      <c r="D863" s="76">
        <v>1</v>
      </c>
      <c r="E863" s="78"/>
      <c r="F863" s="76">
        <v>2742</v>
      </c>
      <c r="G863" s="76">
        <v>2742.8</v>
      </c>
      <c r="H863" s="76">
        <f>F863-171</f>
        <v>2571</v>
      </c>
      <c r="I863" s="76">
        <f t="shared" ref="I863:I866" si="414">G863-171</f>
        <v>2571.8000000000002</v>
      </c>
      <c r="J863" s="116">
        <v>7.8744000000017902</v>
      </c>
      <c r="K863" s="78">
        <v>239</v>
      </c>
      <c r="L863" s="78">
        <v>162.69999999999999</v>
      </c>
      <c r="M863" s="78">
        <v>103.6</v>
      </c>
      <c r="N863" s="78">
        <v>116.1</v>
      </c>
      <c r="O863" s="78">
        <v>9.4</v>
      </c>
      <c r="P863" s="78">
        <v>1.8049999999999999</v>
      </c>
      <c r="Q863" s="78">
        <v>0.56299999999999994</v>
      </c>
      <c r="R863" s="78">
        <v>0.52300000000000002</v>
      </c>
      <c r="S863" s="78">
        <v>3294</v>
      </c>
      <c r="T863" s="78"/>
      <c r="U863" s="78"/>
      <c r="V863" s="78"/>
      <c r="W863" s="78">
        <v>0.54</v>
      </c>
      <c r="X863" s="78"/>
      <c r="Y863" s="78"/>
      <c r="Z863" s="78">
        <v>6412</v>
      </c>
      <c r="AA863" s="78">
        <v>94.4</v>
      </c>
      <c r="AB863" s="78">
        <v>7.2</v>
      </c>
      <c r="AC863" s="78">
        <v>3549.9285714285716</v>
      </c>
      <c r="AD863" s="78">
        <v>321.03100000000001</v>
      </c>
      <c r="AE863" s="78"/>
      <c r="AF863" s="78"/>
      <c r="AG863" s="78"/>
      <c r="AH863" s="111">
        <v>9.0999999999999998E-2</v>
      </c>
      <c r="AI863" s="124">
        <v>4.9133333333333327E-2</v>
      </c>
      <c r="AJ863" s="78">
        <v>39.79</v>
      </c>
      <c r="AK863" s="124"/>
      <c r="AL863" s="78"/>
      <c r="AM863" s="124">
        <v>6171.1444911564622</v>
      </c>
      <c r="AN863" s="124">
        <v>8747.6512510204047</v>
      </c>
      <c r="AO863" s="124">
        <v>1.736144897959184</v>
      </c>
      <c r="AP863" s="78"/>
      <c r="AQ863" s="78"/>
      <c r="AR863" s="122">
        <v>0.11769288766021613</v>
      </c>
      <c r="AS863" s="7">
        <f t="shared" si="383"/>
        <v>1.4048999999999998</v>
      </c>
      <c r="AT863" s="78">
        <v>57.9</v>
      </c>
      <c r="AU863" s="78"/>
      <c r="AV863" s="78"/>
      <c r="AW863" s="78" t="s">
        <v>97</v>
      </c>
      <c r="AX863" s="78" t="s">
        <v>98</v>
      </c>
      <c r="AY863" s="78"/>
      <c r="AZ863" s="78"/>
      <c r="BA863" s="78"/>
      <c r="BB863" s="78"/>
      <c r="BC863" s="78" t="str">
        <f t="shared" si="386"/>
        <v>R65S8C1</v>
      </c>
      <c r="BD863" s="78" t="e">
        <f t="shared" si="388"/>
        <v>#DIV/0!</v>
      </c>
      <c r="BE863" s="78"/>
      <c r="BF863" s="78"/>
      <c r="BG863" s="99">
        <v>26</v>
      </c>
      <c r="BH863" s="142">
        <v>1.74667001759236</v>
      </c>
      <c r="BI863" s="99">
        <v>4</v>
      </c>
      <c r="BJ863" s="99">
        <f t="shared" si="389"/>
        <v>9.9474999999999998</v>
      </c>
      <c r="BK863" s="99">
        <v>89.216601443291566</v>
      </c>
      <c r="BL863" s="142">
        <v>11.021276595744681</v>
      </c>
      <c r="BM863" s="76" t="str">
        <f t="shared" si="401"/>
        <v>R65S8</v>
      </c>
      <c r="BN863" s="76" t="e">
        <f t="shared" si="390"/>
        <v>#DIV/0!</v>
      </c>
      <c r="BO863" s="76"/>
      <c r="BP863" s="110">
        <f t="shared" si="391"/>
        <v>30.64161666702423</v>
      </c>
      <c r="BQ863" s="144">
        <f t="shared" si="392"/>
        <v>0.38850000000000001</v>
      </c>
      <c r="BR863" s="110">
        <f t="shared" si="393"/>
        <v>22.109541704845821</v>
      </c>
      <c r="BS863" s="99">
        <v>7</v>
      </c>
      <c r="BT863" s="99">
        <f t="shared" si="394"/>
        <v>0</v>
      </c>
      <c r="BU863" s="122">
        <v>1</v>
      </c>
      <c r="BV863" s="122">
        <f t="shared" si="395"/>
        <v>-3294</v>
      </c>
      <c r="BW863" s="122">
        <f t="shared" si="396"/>
        <v>5.5638297872340425E-2</v>
      </c>
      <c r="BX863" s="122" t="s">
        <v>1376</v>
      </c>
      <c r="BY863" s="122">
        <f t="shared" si="397"/>
        <v>0.33940019324165305</v>
      </c>
      <c r="BZ863" s="78">
        <v>-6.3667252424196974</v>
      </c>
      <c r="CA863" s="122">
        <f t="shared" si="398"/>
        <v>-6.2261921183005953</v>
      </c>
      <c r="CB863" s="122">
        <f t="shared" si="399"/>
        <v>-8.7471773070005057</v>
      </c>
    </row>
    <row r="864" spans="1:80" x14ac:dyDescent="0.35">
      <c r="A864" s="101" t="s">
        <v>181</v>
      </c>
      <c r="B864" s="76">
        <f t="shared" ref="B864:C866" si="415">B863</f>
        <v>8</v>
      </c>
      <c r="C864" s="76" t="str">
        <f t="shared" si="415"/>
        <v>Fatehgarh</v>
      </c>
      <c r="D864" s="76">
        <v>2</v>
      </c>
      <c r="E864" s="78"/>
      <c r="F864" s="76">
        <v>2755.5</v>
      </c>
      <c r="G864" s="76">
        <v>2756.3</v>
      </c>
      <c r="H864" s="76">
        <f t="shared" ref="H864:I879" si="416">F864-171</f>
        <v>2584.5</v>
      </c>
      <c r="I864" s="76">
        <f t="shared" si="414"/>
        <v>2585.3000000000002</v>
      </c>
      <c r="J864" s="116">
        <v>7.8744000000017902</v>
      </c>
      <c r="K864" s="78">
        <v>240.8</v>
      </c>
      <c r="L864" s="78">
        <v>118.6</v>
      </c>
      <c r="M864" s="78">
        <v>79.3</v>
      </c>
      <c r="N864" s="78">
        <v>50.8</v>
      </c>
      <c r="O864" s="78">
        <v>12.7</v>
      </c>
      <c r="P864" s="78">
        <v>0.77800000000000002</v>
      </c>
      <c r="Q864" s="78">
        <v>0.254</v>
      </c>
      <c r="R864" s="78">
        <v>0.16300000000000001</v>
      </c>
      <c r="S864" s="78">
        <v>3778</v>
      </c>
      <c r="T864" s="78"/>
      <c r="U864" s="78"/>
      <c r="V864" s="78"/>
      <c r="W864" s="78">
        <v>0.28499999999999998</v>
      </c>
      <c r="X864" s="78"/>
      <c r="Y864" s="78"/>
      <c r="Z864" s="78">
        <v>2341</v>
      </c>
      <c r="AA864" s="78">
        <v>45</v>
      </c>
      <c r="AB864" s="78">
        <v>7.2</v>
      </c>
      <c r="AC864" s="78">
        <v>3549.9285714285716</v>
      </c>
      <c r="AD864" s="78">
        <v>321.03100000000001</v>
      </c>
      <c r="AE864" s="78"/>
      <c r="AF864" s="78"/>
      <c r="AG864" s="78"/>
      <c r="AH864" s="111">
        <v>9.0999999999999998E-2</v>
      </c>
      <c r="AI864" s="124">
        <v>4.9133333333333327E-2</v>
      </c>
      <c r="AJ864" s="78">
        <v>39.79</v>
      </c>
      <c r="AK864" s="124"/>
      <c r="AL864" s="78"/>
      <c r="AM864" s="124">
        <v>6171.1444911564622</v>
      </c>
      <c r="AN864" s="124">
        <v>8747.6512510204047</v>
      </c>
      <c r="AO864" s="124">
        <v>1.736144897959184</v>
      </c>
      <c r="AP864" s="78"/>
      <c r="AQ864" s="78"/>
      <c r="AR864" s="122">
        <v>0.11769288766021613</v>
      </c>
      <c r="AS864" s="7">
        <f t="shared" si="383"/>
        <v>1.4048999999999998</v>
      </c>
      <c r="AT864" s="78">
        <v>57.9</v>
      </c>
      <c r="AU864" s="78"/>
      <c r="AV864" s="78"/>
      <c r="AW864" s="78" t="s">
        <v>97</v>
      </c>
      <c r="AX864" s="78" t="s">
        <v>98</v>
      </c>
      <c r="AY864" s="78"/>
      <c r="AZ864" s="78"/>
      <c r="BA864" s="78"/>
      <c r="BB864" s="78"/>
      <c r="BC864" s="78" t="str">
        <f t="shared" si="386"/>
        <v>R65S8C2</v>
      </c>
      <c r="BD864" s="78" t="e">
        <f t="shared" si="388"/>
        <v>#DIV/0!</v>
      </c>
      <c r="BE864" s="78"/>
      <c r="BF864" s="78"/>
      <c r="BG864" s="99">
        <v>26</v>
      </c>
      <c r="BH864" s="142">
        <v>1.74667001759236</v>
      </c>
      <c r="BI864" s="99">
        <v>4</v>
      </c>
      <c r="BJ864" s="99">
        <f t="shared" si="389"/>
        <v>9.9474999999999998</v>
      </c>
      <c r="BK864" s="99">
        <v>89.216601443291566</v>
      </c>
      <c r="BL864" s="142">
        <v>6.2440944881889768</v>
      </c>
      <c r="BM864" s="76" t="str">
        <f t="shared" si="401"/>
        <v>R65S8</v>
      </c>
      <c r="BN864" s="76" t="e">
        <f t="shared" si="390"/>
        <v>#DIV/0!</v>
      </c>
      <c r="BO864" s="76"/>
      <c r="BP864" s="110">
        <f t="shared" si="391"/>
        <v>29.629367174404866</v>
      </c>
      <c r="BQ864" s="144">
        <f t="shared" si="392"/>
        <v>0.38850000000000001</v>
      </c>
      <c r="BR864" s="110">
        <f t="shared" si="393"/>
        <v>22.109541704845821</v>
      </c>
      <c r="BS864" s="99">
        <v>7</v>
      </c>
      <c r="BT864" s="99">
        <f t="shared" si="394"/>
        <v>0</v>
      </c>
      <c r="BU864" s="122">
        <v>1</v>
      </c>
      <c r="BV864" s="122">
        <f t="shared" si="395"/>
        <v>-3778</v>
      </c>
      <c r="BW864" s="122">
        <f t="shared" si="396"/>
        <v>1.283464566929134E-2</v>
      </c>
      <c r="BX864" s="122" t="s">
        <v>1376</v>
      </c>
      <c r="BY864" s="122">
        <f t="shared" si="397"/>
        <v>0.23497116809922616</v>
      </c>
      <c r="BZ864" s="78">
        <v>-6.0994260412351178</v>
      </c>
      <c r="CA864" s="122">
        <f t="shared" si="398"/>
        <v>-6.2261921183005953</v>
      </c>
      <c r="CB864" s="122">
        <f t="shared" si="399"/>
        <v>-8.7471773070005057</v>
      </c>
    </row>
    <row r="865" spans="1:80" x14ac:dyDescent="0.35">
      <c r="A865" s="101" t="s">
        <v>181</v>
      </c>
      <c r="B865" s="76">
        <f t="shared" si="415"/>
        <v>8</v>
      </c>
      <c r="C865" s="76" t="str">
        <f t="shared" si="415"/>
        <v>Fatehgarh</v>
      </c>
      <c r="D865" s="76">
        <v>3</v>
      </c>
      <c r="E865" s="78"/>
      <c r="F865" s="76">
        <v>2767.8</v>
      </c>
      <c r="G865" s="76">
        <v>2768.6</v>
      </c>
      <c r="H865" s="76">
        <f t="shared" si="416"/>
        <v>2596.8000000000002</v>
      </c>
      <c r="I865" s="76">
        <f t="shared" si="414"/>
        <v>2597.6</v>
      </c>
      <c r="J865" s="116">
        <v>7.8743999999973147</v>
      </c>
      <c r="K865" s="78">
        <v>240.8</v>
      </c>
      <c r="L865" s="78">
        <v>140</v>
      </c>
      <c r="M865" s="78">
        <v>89.4</v>
      </c>
      <c r="N865" s="78">
        <v>80</v>
      </c>
      <c r="O865" s="78">
        <v>23.7</v>
      </c>
      <c r="P865" s="78">
        <v>1.536</v>
      </c>
      <c r="Q865" s="78">
        <v>577</v>
      </c>
      <c r="R865" s="78">
        <v>0.434</v>
      </c>
      <c r="S865" s="78">
        <v>3758</v>
      </c>
      <c r="T865" s="78"/>
      <c r="U865" s="78"/>
      <c r="V865" s="78"/>
      <c r="W865" s="78">
        <v>0.50900000000000001</v>
      </c>
      <c r="X865" s="78"/>
      <c r="Y865" s="78"/>
      <c r="Z865" s="78">
        <v>5493</v>
      </c>
      <c r="AA865" s="78">
        <v>95.7</v>
      </c>
      <c r="AB865" s="78">
        <v>7.2</v>
      </c>
      <c r="AC865" s="78">
        <v>3549.9285714285716</v>
      </c>
      <c r="AD865" s="78">
        <v>321.03100000000001</v>
      </c>
      <c r="AE865" s="78"/>
      <c r="AF865" s="78"/>
      <c r="AG865" s="78"/>
      <c r="AH865" s="111">
        <v>9.0999999999999998E-2</v>
      </c>
      <c r="AI865" s="124">
        <v>4.9133333333333327E-2</v>
      </c>
      <c r="AJ865" s="78">
        <v>39.79</v>
      </c>
      <c r="AK865" s="124"/>
      <c r="AL865" s="78"/>
      <c r="AM865" s="124">
        <v>6171.1444911564622</v>
      </c>
      <c r="AN865" s="124">
        <v>8747.6512510204047</v>
      </c>
      <c r="AO865" s="124">
        <v>1.736144897959184</v>
      </c>
      <c r="AP865" s="78"/>
      <c r="AQ865" s="78"/>
      <c r="AR865" s="122">
        <v>0.11769288766021613</v>
      </c>
      <c r="AS865" s="7">
        <f t="shared" si="383"/>
        <v>1.4048999999999998</v>
      </c>
      <c r="AT865" s="78">
        <v>57.9</v>
      </c>
      <c r="AU865" s="78"/>
      <c r="AV865" s="78"/>
      <c r="AW865" s="78" t="s">
        <v>97</v>
      </c>
      <c r="AX865" s="78" t="s">
        <v>98</v>
      </c>
      <c r="AY865" s="78"/>
      <c r="AZ865" s="78"/>
      <c r="BA865" s="78"/>
      <c r="BB865" s="78"/>
      <c r="BC865" s="78" t="str">
        <f t="shared" si="386"/>
        <v>R65S8C3</v>
      </c>
      <c r="BD865" s="78" t="e">
        <f t="shared" si="388"/>
        <v>#DIV/0!</v>
      </c>
      <c r="BE865" s="78"/>
      <c r="BF865" s="78"/>
      <c r="BG865" s="99">
        <v>26</v>
      </c>
      <c r="BH865" s="142">
        <v>1.74667001759236</v>
      </c>
      <c r="BI865" s="99">
        <v>4</v>
      </c>
      <c r="BJ865" s="99">
        <f t="shared" si="389"/>
        <v>9.9474999999999998</v>
      </c>
      <c r="BK865" s="99">
        <v>89.216601443291566</v>
      </c>
      <c r="BL865" s="142">
        <v>3.7721518987341778</v>
      </c>
      <c r="BM865" s="76" t="str">
        <f t="shared" si="401"/>
        <v>R65S8</v>
      </c>
      <c r="BN865" s="76" t="e">
        <f t="shared" si="390"/>
        <v>#DIV/0!</v>
      </c>
      <c r="BO865" s="76"/>
      <c r="BP865" s="110">
        <f t="shared" si="391"/>
        <v>14.083591488977088</v>
      </c>
      <c r="BQ865" s="144">
        <f t="shared" si="392"/>
        <v>0.38850000000000001</v>
      </c>
      <c r="BR865" s="110">
        <f t="shared" si="393"/>
        <v>22.109541704845821</v>
      </c>
      <c r="BS865" s="99">
        <v>7</v>
      </c>
      <c r="BT865" s="99">
        <f t="shared" si="394"/>
        <v>0</v>
      </c>
      <c r="BU865" s="122">
        <v>1</v>
      </c>
      <c r="BV865" s="122">
        <f t="shared" si="395"/>
        <v>-3758</v>
      </c>
      <c r="BW865" s="122">
        <f t="shared" si="396"/>
        <v>1.8312236286919831E-2</v>
      </c>
      <c r="BX865" s="122" t="s">
        <v>1376</v>
      </c>
      <c r="BY865" s="122">
        <f t="shared" si="397"/>
        <v>0.1297436267508851</v>
      </c>
      <c r="BZ865" s="78">
        <v>-6.2193085947737838</v>
      </c>
      <c r="CA865" s="122">
        <f t="shared" si="398"/>
        <v>-6.2261921183005953</v>
      </c>
      <c r="CB865" s="122">
        <f t="shared" si="399"/>
        <v>-8.7471773070005057</v>
      </c>
    </row>
    <row r="866" spans="1:80" x14ac:dyDescent="0.35">
      <c r="A866" s="101" t="s">
        <v>181</v>
      </c>
      <c r="B866" s="76">
        <f t="shared" si="415"/>
        <v>8</v>
      </c>
      <c r="C866" s="76" t="str">
        <f t="shared" si="415"/>
        <v>Fatehgarh</v>
      </c>
      <c r="D866" s="76">
        <v>4</v>
      </c>
      <c r="E866" s="78"/>
      <c r="F866" s="76">
        <v>2780</v>
      </c>
      <c r="G866" s="76">
        <v>2780.8</v>
      </c>
      <c r="H866" s="76">
        <f t="shared" si="416"/>
        <v>2609</v>
      </c>
      <c r="I866" s="76">
        <f t="shared" si="414"/>
        <v>2609.8000000000002</v>
      </c>
      <c r="J866" s="116">
        <v>7.8744000000017902</v>
      </c>
      <c r="K866" s="78">
        <v>240.8</v>
      </c>
      <c r="L866" s="78">
        <v>140</v>
      </c>
      <c r="M866" s="78">
        <v>89.4</v>
      </c>
      <c r="N866" s="78">
        <v>80</v>
      </c>
      <c r="O866" s="78">
        <v>23.7</v>
      </c>
      <c r="P866" s="78">
        <v>1.536</v>
      </c>
      <c r="Q866" s="78">
        <v>577</v>
      </c>
      <c r="R866" s="78">
        <v>0.434</v>
      </c>
      <c r="S866" s="78">
        <v>3758</v>
      </c>
      <c r="T866" s="78"/>
      <c r="U866" s="78"/>
      <c r="V866" s="78"/>
      <c r="W866" s="78">
        <v>0.50900000000000001</v>
      </c>
      <c r="X866" s="78"/>
      <c r="Y866" s="78"/>
      <c r="Z866" s="78">
        <v>5493</v>
      </c>
      <c r="AA866" s="78">
        <v>95.7</v>
      </c>
      <c r="AB866" s="78">
        <v>7.2</v>
      </c>
      <c r="AC866" s="78">
        <v>3549.9285714285716</v>
      </c>
      <c r="AD866" s="78">
        <v>321.03100000000001</v>
      </c>
      <c r="AE866" s="78"/>
      <c r="AF866" s="78"/>
      <c r="AG866" s="78"/>
      <c r="AH866" s="111">
        <v>9.0999999999999998E-2</v>
      </c>
      <c r="AI866" s="124">
        <v>4.9133333333333327E-2</v>
      </c>
      <c r="AJ866" s="78">
        <v>39.79</v>
      </c>
      <c r="AK866" s="124"/>
      <c r="AL866" s="78"/>
      <c r="AM866" s="124">
        <v>6171.1444911564622</v>
      </c>
      <c r="AN866" s="124">
        <v>8747.6512510204047</v>
      </c>
      <c r="AO866" s="124">
        <v>1.736144897959184</v>
      </c>
      <c r="AP866" s="78"/>
      <c r="AQ866" s="78"/>
      <c r="AR866" s="122">
        <v>0.11769288766021613</v>
      </c>
      <c r="AS866" s="7">
        <f t="shared" si="383"/>
        <v>1.4048999999999998</v>
      </c>
      <c r="AT866" s="78">
        <v>57.9</v>
      </c>
      <c r="AU866" s="78"/>
      <c r="AV866" s="78"/>
      <c r="AW866" s="78" t="s">
        <v>97</v>
      </c>
      <c r="AX866" s="78" t="s">
        <v>98</v>
      </c>
      <c r="AY866" s="78"/>
      <c r="AZ866" s="78"/>
      <c r="BA866" s="78"/>
      <c r="BB866" s="78"/>
      <c r="BC866" s="78" t="str">
        <f t="shared" si="386"/>
        <v>R65S8C4</v>
      </c>
      <c r="BD866" s="78" t="e">
        <f t="shared" si="388"/>
        <v>#DIV/0!</v>
      </c>
      <c r="BE866" s="78"/>
      <c r="BF866" s="78"/>
      <c r="BG866" s="99">
        <v>26</v>
      </c>
      <c r="BH866" s="142">
        <v>1.74667001759236</v>
      </c>
      <c r="BI866" s="99">
        <v>4</v>
      </c>
      <c r="BJ866" s="99">
        <f t="shared" si="389"/>
        <v>9.9474999999999998</v>
      </c>
      <c r="BK866" s="99">
        <v>89.216601443291566</v>
      </c>
      <c r="BL866" s="142">
        <v>3.7721518987341778</v>
      </c>
      <c r="BM866" s="76" t="str">
        <f t="shared" si="401"/>
        <v>R65S8</v>
      </c>
      <c r="BN866" s="76" t="e">
        <f t="shared" si="390"/>
        <v>#DIV/0!</v>
      </c>
      <c r="BO866" s="76"/>
      <c r="BP866" s="110">
        <f t="shared" si="391"/>
        <v>14.083591488977088</v>
      </c>
      <c r="BQ866" s="144">
        <f t="shared" si="392"/>
        <v>0.38850000000000001</v>
      </c>
      <c r="BR866" s="110">
        <f t="shared" si="393"/>
        <v>22.109541704845821</v>
      </c>
      <c r="BS866" s="99">
        <v>7</v>
      </c>
      <c r="BT866" s="99">
        <f t="shared" si="394"/>
        <v>0</v>
      </c>
      <c r="BU866" s="122">
        <v>1</v>
      </c>
      <c r="BV866" s="122">
        <f t="shared" si="395"/>
        <v>-3758</v>
      </c>
      <c r="BW866" s="122">
        <f t="shared" si="396"/>
        <v>1.8312236286919831E-2</v>
      </c>
      <c r="BX866" s="122" t="s">
        <v>1376</v>
      </c>
      <c r="BY866" s="122">
        <f t="shared" si="397"/>
        <v>0.1297436267508851</v>
      </c>
      <c r="BZ866" s="78">
        <v>-6.2193085947737838</v>
      </c>
      <c r="CA866" s="122">
        <f t="shared" si="398"/>
        <v>-6.2261921183005953</v>
      </c>
      <c r="CB866" s="122">
        <f t="shared" si="399"/>
        <v>-8.7471773070005057</v>
      </c>
    </row>
    <row r="867" spans="1:80" x14ac:dyDescent="0.35">
      <c r="A867" s="101" t="s">
        <v>181</v>
      </c>
      <c r="B867" s="76">
        <v>7</v>
      </c>
      <c r="C867" s="76" t="s">
        <v>46</v>
      </c>
      <c r="D867" s="76">
        <v>1</v>
      </c>
      <c r="E867" s="78"/>
      <c r="F867" s="76">
        <v>2849</v>
      </c>
      <c r="G867" s="76">
        <v>2850.2</v>
      </c>
      <c r="H867" s="76">
        <f t="shared" si="416"/>
        <v>2678</v>
      </c>
      <c r="I867" s="76">
        <f t="shared" si="416"/>
        <v>2679.2</v>
      </c>
      <c r="J867" s="116">
        <v>11.81159999999821</v>
      </c>
      <c r="K867" s="78">
        <v>244.4</v>
      </c>
      <c r="L867" s="78">
        <v>123.7</v>
      </c>
      <c r="M867" s="78">
        <v>98.5</v>
      </c>
      <c r="N867" s="78">
        <v>106</v>
      </c>
      <c r="O867" s="78">
        <v>17.3</v>
      </c>
      <c r="P867" s="78">
        <v>1.4339999999999999</v>
      </c>
      <c r="Q867" s="78">
        <v>0.39700000000000002</v>
      </c>
      <c r="R867" s="78">
        <v>0.42899999999999999</v>
      </c>
      <c r="S867" s="78">
        <v>1624</v>
      </c>
      <c r="T867" s="78"/>
      <c r="U867" s="78"/>
      <c r="V867" s="78"/>
      <c r="W867" s="78">
        <v>0.53700000000000003</v>
      </c>
      <c r="X867" s="78"/>
      <c r="Y867" s="78"/>
      <c r="Z867" s="78">
        <v>5931</v>
      </c>
      <c r="AA867" s="78">
        <v>91.8</v>
      </c>
      <c r="AB867" s="78">
        <v>4</v>
      </c>
      <c r="AC867" s="78">
        <v>2688.6428571428573</v>
      </c>
      <c r="AD867" s="78">
        <v>320.27199999999999</v>
      </c>
      <c r="AE867" s="78"/>
      <c r="AF867" s="78"/>
      <c r="AG867" s="78"/>
      <c r="AH867" s="111">
        <v>8.6999999999999994E-2</v>
      </c>
      <c r="AI867" s="124">
        <v>6.0479069767441863E-2</v>
      </c>
      <c r="AJ867" s="78">
        <v>36.729999999999997</v>
      </c>
      <c r="AK867" s="124">
        <v>2007.860574269007</v>
      </c>
      <c r="AL867" s="78"/>
      <c r="AM867" s="124">
        <v>6200.4305748538</v>
      </c>
      <c r="AN867" s="124">
        <v>9170.2122988304109</v>
      </c>
      <c r="AO867" s="124">
        <v>2.5239918128654959</v>
      </c>
      <c r="AP867" s="78"/>
      <c r="AQ867" s="78"/>
      <c r="AR867" s="122">
        <v>9.4663762591886746E-2</v>
      </c>
      <c r="AS867" s="7">
        <f t="shared" si="383"/>
        <v>1.0430999999999999</v>
      </c>
      <c r="AT867" s="78">
        <v>59</v>
      </c>
      <c r="AU867" s="78"/>
      <c r="AV867" s="78"/>
      <c r="AW867" s="78" t="s">
        <v>97</v>
      </c>
      <c r="AX867" s="78" t="s">
        <v>98</v>
      </c>
      <c r="AY867" s="78"/>
      <c r="AZ867" s="78"/>
      <c r="BA867" s="78"/>
      <c r="BB867" s="78"/>
      <c r="BC867" s="78" t="str">
        <f t="shared" si="386"/>
        <v>R65S7C1</v>
      </c>
      <c r="BD867" s="78" t="e">
        <f t="shared" si="388"/>
        <v>#DIV/0!</v>
      </c>
      <c r="BE867" s="78"/>
      <c r="BF867" s="78"/>
      <c r="BG867" s="99">
        <v>30.1</v>
      </c>
      <c r="BH867" s="142">
        <v>1.4810781377620474</v>
      </c>
      <c r="BI867" s="99">
        <v>3</v>
      </c>
      <c r="BJ867" s="99">
        <f t="shared" si="389"/>
        <v>12.243333333333332</v>
      </c>
      <c r="BK867" s="99">
        <v>73.200186690521576</v>
      </c>
      <c r="BL867" s="142">
        <v>5.6936416184971099</v>
      </c>
      <c r="BM867" s="76" t="str">
        <f t="shared" si="401"/>
        <v>R65S7</v>
      </c>
      <c r="BN867" s="76" t="e">
        <f t="shared" si="390"/>
        <v>#DIV/0!</v>
      </c>
      <c r="BO867" s="76"/>
      <c r="BP867" s="110">
        <f t="shared" si="391"/>
        <v>17.469840938307016</v>
      </c>
      <c r="BQ867" s="144">
        <f t="shared" si="392"/>
        <v>0.33800000000000002</v>
      </c>
      <c r="BR867" s="110">
        <f t="shared" si="393"/>
        <v>17.79656555157101</v>
      </c>
      <c r="BS867" s="99">
        <v>7</v>
      </c>
      <c r="BT867" s="99">
        <f t="shared" si="394"/>
        <v>0</v>
      </c>
      <c r="BU867" s="122">
        <v>1</v>
      </c>
      <c r="BV867" s="122">
        <f t="shared" si="395"/>
        <v>-1624</v>
      </c>
      <c r="BW867" s="122">
        <f t="shared" si="396"/>
        <v>2.4797687861271674E-2</v>
      </c>
      <c r="BX867" s="122" t="s">
        <v>1376</v>
      </c>
      <c r="BY867" s="122">
        <f t="shared" si="397"/>
        <v>0.18210126155481093</v>
      </c>
      <c r="BZ867" s="78">
        <v>-6.3162444607723582</v>
      </c>
      <c r="CA867" s="122">
        <f t="shared" si="398"/>
        <v>-6.2764565224553097</v>
      </c>
      <c r="CB867" s="122">
        <f t="shared" si="399"/>
        <v>-6.5469717985731331</v>
      </c>
    </row>
    <row r="868" spans="1:80" x14ac:dyDescent="0.35">
      <c r="A868" s="101" t="s">
        <v>181</v>
      </c>
      <c r="B868" s="76">
        <f t="shared" ref="B868:C869" si="417">B867</f>
        <v>7</v>
      </c>
      <c r="C868" s="76" t="str">
        <f t="shared" si="417"/>
        <v>Fatehgarh</v>
      </c>
      <c r="D868" s="76">
        <v>2</v>
      </c>
      <c r="E868" s="78"/>
      <c r="F868" s="76">
        <v>2865</v>
      </c>
      <c r="G868" s="76">
        <v>2866</v>
      </c>
      <c r="H868" s="76">
        <f t="shared" si="416"/>
        <v>2694</v>
      </c>
      <c r="I868" s="76">
        <f t="shared" si="416"/>
        <v>2695</v>
      </c>
      <c r="J868" s="116">
        <v>9.843</v>
      </c>
      <c r="K868" s="78">
        <v>246.20000000000002</v>
      </c>
      <c r="L868" s="78">
        <v>170</v>
      </c>
      <c r="M868" s="78">
        <v>127</v>
      </c>
      <c r="N868" s="78">
        <v>121</v>
      </c>
      <c r="O868" s="78">
        <v>13.6</v>
      </c>
      <c r="P868" s="78">
        <v>0.97199999999999998</v>
      </c>
      <c r="Q868" s="78">
        <v>0.27300000000000002</v>
      </c>
      <c r="R868" s="78">
        <v>0.35599999999999998</v>
      </c>
      <c r="S868" s="78">
        <v>1544</v>
      </c>
      <c r="T868" s="78"/>
      <c r="U868" s="78"/>
      <c r="V868" s="78"/>
      <c r="W868" s="78">
        <v>0.44400000000000001</v>
      </c>
      <c r="X868" s="78"/>
      <c r="Y868" s="78"/>
      <c r="Z868" s="78">
        <v>5267</v>
      </c>
      <c r="AA868" s="78">
        <v>62.8</v>
      </c>
      <c r="AB868" s="78">
        <v>4</v>
      </c>
      <c r="AC868" s="78">
        <v>2688.6428571428573</v>
      </c>
      <c r="AD868" s="78">
        <v>320.27199999999999</v>
      </c>
      <c r="AE868" s="78"/>
      <c r="AF868" s="78"/>
      <c r="AG868" s="78"/>
      <c r="AH868" s="111">
        <v>8.6999999999999994E-2</v>
      </c>
      <c r="AI868" s="124">
        <v>6.0479069767441863E-2</v>
      </c>
      <c r="AJ868" s="78">
        <v>36.729999999999997</v>
      </c>
      <c r="AK868" s="124">
        <v>2007.860574269007</v>
      </c>
      <c r="AL868" s="78"/>
      <c r="AM868" s="124">
        <v>6200.4305748538</v>
      </c>
      <c r="AN868" s="124">
        <v>9170.2122988304109</v>
      </c>
      <c r="AO868" s="124">
        <v>2.5239918128654959</v>
      </c>
      <c r="AP868" s="78"/>
      <c r="AQ868" s="78"/>
      <c r="AR868" s="122">
        <v>9.4663762591886746E-2</v>
      </c>
      <c r="AS868" s="7">
        <f t="shared" si="383"/>
        <v>1.0430999999999999</v>
      </c>
      <c r="AT868" s="78">
        <v>59</v>
      </c>
      <c r="AU868" s="78"/>
      <c r="AV868" s="78"/>
      <c r="AW868" s="78" t="s">
        <v>97</v>
      </c>
      <c r="AX868" s="78" t="s">
        <v>98</v>
      </c>
      <c r="AY868" s="78"/>
      <c r="AZ868" s="78"/>
      <c r="BA868" s="78"/>
      <c r="BB868" s="78"/>
      <c r="BC868" s="78" t="str">
        <f t="shared" si="386"/>
        <v>R65S7C2</v>
      </c>
      <c r="BD868" s="78" t="e">
        <f t="shared" si="388"/>
        <v>#DIV/0!</v>
      </c>
      <c r="BE868" s="78"/>
      <c r="BF868" s="78"/>
      <c r="BG868" s="99">
        <v>30.1</v>
      </c>
      <c r="BH868" s="142">
        <v>1.4810781377620474</v>
      </c>
      <c r="BI868" s="99">
        <v>3</v>
      </c>
      <c r="BJ868" s="99">
        <f t="shared" si="389"/>
        <v>12.243333333333332</v>
      </c>
      <c r="BK868" s="99">
        <v>73.200186690521576</v>
      </c>
      <c r="BL868" s="142">
        <v>9.3382352941176467</v>
      </c>
      <c r="BM868" s="76" t="str">
        <f t="shared" si="401"/>
        <v>R65S7</v>
      </c>
      <c r="BN868" s="76" t="e">
        <f t="shared" si="390"/>
        <v>#DIV/0!</v>
      </c>
      <c r="BO868" s="76"/>
      <c r="BP868" s="110">
        <f t="shared" si="391"/>
        <v>17.235689237449094</v>
      </c>
      <c r="BQ868" s="144">
        <f t="shared" si="392"/>
        <v>0.33800000000000002</v>
      </c>
      <c r="BR868" s="110">
        <f t="shared" si="393"/>
        <v>17.79656555157101</v>
      </c>
      <c r="BS868" s="99">
        <v>7</v>
      </c>
      <c r="BT868" s="99">
        <f t="shared" si="394"/>
        <v>0</v>
      </c>
      <c r="BU868" s="122">
        <v>1</v>
      </c>
      <c r="BV868" s="122">
        <f t="shared" si="395"/>
        <v>-1544</v>
      </c>
      <c r="BW868" s="122">
        <f t="shared" si="396"/>
        <v>2.6176470588235294E-2</v>
      </c>
      <c r="BX868" s="122" t="s">
        <v>1376</v>
      </c>
      <c r="BY868" s="122">
        <f t="shared" si="397"/>
        <v>0.24683800169065684</v>
      </c>
      <c r="BZ868" s="78">
        <v>-6.5703749990529063</v>
      </c>
      <c r="CA868" s="122">
        <f t="shared" si="398"/>
        <v>-6.2764565224553097</v>
      </c>
      <c r="CB868" s="122">
        <f t="shared" si="399"/>
        <v>-6.5469717985731331</v>
      </c>
    </row>
    <row r="869" spans="1:80" x14ac:dyDescent="0.35">
      <c r="A869" s="101" t="s">
        <v>181</v>
      </c>
      <c r="B869" s="76">
        <f t="shared" si="417"/>
        <v>7</v>
      </c>
      <c r="C869" s="76" t="str">
        <f t="shared" si="417"/>
        <v>Fatehgarh</v>
      </c>
      <c r="D869" s="76">
        <v>3</v>
      </c>
      <c r="E869" s="78"/>
      <c r="F869" s="76">
        <v>2892</v>
      </c>
      <c r="G869" s="76">
        <v>2893</v>
      </c>
      <c r="H869" s="76">
        <f t="shared" si="416"/>
        <v>2721</v>
      </c>
      <c r="I869" s="76">
        <f t="shared" si="416"/>
        <v>2722</v>
      </c>
      <c r="J869" s="116">
        <v>9.843</v>
      </c>
      <c r="K869" s="78">
        <v>248</v>
      </c>
      <c r="L869" s="78">
        <v>94.9</v>
      </c>
      <c r="M869" s="78">
        <v>67.8</v>
      </c>
      <c r="N869" s="78">
        <v>54.2</v>
      </c>
      <c r="O869" s="78">
        <v>23.5</v>
      </c>
      <c r="P869" s="78">
        <v>0.79200000000000004</v>
      </c>
      <c r="Q869" s="78">
        <v>0.27500000000000002</v>
      </c>
      <c r="R869" s="78">
        <v>0.22900000000000001</v>
      </c>
      <c r="S869" s="78">
        <v>1109</v>
      </c>
      <c r="T869" s="78"/>
      <c r="U869" s="78"/>
      <c r="V869" s="78"/>
      <c r="W869" s="78">
        <v>0.39</v>
      </c>
      <c r="X869" s="78"/>
      <c r="Y869" s="78"/>
      <c r="Z869" s="78">
        <v>3248</v>
      </c>
      <c r="AA869" s="78">
        <v>291.89999999999998</v>
      </c>
      <c r="AB869" s="78">
        <v>4</v>
      </c>
      <c r="AC869" s="78">
        <v>2688.6428571428573</v>
      </c>
      <c r="AD869" s="78">
        <v>320.27199999999999</v>
      </c>
      <c r="AE869" s="78"/>
      <c r="AF869" s="78"/>
      <c r="AG869" s="78"/>
      <c r="AH869" s="111">
        <v>8.6999999999999994E-2</v>
      </c>
      <c r="AI869" s="124">
        <v>6.0479069767441863E-2</v>
      </c>
      <c r="AJ869" s="78">
        <v>36.729999999999997</v>
      </c>
      <c r="AK869" s="124">
        <v>2007.860574269007</v>
      </c>
      <c r="AL869" s="78"/>
      <c r="AM869" s="124">
        <v>6200.4305748538</v>
      </c>
      <c r="AN869" s="124">
        <v>9170.2122988304109</v>
      </c>
      <c r="AO869" s="124">
        <v>2.5239918128654959</v>
      </c>
      <c r="AP869" s="78"/>
      <c r="AQ869" s="78"/>
      <c r="AR869" s="122">
        <v>9.4663762591886746E-2</v>
      </c>
      <c r="AS869" s="7">
        <f t="shared" si="383"/>
        <v>1.0430999999999999</v>
      </c>
      <c r="AT869" s="78">
        <v>59</v>
      </c>
      <c r="AU869" s="78"/>
      <c r="AV869" s="78"/>
      <c r="AW869" s="78" t="s">
        <v>97</v>
      </c>
      <c r="AX869" s="78" t="s">
        <v>98</v>
      </c>
      <c r="AY869" s="78"/>
      <c r="AZ869" s="78"/>
      <c r="BA869" s="78"/>
      <c r="BB869" s="78"/>
      <c r="BC869" s="78" t="str">
        <f t="shared" si="386"/>
        <v>R65S7C3</v>
      </c>
      <c r="BD869" s="78" t="e">
        <f t="shared" si="388"/>
        <v>#DIV/0!</v>
      </c>
      <c r="BE869" s="78"/>
      <c r="BF869" s="78"/>
      <c r="BG869" s="99">
        <v>30.1</v>
      </c>
      <c r="BH869" s="142">
        <v>1.4810781377620474</v>
      </c>
      <c r="BI869" s="99">
        <v>3</v>
      </c>
      <c r="BJ869" s="99">
        <f t="shared" si="389"/>
        <v>12.243333333333332</v>
      </c>
      <c r="BK869" s="99">
        <v>73.200186690521576</v>
      </c>
      <c r="BL869" s="142">
        <v>2.8851063829787233</v>
      </c>
      <c r="BM869" s="76" t="str">
        <f t="shared" si="401"/>
        <v>R65S7</v>
      </c>
      <c r="BN869" s="76" t="e">
        <f t="shared" si="390"/>
        <v>#DIV/0!</v>
      </c>
      <c r="BO869" s="76"/>
      <c r="BP869" s="110">
        <f t="shared" si="391"/>
        <v>18.684166478956925</v>
      </c>
      <c r="BQ869" s="144">
        <f t="shared" si="392"/>
        <v>0.33800000000000002</v>
      </c>
      <c r="BR869" s="110">
        <f t="shared" si="393"/>
        <v>17.79656555157101</v>
      </c>
      <c r="BS869" s="99">
        <v>7</v>
      </c>
      <c r="BT869" s="99">
        <f t="shared" si="394"/>
        <v>0</v>
      </c>
      <c r="BU869" s="122">
        <v>1</v>
      </c>
      <c r="BV869" s="122">
        <f t="shared" si="395"/>
        <v>-1109</v>
      </c>
      <c r="BW869" s="122">
        <f t="shared" si="396"/>
        <v>9.7446808510638309E-3</v>
      </c>
      <c r="BX869" s="122" t="s">
        <v>1376</v>
      </c>
      <c r="BY869" s="122">
        <f t="shared" si="397"/>
        <v>0.12210671879253396</v>
      </c>
      <c r="BZ869" s="78">
        <v>-5.9427501075406646</v>
      </c>
      <c r="CA869" s="122">
        <f t="shared" si="398"/>
        <v>-6.2764565224553097</v>
      </c>
      <c r="CB869" s="122">
        <f t="shared" si="399"/>
        <v>-6.5469717985731331</v>
      </c>
    </row>
    <row r="870" spans="1:80" x14ac:dyDescent="0.35">
      <c r="A870" s="101" t="s">
        <v>181</v>
      </c>
      <c r="B870" s="76">
        <v>6</v>
      </c>
      <c r="C870" s="76" t="s">
        <v>45</v>
      </c>
      <c r="D870" s="76">
        <v>1</v>
      </c>
      <c r="E870" s="78"/>
      <c r="F870" s="76">
        <v>2920</v>
      </c>
      <c r="G870" s="76">
        <v>2920.8</v>
      </c>
      <c r="H870" s="76">
        <f t="shared" si="416"/>
        <v>2749</v>
      </c>
      <c r="I870" s="76">
        <f t="shared" si="416"/>
        <v>2749.8</v>
      </c>
      <c r="J870" s="116">
        <v>7.8744000000017902</v>
      </c>
      <c r="K870" s="78">
        <v>248</v>
      </c>
      <c r="L870" s="78">
        <v>172.7</v>
      </c>
      <c r="M870" s="78">
        <v>110</v>
      </c>
      <c r="N870" s="78">
        <v>74</v>
      </c>
      <c r="O870" s="78">
        <v>14.7</v>
      </c>
      <c r="P870" s="78">
        <v>0.41699999999999998</v>
      </c>
      <c r="Q870" s="78">
        <v>0.16</v>
      </c>
      <c r="R870" s="78">
        <v>0.17799999999999999</v>
      </c>
      <c r="S870" s="78">
        <v>1976</v>
      </c>
      <c r="T870" s="78"/>
      <c r="U870" s="78"/>
      <c r="V870" s="78"/>
      <c r="W870" s="78">
        <v>0.20399999999999999</v>
      </c>
      <c r="X870" s="78"/>
      <c r="Y870" s="78"/>
      <c r="Z870" s="78">
        <v>2264</v>
      </c>
      <c r="AA870" s="78">
        <v>31.2</v>
      </c>
      <c r="AB870" s="78">
        <v>3</v>
      </c>
      <c r="AC870" s="78">
        <v>3060.9047619047619</v>
      </c>
      <c r="AD870" s="78">
        <v>318.13900000000001</v>
      </c>
      <c r="AE870" s="78"/>
      <c r="AF870" s="78"/>
      <c r="AG870" s="78"/>
      <c r="AH870" s="111">
        <v>7.8E-2</v>
      </c>
      <c r="AI870" s="124">
        <v>7.0567391304347846E-2</v>
      </c>
      <c r="AJ870" s="78">
        <v>56.11</v>
      </c>
      <c r="AK870" s="124">
        <v>1697.1820509803911</v>
      </c>
      <c r="AL870" s="78"/>
      <c r="AM870" s="124">
        <v>6185.2374661764688</v>
      </c>
      <c r="AN870" s="124">
        <v>9479.8168063725498</v>
      </c>
      <c r="AO870" s="124">
        <v>3.3410529411764678</v>
      </c>
      <c r="AP870" s="78"/>
      <c r="AQ870" s="78"/>
      <c r="AR870" s="122">
        <v>8.4263054713954733E-2</v>
      </c>
      <c r="AS870" s="7">
        <f t="shared" si="383"/>
        <v>1.4184000000000001</v>
      </c>
      <c r="AT870" s="78">
        <v>64.099999999999994</v>
      </c>
      <c r="AU870" s="78"/>
      <c r="AV870" s="78"/>
      <c r="AW870" s="78" t="s">
        <v>97</v>
      </c>
      <c r="AX870" s="78" t="s">
        <v>98</v>
      </c>
      <c r="AY870" s="78"/>
      <c r="AZ870" s="78"/>
      <c r="BA870" s="78"/>
      <c r="BB870" s="78"/>
      <c r="BC870" s="78" t="str">
        <f t="shared" si="386"/>
        <v>R65S6C1</v>
      </c>
      <c r="BD870" s="78" t="e">
        <f t="shared" si="388"/>
        <v>#DIV/0!</v>
      </c>
      <c r="BE870" s="78"/>
      <c r="BF870" s="78"/>
      <c r="BG870" s="99">
        <v>30.1</v>
      </c>
      <c r="BH870" s="142">
        <v>1.632507574407414</v>
      </c>
      <c r="BI870" s="99">
        <v>4</v>
      </c>
      <c r="BJ870" s="99">
        <f t="shared" si="389"/>
        <v>14.0275</v>
      </c>
      <c r="BK870" s="99">
        <v>54.551858169751597</v>
      </c>
      <c r="BL870" s="142">
        <v>7.4829931972789119</v>
      </c>
      <c r="BM870" s="76" t="str">
        <f t="shared" si="401"/>
        <v>R65S6</v>
      </c>
      <c r="BN870" s="76" t="e">
        <f t="shared" si="390"/>
        <v>#DIV/0!</v>
      </c>
      <c r="BO870" s="76"/>
      <c r="BP870" s="110">
        <f t="shared" si="391"/>
        <v>18.287704866165821</v>
      </c>
      <c r="BQ870" s="144">
        <f t="shared" si="392"/>
        <v>0.30424999999999996</v>
      </c>
      <c r="BR870" s="110">
        <f t="shared" si="393"/>
        <v>15.2595285820372</v>
      </c>
      <c r="BS870" s="99">
        <v>7</v>
      </c>
      <c r="BT870" s="99">
        <f t="shared" si="394"/>
        <v>0</v>
      </c>
      <c r="BU870" s="122">
        <v>1</v>
      </c>
      <c r="BV870" s="122">
        <f t="shared" si="395"/>
        <v>-1976</v>
      </c>
      <c r="BW870" s="122">
        <f t="shared" si="396"/>
        <v>1.2108843537414966E-2</v>
      </c>
      <c r="BX870" s="122" t="s">
        <v>1376</v>
      </c>
      <c r="BY870" s="122">
        <f t="shared" si="397"/>
        <v>0.22030828846696374</v>
      </c>
      <c r="BZ870" s="78">
        <v>-6.4266682783867317</v>
      </c>
      <c r="CA870" s="122">
        <f t="shared" si="398"/>
        <v>-6.2432354566306847</v>
      </c>
      <c r="CB870" s="122">
        <f t="shared" si="399"/>
        <v>-8.8554051716849642</v>
      </c>
    </row>
    <row r="871" spans="1:80" x14ac:dyDescent="0.35">
      <c r="A871" s="101" t="s">
        <v>181</v>
      </c>
      <c r="B871" s="76">
        <f t="shared" ref="B871:C873" si="418">B870</f>
        <v>6</v>
      </c>
      <c r="C871" s="76" t="str">
        <f t="shared" si="418"/>
        <v>Basalt</v>
      </c>
      <c r="D871" s="76">
        <v>2</v>
      </c>
      <c r="E871" s="78"/>
      <c r="F871" s="76">
        <v>2934.5</v>
      </c>
      <c r="G871" s="76">
        <v>2935.3</v>
      </c>
      <c r="H871" s="76">
        <f t="shared" si="416"/>
        <v>2763.5</v>
      </c>
      <c r="I871" s="76">
        <f t="shared" si="416"/>
        <v>2764.3</v>
      </c>
      <c r="J871" s="116">
        <v>7.8744000000017902</v>
      </c>
      <c r="K871" s="78">
        <v>249.8</v>
      </c>
      <c r="L871" s="78">
        <v>122</v>
      </c>
      <c r="M871" s="78">
        <v>92</v>
      </c>
      <c r="N871" s="78">
        <v>87.2</v>
      </c>
      <c r="O871" s="78">
        <v>28.9</v>
      </c>
      <c r="P871" s="78">
        <v>1.103</v>
      </c>
      <c r="Q871" s="78">
        <v>0.372</v>
      </c>
      <c r="R871" s="78">
        <v>0.36299999999999999</v>
      </c>
      <c r="S871" s="78">
        <v>2029</v>
      </c>
      <c r="T871" s="78"/>
      <c r="U871" s="78"/>
      <c r="V871" s="78"/>
      <c r="W871" s="78">
        <v>0.45</v>
      </c>
      <c r="X871" s="78"/>
      <c r="Y871" s="78"/>
      <c r="Z871" s="78">
        <v>4176</v>
      </c>
      <c r="AA871" s="78">
        <v>69.2</v>
      </c>
      <c r="AB871" s="78">
        <v>3</v>
      </c>
      <c r="AC871" s="78">
        <v>3060.9047619047619</v>
      </c>
      <c r="AD871" s="78">
        <v>318.13900000000001</v>
      </c>
      <c r="AE871" s="78"/>
      <c r="AF871" s="78"/>
      <c r="AG871" s="78"/>
      <c r="AH871" s="111">
        <v>7.8E-2</v>
      </c>
      <c r="AI871" s="124">
        <v>7.0567391304347846E-2</v>
      </c>
      <c r="AJ871" s="78">
        <v>56.11</v>
      </c>
      <c r="AK871" s="124">
        <v>1697.1820509803911</v>
      </c>
      <c r="AL871" s="78"/>
      <c r="AM871" s="124">
        <v>6185.2374661764688</v>
      </c>
      <c r="AN871" s="124">
        <v>9479.8168063725498</v>
      </c>
      <c r="AO871" s="124">
        <v>3.3410529411764678</v>
      </c>
      <c r="AP871" s="78"/>
      <c r="AQ871" s="78"/>
      <c r="AR871" s="122">
        <v>8.4263054713954733E-2</v>
      </c>
      <c r="AS871" s="7">
        <f t="shared" si="383"/>
        <v>1.4184000000000001</v>
      </c>
      <c r="AT871" s="78">
        <v>64.099999999999994</v>
      </c>
      <c r="AU871" s="78"/>
      <c r="AV871" s="78"/>
      <c r="AW871" s="78" t="s">
        <v>97</v>
      </c>
      <c r="AX871" s="78" t="s">
        <v>98</v>
      </c>
      <c r="AY871" s="78"/>
      <c r="AZ871" s="78"/>
      <c r="BA871" s="78"/>
      <c r="BB871" s="78"/>
      <c r="BC871" s="78" t="str">
        <f t="shared" si="386"/>
        <v>R65S6C2</v>
      </c>
      <c r="BD871" s="78" t="e">
        <f t="shared" si="388"/>
        <v>#DIV/0!</v>
      </c>
      <c r="BE871" s="78"/>
      <c r="BF871" s="78"/>
      <c r="BG871" s="99">
        <v>30.1</v>
      </c>
      <c r="BH871" s="142">
        <v>1.632507574407414</v>
      </c>
      <c r="BI871" s="99">
        <v>4</v>
      </c>
      <c r="BJ871" s="99">
        <f t="shared" si="389"/>
        <v>14.0275</v>
      </c>
      <c r="BK871" s="99">
        <v>54.551858169751597</v>
      </c>
      <c r="BL871" s="142">
        <v>3.183391003460208</v>
      </c>
      <c r="BM871" s="76" t="str">
        <f t="shared" si="401"/>
        <v>R65S6</v>
      </c>
      <c r="BN871" s="76" t="e">
        <f t="shared" si="390"/>
        <v>#DIV/0!</v>
      </c>
      <c r="BO871" s="76"/>
      <c r="BP871" s="110">
        <f t="shared" si="391"/>
        <v>11.122016988336894</v>
      </c>
      <c r="BQ871" s="144">
        <f t="shared" si="392"/>
        <v>0.30424999999999996</v>
      </c>
      <c r="BR871" s="110">
        <f t="shared" si="393"/>
        <v>15.2595285820372</v>
      </c>
      <c r="BS871" s="99">
        <v>7</v>
      </c>
      <c r="BT871" s="99">
        <f t="shared" si="394"/>
        <v>0</v>
      </c>
      <c r="BU871" s="122">
        <v>1</v>
      </c>
      <c r="BV871" s="122">
        <f t="shared" si="395"/>
        <v>-2029</v>
      </c>
      <c r="BW871" s="122">
        <f t="shared" si="396"/>
        <v>1.2560553633217994E-2</v>
      </c>
      <c r="BX871" s="122" t="s">
        <v>1376</v>
      </c>
      <c r="BY871" s="122">
        <f t="shared" si="397"/>
        <v>0.10716404895095061</v>
      </c>
      <c r="BZ871" s="78">
        <v>-6.2479764896433556</v>
      </c>
      <c r="CA871" s="122">
        <f t="shared" si="398"/>
        <v>-6.2432354566306847</v>
      </c>
      <c r="CB871" s="122">
        <f t="shared" si="399"/>
        <v>-8.8554051716849642</v>
      </c>
    </row>
    <row r="872" spans="1:80" x14ac:dyDescent="0.35">
      <c r="A872" s="101" t="s">
        <v>181</v>
      </c>
      <c r="B872" s="76">
        <f t="shared" si="418"/>
        <v>6</v>
      </c>
      <c r="C872" s="76" t="str">
        <f t="shared" si="418"/>
        <v>Basalt</v>
      </c>
      <c r="D872" s="76">
        <v>3</v>
      </c>
      <c r="E872" s="78"/>
      <c r="F872" s="76">
        <v>2949.2</v>
      </c>
      <c r="G872" s="76">
        <v>2950</v>
      </c>
      <c r="H872" s="76">
        <f t="shared" si="416"/>
        <v>2778.2</v>
      </c>
      <c r="I872" s="76">
        <f t="shared" si="416"/>
        <v>2779</v>
      </c>
      <c r="J872" s="116">
        <v>7.8744000000017902</v>
      </c>
      <c r="K872" s="78">
        <v>249.8</v>
      </c>
      <c r="L872" s="78">
        <v>122</v>
      </c>
      <c r="M872" s="78">
        <v>92</v>
      </c>
      <c r="N872" s="78">
        <v>87.2</v>
      </c>
      <c r="O872" s="78">
        <v>28.9</v>
      </c>
      <c r="P872" s="78">
        <v>1.103</v>
      </c>
      <c r="Q872" s="78">
        <v>0.372</v>
      </c>
      <c r="R872" s="78">
        <v>0.36299999999999999</v>
      </c>
      <c r="S872" s="78">
        <v>2029</v>
      </c>
      <c r="T872" s="78"/>
      <c r="U872" s="78"/>
      <c r="V872" s="78"/>
      <c r="W872" s="78">
        <v>0.45</v>
      </c>
      <c r="X872" s="78"/>
      <c r="Y872" s="78"/>
      <c r="Z872" s="78">
        <v>4176</v>
      </c>
      <c r="AA872" s="78">
        <v>69.2</v>
      </c>
      <c r="AB872" s="78">
        <v>3</v>
      </c>
      <c r="AC872" s="78">
        <v>3060.9047619047619</v>
      </c>
      <c r="AD872" s="78">
        <v>318.13900000000001</v>
      </c>
      <c r="AE872" s="78"/>
      <c r="AF872" s="78"/>
      <c r="AG872" s="78"/>
      <c r="AH872" s="111">
        <v>7.8E-2</v>
      </c>
      <c r="AI872" s="124">
        <v>7.0567391304347846E-2</v>
      </c>
      <c r="AJ872" s="78">
        <v>56.11</v>
      </c>
      <c r="AK872" s="124">
        <v>1697.1820509803911</v>
      </c>
      <c r="AL872" s="78"/>
      <c r="AM872" s="124">
        <v>6185.2374661764688</v>
      </c>
      <c r="AN872" s="124">
        <v>9479.8168063725498</v>
      </c>
      <c r="AO872" s="124">
        <v>3.3410529411764678</v>
      </c>
      <c r="AP872" s="78"/>
      <c r="AQ872" s="78"/>
      <c r="AR872" s="122">
        <v>8.4263054713954733E-2</v>
      </c>
      <c r="AS872" s="7">
        <f t="shared" si="383"/>
        <v>1.4184000000000001</v>
      </c>
      <c r="AT872" s="78">
        <v>64.099999999999994</v>
      </c>
      <c r="AU872" s="78"/>
      <c r="AV872" s="78"/>
      <c r="AW872" s="78" t="s">
        <v>97</v>
      </c>
      <c r="AX872" s="78" t="s">
        <v>98</v>
      </c>
      <c r="AY872" s="78"/>
      <c r="AZ872" s="78"/>
      <c r="BA872" s="78"/>
      <c r="BB872" s="78"/>
      <c r="BC872" s="78" t="str">
        <f t="shared" si="386"/>
        <v>R65S6C3</v>
      </c>
      <c r="BD872" s="78" t="e">
        <f t="shared" si="388"/>
        <v>#DIV/0!</v>
      </c>
      <c r="BE872" s="78"/>
      <c r="BF872" s="78"/>
      <c r="BG872" s="99">
        <v>30.1</v>
      </c>
      <c r="BH872" s="142">
        <v>1.632507574407414</v>
      </c>
      <c r="BI872" s="99">
        <v>4</v>
      </c>
      <c r="BJ872" s="99">
        <f t="shared" si="389"/>
        <v>14.0275</v>
      </c>
      <c r="BK872" s="99">
        <v>54.551858169751597</v>
      </c>
      <c r="BL872" s="142">
        <v>3.183391003460208</v>
      </c>
      <c r="BM872" s="76" t="str">
        <f t="shared" si="401"/>
        <v>R65S6</v>
      </c>
      <c r="BN872" s="76" t="e">
        <f t="shared" si="390"/>
        <v>#DIV/0!</v>
      </c>
      <c r="BO872" s="76"/>
      <c r="BP872" s="110">
        <f t="shared" si="391"/>
        <v>11.122016988336894</v>
      </c>
      <c r="BQ872" s="144">
        <f t="shared" si="392"/>
        <v>0.30424999999999996</v>
      </c>
      <c r="BR872" s="110">
        <f t="shared" si="393"/>
        <v>15.2595285820372</v>
      </c>
      <c r="BS872" s="99">
        <v>7</v>
      </c>
      <c r="BT872" s="99">
        <f t="shared" si="394"/>
        <v>0</v>
      </c>
      <c r="BU872" s="122">
        <v>1</v>
      </c>
      <c r="BV872" s="122">
        <f t="shared" si="395"/>
        <v>-2029</v>
      </c>
      <c r="BW872" s="122">
        <f t="shared" si="396"/>
        <v>1.2560553633217994E-2</v>
      </c>
      <c r="BX872" s="122" t="s">
        <v>1376</v>
      </c>
      <c r="BY872" s="122">
        <f t="shared" si="397"/>
        <v>0.10716404895095061</v>
      </c>
      <c r="BZ872" s="78">
        <v>-6.2479764896433556</v>
      </c>
      <c r="CA872" s="122">
        <f t="shared" si="398"/>
        <v>-6.2432354566306847</v>
      </c>
      <c r="CB872" s="122">
        <f t="shared" si="399"/>
        <v>-8.8554051716849642</v>
      </c>
    </row>
    <row r="873" spans="1:80" x14ac:dyDescent="0.35">
      <c r="A873" s="101" t="s">
        <v>181</v>
      </c>
      <c r="B873" s="76">
        <f t="shared" si="418"/>
        <v>6</v>
      </c>
      <c r="C873" s="76" t="str">
        <f t="shared" si="418"/>
        <v>Basalt</v>
      </c>
      <c r="D873" s="76">
        <v>4</v>
      </c>
      <c r="E873" s="78"/>
      <c r="F873" s="76">
        <v>2968.2</v>
      </c>
      <c r="G873" s="76">
        <v>2969</v>
      </c>
      <c r="H873" s="76">
        <f t="shared" si="416"/>
        <v>2797.2</v>
      </c>
      <c r="I873" s="76">
        <f t="shared" si="416"/>
        <v>2798</v>
      </c>
      <c r="J873" s="116">
        <v>7.8744000000017902</v>
      </c>
      <c r="K873" s="78">
        <v>251.6</v>
      </c>
      <c r="L873" s="78">
        <v>124</v>
      </c>
      <c r="M873" s="78">
        <v>75.5</v>
      </c>
      <c r="N873" s="78">
        <v>120</v>
      </c>
      <c r="O873" s="78">
        <v>19.100000000000001</v>
      </c>
      <c r="P873" s="78">
        <v>1.0660000000000001</v>
      </c>
      <c r="Q873" s="78">
        <v>0.35499999999999998</v>
      </c>
      <c r="R873" s="78">
        <v>0.313</v>
      </c>
      <c r="S873" s="78">
        <v>2108</v>
      </c>
      <c r="T873" s="78"/>
      <c r="U873" s="78"/>
      <c r="V873" s="78"/>
      <c r="W873" s="78">
        <v>0.436</v>
      </c>
      <c r="X873" s="78"/>
      <c r="Y873" s="78"/>
      <c r="Z873" s="78">
        <v>4127</v>
      </c>
      <c r="AA873" s="78">
        <v>80.3</v>
      </c>
      <c r="AB873" s="78">
        <v>3</v>
      </c>
      <c r="AC873" s="78">
        <v>3060.9047619047619</v>
      </c>
      <c r="AD873" s="78">
        <v>318.13900000000001</v>
      </c>
      <c r="AE873" s="78"/>
      <c r="AF873" s="78"/>
      <c r="AG873" s="78"/>
      <c r="AH873" s="111">
        <v>7.8E-2</v>
      </c>
      <c r="AI873" s="124">
        <v>7.0567391304347846E-2</v>
      </c>
      <c r="AJ873" s="78">
        <v>56.11</v>
      </c>
      <c r="AK873" s="124">
        <v>1697.1820509803911</v>
      </c>
      <c r="AL873" s="78"/>
      <c r="AM873" s="124">
        <v>6185.2374661764688</v>
      </c>
      <c r="AN873" s="124">
        <v>9479.8168063725498</v>
      </c>
      <c r="AO873" s="124">
        <v>3.3410529411764678</v>
      </c>
      <c r="AP873" s="78"/>
      <c r="AQ873" s="78"/>
      <c r="AR873" s="122">
        <v>8.4263054713954733E-2</v>
      </c>
      <c r="AS873" s="7">
        <f t="shared" si="383"/>
        <v>1.4184000000000001</v>
      </c>
      <c r="AT873" s="78">
        <v>64.099999999999994</v>
      </c>
      <c r="AU873" s="78"/>
      <c r="AV873" s="78"/>
      <c r="AW873" s="78" t="s">
        <v>97</v>
      </c>
      <c r="AX873" s="78" t="s">
        <v>98</v>
      </c>
      <c r="AY873" s="78"/>
      <c r="AZ873" s="78"/>
      <c r="BA873" s="78"/>
      <c r="BB873" s="78"/>
      <c r="BC873" s="78" t="str">
        <f t="shared" si="386"/>
        <v>R65S6C4</v>
      </c>
      <c r="BD873" s="78" t="e">
        <f t="shared" si="388"/>
        <v>#DIV/0!</v>
      </c>
      <c r="BE873" s="78"/>
      <c r="BF873" s="78"/>
      <c r="BG873" s="99">
        <v>30.1</v>
      </c>
      <c r="BH873" s="142">
        <v>1.632507574407414</v>
      </c>
      <c r="BI873" s="99">
        <v>4</v>
      </c>
      <c r="BJ873" s="99">
        <f t="shared" si="389"/>
        <v>14.0275</v>
      </c>
      <c r="BK873" s="99">
        <v>54.551858169751597</v>
      </c>
      <c r="BL873" s="142">
        <v>3.9528795811518322</v>
      </c>
      <c r="BM873" s="76" t="str">
        <f t="shared" si="401"/>
        <v>R65S6</v>
      </c>
      <c r="BN873" s="76" t="e">
        <f t="shared" si="390"/>
        <v>#DIV/0!</v>
      </c>
      <c r="BO873" s="76"/>
      <c r="BP873" s="110">
        <f t="shared" si="391"/>
        <v>20.506375485309192</v>
      </c>
      <c r="BQ873" s="144">
        <f t="shared" si="392"/>
        <v>0.30424999999999996</v>
      </c>
      <c r="BR873" s="110">
        <f t="shared" si="393"/>
        <v>15.2595285820372</v>
      </c>
      <c r="BS873" s="99">
        <v>7</v>
      </c>
      <c r="BT873" s="99">
        <f t="shared" si="394"/>
        <v>0</v>
      </c>
      <c r="BU873" s="122">
        <v>1</v>
      </c>
      <c r="BV873" s="122">
        <f t="shared" si="395"/>
        <v>-2108</v>
      </c>
      <c r="BW873" s="122">
        <f t="shared" si="396"/>
        <v>1.638743455497382E-2</v>
      </c>
      <c r="BX873" s="122" t="s">
        <v>1376</v>
      </c>
      <c r="BY873" s="122">
        <f t="shared" si="397"/>
        <v>0.15433107122068013</v>
      </c>
      <c r="BZ873" s="78">
        <v>-6.050320568849294</v>
      </c>
      <c r="CA873" s="122">
        <f t="shared" si="398"/>
        <v>-6.2432354566306847</v>
      </c>
      <c r="CB873" s="122">
        <f t="shared" si="399"/>
        <v>-8.8554051716849642</v>
      </c>
    </row>
    <row r="874" spans="1:80" x14ac:dyDescent="0.35">
      <c r="A874" s="101" t="s">
        <v>181</v>
      </c>
      <c r="B874" s="76">
        <v>4</v>
      </c>
      <c r="C874" s="76" t="s">
        <v>44</v>
      </c>
      <c r="D874" s="76">
        <v>1</v>
      </c>
      <c r="E874" s="78"/>
      <c r="F874" s="76">
        <v>3299</v>
      </c>
      <c r="G874" s="76">
        <v>3300</v>
      </c>
      <c r="H874" s="76">
        <f t="shared" si="416"/>
        <v>3128</v>
      </c>
      <c r="I874" s="76">
        <f t="shared" si="416"/>
        <v>3129</v>
      </c>
      <c r="J874" s="116">
        <v>9.843</v>
      </c>
      <c r="K874" s="78">
        <v>269.60000000000002</v>
      </c>
      <c r="L874" s="78">
        <v>83.2</v>
      </c>
      <c r="M874" s="78">
        <v>65.7</v>
      </c>
      <c r="N874" s="78">
        <v>59.5</v>
      </c>
      <c r="O874" s="78">
        <v>23.2</v>
      </c>
      <c r="P874" s="78">
        <v>1.149</v>
      </c>
      <c r="Q874" s="78">
        <v>0.36899999999999999</v>
      </c>
      <c r="R874" s="78">
        <v>0.38500000000000001</v>
      </c>
      <c r="S874" s="78">
        <v>1559</v>
      </c>
      <c r="T874" s="78"/>
      <c r="U874" s="78"/>
      <c r="V874" s="78"/>
      <c r="W874" s="78">
        <v>0.45200000000000001</v>
      </c>
      <c r="X874" s="78"/>
      <c r="Y874" s="78"/>
      <c r="Z874" s="78">
        <v>4161</v>
      </c>
      <c r="AA874" s="78">
        <v>386.2</v>
      </c>
      <c r="AB874" s="78">
        <v>12.3</v>
      </c>
      <c r="AC874" s="78">
        <v>2862.4047619047619</v>
      </c>
      <c r="AD874" s="78">
        <v>319.38499999999999</v>
      </c>
      <c r="AE874" s="78"/>
      <c r="AF874" s="78"/>
      <c r="AG874" s="78"/>
      <c r="AH874" s="111">
        <v>8.1000000000000003E-2</v>
      </c>
      <c r="AI874" s="124">
        <v>7.7452777777777759E-2</v>
      </c>
      <c r="AJ874" s="78">
        <v>55.17</v>
      </c>
      <c r="AK874" s="124">
        <v>1722.24478</v>
      </c>
      <c r="AL874" s="78"/>
      <c r="AM874" s="124">
        <v>6889.9197969565239</v>
      </c>
      <c r="AN874" s="124">
        <v>10946.64968217392</v>
      </c>
      <c r="AO874" s="124">
        <v>4.0224856521739127</v>
      </c>
      <c r="AP874" s="78"/>
      <c r="AQ874" s="78"/>
      <c r="AR874" s="122">
        <v>9.345658872575674E-2</v>
      </c>
      <c r="AS874" s="7">
        <f t="shared" si="383"/>
        <v>1.5467999999999997</v>
      </c>
      <c r="AT874" s="78">
        <v>62.1</v>
      </c>
      <c r="AU874" s="78"/>
      <c r="AV874" s="78"/>
      <c r="AW874" s="78" t="s">
        <v>97</v>
      </c>
      <c r="AX874" s="78" t="s">
        <v>98</v>
      </c>
      <c r="AY874" s="78"/>
      <c r="AZ874" s="78"/>
      <c r="BA874" s="78"/>
      <c r="BB874" s="78"/>
      <c r="BC874" s="78" t="str">
        <f t="shared" si="386"/>
        <v>R65S4C1</v>
      </c>
      <c r="BD874" s="78" t="e">
        <f t="shared" si="388"/>
        <v>#DIV/0!</v>
      </c>
      <c r="BE874" s="78"/>
      <c r="BF874" s="78"/>
      <c r="BG874" s="99">
        <v>30.2</v>
      </c>
      <c r="BH874" s="142">
        <v>1.5261917708899764</v>
      </c>
      <c r="BI874" s="99">
        <v>4</v>
      </c>
      <c r="BJ874" s="99">
        <f t="shared" si="389"/>
        <v>13.7925</v>
      </c>
      <c r="BK874" s="99">
        <v>51.883356206357838</v>
      </c>
      <c r="BL874" s="142">
        <v>2.8318965517241383</v>
      </c>
      <c r="BM874" s="76" t="str">
        <f t="shared" si="401"/>
        <v>R65S4</v>
      </c>
      <c r="BN874" s="76" t="e">
        <f t="shared" si="390"/>
        <v>#DIV/0!</v>
      </c>
      <c r="BO874" s="76"/>
      <c r="BP874" s="110">
        <f t="shared" si="391"/>
        <v>19.476614737099709</v>
      </c>
      <c r="BQ874" s="144">
        <f t="shared" si="392"/>
        <v>0.32200000000000001</v>
      </c>
      <c r="BR874" s="110">
        <f t="shared" si="393"/>
        <v>16.58679283383162</v>
      </c>
      <c r="BS874" s="99">
        <v>7</v>
      </c>
      <c r="BT874" s="99">
        <f t="shared" si="394"/>
        <v>0</v>
      </c>
      <c r="BU874" s="122">
        <v>1</v>
      </c>
      <c r="BV874" s="122">
        <f t="shared" si="395"/>
        <v>-1559</v>
      </c>
      <c r="BW874" s="122">
        <f t="shared" si="396"/>
        <v>1.6594827586206898E-2</v>
      </c>
      <c r="BX874" s="122" t="s">
        <v>1377</v>
      </c>
      <c r="BY874" s="122">
        <f t="shared" si="397"/>
        <v>0.12271661224624233</v>
      </c>
      <c r="BZ874" s="78">
        <v>-5.9112868380848802</v>
      </c>
      <c r="CA874" s="122">
        <f t="shared" si="398"/>
        <v>-6.3206066918546417</v>
      </c>
      <c r="CB874" s="122">
        <f t="shared" si="399"/>
        <v>-9.7767144309607588</v>
      </c>
    </row>
    <row r="875" spans="1:80" x14ac:dyDescent="0.35">
      <c r="A875" s="101" t="s">
        <v>181</v>
      </c>
      <c r="B875" s="76">
        <f t="shared" ref="B875:C877" si="419">B874</f>
        <v>4</v>
      </c>
      <c r="C875" s="76" t="str">
        <f t="shared" si="419"/>
        <v>Felsic</v>
      </c>
      <c r="D875" s="76">
        <v>2</v>
      </c>
      <c r="E875" s="78"/>
      <c r="F875" s="76">
        <v>3317</v>
      </c>
      <c r="G875" s="76">
        <v>3317.8</v>
      </c>
      <c r="H875" s="76">
        <f t="shared" si="416"/>
        <v>3146</v>
      </c>
      <c r="I875" s="76">
        <f t="shared" si="416"/>
        <v>3146.8</v>
      </c>
      <c r="J875" s="116">
        <v>7.8744000000017902</v>
      </c>
      <c r="K875" s="78">
        <v>269.60000000000002</v>
      </c>
      <c r="L875" s="78">
        <v>180.5</v>
      </c>
      <c r="M875" s="78">
        <v>135</v>
      </c>
      <c r="N875" s="78">
        <v>129</v>
      </c>
      <c r="O875" s="78">
        <v>24</v>
      </c>
      <c r="P875" s="78">
        <v>0.85199999999999998</v>
      </c>
      <c r="Q875" s="78">
        <v>0.26500000000000001</v>
      </c>
      <c r="R875" s="78">
        <v>0.34300000000000003</v>
      </c>
      <c r="S875" s="78">
        <v>1188</v>
      </c>
      <c r="T875" s="78"/>
      <c r="U875" s="78"/>
      <c r="V875" s="78"/>
      <c r="W875" s="78">
        <v>0.40799999999999997</v>
      </c>
      <c r="X875" s="78"/>
      <c r="Y875" s="78"/>
      <c r="Z875" s="78">
        <v>2897</v>
      </c>
      <c r="AA875" s="78">
        <v>34.700000000000003</v>
      </c>
      <c r="AB875" s="78">
        <v>12.3</v>
      </c>
      <c r="AC875" s="78">
        <v>2862.4047619047619</v>
      </c>
      <c r="AD875" s="78">
        <v>319.38499999999999</v>
      </c>
      <c r="AE875" s="78"/>
      <c r="AF875" s="78"/>
      <c r="AG875" s="78"/>
      <c r="AH875" s="111">
        <v>8.1000000000000003E-2</v>
      </c>
      <c r="AI875" s="124">
        <v>7.7452777777777759E-2</v>
      </c>
      <c r="AJ875" s="78">
        <v>55.17</v>
      </c>
      <c r="AK875" s="124">
        <v>1722.24478</v>
      </c>
      <c r="AL875" s="78"/>
      <c r="AM875" s="124">
        <v>6889.9197969565239</v>
      </c>
      <c r="AN875" s="124">
        <v>10946.64968217392</v>
      </c>
      <c r="AO875" s="124">
        <v>4.0224856521739127</v>
      </c>
      <c r="AP875" s="78"/>
      <c r="AQ875" s="78"/>
      <c r="AR875" s="122">
        <v>9.345658872575674E-2</v>
      </c>
      <c r="AS875" s="7">
        <f t="shared" si="383"/>
        <v>1.5467999999999997</v>
      </c>
      <c r="AT875" s="78">
        <v>62.1</v>
      </c>
      <c r="AU875" s="78"/>
      <c r="AV875" s="78"/>
      <c r="AW875" s="78" t="s">
        <v>97</v>
      </c>
      <c r="AX875" s="78" t="s">
        <v>98</v>
      </c>
      <c r="AY875" s="78"/>
      <c r="AZ875" s="78"/>
      <c r="BA875" s="78"/>
      <c r="BB875" s="78"/>
      <c r="BC875" s="78" t="str">
        <f t="shared" si="386"/>
        <v>R65S4C2</v>
      </c>
      <c r="BD875" s="78" t="e">
        <f t="shared" si="388"/>
        <v>#DIV/0!</v>
      </c>
      <c r="BE875" s="78"/>
      <c r="BF875" s="78"/>
      <c r="BG875" s="99">
        <v>30.2</v>
      </c>
      <c r="BH875" s="142">
        <v>1.5261917708899764</v>
      </c>
      <c r="BI875" s="99">
        <v>4</v>
      </c>
      <c r="BJ875" s="99">
        <f t="shared" si="389"/>
        <v>13.7925</v>
      </c>
      <c r="BK875" s="99">
        <v>51.883356206357838</v>
      </c>
      <c r="BL875" s="142">
        <v>5.625</v>
      </c>
      <c r="BM875" s="76" t="str">
        <f t="shared" si="401"/>
        <v>R65S4</v>
      </c>
      <c r="BN875" s="76" t="e">
        <f t="shared" si="390"/>
        <v>#DIV/0!</v>
      </c>
      <c r="BO875" s="76"/>
      <c r="BP875" s="110">
        <f t="shared" si="391"/>
        <v>9.1626651996533521</v>
      </c>
      <c r="BQ875" s="144">
        <f t="shared" si="392"/>
        <v>0.32200000000000001</v>
      </c>
      <c r="BR875" s="110">
        <f t="shared" si="393"/>
        <v>16.58679283383162</v>
      </c>
      <c r="BS875" s="99">
        <v>7</v>
      </c>
      <c r="BT875" s="99">
        <f t="shared" si="394"/>
        <v>0</v>
      </c>
      <c r="BU875" s="122">
        <v>1</v>
      </c>
      <c r="BV875" s="122">
        <f t="shared" si="395"/>
        <v>-1188</v>
      </c>
      <c r="BW875" s="122">
        <f t="shared" si="396"/>
        <v>1.4291666666666668E-2</v>
      </c>
      <c r="BX875" s="122" t="s">
        <v>1377</v>
      </c>
      <c r="BY875" s="122">
        <f t="shared" si="397"/>
        <v>0.14202742080843742</v>
      </c>
      <c r="BZ875" s="78">
        <v>-6.6314626910327448</v>
      </c>
      <c r="CA875" s="122">
        <f t="shared" si="398"/>
        <v>-6.3206066918546417</v>
      </c>
      <c r="CB875" s="122">
        <f t="shared" si="399"/>
        <v>-9.7767144309607588</v>
      </c>
    </row>
    <row r="876" spans="1:80" x14ac:dyDescent="0.35">
      <c r="A876" s="101" t="s">
        <v>181</v>
      </c>
      <c r="B876" s="76">
        <f t="shared" si="419"/>
        <v>4</v>
      </c>
      <c r="C876" s="76" t="str">
        <f t="shared" si="419"/>
        <v>Felsic</v>
      </c>
      <c r="D876" s="76">
        <v>3</v>
      </c>
      <c r="E876" s="78"/>
      <c r="F876" s="76">
        <v>3333.5</v>
      </c>
      <c r="G876" s="76">
        <v>3334.3</v>
      </c>
      <c r="H876" s="76">
        <f t="shared" si="416"/>
        <v>3162.5</v>
      </c>
      <c r="I876" s="76">
        <f t="shared" si="416"/>
        <v>3163.3</v>
      </c>
      <c r="J876" s="116">
        <v>7.8744000000017902</v>
      </c>
      <c r="K876" s="78">
        <v>271.39999999999998</v>
      </c>
      <c r="L876" s="78">
        <v>180.5</v>
      </c>
      <c r="M876" s="78">
        <v>135</v>
      </c>
      <c r="N876" s="78">
        <v>129</v>
      </c>
      <c r="O876" s="78">
        <v>24</v>
      </c>
      <c r="P876" s="78">
        <v>0.85199999999999998</v>
      </c>
      <c r="Q876" s="78">
        <v>0.26500000000000001</v>
      </c>
      <c r="R876" s="78">
        <v>0.34300000000000003</v>
      </c>
      <c r="S876" s="78">
        <v>1188</v>
      </c>
      <c r="T876" s="78"/>
      <c r="U876" s="78"/>
      <c r="V876" s="78"/>
      <c r="W876" s="78">
        <v>0.40799999999999997</v>
      </c>
      <c r="X876" s="78"/>
      <c r="Y876" s="78"/>
      <c r="Z876" s="78">
        <v>2897</v>
      </c>
      <c r="AA876" s="78">
        <v>34.700000000000003</v>
      </c>
      <c r="AB876" s="78">
        <v>12.3</v>
      </c>
      <c r="AC876" s="78">
        <v>2862.4047619047619</v>
      </c>
      <c r="AD876" s="78">
        <v>319.38499999999999</v>
      </c>
      <c r="AE876" s="78"/>
      <c r="AF876" s="78"/>
      <c r="AG876" s="78"/>
      <c r="AH876" s="111">
        <v>8.1000000000000003E-2</v>
      </c>
      <c r="AI876" s="124">
        <v>7.7452777777777759E-2</v>
      </c>
      <c r="AJ876" s="78">
        <v>55.17</v>
      </c>
      <c r="AK876" s="124">
        <v>1722.24478</v>
      </c>
      <c r="AL876" s="78"/>
      <c r="AM876" s="124">
        <v>6889.9197969565239</v>
      </c>
      <c r="AN876" s="124">
        <v>10946.64968217392</v>
      </c>
      <c r="AO876" s="124">
        <v>4.0224856521739127</v>
      </c>
      <c r="AP876" s="78"/>
      <c r="AQ876" s="78"/>
      <c r="AR876" s="122">
        <v>9.345658872575674E-2</v>
      </c>
      <c r="AS876" s="7">
        <f t="shared" si="383"/>
        <v>1.5467999999999997</v>
      </c>
      <c r="AT876" s="78">
        <v>62.1</v>
      </c>
      <c r="AU876" s="78"/>
      <c r="AV876" s="78"/>
      <c r="AW876" s="78" t="s">
        <v>97</v>
      </c>
      <c r="AX876" s="78" t="s">
        <v>98</v>
      </c>
      <c r="AY876" s="78"/>
      <c r="AZ876" s="78"/>
      <c r="BA876" s="78"/>
      <c r="BB876" s="78"/>
      <c r="BC876" s="78" t="str">
        <f t="shared" si="386"/>
        <v>R65S4C3</v>
      </c>
      <c r="BD876" s="78" t="e">
        <f t="shared" si="388"/>
        <v>#DIV/0!</v>
      </c>
      <c r="BE876" s="78"/>
      <c r="BF876" s="78"/>
      <c r="BG876" s="99">
        <v>30.2</v>
      </c>
      <c r="BH876" s="142">
        <v>1.5261917708899764</v>
      </c>
      <c r="BI876" s="99">
        <v>4</v>
      </c>
      <c r="BJ876" s="99">
        <f t="shared" si="389"/>
        <v>13.7925</v>
      </c>
      <c r="BK876" s="99">
        <v>51.883356206357838</v>
      </c>
      <c r="BL876" s="142">
        <v>5.625</v>
      </c>
      <c r="BM876" s="76" t="str">
        <f t="shared" si="401"/>
        <v>R65S4</v>
      </c>
      <c r="BN876" s="76" t="e">
        <f t="shared" si="390"/>
        <v>#DIV/0!</v>
      </c>
      <c r="BO876" s="76"/>
      <c r="BP876" s="110">
        <f t="shared" si="391"/>
        <v>9.1626651996533521</v>
      </c>
      <c r="BQ876" s="144">
        <f t="shared" si="392"/>
        <v>0.32200000000000001</v>
      </c>
      <c r="BR876" s="110">
        <f t="shared" si="393"/>
        <v>16.58679283383162</v>
      </c>
      <c r="BS876" s="99">
        <v>7</v>
      </c>
      <c r="BT876" s="99">
        <f t="shared" si="394"/>
        <v>0</v>
      </c>
      <c r="BU876" s="122">
        <v>1</v>
      </c>
      <c r="BV876" s="122">
        <f t="shared" si="395"/>
        <v>-1188</v>
      </c>
      <c r="BW876" s="122">
        <f t="shared" si="396"/>
        <v>1.4291666666666668E-2</v>
      </c>
      <c r="BX876" s="122" t="s">
        <v>1377</v>
      </c>
      <c r="BY876" s="122">
        <f t="shared" si="397"/>
        <v>0.14202742080843742</v>
      </c>
      <c r="BZ876" s="78">
        <v>-6.6314626910327448</v>
      </c>
      <c r="CA876" s="122">
        <f t="shared" si="398"/>
        <v>-6.3206066918546417</v>
      </c>
      <c r="CB876" s="122">
        <f t="shared" si="399"/>
        <v>-9.7767144309607588</v>
      </c>
    </row>
    <row r="877" spans="1:80" x14ac:dyDescent="0.35">
      <c r="A877" s="101" t="s">
        <v>181</v>
      </c>
      <c r="B877" s="76">
        <f t="shared" si="419"/>
        <v>4</v>
      </c>
      <c r="C877" s="76" t="str">
        <f t="shared" si="419"/>
        <v>Felsic</v>
      </c>
      <c r="D877" s="76">
        <v>4</v>
      </c>
      <c r="E877" s="78"/>
      <c r="F877" s="76">
        <v>3350</v>
      </c>
      <c r="G877" s="76">
        <v>3350.6</v>
      </c>
      <c r="H877" s="76">
        <f t="shared" si="416"/>
        <v>3179</v>
      </c>
      <c r="I877" s="76">
        <f t="shared" si="416"/>
        <v>3179.6</v>
      </c>
      <c r="J877" s="116">
        <v>5.9057999999991049</v>
      </c>
      <c r="K877" s="78">
        <v>271.39999999999998</v>
      </c>
      <c r="L877" s="78">
        <v>113.5</v>
      </c>
      <c r="M877" s="78">
        <v>80</v>
      </c>
      <c r="N877" s="78">
        <v>65</v>
      </c>
      <c r="O877" s="78">
        <v>13</v>
      </c>
      <c r="P877" s="78">
        <v>0.73899999999999999</v>
      </c>
      <c r="Q877" s="78">
        <v>0.24199999999999999</v>
      </c>
      <c r="R877" s="78">
        <v>0.217</v>
      </c>
      <c r="S877" s="78">
        <v>1168</v>
      </c>
      <c r="T877" s="78"/>
      <c r="U877" s="78"/>
      <c r="V877" s="78"/>
      <c r="W877" s="78">
        <v>0.34399999999999997</v>
      </c>
      <c r="X877" s="78"/>
      <c r="Y877" s="78"/>
      <c r="Z877" s="78">
        <v>2157</v>
      </c>
      <c r="AA877" s="78">
        <v>164.6</v>
      </c>
      <c r="AB877" s="78">
        <v>12.3</v>
      </c>
      <c r="AC877" s="78">
        <v>2862.4047619047619</v>
      </c>
      <c r="AD877" s="78">
        <v>319.38499999999999</v>
      </c>
      <c r="AE877" s="78"/>
      <c r="AF877" s="78"/>
      <c r="AG877" s="78"/>
      <c r="AH877" s="111">
        <v>8.1000000000000003E-2</v>
      </c>
      <c r="AI877" s="124">
        <v>7.7452777777777759E-2</v>
      </c>
      <c r="AJ877" s="78">
        <v>55.17</v>
      </c>
      <c r="AK877" s="124">
        <v>1722.24478</v>
      </c>
      <c r="AL877" s="78"/>
      <c r="AM877" s="124">
        <v>6889.9197969565239</v>
      </c>
      <c r="AN877" s="124">
        <v>10946.64968217392</v>
      </c>
      <c r="AO877" s="124">
        <v>4.0224856521739127</v>
      </c>
      <c r="AP877" s="78"/>
      <c r="AQ877" s="78"/>
      <c r="AR877" s="122">
        <v>9.345658872575674E-2</v>
      </c>
      <c r="AS877" s="7">
        <f t="shared" si="383"/>
        <v>1.5467999999999997</v>
      </c>
      <c r="AT877" s="78">
        <v>62.1</v>
      </c>
      <c r="AU877" s="78"/>
      <c r="AV877" s="78"/>
      <c r="AW877" s="78" t="s">
        <v>97</v>
      </c>
      <c r="AX877" s="78" t="s">
        <v>98</v>
      </c>
      <c r="AY877" s="78"/>
      <c r="AZ877" s="78"/>
      <c r="BA877" s="78"/>
      <c r="BB877" s="78"/>
      <c r="BC877" s="78" t="str">
        <f t="shared" si="386"/>
        <v>R65S4C4</v>
      </c>
      <c r="BD877" s="78" t="e">
        <f t="shared" si="388"/>
        <v>#DIV/0!</v>
      </c>
      <c r="BE877" s="78"/>
      <c r="BF877" s="78"/>
      <c r="BG877" s="99">
        <v>30.2</v>
      </c>
      <c r="BH877" s="142">
        <v>1.5261917708899764</v>
      </c>
      <c r="BI877" s="99">
        <v>4</v>
      </c>
      <c r="BJ877" s="99">
        <f t="shared" si="389"/>
        <v>13.7925</v>
      </c>
      <c r="BK877" s="99">
        <v>51.883356206357838</v>
      </c>
      <c r="BL877" s="142">
        <v>6.1538461538461542</v>
      </c>
      <c r="BM877" s="76" t="str">
        <f t="shared" si="401"/>
        <v>R65S4</v>
      </c>
      <c r="BN877" s="76" t="e">
        <f t="shared" si="390"/>
        <v>#DIV/0!</v>
      </c>
      <c r="BO877" s="76"/>
      <c r="BP877" s="110">
        <f t="shared" si="391"/>
        <v>28.545226198920059</v>
      </c>
      <c r="BQ877" s="144">
        <f t="shared" si="392"/>
        <v>0.32200000000000001</v>
      </c>
      <c r="BR877" s="110">
        <f t="shared" si="393"/>
        <v>16.58679283383162</v>
      </c>
      <c r="BS877" s="99">
        <v>7</v>
      </c>
      <c r="BT877" s="99">
        <f t="shared" si="394"/>
        <v>0</v>
      </c>
      <c r="BU877" s="122">
        <v>1</v>
      </c>
      <c r="BV877" s="122">
        <f t="shared" si="395"/>
        <v>-1168</v>
      </c>
      <c r="BW877" s="122">
        <f t="shared" si="396"/>
        <v>1.6692307692307694E-2</v>
      </c>
      <c r="BX877" s="122" t="s">
        <v>1377</v>
      </c>
      <c r="BY877" s="122">
        <f t="shared" si="397"/>
        <v>0.23005365864941851</v>
      </c>
      <c r="BZ877" s="78">
        <v>-6.1082145472681972</v>
      </c>
      <c r="CA877" s="122">
        <f t="shared" si="398"/>
        <v>-6.3206066918546417</v>
      </c>
      <c r="CB877" s="122">
        <f t="shared" si="399"/>
        <v>-9.7767144309607588</v>
      </c>
    </row>
    <row r="878" spans="1:80" x14ac:dyDescent="0.35">
      <c r="A878" s="101" t="s">
        <v>181</v>
      </c>
      <c r="B878" s="76">
        <v>3</v>
      </c>
      <c r="C878" s="76" t="s">
        <v>44</v>
      </c>
      <c r="D878" s="76">
        <v>1</v>
      </c>
      <c r="E878" s="78"/>
      <c r="F878" s="76">
        <v>3376</v>
      </c>
      <c r="G878" s="76">
        <v>3376.8</v>
      </c>
      <c r="H878" s="76">
        <f t="shared" si="416"/>
        <v>3205</v>
      </c>
      <c r="I878" s="76">
        <f t="shared" si="416"/>
        <v>3205.8</v>
      </c>
      <c r="J878" s="116">
        <v>7.8744000000017902</v>
      </c>
      <c r="K878" s="78">
        <v>273.20000000000005</v>
      </c>
      <c r="L878" s="78">
        <v>176</v>
      </c>
      <c r="M878" s="78">
        <v>132.69999999999999</v>
      </c>
      <c r="N878" s="78">
        <v>125.7</v>
      </c>
      <c r="O878" s="78">
        <v>29.5</v>
      </c>
      <c r="P878" s="78">
        <v>0.90800000000000003</v>
      </c>
      <c r="Q878" s="78">
        <v>1E-3</v>
      </c>
      <c r="R878" s="78">
        <v>0.34</v>
      </c>
      <c r="S878" s="78">
        <v>1137</v>
      </c>
      <c r="T878" s="78"/>
      <c r="U878" s="78"/>
      <c r="V878" s="78"/>
      <c r="W878" s="78">
        <v>0.433</v>
      </c>
      <c r="X878" s="78"/>
      <c r="Y878" s="78"/>
      <c r="Z878" s="78">
        <v>2810</v>
      </c>
      <c r="AA878" s="78">
        <v>37.700000000000003</v>
      </c>
      <c r="AB878" s="78">
        <v>10.199999999999999</v>
      </c>
      <c r="AC878" s="78">
        <v>2825.4</v>
      </c>
      <c r="AD878" s="78">
        <v>318.82400000000001</v>
      </c>
      <c r="AE878" s="78"/>
      <c r="AF878" s="78"/>
      <c r="AG878" s="78"/>
      <c r="AH878" s="111">
        <v>7.4999999999999997E-2</v>
      </c>
      <c r="AI878" s="124">
        <v>8.0193750000000008E-2</v>
      </c>
      <c r="AJ878" s="78">
        <v>36.42</v>
      </c>
      <c r="AK878" s="124">
        <v>1844.0126934131731</v>
      </c>
      <c r="AL878" s="78"/>
      <c r="AM878" s="124">
        <v>6982.4621682634752</v>
      </c>
      <c r="AN878" s="124">
        <v>11262.741990419159</v>
      </c>
      <c r="AO878" s="124">
        <v>4.5443251497006001</v>
      </c>
      <c r="AP878" s="78"/>
      <c r="AQ878" s="78"/>
      <c r="AR878" s="122">
        <v>7.8143876990664468E-2</v>
      </c>
      <c r="AS878" s="7">
        <f t="shared" si="383"/>
        <v>0.85379999999999989</v>
      </c>
      <c r="AT878" s="78">
        <v>66.400000000000006</v>
      </c>
      <c r="AU878" s="78"/>
      <c r="AV878" s="78"/>
      <c r="AW878" s="78" t="s">
        <v>97</v>
      </c>
      <c r="AX878" s="78" t="s">
        <v>98</v>
      </c>
      <c r="AY878" s="78"/>
      <c r="AZ878" s="78"/>
      <c r="BA878" s="78"/>
      <c r="BB878" s="78"/>
      <c r="BC878" s="78" t="str">
        <f t="shared" si="386"/>
        <v>R65S3C1</v>
      </c>
      <c r="BD878" s="78" t="e">
        <f t="shared" si="388"/>
        <v>#DIV/0!</v>
      </c>
      <c r="BE878" s="78"/>
      <c r="BF878" s="78"/>
      <c r="BG878" s="99">
        <v>30.6</v>
      </c>
      <c r="BH878" s="142">
        <v>2.0950027457440963</v>
      </c>
      <c r="BI878" s="99">
        <v>3</v>
      </c>
      <c r="BJ878" s="99">
        <f t="shared" si="389"/>
        <v>12.14</v>
      </c>
      <c r="BK878" s="99">
        <v>77.578253706754523</v>
      </c>
      <c r="BL878" s="142">
        <v>4.4983050847457626</v>
      </c>
      <c r="BM878" s="76" t="str">
        <f t="shared" si="401"/>
        <v>R65S3</v>
      </c>
      <c r="BN878" s="76" t="e">
        <f t="shared" si="390"/>
        <v>#DIV/0!</v>
      </c>
      <c r="BO878" s="76"/>
      <c r="BP878" s="110">
        <f t="shared" si="391"/>
        <v>7.5702527547700171</v>
      </c>
      <c r="BQ878" s="144">
        <f t="shared" si="392"/>
        <v>0.31333333333333335</v>
      </c>
      <c r="BR878" s="110">
        <f t="shared" si="393"/>
        <v>10.046833473613594</v>
      </c>
      <c r="BS878" s="99">
        <v>7</v>
      </c>
      <c r="BT878" s="99">
        <f t="shared" si="394"/>
        <v>0</v>
      </c>
      <c r="BU878" s="122">
        <v>1</v>
      </c>
      <c r="BV878" s="122">
        <f t="shared" si="395"/>
        <v>-1137</v>
      </c>
      <c r="BW878" s="122">
        <f t="shared" si="396"/>
        <v>1.152542372881356E-2</v>
      </c>
      <c r="BX878" s="122" t="s">
        <v>1377</v>
      </c>
      <c r="BY878" s="122">
        <f t="shared" si="397"/>
        <v>0.11505240853823094</v>
      </c>
      <c r="BZ878" s="78">
        <v>-6.6142788539324773</v>
      </c>
      <c r="CA878" s="122">
        <f t="shared" si="398"/>
        <v>-6.564232305893726</v>
      </c>
      <c r="CB878" s="122">
        <f t="shared" si="399"/>
        <v>-5.6045415427720622</v>
      </c>
    </row>
    <row r="879" spans="1:80" x14ac:dyDescent="0.35">
      <c r="A879" s="101" t="s">
        <v>181</v>
      </c>
      <c r="B879" s="76">
        <f t="shared" ref="B879:C880" si="420">B878</f>
        <v>3</v>
      </c>
      <c r="C879" s="76" t="str">
        <f t="shared" si="420"/>
        <v>Felsic</v>
      </c>
      <c r="D879" s="76">
        <v>2</v>
      </c>
      <c r="E879" s="78"/>
      <c r="F879" s="76">
        <v>3394.5</v>
      </c>
      <c r="G879" s="76">
        <v>3395.7</v>
      </c>
      <c r="H879" s="76">
        <f t="shared" si="416"/>
        <v>3223.5</v>
      </c>
      <c r="I879" s="76">
        <f t="shared" si="416"/>
        <v>3224.7</v>
      </c>
      <c r="J879" s="116">
        <v>11.81159999999821</v>
      </c>
      <c r="K879" s="78">
        <v>275</v>
      </c>
      <c r="L879" s="78">
        <v>176</v>
      </c>
      <c r="M879" s="78">
        <v>132.69999999999999</v>
      </c>
      <c r="N879" s="78">
        <v>125.7</v>
      </c>
      <c r="O879" s="78">
        <v>29.5</v>
      </c>
      <c r="P879" s="78">
        <v>0.90800000000000003</v>
      </c>
      <c r="Q879" s="78">
        <v>1E-3</v>
      </c>
      <c r="R879" s="78">
        <v>0.34</v>
      </c>
      <c r="S879" s="78">
        <v>1137</v>
      </c>
      <c r="T879" s="78"/>
      <c r="U879" s="78"/>
      <c r="V879" s="78"/>
      <c r="W879" s="78">
        <v>0.433</v>
      </c>
      <c r="X879" s="78"/>
      <c r="Y879" s="78"/>
      <c r="Z879" s="78">
        <v>2810</v>
      </c>
      <c r="AA879" s="78">
        <v>37.700000000000003</v>
      </c>
      <c r="AB879" s="78">
        <v>10.199999999999999</v>
      </c>
      <c r="AC879" s="78">
        <v>2825.4</v>
      </c>
      <c r="AD879" s="78">
        <v>318.82400000000001</v>
      </c>
      <c r="AE879" s="78"/>
      <c r="AF879" s="78"/>
      <c r="AG879" s="78"/>
      <c r="AH879" s="111">
        <v>7.4999999999999997E-2</v>
      </c>
      <c r="AI879" s="124">
        <v>8.0193750000000008E-2</v>
      </c>
      <c r="AJ879" s="78">
        <v>36.42</v>
      </c>
      <c r="AK879" s="124">
        <v>1844.0126934131731</v>
      </c>
      <c r="AL879" s="78"/>
      <c r="AM879" s="124">
        <v>6982.4621682634752</v>
      </c>
      <c r="AN879" s="124">
        <v>11262.741990419159</v>
      </c>
      <c r="AO879" s="124">
        <v>4.5443251497006001</v>
      </c>
      <c r="AP879" s="78"/>
      <c r="AQ879" s="78"/>
      <c r="AR879" s="122">
        <v>7.8143876990664468E-2</v>
      </c>
      <c r="AS879" s="7">
        <f t="shared" si="383"/>
        <v>0.85379999999999989</v>
      </c>
      <c r="AT879" s="78">
        <v>66.400000000000006</v>
      </c>
      <c r="AU879" s="78"/>
      <c r="AV879" s="78"/>
      <c r="AW879" s="78" t="s">
        <v>97</v>
      </c>
      <c r="AX879" s="78" t="s">
        <v>98</v>
      </c>
      <c r="AY879" s="78"/>
      <c r="AZ879" s="78"/>
      <c r="BA879" s="78"/>
      <c r="BB879" s="78"/>
      <c r="BC879" s="78" t="str">
        <f t="shared" si="386"/>
        <v>R65S3C2</v>
      </c>
      <c r="BD879" s="78" t="e">
        <f t="shared" si="388"/>
        <v>#DIV/0!</v>
      </c>
      <c r="BE879" s="78"/>
      <c r="BF879" s="78"/>
      <c r="BG879" s="99">
        <v>30.6</v>
      </c>
      <c r="BH879" s="142">
        <v>2.0950027457440963</v>
      </c>
      <c r="BI879" s="99">
        <v>3</v>
      </c>
      <c r="BJ879" s="99">
        <f t="shared" si="389"/>
        <v>12.14</v>
      </c>
      <c r="BK879" s="99">
        <v>77.578253706754523</v>
      </c>
      <c r="BL879" s="142">
        <v>4.4983050847457626</v>
      </c>
      <c r="BM879" s="76" t="str">
        <f t="shared" si="401"/>
        <v>R65S3</v>
      </c>
      <c r="BN879" s="76" t="e">
        <f t="shared" si="390"/>
        <v>#DIV/0!</v>
      </c>
      <c r="BO879" s="76"/>
      <c r="BP879" s="110">
        <f t="shared" si="391"/>
        <v>7.5702527547700171</v>
      </c>
      <c r="BQ879" s="144">
        <f t="shared" si="392"/>
        <v>0.31333333333333335</v>
      </c>
      <c r="BR879" s="110">
        <f t="shared" si="393"/>
        <v>10.046833473613594</v>
      </c>
      <c r="BS879" s="99">
        <v>7</v>
      </c>
      <c r="BT879" s="99">
        <f t="shared" si="394"/>
        <v>0</v>
      </c>
      <c r="BU879" s="122">
        <v>1</v>
      </c>
      <c r="BV879" s="122">
        <f t="shared" si="395"/>
        <v>-1137</v>
      </c>
      <c r="BW879" s="122">
        <f t="shared" si="396"/>
        <v>1.152542372881356E-2</v>
      </c>
      <c r="BX879" s="122" t="s">
        <v>1377</v>
      </c>
      <c r="BY879" s="122">
        <f t="shared" si="397"/>
        <v>0.11505240853823094</v>
      </c>
      <c r="BZ879" s="78">
        <v>-6.6142788539324773</v>
      </c>
      <c r="CA879" s="122">
        <f t="shared" si="398"/>
        <v>-6.564232305893726</v>
      </c>
      <c r="CB879" s="122">
        <f t="shared" si="399"/>
        <v>-5.6045415427720622</v>
      </c>
    </row>
    <row r="880" spans="1:80" x14ac:dyDescent="0.35">
      <c r="A880" s="101" t="s">
        <v>181</v>
      </c>
      <c r="B880" s="76">
        <f t="shared" si="420"/>
        <v>3</v>
      </c>
      <c r="C880" s="76" t="str">
        <f t="shared" si="420"/>
        <v>Felsic</v>
      </c>
      <c r="D880" s="76">
        <v>3</v>
      </c>
      <c r="E880" s="78"/>
      <c r="F880" s="76">
        <v>3417</v>
      </c>
      <c r="G880" s="76">
        <v>3418.2</v>
      </c>
      <c r="H880" s="76">
        <f t="shared" ref="H880:I887" si="421">F880-171</f>
        <v>3246</v>
      </c>
      <c r="I880" s="76">
        <f t="shared" si="421"/>
        <v>3247.2</v>
      </c>
      <c r="J880" s="116">
        <v>11.81159999999821</v>
      </c>
      <c r="K880" s="78">
        <v>275</v>
      </c>
      <c r="L880" s="78">
        <v>183.3</v>
      </c>
      <c r="M880" s="78">
        <v>114.2</v>
      </c>
      <c r="N880" s="78">
        <v>131</v>
      </c>
      <c r="O880" s="78">
        <v>17.3</v>
      </c>
      <c r="P880" s="78">
        <v>0.82799999999999996</v>
      </c>
      <c r="Q880" s="78">
        <v>0.24299999999999999</v>
      </c>
      <c r="R880" s="78">
        <v>0.26</v>
      </c>
      <c r="S880" s="78">
        <v>1303</v>
      </c>
      <c r="T880" s="78"/>
      <c r="U880" s="78"/>
      <c r="V880" s="78"/>
      <c r="W880" s="78">
        <v>0.40799999999999997</v>
      </c>
      <c r="X880" s="78"/>
      <c r="Y880" s="78"/>
      <c r="Z880" s="78">
        <v>2428</v>
      </c>
      <c r="AA880" s="78">
        <v>21.6</v>
      </c>
      <c r="AB880" s="78">
        <v>10.199999999999999</v>
      </c>
      <c r="AC880" s="78">
        <v>2825.4</v>
      </c>
      <c r="AD880" s="78">
        <v>318.82400000000001</v>
      </c>
      <c r="AE880" s="78"/>
      <c r="AF880" s="78"/>
      <c r="AG880" s="78"/>
      <c r="AH880" s="111">
        <v>7.4999999999999997E-2</v>
      </c>
      <c r="AI880" s="124">
        <v>8.0193750000000008E-2</v>
      </c>
      <c r="AJ880" s="78">
        <v>36.42</v>
      </c>
      <c r="AK880" s="124">
        <v>1844.0126934131731</v>
      </c>
      <c r="AL880" s="78"/>
      <c r="AM880" s="124">
        <v>6982.4621682634752</v>
      </c>
      <c r="AN880" s="124">
        <v>11262.741990419159</v>
      </c>
      <c r="AO880" s="124">
        <v>4.5443251497006001</v>
      </c>
      <c r="AP880" s="78"/>
      <c r="AQ880" s="78"/>
      <c r="AR880" s="122">
        <v>7.8143876990664468E-2</v>
      </c>
      <c r="AS880" s="7">
        <f t="shared" si="383"/>
        <v>0.85379999999999989</v>
      </c>
      <c r="AT880" s="78">
        <v>66.400000000000006</v>
      </c>
      <c r="AU880" s="78"/>
      <c r="AV880" s="78"/>
      <c r="AW880" s="78" t="s">
        <v>97</v>
      </c>
      <c r="AX880" s="78" t="s">
        <v>98</v>
      </c>
      <c r="AY880" s="78"/>
      <c r="AZ880" s="78"/>
      <c r="BA880" s="78"/>
      <c r="BB880" s="78"/>
      <c r="BC880" s="78" t="str">
        <f t="shared" si="386"/>
        <v>R65S3C3</v>
      </c>
      <c r="BD880" s="78" t="e">
        <f t="shared" si="388"/>
        <v>#DIV/0!</v>
      </c>
      <c r="BE880" s="78"/>
      <c r="BF880" s="78"/>
      <c r="BG880" s="99">
        <v>30.6</v>
      </c>
      <c r="BH880" s="142">
        <v>2.0950027457440963</v>
      </c>
      <c r="BI880" s="99">
        <v>3</v>
      </c>
      <c r="BJ880" s="99">
        <f t="shared" si="389"/>
        <v>12.14</v>
      </c>
      <c r="BK880" s="99">
        <v>77.578253706754523</v>
      </c>
      <c r="BL880" s="142">
        <v>6.601156069364162</v>
      </c>
      <c r="BM880" s="76" t="str">
        <f t="shared" si="401"/>
        <v>R65S3</v>
      </c>
      <c r="BN880" s="76" t="e">
        <f t="shared" si="390"/>
        <v>#DIV/0!</v>
      </c>
      <c r="BO880" s="76"/>
      <c r="BP880" s="110">
        <f t="shared" si="391"/>
        <v>14.99999491130075</v>
      </c>
      <c r="BQ880" s="144">
        <f t="shared" si="392"/>
        <v>0.31333333333333335</v>
      </c>
      <c r="BR880" s="110">
        <f t="shared" si="393"/>
        <v>10.046833473613594</v>
      </c>
      <c r="BS880" s="99">
        <v>7</v>
      </c>
      <c r="BT880" s="99">
        <f t="shared" si="394"/>
        <v>0</v>
      </c>
      <c r="BU880" s="122">
        <v>1</v>
      </c>
      <c r="BV880" s="122">
        <f t="shared" si="395"/>
        <v>-1303</v>
      </c>
      <c r="BW880" s="122">
        <f t="shared" si="396"/>
        <v>1.5028901734104046E-2</v>
      </c>
      <c r="BX880" s="122" t="s">
        <v>1377</v>
      </c>
      <c r="BY880" s="122">
        <f t="shared" si="397"/>
        <v>0.18896023607445678</v>
      </c>
      <c r="BZ880" s="78">
        <v>-6.4641392098162251</v>
      </c>
      <c r="CA880" s="122">
        <f t="shared" si="398"/>
        <v>-6.564232305893726</v>
      </c>
      <c r="CB880" s="122">
        <f t="shared" si="399"/>
        <v>-5.6045415427720622</v>
      </c>
    </row>
    <row r="881" spans="1:80" x14ac:dyDescent="0.35">
      <c r="A881" s="101" t="s">
        <v>181</v>
      </c>
      <c r="B881" s="76">
        <v>2</v>
      </c>
      <c r="C881" s="76" t="s">
        <v>44</v>
      </c>
      <c r="D881" s="76">
        <v>1</v>
      </c>
      <c r="E881" s="78"/>
      <c r="F881" s="76">
        <v>3446</v>
      </c>
      <c r="G881" s="76">
        <v>3447</v>
      </c>
      <c r="H881" s="76">
        <f t="shared" si="421"/>
        <v>3275</v>
      </c>
      <c r="I881" s="76">
        <f t="shared" si="421"/>
        <v>3276</v>
      </c>
      <c r="J881" s="116">
        <v>9.843</v>
      </c>
      <c r="K881" s="78">
        <v>276.8</v>
      </c>
      <c r="L881" s="78">
        <v>182.1</v>
      </c>
      <c r="M881" s="78">
        <v>78.2</v>
      </c>
      <c r="N881" s="78">
        <v>146.4</v>
      </c>
      <c r="O881" s="78">
        <v>24.2</v>
      </c>
      <c r="P881" s="78">
        <v>0.98599999999999999</v>
      </c>
      <c r="Q881" s="78">
        <v>0.26</v>
      </c>
      <c r="R881" s="78">
        <v>0.26800000000000002</v>
      </c>
      <c r="S881" s="78">
        <v>2696</v>
      </c>
      <c r="T881" s="78"/>
      <c r="U881" s="78"/>
      <c r="V881" s="78"/>
      <c r="W881" s="78">
        <v>0.46</v>
      </c>
      <c r="X881" s="78"/>
      <c r="Y881" s="78"/>
      <c r="Z881" s="78">
        <v>3291</v>
      </c>
      <c r="AA881" s="78">
        <v>128</v>
      </c>
      <c r="AB881" s="78">
        <v>12.4</v>
      </c>
      <c r="AC881" s="78">
        <v>2884.6904761904761</v>
      </c>
      <c r="AD881" s="78">
        <v>322.25799999999998</v>
      </c>
      <c r="AE881" s="78"/>
      <c r="AF881" s="78"/>
      <c r="AG881" s="78"/>
      <c r="AH881" s="111">
        <v>7.4999999999999997E-2</v>
      </c>
      <c r="AI881" s="124">
        <v>7.5117647058823539E-2</v>
      </c>
      <c r="AJ881" s="78">
        <v>29.11</v>
      </c>
      <c r="AK881" s="124">
        <v>1985.97389054054</v>
      </c>
      <c r="AL881" s="78"/>
      <c r="AM881" s="124">
        <v>7096.7299074324364</v>
      </c>
      <c r="AN881" s="124">
        <v>11524.21289391893</v>
      </c>
      <c r="AO881" s="124">
        <v>4.2608040540540566</v>
      </c>
      <c r="AP881" s="78"/>
      <c r="AQ881" s="78"/>
      <c r="AR881" s="122">
        <v>7.4922706973548608E-2</v>
      </c>
      <c r="AS881" s="7">
        <f t="shared" si="383"/>
        <v>0.65429999999999988</v>
      </c>
      <c r="AT881" s="78">
        <v>65.900000000000006</v>
      </c>
      <c r="AU881" s="78"/>
      <c r="AV881" s="78"/>
      <c r="AW881" s="78" t="s">
        <v>97</v>
      </c>
      <c r="AX881" s="78" t="s">
        <v>98</v>
      </c>
      <c r="AY881" s="78"/>
      <c r="AZ881" s="78"/>
      <c r="BA881" s="78"/>
      <c r="BB881" s="78"/>
      <c r="BC881" s="78" t="str">
        <f t="shared" si="386"/>
        <v>R65S2C1</v>
      </c>
      <c r="BD881" s="78" t="e">
        <f t="shared" si="388"/>
        <v>#DIV/0!</v>
      </c>
      <c r="BE881" s="78"/>
      <c r="BF881" s="78"/>
      <c r="BG881" s="99">
        <v>30.3</v>
      </c>
      <c r="BH881" s="142">
        <v>1.9787014771556166</v>
      </c>
      <c r="BI881" s="99">
        <v>3</v>
      </c>
      <c r="BJ881" s="99">
        <f t="shared" si="389"/>
        <v>9.7033333333333331</v>
      </c>
      <c r="BK881" s="99">
        <v>99.09620323567421</v>
      </c>
      <c r="BL881" s="142">
        <v>3.2314049586776861</v>
      </c>
      <c r="BM881" s="76" t="str">
        <f t="shared" si="401"/>
        <v>R65S2</v>
      </c>
      <c r="BN881" s="76" t="e">
        <f t="shared" si="390"/>
        <v>#DIV/0!</v>
      </c>
      <c r="BO881" s="76"/>
      <c r="BP881" s="110">
        <f t="shared" si="391"/>
        <v>15.828286440486186</v>
      </c>
      <c r="BQ881" s="144">
        <f t="shared" si="392"/>
        <v>0.29099999999999998</v>
      </c>
      <c r="BR881" s="110">
        <f t="shared" si="393"/>
        <v>16.180385049801274</v>
      </c>
      <c r="BS881" s="99">
        <v>7</v>
      </c>
      <c r="BT881" s="99">
        <f t="shared" si="394"/>
        <v>0</v>
      </c>
      <c r="BU881" s="122">
        <v>1</v>
      </c>
      <c r="BV881" s="122">
        <f t="shared" si="395"/>
        <v>-2696</v>
      </c>
      <c r="BW881" s="122">
        <f t="shared" si="396"/>
        <v>1.1074380165289258E-2</v>
      </c>
      <c r="BX881" s="122" t="s">
        <v>1377</v>
      </c>
      <c r="BY881" s="122">
        <f t="shared" si="397"/>
        <v>0.12288144855581896</v>
      </c>
      <c r="BZ881" s="78">
        <v>-6.0854575601455805</v>
      </c>
      <c r="CA881" s="122">
        <f t="shared" si="398"/>
        <v>-6.3258446484116577</v>
      </c>
      <c r="CB881" s="122">
        <f t="shared" si="399"/>
        <v>-4.139000153455747</v>
      </c>
    </row>
    <row r="882" spans="1:80" x14ac:dyDescent="0.35">
      <c r="A882" s="101" t="s">
        <v>181</v>
      </c>
      <c r="B882" s="76">
        <v>2</v>
      </c>
      <c r="C882" s="76" t="str">
        <f t="shared" ref="C882:C883" si="422">C881</f>
        <v>Felsic</v>
      </c>
      <c r="D882" s="76">
        <v>2</v>
      </c>
      <c r="E882" s="78"/>
      <c r="F882" s="76">
        <v>3460</v>
      </c>
      <c r="G882" s="76">
        <v>3461</v>
      </c>
      <c r="H882" s="76">
        <f t="shared" si="421"/>
        <v>3289</v>
      </c>
      <c r="I882" s="76">
        <f t="shared" si="421"/>
        <v>3290</v>
      </c>
      <c r="J882" s="116">
        <v>9.843</v>
      </c>
      <c r="K882" s="78">
        <v>276.8</v>
      </c>
      <c r="L882" s="78">
        <v>246</v>
      </c>
      <c r="M882" s="78">
        <v>148.5</v>
      </c>
      <c r="N882" s="78">
        <v>140.6</v>
      </c>
      <c r="O882" s="78">
        <v>13.5</v>
      </c>
      <c r="P882" s="78">
        <v>0.71499999999999997</v>
      </c>
      <c r="Q882" s="78">
        <v>0.187</v>
      </c>
      <c r="R882" s="78">
        <v>0.25600000000000001</v>
      </c>
      <c r="S882" s="78">
        <v>3199</v>
      </c>
      <c r="T882" s="78"/>
      <c r="U882" s="78"/>
      <c r="V882" s="78"/>
      <c r="W882" s="78">
        <v>0.36499999999999999</v>
      </c>
      <c r="X882" s="78"/>
      <c r="Y882" s="78"/>
      <c r="Z882" s="78">
        <v>3434</v>
      </c>
      <c r="AA882" s="78">
        <v>70.5</v>
      </c>
      <c r="AB882" s="78">
        <v>12.4</v>
      </c>
      <c r="AC882" s="78">
        <v>2884.6904761904761</v>
      </c>
      <c r="AD882" s="78">
        <v>322.25799999999998</v>
      </c>
      <c r="AE882" s="78"/>
      <c r="AF882" s="78"/>
      <c r="AG882" s="78"/>
      <c r="AH882" s="111">
        <v>7.4999999999999997E-2</v>
      </c>
      <c r="AI882" s="124">
        <v>7.5117647058823539E-2</v>
      </c>
      <c r="AJ882" s="78">
        <v>29.11</v>
      </c>
      <c r="AK882" s="124">
        <v>1985.97389054054</v>
      </c>
      <c r="AL882" s="78"/>
      <c r="AM882" s="124">
        <v>7096.7299074324364</v>
      </c>
      <c r="AN882" s="124">
        <v>11524.21289391893</v>
      </c>
      <c r="AO882" s="124">
        <v>4.2608040540540566</v>
      </c>
      <c r="AP882" s="78"/>
      <c r="AQ882" s="78"/>
      <c r="AR882" s="122">
        <v>7.4922706973548608E-2</v>
      </c>
      <c r="AS882" s="7">
        <f t="shared" si="383"/>
        <v>0.65429999999999988</v>
      </c>
      <c r="AT882" s="78">
        <v>65.900000000000006</v>
      </c>
      <c r="AU882" s="78"/>
      <c r="AV882" s="78"/>
      <c r="AW882" s="78" t="s">
        <v>97</v>
      </c>
      <c r="AX882" s="78" t="s">
        <v>98</v>
      </c>
      <c r="AY882" s="78"/>
      <c r="AZ882" s="78"/>
      <c r="BA882" s="78"/>
      <c r="BB882" s="78"/>
      <c r="BC882" s="78" t="str">
        <f t="shared" si="386"/>
        <v>R65S2C2</v>
      </c>
      <c r="BD882" s="78" t="e">
        <f t="shared" si="388"/>
        <v>#DIV/0!</v>
      </c>
      <c r="BE882" s="78"/>
      <c r="BF882" s="78"/>
      <c r="BG882" s="99">
        <v>30.3</v>
      </c>
      <c r="BH882" s="142">
        <v>1.9787014771556166</v>
      </c>
      <c r="BI882" s="99">
        <v>3</v>
      </c>
      <c r="BJ882" s="99">
        <f t="shared" si="389"/>
        <v>9.7033333333333331</v>
      </c>
      <c r="BK882" s="99">
        <v>99.09620323567421</v>
      </c>
      <c r="BL882" s="142">
        <v>11</v>
      </c>
      <c r="BM882" s="76" t="str">
        <f t="shared" si="401"/>
        <v>R65S2</v>
      </c>
      <c r="BN882" s="76" t="e">
        <f t="shared" si="390"/>
        <v>#DIV/0!</v>
      </c>
      <c r="BO882" s="76"/>
      <c r="BP882" s="110">
        <f t="shared" si="391"/>
        <v>14.941555002585694</v>
      </c>
      <c r="BQ882" s="144">
        <f t="shared" si="392"/>
        <v>0.29099999999999998</v>
      </c>
      <c r="BR882" s="110">
        <f t="shared" si="393"/>
        <v>16.180385049801274</v>
      </c>
      <c r="BS882" s="99">
        <v>7</v>
      </c>
      <c r="BT882" s="99">
        <f t="shared" si="394"/>
        <v>0</v>
      </c>
      <c r="BU882" s="122">
        <v>1</v>
      </c>
      <c r="BV882" s="122">
        <f t="shared" si="395"/>
        <v>-3199</v>
      </c>
      <c r="BW882" s="122">
        <f t="shared" si="396"/>
        <v>1.8962962962962963E-2</v>
      </c>
      <c r="BX882" s="122" t="s">
        <v>1377</v>
      </c>
      <c r="BY882" s="122">
        <f t="shared" si="397"/>
        <v>0.25858173488938263</v>
      </c>
      <c r="BZ882" s="78">
        <v>-6.7267728708370695</v>
      </c>
      <c r="CA882" s="122">
        <f t="shared" si="398"/>
        <v>-6.3258446484116577</v>
      </c>
      <c r="CB882" s="122">
        <f t="shared" si="399"/>
        <v>-4.139000153455747</v>
      </c>
    </row>
    <row r="883" spans="1:80" x14ac:dyDescent="0.35">
      <c r="A883" s="101" t="s">
        <v>181</v>
      </c>
      <c r="B883" s="76">
        <v>2</v>
      </c>
      <c r="C883" s="76" t="str">
        <f t="shared" si="422"/>
        <v>Felsic</v>
      </c>
      <c r="D883" s="76">
        <v>3</v>
      </c>
      <c r="E883" s="78"/>
      <c r="F883" s="76">
        <v>3473.2</v>
      </c>
      <c r="G883" s="76">
        <v>3474.4</v>
      </c>
      <c r="H883" s="76">
        <f t="shared" si="421"/>
        <v>3302.2</v>
      </c>
      <c r="I883" s="76">
        <f t="shared" si="421"/>
        <v>3303.4</v>
      </c>
      <c r="J883" s="116">
        <v>11.811600000002686</v>
      </c>
      <c r="K883" s="78">
        <v>276.8</v>
      </c>
      <c r="L883" s="78">
        <v>145</v>
      </c>
      <c r="M883" s="78">
        <v>84.7</v>
      </c>
      <c r="N883" s="78">
        <v>143.80000000000001</v>
      </c>
      <c r="O883" s="78">
        <v>19.899999999999999</v>
      </c>
      <c r="P883" s="78">
        <v>1.2709999999999999</v>
      </c>
      <c r="Q883" s="78">
        <v>0.33500000000000002</v>
      </c>
      <c r="R883" s="78">
        <v>0.34899999999999998</v>
      </c>
      <c r="S883" s="78">
        <v>3345</v>
      </c>
      <c r="T883" s="78"/>
      <c r="U883" s="78"/>
      <c r="V883" s="78"/>
      <c r="W883" s="78">
        <v>0.47699999999999998</v>
      </c>
      <c r="X883" s="78"/>
      <c r="Y883" s="78"/>
      <c r="Z883" s="78">
        <v>3874</v>
      </c>
      <c r="AA883" s="78">
        <v>69.7</v>
      </c>
      <c r="AB883" s="78">
        <v>12.4</v>
      </c>
      <c r="AC883" s="78">
        <v>2884.6904761904761</v>
      </c>
      <c r="AD883" s="78">
        <v>322.25799999999998</v>
      </c>
      <c r="AE883" s="78"/>
      <c r="AF883" s="78"/>
      <c r="AG883" s="78"/>
      <c r="AH883" s="111">
        <v>7.4999999999999997E-2</v>
      </c>
      <c r="AI883" s="124">
        <v>7.5117647058823539E-2</v>
      </c>
      <c r="AJ883" s="78">
        <v>29.11</v>
      </c>
      <c r="AK883" s="124">
        <v>1985.97389054054</v>
      </c>
      <c r="AL883" s="78"/>
      <c r="AM883" s="124">
        <v>7096.7299074324364</v>
      </c>
      <c r="AN883" s="124">
        <v>11524.21289391893</v>
      </c>
      <c r="AO883" s="124">
        <v>4.2608040540540566</v>
      </c>
      <c r="AP883" s="78"/>
      <c r="AQ883" s="78"/>
      <c r="AR883" s="122">
        <v>7.4922706973548608E-2</v>
      </c>
      <c r="AS883" s="7">
        <f t="shared" si="383"/>
        <v>0.65429999999999988</v>
      </c>
      <c r="AT883" s="78">
        <v>65.900000000000006</v>
      </c>
      <c r="AU883" s="78"/>
      <c r="AV883" s="78"/>
      <c r="AW883" s="78" t="s">
        <v>97</v>
      </c>
      <c r="AX883" s="78" t="s">
        <v>98</v>
      </c>
      <c r="AY883" s="78"/>
      <c r="AZ883" s="78"/>
      <c r="BA883" s="78"/>
      <c r="BB883" s="78"/>
      <c r="BC883" s="78" t="str">
        <f t="shared" si="386"/>
        <v>R65S2C3</v>
      </c>
      <c r="BD883" s="78" t="e">
        <f t="shared" si="388"/>
        <v>#DIV/0!</v>
      </c>
      <c r="BE883" s="78"/>
      <c r="BF883" s="78"/>
      <c r="BG883" s="99">
        <v>30.3</v>
      </c>
      <c r="BH883" s="142">
        <v>1.9787014771556166</v>
      </c>
      <c r="BI883" s="99">
        <v>3</v>
      </c>
      <c r="BJ883" s="99">
        <f t="shared" si="389"/>
        <v>9.7033333333333331</v>
      </c>
      <c r="BK883" s="99">
        <v>99.09620323567421</v>
      </c>
      <c r="BL883" s="142">
        <v>4.2562814070351767</v>
      </c>
      <c r="BM883" s="76" t="str">
        <f t="shared" si="401"/>
        <v>R65S2</v>
      </c>
      <c r="BN883" s="76" t="e">
        <f t="shared" si="390"/>
        <v>#DIV/0!</v>
      </c>
      <c r="BO883" s="76"/>
      <c r="BP883" s="110">
        <f t="shared" si="391"/>
        <v>17.771313706331938</v>
      </c>
      <c r="BQ883" s="144">
        <f t="shared" si="392"/>
        <v>0.29099999999999998</v>
      </c>
      <c r="BR883" s="110">
        <f t="shared" si="393"/>
        <v>16.180385049801274</v>
      </c>
      <c r="BS883" s="99">
        <v>7</v>
      </c>
      <c r="BT883" s="99">
        <f t="shared" si="394"/>
        <v>0</v>
      </c>
      <c r="BU883" s="122">
        <v>1</v>
      </c>
      <c r="BV883" s="122">
        <f t="shared" si="395"/>
        <v>-3345</v>
      </c>
      <c r="BW883" s="122">
        <f t="shared" si="396"/>
        <v>1.7537688442211055E-2</v>
      </c>
      <c r="BX883" s="122" t="s">
        <v>1377</v>
      </c>
      <c r="BY883" s="122">
        <f t="shared" si="397"/>
        <v>0.15244661171931126</v>
      </c>
      <c r="BZ883" s="78">
        <v>-6.165303514252324</v>
      </c>
      <c r="CA883" s="122">
        <f t="shared" si="398"/>
        <v>-6.3258446484116577</v>
      </c>
      <c r="CB883" s="122">
        <f t="shared" si="399"/>
        <v>-4.139000153455747</v>
      </c>
    </row>
    <row r="884" spans="1:80" x14ac:dyDescent="0.35">
      <c r="A884" s="101" t="s">
        <v>181</v>
      </c>
      <c r="B884" s="76">
        <v>1</v>
      </c>
      <c r="C884" s="76" t="s">
        <v>44</v>
      </c>
      <c r="D884" s="76">
        <v>1</v>
      </c>
      <c r="E884" s="78"/>
      <c r="F884" s="76">
        <v>3504.6</v>
      </c>
      <c r="G884" s="76">
        <v>3505.2</v>
      </c>
      <c r="H884" s="76">
        <f t="shared" si="421"/>
        <v>3333.6</v>
      </c>
      <c r="I884" s="76">
        <f t="shared" si="421"/>
        <v>3334.2</v>
      </c>
      <c r="J884" s="116">
        <v>5.9057999999991049</v>
      </c>
      <c r="K884" s="78">
        <v>280.39999999999998</v>
      </c>
      <c r="L884" s="78">
        <v>157.30000000000001</v>
      </c>
      <c r="M884" s="78">
        <v>93.2</v>
      </c>
      <c r="N884" s="78">
        <v>89.9</v>
      </c>
      <c r="O884" s="78">
        <v>16.5</v>
      </c>
      <c r="P884" s="78">
        <v>0.69099999999999995</v>
      </c>
      <c r="Q884" s="78">
        <v>0</v>
      </c>
      <c r="R884" s="78">
        <v>0.24299999999999999</v>
      </c>
      <c r="S884" s="78">
        <v>2061</v>
      </c>
      <c r="T884" s="78"/>
      <c r="U884" s="78"/>
      <c r="V884" s="78"/>
      <c r="W884" s="78">
        <v>0.36799999999999999</v>
      </c>
      <c r="X884" s="78"/>
      <c r="Y884" s="78"/>
      <c r="Z884" s="78">
        <v>2886</v>
      </c>
      <c r="AA884" s="78">
        <v>47.2</v>
      </c>
      <c r="AB884" s="78">
        <v>5.4</v>
      </c>
      <c r="AC884" s="78">
        <v>2520.3809523809523</v>
      </c>
      <c r="AD884" s="78">
        <v>319.50200000000001</v>
      </c>
      <c r="AE884" s="78"/>
      <c r="AF884" s="78"/>
      <c r="AG884" s="78"/>
      <c r="AH884" s="111">
        <v>7.3999999999999996E-2</v>
      </c>
      <c r="AI884" s="124">
        <v>6.253636363636364E-2</v>
      </c>
      <c r="AJ884" s="78">
        <v>36.880000000000003</v>
      </c>
      <c r="AK884" s="124">
        <v>2275.3805656140348</v>
      </c>
      <c r="AL884" s="78"/>
      <c r="AM884" s="124">
        <v>7334.6041477192957</v>
      </c>
      <c r="AN884" s="124">
        <v>11850.01348421052</v>
      </c>
      <c r="AO884" s="124">
        <v>5.070472631578947</v>
      </c>
      <c r="AP884" s="78"/>
      <c r="AQ884" s="78"/>
      <c r="AR884" s="122">
        <v>8.6578091106290667E-2</v>
      </c>
      <c r="AS884" s="7">
        <f t="shared" si="383"/>
        <v>0.95789999999999997</v>
      </c>
      <c r="AT884" s="78">
        <v>66.8</v>
      </c>
      <c r="AU884" s="78"/>
      <c r="AV884" s="78"/>
      <c r="AW884" s="78" t="s">
        <v>97</v>
      </c>
      <c r="AX884" s="78" t="s">
        <v>98</v>
      </c>
      <c r="AY884" s="78"/>
      <c r="AZ884" s="78"/>
      <c r="BA884" s="78"/>
      <c r="BB884" s="78"/>
      <c r="BC884" s="78" t="str">
        <f t="shared" si="386"/>
        <v>R65S1C1</v>
      </c>
      <c r="BD884" s="78" t="e">
        <f t="shared" si="388"/>
        <v>#DIV/0!</v>
      </c>
      <c r="BE884" s="78"/>
      <c r="BF884" s="78"/>
      <c r="BG884" s="99">
        <v>30.3</v>
      </c>
      <c r="BH884" s="142">
        <v>1.9197396963123643</v>
      </c>
      <c r="BI884" s="99">
        <v>4</v>
      </c>
      <c r="BJ884" s="99">
        <f t="shared" si="389"/>
        <v>9.2200000000000006</v>
      </c>
      <c r="BK884" s="99">
        <v>68.340047515752502</v>
      </c>
      <c r="BL884" s="142">
        <v>5.6484848484848484</v>
      </c>
      <c r="BM884" s="76" t="str">
        <f t="shared" si="401"/>
        <v>R65S1</v>
      </c>
      <c r="BN884" s="76" t="e">
        <f t="shared" si="390"/>
        <v>#DIV/0!</v>
      </c>
      <c r="BO884" s="76"/>
      <c r="BP884" s="110">
        <f t="shared" si="391"/>
        <v>19.311945942228093</v>
      </c>
      <c r="BQ884" s="144">
        <f t="shared" si="392"/>
        <v>0.252</v>
      </c>
      <c r="BR884" s="110">
        <f t="shared" si="393"/>
        <v>18.968142504028663</v>
      </c>
      <c r="BS884" s="99">
        <v>7</v>
      </c>
      <c r="BT884" s="99">
        <f t="shared" si="394"/>
        <v>0</v>
      </c>
      <c r="BU884" s="122">
        <v>1</v>
      </c>
      <c r="BV884" s="122">
        <f t="shared" si="395"/>
        <v>-2061</v>
      </c>
      <c r="BW884" s="122">
        <f t="shared" si="396"/>
        <v>1.4727272727272728E-2</v>
      </c>
      <c r="BX884" s="122" t="s">
        <v>1377</v>
      </c>
      <c r="BY884" s="122">
        <f t="shared" si="397"/>
        <v>0.18830854766490232</v>
      </c>
      <c r="BZ884" s="78">
        <v>-6.2609356342858611</v>
      </c>
      <c r="CA884" s="122">
        <f t="shared" si="398"/>
        <v>-6.2351932144810611</v>
      </c>
      <c r="CB884" s="122">
        <f t="shared" si="399"/>
        <v>-5.972691580151408</v>
      </c>
    </row>
    <row r="885" spans="1:80" x14ac:dyDescent="0.35">
      <c r="A885" s="101" t="s">
        <v>181</v>
      </c>
      <c r="B885" s="76">
        <f t="shared" ref="B885:C887" si="423">B884</f>
        <v>1</v>
      </c>
      <c r="C885" s="76" t="str">
        <f t="shared" si="423"/>
        <v>Felsic</v>
      </c>
      <c r="D885" s="76">
        <v>2</v>
      </c>
      <c r="E885" s="78"/>
      <c r="F885" s="76">
        <v>3543.2</v>
      </c>
      <c r="G885" s="76">
        <v>3543.8</v>
      </c>
      <c r="H885" s="76">
        <f t="shared" si="421"/>
        <v>3372.2</v>
      </c>
      <c r="I885" s="76">
        <f t="shared" si="421"/>
        <v>3372.8</v>
      </c>
      <c r="J885" s="116">
        <v>5.9058000000035804</v>
      </c>
      <c r="K885" s="78">
        <v>282.20000000000005</v>
      </c>
      <c r="L885" s="78">
        <v>166.6</v>
      </c>
      <c r="M885" s="78">
        <v>70.900000000000006</v>
      </c>
      <c r="N885" s="78">
        <v>69.3</v>
      </c>
      <c r="O885" s="78">
        <v>23</v>
      </c>
      <c r="P885" s="78">
        <v>0.66100000000000003</v>
      </c>
      <c r="Q885" s="78">
        <v>0</v>
      </c>
      <c r="R885" s="78">
        <v>0.223</v>
      </c>
      <c r="S885" s="78">
        <v>2307</v>
      </c>
      <c r="T885" s="78"/>
      <c r="U885" s="78"/>
      <c r="V885" s="78"/>
      <c r="W885" s="78">
        <v>0.42799999999999999</v>
      </c>
      <c r="X885" s="78"/>
      <c r="Y885" s="78"/>
      <c r="Z885" s="78">
        <v>1817</v>
      </c>
      <c r="AA885" s="78">
        <v>78.2</v>
      </c>
      <c r="AB885" s="78">
        <v>5.4</v>
      </c>
      <c r="AC885" s="78">
        <v>2520.3809523809523</v>
      </c>
      <c r="AD885" s="78">
        <v>319.50200000000001</v>
      </c>
      <c r="AE885" s="78"/>
      <c r="AF885" s="78"/>
      <c r="AG885" s="78"/>
      <c r="AH885" s="111">
        <v>7.3999999999999996E-2</v>
      </c>
      <c r="AI885" s="124">
        <v>6.253636363636364E-2</v>
      </c>
      <c r="AJ885" s="78">
        <v>36.880000000000003</v>
      </c>
      <c r="AK885" s="124">
        <v>2275.3805656140348</v>
      </c>
      <c r="AL885" s="78"/>
      <c r="AM885" s="124">
        <v>7334.6041477192957</v>
      </c>
      <c r="AN885" s="124">
        <v>11850.01348421052</v>
      </c>
      <c r="AO885" s="124">
        <v>5.070472631578947</v>
      </c>
      <c r="AP885" s="78"/>
      <c r="AQ885" s="78"/>
      <c r="AR885" s="122">
        <v>8.6578091106290667E-2</v>
      </c>
      <c r="AS885" s="7">
        <f t="shared" si="383"/>
        <v>0.95789999999999997</v>
      </c>
      <c r="AT885" s="78">
        <v>66.8</v>
      </c>
      <c r="AU885" s="78"/>
      <c r="AV885" s="78"/>
      <c r="AW885" s="78" t="s">
        <v>97</v>
      </c>
      <c r="AX885" s="78" t="s">
        <v>98</v>
      </c>
      <c r="AY885" s="78"/>
      <c r="AZ885" s="78"/>
      <c r="BA885" s="78"/>
      <c r="BB885" s="78"/>
      <c r="BC885" s="78" t="str">
        <f t="shared" si="386"/>
        <v>R65S1C2</v>
      </c>
      <c r="BD885" s="78" t="e">
        <f t="shared" si="388"/>
        <v>#DIV/0!</v>
      </c>
      <c r="BE885" s="78"/>
      <c r="BF885" s="78"/>
      <c r="BG885" s="99">
        <v>30.3</v>
      </c>
      <c r="BH885" s="142">
        <v>1.9197396963123643</v>
      </c>
      <c r="BI885" s="99">
        <v>4</v>
      </c>
      <c r="BJ885" s="99">
        <f t="shared" si="389"/>
        <v>9.2200000000000006</v>
      </c>
      <c r="BK885" s="99">
        <v>68.340047515752502</v>
      </c>
      <c r="BL885" s="142">
        <v>3.0826086956521741</v>
      </c>
      <c r="BM885" s="76" t="str">
        <f t="shared" si="401"/>
        <v>R65S1</v>
      </c>
      <c r="BN885" s="76" t="e">
        <f t="shared" si="390"/>
        <v>#DIV/0!</v>
      </c>
      <c r="BO885" s="76"/>
      <c r="BP885" s="110">
        <f t="shared" si="391"/>
        <v>18.211755975935706</v>
      </c>
      <c r="BQ885" s="144">
        <f t="shared" si="392"/>
        <v>0.252</v>
      </c>
      <c r="BR885" s="110">
        <f t="shared" si="393"/>
        <v>18.968142504028663</v>
      </c>
      <c r="BS885" s="99">
        <v>7</v>
      </c>
      <c r="BT885" s="99">
        <f t="shared" si="394"/>
        <v>0</v>
      </c>
      <c r="BU885" s="122">
        <v>1</v>
      </c>
      <c r="BV885" s="122">
        <f t="shared" si="395"/>
        <v>-2307</v>
      </c>
      <c r="BW885" s="122">
        <f t="shared" si="396"/>
        <v>9.6956521739130445E-3</v>
      </c>
      <c r="BX885" s="122" t="s">
        <v>1377</v>
      </c>
      <c r="BY885" s="122">
        <f t="shared" si="397"/>
        <v>0.12616349831173029</v>
      </c>
      <c r="BZ885" s="78">
        <v>-5.9874583461323976</v>
      </c>
      <c r="CA885" s="122">
        <f t="shared" si="398"/>
        <v>-6.2351932144810611</v>
      </c>
      <c r="CB885" s="122">
        <f t="shared" si="399"/>
        <v>-5.972691580151408</v>
      </c>
    </row>
    <row r="886" spans="1:80" x14ac:dyDescent="0.35">
      <c r="A886" s="101" t="s">
        <v>181</v>
      </c>
      <c r="B886" s="76">
        <f t="shared" si="423"/>
        <v>1</v>
      </c>
      <c r="C886" s="76" t="str">
        <f t="shared" si="423"/>
        <v>Felsic</v>
      </c>
      <c r="D886" s="76">
        <v>3</v>
      </c>
      <c r="E886" s="78"/>
      <c r="F886" s="76">
        <v>3557.2</v>
      </c>
      <c r="G886" s="76">
        <v>3558</v>
      </c>
      <c r="H886" s="76">
        <f t="shared" si="421"/>
        <v>3386.2</v>
      </c>
      <c r="I886" s="76">
        <f t="shared" si="421"/>
        <v>3387</v>
      </c>
      <c r="J886" s="116">
        <v>7.8744000000017902</v>
      </c>
      <c r="K886" s="78">
        <v>284</v>
      </c>
      <c r="L886" s="78">
        <v>136.80000000000001</v>
      </c>
      <c r="M886" s="78">
        <v>79.3</v>
      </c>
      <c r="N886" s="78">
        <v>78.2</v>
      </c>
      <c r="O886" s="78">
        <v>16</v>
      </c>
      <c r="P886" s="78">
        <v>1.0029999999999999</v>
      </c>
      <c r="Q886" s="78">
        <v>0</v>
      </c>
      <c r="R886" s="78">
        <v>0.27500000000000002</v>
      </c>
      <c r="S886" s="78">
        <v>2049</v>
      </c>
      <c r="T886" s="78"/>
      <c r="U886" s="78"/>
      <c r="V886" s="78"/>
      <c r="W886" s="78">
        <v>0.442</v>
      </c>
      <c r="X886" s="78"/>
      <c r="Y886" s="78"/>
      <c r="Z886" s="78">
        <v>3087</v>
      </c>
      <c r="AA886" s="78">
        <v>118.6</v>
      </c>
      <c r="AB886" s="78">
        <v>5.4</v>
      </c>
      <c r="AC886" s="78">
        <v>2520.3809523809523</v>
      </c>
      <c r="AD886" s="78">
        <v>319.50200000000001</v>
      </c>
      <c r="AE886" s="78"/>
      <c r="AF886" s="78"/>
      <c r="AG886" s="78"/>
      <c r="AH886" s="111">
        <v>7.3999999999999996E-2</v>
      </c>
      <c r="AI886" s="124">
        <v>6.253636363636364E-2</v>
      </c>
      <c r="AJ886" s="78">
        <v>36.880000000000003</v>
      </c>
      <c r="AK886" s="124">
        <v>2275.3805656140348</v>
      </c>
      <c r="AL886" s="78"/>
      <c r="AM886" s="124">
        <v>7334.6041477192957</v>
      </c>
      <c r="AN886" s="124">
        <v>11850.01348421052</v>
      </c>
      <c r="AO886" s="124">
        <v>5.070472631578947</v>
      </c>
      <c r="AP886" s="78"/>
      <c r="AQ886" s="78"/>
      <c r="AR886" s="122">
        <v>8.6578091106290667E-2</v>
      </c>
      <c r="AS886" s="7">
        <f t="shared" si="383"/>
        <v>0.95789999999999997</v>
      </c>
      <c r="AT886" s="78">
        <v>66.8</v>
      </c>
      <c r="AU886" s="78"/>
      <c r="AV886" s="78"/>
      <c r="AW886" s="78" t="s">
        <v>97</v>
      </c>
      <c r="AX886" s="78" t="s">
        <v>98</v>
      </c>
      <c r="AY886" s="78"/>
      <c r="AZ886" s="78"/>
      <c r="BA886" s="78"/>
      <c r="BB886" s="78"/>
      <c r="BC886" s="78" t="str">
        <f t="shared" si="386"/>
        <v>R65S1C3</v>
      </c>
      <c r="BD886" s="78" t="e">
        <f t="shared" si="388"/>
        <v>#DIV/0!</v>
      </c>
      <c r="BE886" s="78"/>
      <c r="BF886" s="78"/>
      <c r="BG886" s="99">
        <v>30.3</v>
      </c>
      <c r="BH886" s="142">
        <v>1.9197396963123643</v>
      </c>
      <c r="BI886" s="99">
        <v>4</v>
      </c>
      <c r="BJ886" s="99">
        <f t="shared" si="389"/>
        <v>9.2200000000000006</v>
      </c>
      <c r="BK886" s="99">
        <v>68.340047515752502</v>
      </c>
      <c r="BL886" s="142">
        <v>4.9562499999999998</v>
      </c>
      <c r="BM886" s="76" t="str">
        <f t="shared" si="401"/>
        <v>R65S1</v>
      </c>
      <c r="BN886" s="76" t="e">
        <f t="shared" si="390"/>
        <v>#DIV/0!</v>
      </c>
      <c r="BO886" s="76"/>
      <c r="BP886" s="110">
        <f t="shared" si="391"/>
        <v>23.406297659172736</v>
      </c>
      <c r="BQ886" s="144">
        <f t="shared" si="392"/>
        <v>0.252</v>
      </c>
      <c r="BR886" s="110">
        <f t="shared" si="393"/>
        <v>18.968142504028663</v>
      </c>
      <c r="BS886" s="99">
        <v>7</v>
      </c>
      <c r="BT886" s="99">
        <f t="shared" si="394"/>
        <v>0</v>
      </c>
      <c r="BU886" s="122">
        <v>1</v>
      </c>
      <c r="BV886" s="122">
        <f t="shared" si="395"/>
        <v>-2049</v>
      </c>
      <c r="BW886" s="122">
        <f t="shared" si="396"/>
        <v>1.7187500000000001E-2</v>
      </c>
      <c r="BX886" s="122" t="s">
        <v>1377</v>
      </c>
      <c r="BY886" s="122">
        <f t="shared" si="397"/>
        <v>0.18650836467876075</v>
      </c>
      <c r="BZ886" s="78">
        <v>-6.0994260412351178</v>
      </c>
      <c r="CA886" s="122">
        <f t="shared" si="398"/>
        <v>-6.2351932144810611</v>
      </c>
      <c r="CB886" s="122">
        <f t="shared" si="399"/>
        <v>-5.972691580151408</v>
      </c>
    </row>
    <row r="887" spans="1:80" x14ac:dyDescent="0.35">
      <c r="A887" s="101" t="s">
        <v>181</v>
      </c>
      <c r="B887" s="76">
        <f t="shared" si="423"/>
        <v>1</v>
      </c>
      <c r="C887" s="76" t="str">
        <f t="shared" si="423"/>
        <v>Felsic</v>
      </c>
      <c r="D887" s="76">
        <v>4</v>
      </c>
      <c r="E887" s="78"/>
      <c r="F887" s="76">
        <v>3575</v>
      </c>
      <c r="G887" s="76">
        <v>3576</v>
      </c>
      <c r="H887" s="76">
        <f t="shared" si="421"/>
        <v>3404</v>
      </c>
      <c r="I887" s="76">
        <f t="shared" si="421"/>
        <v>3405</v>
      </c>
      <c r="J887" s="116">
        <v>9.843</v>
      </c>
      <c r="K887" s="78">
        <v>284</v>
      </c>
      <c r="L887" s="78">
        <v>218.2</v>
      </c>
      <c r="M887" s="78">
        <v>129.9</v>
      </c>
      <c r="N887" s="78">
        <v>124.7</v>
      </c>
      <c r="O887" s="78">
        <v>15.3</v>
      </c>
      <c r="P887" s="78">
        <v>0.79</v>
      </c>
      <c r="Q887" s="78">
        <v>0</v>
      </c>
      <c r="R887" s="78">
        <v>0.26700000000000002</v>
      </c>
      <c r="S887" s="78">
        <v>2097</v>
      </c>
      <c r="T887" s="78"/>
      <c r="U887" s="78"/>
      <c r="V887" s="78"/>
      <c r="W887" s="78">
        <v>0.39400000000000002</v>
      </c>
      <c r="X887" s="78"/>
      <c r="Y887" s="78"/>
      <c r="Z887" s="78">
        <v>2740</v>
      </c>
      <c r="AA887" s="78">
        <v>483</v>
      </c>
      <c r="AB887" s="78">
        <v>5.4</v>
      </c>
      <c r="AC887" s="78">
        <v>2520.3809523809523</v>
      </c>
      <c r="AD887" s="78">
        <v>319.50200000000001</v>
      </c>
      <c r="AE887" s="78"/>
      <c r="AF887" s="78"/>
      <c r="AG887" s="78"/>
      <c r="AH887" s="111">
        <v>7.3999999999999996E-2</v>
      </c>
      <c r="AI887" s="124">
        <v>6.253636363636364E-2</v>
      </c>
      <c r="AJ887" s="78">
        <v>36.880000000000003</v>
      </c>
      <c r="AK887" s="124">
        <v>2275.3805656140348</v>
      </c>
      <c r="AL887" s="78"/>
      <c r="AM887" s="124">
        <v>7334.6041477192957</v>
      </c>
      <c r="AN887" s="124">
        <v>11850.01348421052</v>
      </c>
      <c r="AO887" s="124">
        <v>5.070472631578947</v>
      </c>
      <c r="AP887" s="78"/>
      <c r="AQ887" s="78"/>
      <c r="AR887" s="122">
        <v>8.6578091106290667E-2</v>
      </c>
      <c r="AS887" s="7">
        <f t="shared" si="383"/>
        <v>0.95789999999999997</v>
      </c>
      <c r="AT887" s="78">
        <v>66.8</v>
      </c>
      <c r="AU887" s="78"/>
      <c r="AV887" s="78"/>
      <c r="AW887" s="78" t="s">
        <v>97</v>
      </c>
      <c r="AX887" s="78" t="s">
        <v>98</v>
      </c>
      <c r="AY887" s="78"/>
      <c r="AZ887" s="78"/>
      <c r="BA887" s="78"/>
      <c r="BB887" s="78"/>
      <c r="BC887" s="78" t="str">
        <f t="shared" si="386"/>
        <v>R65S1C4</v>
      </c>
      <c r="BD887" s="78" t="e">
        <f t="shared" si="388"/>
        <v>#DIV/0!</v>
      </c>
      <c r="BE887" s="78"/>
      <c r="BF887" s="78"/>
      <c r="BG887" s="99">
        <v>30.3</v>
      </c>
      <c r="BH887" s="142">
        <v>1.9197396963123643</v>
      </c>
      <c r="BI887" s="99">
        <v>4</v>
      </c>
      <c r="BJ887" s="99">
        <f t="shared" si="389"/>
        <v>9.2200000000000006</v>
      </c>
      <c r="BK887" s="99">
        <v>68.340047515752502</v>
      </c>
      <c r="BL887" s="142">
        <v>8.4901960784313726</v>
      </c>
      <c r="BM887" s="76" t="str">
        <f t="shared" si="401"/>
        <v>R65S1</v>
      </c>
      <c r="BN887" s="76" t="e">
        <f t="shared" si="390"/>
        <v>#DIV/0!</v>
      </c>
      <c r="BO887" s="76"/>
      <c r="BP887" s="110">
        <f t="shared" si="391"/>
        <v>14.942570438778127</v>
      </c>
      <c r="BQ887" s="144">
        <f t="shared" si="392"/>
        <v>0.252</v>
      </c>
      <c r="BR887" s="110">
        <f t="shared" si="393"/>
        <v>18.968142504028663</v>
      </c>
      <c r="BS887" s="99">
        <v>7</v>
      </c>
      <c r="BT887" s="99">
        <f t="shared" si="394"/>
        <v>0</v>
      </c>
      <c r="BU887" s="122">
        <v>1</v>
      </c>
      <c r="BV887" s="122">
        <f t="shared" si="395"/>
        <v>-2097</v>
      </c>
      <c r="BW887" s="122">
        <f t="shared" si="396"/>
        <v>1.7450980392156864E-2</v>
      </c>
      <c r="BX887" s="122" t="s">
        <v>1377</v>
      </c>
      <c r="BY887" s="122">
        <f t="shared" si="397"/>
        <v>0.22065351846602654</v>
      </c>
      <c r="BZ887" s="78">
        <v>-6.5929528362708689</v>
      </c>
      <c r="CA887" s="122">
        <f t="shared" si="398"/>
        <v>-6.2351932144810611</v>
      </c>
      <c r="CB887" s="122">
        <f t="shared" si="399"/>
        <v>-5.972691580151408</v>
      </c>
    </row>
    <row r="888" spans="1:80" x14ac:dyDescent="0.35">
      <c r="A888" s="101" t="s">
        <v>182</v>
      </c>
      <c r="B888" s="110">
        <v>6</v>
      </c>
      <c r="C888" s="110" t="s">
        <v>45</v>
      </c>
      <c r="D888" s="110">
        <v>4</v>
      </c>
      <c r="E888" s="110"/>
      <c r="F888" s="110">
        <v>2839.5</v>
      </c>
      <c r="G888" s="110">
        <v>2840</v>
      </c>
      <c r="H888" s="110">
        <v>2753.32</v>
      </c>
      <c r="I888" s="110"/>
      <c r="J888" s="110"/>
      <c r="K888" s="110"/>
      <c r="L888" s="110"/>
      <c r="M888" s="110">
        <v>308</v>
      </c>
      <c r="N888" s="110"/>
      <c r="O888" s="110">
        <v>12.190000000000055</v>
      </c>
      <c r="P888" s="110"/>
      <c r="Q888" s="110"/>
      <c r="R888" s="110">
        <v>0.23</v>
      </c>
      <c r="S888" s="110"/>
      <c r="T888" s="110"/>
      <c r="U888" s="110"/>
      <c r="V888" s="110"/>
      <c r="W888" s="110"/>
      <c r="X888" s="110"/>
      <c r="Y888" s="110"/>
      <c r="Z888" s="110"/>
      <c r="AA888" s="110"/>
      <c r="AB888" s="110"/>
      <c r="AC888" t="e">
        <v>#N/A</v>
      </c>
      <c r="AD888" s="10">
        <v>240.87</v>
      </c>
      <c r="AE888" s="110"/>
      <c r="AH888" s="9">
        <v>0.1250263681592039</v>
      </c>
      <c r="AI888" s="9">
        <v>7.3101990049751223E-2</v>
      </c>
      <c r="AJ888" s="10">
        <v>30.632399999999961</v>
      </c>
      <c r="AK888" s="10">
        <v>1573.7215497512443</v>
      </c>
      <c r="AL888" s="10">
        <v>6570.5594029850745</v>
      </c>
      <c r="AM888" s="10">
        <v>5548.6162000000004</v>
      </c>
      <c r="AN888" s="10">
        <v>7158.9858000000004</v>
      </c>
      <c r="AO888" s="10">
        <v>3.5444507462686556</v>
      </c>
      <c r="AP888" s="10">
        <v>0.54210000000000003</v>
      </c>
      <c r="AQ888" s="10">
        <v>10.036799999999999</v>
      </c>
      <c r="AR888" s="11">
        <v>0.20970597014925385</v>
      </c>
      <c r="AS888" s="11">
        <f t="shared" ref="AS888" si="424">AR888*0.3*AJ888*3.281</f>
        <v>6.3229435445879947</v>
      </c>
      <c r="AT888" s="78"/>
      <c r="AU888" s="78"/>
      <c r="AV888" s="78"/>
      <c r="AW888" s="78" t="s">
        <v>411</v>
      </c>
      <c r="AX888" s="78" t="s">
        <v>98</v>
      </c>
      <c r="AY888" s="78">
        <v>4076.5</v>
      </c>
      <c r="AZ888" s="78">
        <v>5025.5680000000002</v>
      </c>
      <c r="BA888" s="78">
        <v>0</v>
      </c>
      <c r="BB888" s="122">
        <v>641.64000893508148</v>
      </c>
      <c r="BC888" s="78" t="str">
        <f t="shared" si="386"/>
        <v>R24S6C4</v>
      </c>
      <c r="BD888" s="78">
        <f t="shared" si="388"/>
        <v>434.80740976236694</v>
      </c>
      <c r="BE888" s="78">
        <v>608.96</v>
      </c>
      <c r="BF888" s="78"/>
      <c r="BG888" s="10">
        <v>31.41</v>
      </c>
      <c r="BH888" s="142">
        <v>1.4027630874498997</v>
      </c>
      <c r="BI888" s="99" t="e">
        <v>#N/A</v>
      </c>
      <c r="BJ888" s="99" t="e">
        <f t="shared" si="389"/>
        <v>#N/A</v>
      </c>
      <c r="BK888" s="99" t="e">
        <v>#N/A</v>
      </c>
      <c r="BL888" s="142">
        <v>25.266611977030241</v>
      </c>
      <c r="BM888" s="76" t="str">
        <f t="shared" ref="BM888:BM943" si="425">LEFT(BC888,5)</f>
        <v>R24S6</v>
      </c>
      <c r="BN888" s="76">
        <f t="shared" si="390"/>
        <v>68.766612685405391</v>
      </c>
      <c r="BO888" s="76"/>
      <c r="BP888" s="110">
        <f t="shared" si="391"/>
        <v>5.9632168570666391</v>
      </c>
      <c r="BQ888" s="144">
        <f t="shared" si="392"/>
        <v>0.23</v>
      </c>
      <c r="BR888" s="110">
        <f t="shared" si="393"/>
        <v>22.08673031067746</v>
      </c>
      <c r="BS888" s="99">
        <v>1</v>
      </c>
      <c r="BT888" s="99">
        <f t="shared" si="394"/>
        <v>0</v>
      </c>
      <c r="BU888">
        <v>4</v>
      </c>
      <c r="BV888" s="122">
        <f t="shared" si="395"/>
        <v>0</v>
      </c>
      <c r="BW888" s="122">
        <f t="shared" si="396"/>
        <v>1.8867924528301803E-2</v>
      </c>
      <c r="BX888" s="122" t="s">
        <v>1376</v>
      </c>
      <c r="BY888" s="122">
        <f t="shared" si="397"/>
        <v>0.34366394685939045</v>
      </c>
      <c r="BZ888" s="78" t="e">
        <v>#N/A</v>
      </c>
      <c r="CA888" s="122" t="e">
        <f t="shared" si="398"/>
        <v>#N/A</v>
      </c>
      <c r="CB888" s="122" t="e">
        <f t="shared" si="399"/>
        <v>#N/A</v>
      </c>
    </row>
    <row r="889" spans="1:80" x14ac:dyDescent="0.35">
      <c r="A889" s="101" t="s">
        <v>182</v>
      </c>
      <c r="B889" s="110">
        <v>6</v>
      </c>
      <c r="C889" s="110" t="s">
        <v>45</v>
      </c>
      <c r="D889" s="110">
        <v>2</v>
      </c>
      <c r="E889" s="110"/>
      <c r="F889" s="110">
        <v>2845</v>
      </c>
      <c r="G889" s="110">
        <v>2845.5</v>
      </c>
      <c r="H889" s="110">
        <v>2759.15</v>
      </c>
      <c r="I889" s="110"/>
      <c r="J889" s="110"/>
      <c r="K889" s="110"/>
      <c r="L889" s="110"/>
      <c r="M889" s="110">
        <v>40</v>
      </c>
      <c r="N889" s="110"/>
      <c r="O889" s="110">
        <v>12.190000000000055</v>
      </c>
      <c r="P889" s="110"/>
      <c r="Q889" s="110"/>
      <c r="R889" s="110">
        <v>0.23</v>
      </c>
      <c r="S889" s="110"/>
      <c r="T889" s="110"/>
      <c r="U889" s="110"/>
      <c r="V889" s="110"/>
      <c r="W889" s="110"/>
      <c r="X889" s="110"/>
      <c r="Y889" s="110"/>
      <c r="Z889" s="110"/>
      <c r="AA889" s="110"/>
      <c r="AB889" s="110"/>
      <c r="AC889" t="e">
        <v>#N/A</v>
      </c>
      <c r="AD889" s="10">
        <f t="shared" ref="AD889:AD891" si="426">AD888</f>
        <v>240.87</v>
      </c>
      <c r="AE889" s="110"/>
      <c r="AH889" s="9">
        <f t="shared" ref="AH889:AS891" si="427">AH888</f>
        <v>0.1250263681592039</v>
      </c>
      <c r="AI889" s="9">
        <f t="shared" si="427"/>
        <v>7.3101990049751223E-2</v>
      </c>
      <c r="AJ889" s="10">
        <f t="shared" si="427"/>
        <v>30.632399999999961</v>
      </c>
      <c r="AK889" s="10">
        <f t="shared" si="427"/>
        <v>1573.7215497512443</v>
      </c>
      <c r="AL889" s="10">
        <f t="shared" si="427"/>
        <v>6570.5594029850745</v>
      </c>
      <c r="AM889" s="10">
        <f t="shared" si="427"/>
        <v>5548.6162000000004</v>
      </c>
      <c r="AN889" s="10">
        <f t="shared" si="427"/>
        <v>7158.9858000000004</v>
      </c>
      <c r="AO889" s="10">
        <f t="shared" si="427"/>
        <v>3.5444507462686556</v>
      </c>
      <c r="AP889" s="10">
        <f t="shared" si="427"/>
        <v>0.54210000000000003</v>
      </c>
      <c r="AQ889" s="10">
        <f t="shared" si="427"/>
        <v>10.036799999999999</v>
      </c>
      <c r="AR889" s="11">
        <f t="shared" si="427"/>
        <v>0.20970597014925385</v>
      </c>
      <c r="AS889" s="11">
        <f t="shared" si="427"/>
        <v>6.3229435445879947</v>
      </c>
      <c r="AT889" s="78"/>
      <c r="AU889" s="78"/>
      <c r="AV889" s="78"/>
      <c r="AW889" s="78" t="s">
        <v>411</v>
      </c>
      <c r="AX889" s="78" t="s">
        <v>98</v>
      </c>
      <c r="AY889" s="78">
        <v>4078.6</v>
      </c>
      <c r="AZ889" s="78">
        <v>5027.8999999999996</v>
      </c>
      <c r="BA889" s="78">
        <v>0</v>
      </c>
      <c r="BB889" s="122">
        <v>195.18592647213742</v>
      </c>
      <c r="BC889" s="78" t="str">
        <f t="shared" si="386"/>
        <v>R24S6C2</v>
      </c>
      <c r="BD889" s="78">
        <f t="shared" si="388"/>
        <v>434.80740976236694</v>
      </c>
      <c r="BE889" s="78">
        <v>185.29</v>
      </c>
      <c r="BF889" s="78"/>
      <c r="BG889" s="10">
        <f t="shared" ref="BG889:BG891" si="428">BG888</f>
        <v>31.41</v>
      </c>
      <c r="BH889" s="142">
        <v>1.4027630874498997</v>
      </c>
      <c r="BI889" s="99" t="e">
        <v>#N/A</v>
      </c>
      <c r="BJ889" s="99" t="e">
        <f t="shared" si="389"/>
        <v>#N/A</v>
      </c>
      <c r="BK889" s="99" t="e">
        <v>#N/A</v>
      </c>
      <c r="BL889" s="142">
        <v>3.2813781788350962</v>
      </c>
      <c r="BM889" s="76" t="str">
        <f t="shared" si="425"/>
        <v>R24S6</v>
      </c>
      <c r="BN889" s="76">
        <f t="shared" si="390"/>
        <v>68.766612685405391</v>
      </c>
      <c r="BO889" s="76"/>
      <c r="BP889" s="110">
        <f t="shared" si="391"/>
        <v>45.916769799413117</v>
      </c>
      <c r="BQ889" s="144">
        <f t="shared" si="392"/>
        <v>0.23</v>
      </c>
      <c r="BR889" s="110">
        <f t="shared" si="393"/>
        <v>22.08673031067746</v>
      </c>
      <c r="BS889" s="99">
        <v>1</v>
      </c>
      <c r="BT889" s="99">
        <f t="shared" si="394"/>
        <v>0</v>
      </c>
      <c r="BU889" s="122">
        <v>4</v>
      </c>
      <c r="BV889" s="122">
        <f t="shared" si="395"/>
        <v>0</v>
      </c>
      <c r="BW889" s="122">
        <f t="shared" si="396"/>
        <v>1.8867924528301803E-2</v>
      </c>
      <c r="BX889" s="122" t="s">
        <v>1376</v>
      </c>
      <c r="BY889" s="122">
        <f t="shared" si="397"/>
        <v>0.20630573087496798</v>
      </c>
      <c r="BZ889" s="78" t="e">
        <v>#N/A</v>
      </c>
      <c r="CA889" s="122" t="e">
        <f t="shared" si="398"/>
        <v>#N/A</v>
      </c>
      <c r="CB889" s="122" t="e">
        <f t="shared" si="399"/>
        <v>#N/A</v>
      </c>
    </row>
    <row r="890" spans="1:80" x14ac:dyDescent="0.35">
      <c r="A890" s="101" t="s">
        <v>182</v>
      </c>
      <c r="B890" s="110">
        <v>6</v>
      </c>
      <c r="C890" s="110" t="s">
        <v>45</v>
      </c>
      <c r="D890" s="110">
        <v>3</v>
      </c>
      <c r="E890" s="110"/>
      <c r="F890" s="110">
        <v>2863</v>
      </c>
      <c r="G890" s="110">
        <v>2863.5</v>
      </c>
      <c r="H890" s="110">
        <v>2776.62</v>
      </c>
      <c r="I890" s="110"/>
      <c r="J890" s="110"/>
      <c r="K890" s="110"/>
      <c r="L890" s="110"/>
      <c r="M890" s="110">
        <v>160</v>
      </c>
      <c r="N890" s="110"/>
      <c r="O890" s="110">
        <v>12.190000000000055</v>
      </c>
      <c r="P890" s="110"/>
      <c r="Q890" s="110"/>
      <c r="R890" s="110">
        <v>0.23</v>
      </c>
      <c r="S890" s="110"/>
      <c r="T890" s="110"/>
      <c r="U890" s="110"/>
      <c r="V890" s="110"/>
      <c r="W890" s="110"/>
      <c r="X890" s="110"/>
      <c r="Y890" s="110"/>
      <c r="Z890" s="110"/>
      <c r="AA890" s="110"/>
      <c r="AB890" s="110"/>
      <c r="AC890" t="e">
        <v>#N/A</v>
      </c>
      <c r="AD890" s="10">
        <f t="shared" si="426"/>
        <v>240.87</v>
      </c>
      <c r="AE890" s="110"/>
      <c r="AH890" s="9">
        <f t="shared" si="427"/>
        <v>0.1250263681592039</v>
      </c>
      <c r="AI890" s="9">
        <f t="shared" si="427"/>
        <v>7.3101990049751223E-2</v>
      </c>
      <c r="AJ890" s="10">
        <f t="shared" si="427"/>
        <v>30.632399999999961</v>
      </c>
      <c r="AK890" s="10">
        <f t="shared" si="427"/>
        <v>1573.7215497512443</v>
      </c>
      <c r="AL890" s="10">
        <f t="shared" si="427"/>
        <v>6570.5594029850745</v>
      </c>
      <c r="AM890" s="10">
        <f t="shared" si="427"/>
        <v>5548.6162000000004</v>
      </c>
      <c r="AN890" s="10">
        <f t="shared" si="427"/>
        <v>7158.9858000000004</v>
      </c>
      <c r="AO890" s="10">
        <f t="shared" si="427"/>
        <v>3.5444507462686556</v>
      </c>
      <c r="AP890" s="10">
        <f t="shared" si="427"/>
        <v>0.54210000000000003</v>
      </c>
      <c r="AQ890" s="10">
        <f t="shared" si="427"/>
        <v>10.036799999999999</v>
      </c>
      <c r="AR890" s="11">
        <f t="shared" si="427"/>
        <v>0.20970597014925385</v>
      </c>
      <c r="AS890" s="11">
        <f t="shared" si="427"/>
        <v>6.3229435445879947</v>
      </c>
      <c r="AT890" s="78"/>
      <c r="AU890" s="78"/>
      <c r="AV890" s="78"/>
      <c r="AW890" s="78" t="s">
        <v>411</v>
      </c>
      <c r="AX890" s="78" t="s">
        <v>98</v>
      </c>
      <c r="AY890" s="78">
        <v>4085.2</v>
      </c>
      <c r="AZ890" s="78">
        <v>5034.8879999999999</v>
      </c>
      <c r="BA890" s="78">
        <v>0</v>
      </c>
      <c r="BB890" s="122">
        <v>772.15885638230657</v>
      </c>
      <c r="BC890" s="78" t="str">
        <f t="shared" si="386"/>
        <v>R24S6C3</v>
      </c>
      <c r="BD890" s="78">
        <f t="shared" si="388"/>
        <v>434.80740976236694</v>
      </c>
      <c r="BE890" s="78">
        <v>733.31</v>
      </c>
      <c r="BF890" s="78"/>
      <c r="BG890" s="10">
        <f t="shared" si="428"/>
        <v>31.41</v>
      </c>
      <c r="BH890" s="142">
        <v>1.4027630874498997</v>
      </c>
      <c r="BI890" s="99" t="e">
        <v>#N/A</v>
      </c>
      <c r="BJ890" s="99" t="e">
        <f t="shared" si="389"/>
        <v>#N/A</v>
      </c>
      <c r="BK890" s="99" t="e">
        <v>#N/A</v>
      </c>
      <c r="BL890" s="142">
        <v>13.125512715340385</v>
      </c>
      <c r="BM890" s="76" t="str">
        <f t="shared" si="425"/>
        <v>R24S6</v>
      </c>
      <c r="BN890" s="76">
        <f t="shared" si="390"/>
        <v>68.766612685405391</v>
      </c>
      <c r="BO890" s="76"/>
      <c r="BP890" s="110">
        <f t="shared" si="391"/>
        <v>11.479192449853279</v>
      </c>
      <c r="BQ890" s="144">
        <f t="shared" si="392"/>
        <v>0.23</v>
      </c>
      <c r="BR890" s="110">
        <f t="shared" si="393"/>
        <v>22.08673031067746</v>
      </c>
      <c r="BS890" s="99">
        <v>1</v>
      </c>
      <c r="BT890" s="99">
        <f t="shared" si="394"/>
        <v>0</v>
      </c>
      <c r="BU890" s="122">
        <v>4</v>
      </c>
      <c r="BV890" s="122">
        <f t="shared" si="395"/>
        <v>0</v>
      </c>
      <c r="BW890" s="122">
        <f t="shared" si="396"/>
        <v>1.8867924528301803E-2</v>
      </c>
      <c r="BX890" s="122" t="s">
        <v>1376</v>
      </c>
      <c r="BY890" s="122">
        <f t="shared" si="397"/>
        <v>0.29176036259867349</v>
      </c>
      <c r="BZ890" s="78" t="e">
        <v>#N/A</v>
      </c>
      <c r="CA890" s="122" t="e">
        <f t="shared" si="398"/>
        <v>#N/A</v>
      </c>
      <c r="CB890" s="122" t="e">
        <f t="shared" si="399"/>
        <v>#N/A</v>
      </c>
    </row>
    <row r="891" spans="1:80" x14ac:dyDescent="0.35">
      <c r="A891" s="101" t="s">
        <v>182</v>
      </c>
      <c r="B891" s="110">
        <v>6</v>
      </c>
      <c r="C891" s="110" t="s">
        <v>45</v>
      </c>
      <c r="D891" s="110">
        <v>1</v>
      </c>
      <c r="E891" s="110"/>
      <c r="F891" s="110">
        <v>2889</v>
      </c>
      <c r="G891" s="110">
        <v>2889.5</v>
      </c>
      <c r="H891" s="110">
        <v>2801.85</v>
      </c>
      <c r="I891" s="110"/>
      <c r="J891" s="110"/>
      <c r="K891" s="110"/>
      <c r="L891" s="110"/>
      <c r="M891" s="110">
        <v>140</v>
      </c>
      <c r="N891" s="110"/>
      <c r="O891" s="110">
        <v>6.4000000000000909</v>
      </c>
      <c r="P891" s="110"/>
      <c r="Q891" s="110"/>
      <c r="R891" s="110">
        <v>0.23</v>
      </c>
      <c r="S891" s="110"/>
      <c r="T891" s="110"/>
      <c r="U891" s="110"/>
      <c r="V891" s="110"/>
      <c r="W891" s="110"/>
      <c r="X891" s="110"/>
      <c r="Y891" s="110"/>
      <c r="Z891" s="110"/>
      <c r="AA891" s="110"/>
      <c r="AB891" s="110"/>
      <c r="AC891" t="e">
        <v>#N/A</v>
      </c>
      <c r="AD891" s="10">
        <f t="shared" si="426"/>
        <v>240.87</v>
      </c>
      <c r="AE891" s="110"/>
      <c r="AH891" s="9">
        <f t="shared" si="427"/>
        <v>0.1250263681592039</v>
      </c>
      <c r="AI891" s="9">
        <f t="shared" si="427"/>
        <v>7.3101990049751223E-2</v>
      </c>
      <c r="AJ891" s="10">
        <f t="shared" si="427"/>
        <v>30.632399999999961</v>
      </c>
      <c r="AK891" s="10">
        <f t="shared" si="427"/>
        <v>1573.7215497512443</v>
      </c>
      <c r="AL891" s="10">
        <f t="shared" si="427"/>
        <v>6570.5594029850745</v>
      </c>
      <c r="AM891" s="10">
        <f t="shared" si="427"/>
        <v>5548.6162000000004</v>
      </c>
      <c r="AN891" s="10">
        <f t="shared" si="427"/>
        <v>7158.9858000000004</v>
      </c>
      <c r="AO891" s="10">
        <f t="shared" si="427"/>
        <v>3.5444507462686556</v>
      </c>
      <c r="AP891" s="10">
        <f t="shared" si="427"/>
        <v>0.54210000000000003</v>
      </c>
      <c r="AQ891" s="10">
        <f t="shared" si="427"/>
        <v>10.036799999999999</v>
      </c>
      <c r="AR891" s="11">
        <f t="shared" si="427"/>
        <v>0.20970597014925385</v>
      </c>
      <c r="AS891" s="11">
        <f t="shared" si="427"/>
        <v>6.3229435445879947</v>
      </c>
      <c r="AT891" s="78"/>
      <c r="AU891" s="78"/>
      <c r="AV891" s="78"/>
      <c r="AW891" s="78" t="s">
        <v>411</v>
      </c>
      <c r="AX891" s="78" t="s">
        <v>98</v>
      </c>
      <c r="AY891" s="78">
        <v>4095</v>
      </c>
      <c r="AZ891" s="78">
        <v>5044.9799999999996</v>
      </c>
      <c r="BA891" s="78">
        <v>0</v>
      </c>
      <c r="BB891" s="122">
        <v>130.24484725994236</v>
      </c>
      <c r="BC891" s="78" t="str">
        <f t="shared" si="386"/>
        <v>R24S6C1</v>
      </c>
      <c r="BD891" s="78">
        <f t="shared" si="388"/>
        <v>434.80740976236694</v>
      </c>
      <c r="BE891" s="78">
        <v>123.72999999999999</v>
      </c>
      <c r="BF891" s="78"/>
      <c r="BG891" s="10">
        <f t="shared" si="428"/>
        <v>31.41</v>
      </c>
      <c r="BH891" s="142">
        <v>1.4027630874498997</v>
      </c>
      <c r="BI891" s="99" t="e">
        <v>#N/A</v>
      </c>
      <c r="BJ891" s="99" t="e">
        <f t="shared" si="389"/>
        <v>#N/A</v>
      </c>
      <c r="BK891" s="99" t="e">
        <v>#N/A</v>
      </c>
      <c r="BL891" s="142">
        <v>21.874999999999691</v>
      </c>
      <c r="BM891" s="76" t="str">
        <f t="shared" si="425"/>
        <v>R24S6</v>
      </c>
      <c r="BN891" s="76">
        <f t="shared" si="390"/>
        <v>68.766612685405391</v>
      </c>
      <c r="BO891" s="76"/>
      <c r="BP891" s="110">
        <f t="shared" si="391"/>
        <v>24.987742136376806</v>
      </c>
      <c r="BQ891" s="144">
        <f t="shared" si="392"/>
        <v>0.23</v>
      </c>
      <c r="BR891" s="110">
        <f t="shared" si="393"/>
        <v>22.08673031067746</v>
      </c>
      <c r="BS891" s="99">
        <v>1</v>
      </c>
      <c r="BT891" s="99">
        <f t="shared" si="394"/>
        <v>0</v>
      </c>
      <c r="BU891" s="122">
        <v>4</v>
      </c>
      <c r="BV891" s="122">
        <f t="shared" si="395"/>
        <v>0</v>
      </c>
      <c r="BW891" s="122">
        <f t="shared" si="396"/>
        <v>3.5937499999999491E-2</v>
      </c>
      <c r="BX891" s="122" t="s">
        <v>1376</v>
      </c>
      <c r="BY891" s="122">
        <f t="shared" si="397"/>
        <v>0.53746728566411617</v>
      </c>
      <c r="BZ891" s="78" t="e">
        <v>#N/A</v>
      </c>
      <c r="CA891" s="122" t="e">
        <f t="shared" si="398"/>
        <v>#N/A</v>
      </c>
      <c r="CB891" s="122" t="e">
        <f t="shared" si="399"/>
        <v>#N/A</v>
      </c>
    </row>
    <row r="892" spans="1:80" x14ac:dyDescent="0.35">
      <c r="A892" s="101" t="s">
        <v>182</v>
      </c>
      <c r="B892" s="110">
        <v>5</v>
      </c>
      <c r="C892" s="110" t="s">
        <v>45</v>
      </c>
      <c r="D892" s="110">
        <v>4</v>
      </c>
      <c r="E892" s="110"/>
      <c r="F892" s="110">
        <v>2908.5</v>
      </c>
      <c r="G892" s="110">
        <v>2909</v>
      </c>
      <c r="H892" s="110">
        <v>2820.76</v>
      </c>
      <c r="I892" s="110"/>
      <c r="J892" s="110"/>
      <c r="K892" s="110"/>
      <c r="L892" s="110"/>
      <c r="M892" s="110">
        <v>150</v>
      </c>
      <c r="N892" s="110"/>
      <c r="O892" s="110">
        <v>3.0500000000001819</v>
      </c>
      <c r="P892" s="110"/>
      <c r="Q892" s="110"/>
      <c r="R892" s="110">
        <v>0.13</v>
      </c>
      <c r="S892" s="110"/>
      <c r="T892" s="110"/>
      <c r="U892" s="110"/>
      <c r="V892" s="110"/>
      <c r="W892" s="110"/>
      <c r="X892" s="110"/>
      <c r="Y892" s="110"/>
      <c r="Z892" s="110"/>
      <c r="AA892" s="110"/>
      <c r="AB892" s="110"/>
      <c r="AC892" t="e">
        <v>#N/A</v>
      </c>
      <c r="AD892" s="10">
        <v>256.7</v>
      </c>
      <c r="AE892" s="110"/>
      <c r="AH892" s="9">
        <v>0.13995179153094472</v>
      </c>
      <c r="AI892" s="9">
        <v>7.6714006514657998E-2</v>
      </c>
      <c r="AJ892" s="10">
        <v>46.786799999999403</v>
      </c>
      <c r="AK892" s="10">
        <v>1456.2218358306186</v>
      </c>
      <c r="AL892" s="10">
        <v>6688.7401752443002</v>
      </c>
      <c r="AM892" s="10">
        <v>5153.8554999999997</v>
      </c>
      <c r="AN892" s="10">
        <v>7676.0727999999999</v>
      </c>
      <c r="AO892" s="10">
        <v>3.2529250814332245</v>
      </c>
      <c r="AP892" s="10">
        <v>0.48060000000000003</v>
      </c>
      <c r="AQ892" s="10">
        <v>9.9600000000000009</v>
      </c>
      <c r="AR892" s="11">
        <v>0.24371302931596087</v>
      </c>
      <c r="AS892" s="11">
        <f t="shared" ref="AS892" si="429">AR892*0.3*AJ892*3.281</f>
        <v>11.223532681667855</v>
      </c>
      <c r="AT892" s="78"/>
      <c r="AU892" s="78"/>
      <c r="AV892" s="78"/>
      <c r="AW892" s="78" t="s">
        <v>411</v>
      </c>
      <c r="AX892" s="78" t="s">
        <v>98</v>
      </c>
      <c r="AY892" s="78">
        <v>4102.3</v>
      </c>
      <c r="AZ892" s="78">
        <v>5052.5439999999999</v>
      </c>
      <c r="BA892" s="78">
        <v>0</v>
      </c>
      <c r="BB892" s="122">
        <v>966.709603007228</v>
      </c>
      <c r="BC892" s="78" t="str">
        <f t="shared" si="386"/>
        <v>R24S5C4</v>
      </c>
      <c r="BD892" s="78">
        <f t="shared" si="388"/>
        <v>392.61221446452458</v>
      </c>
      <c r="BE892" s="78">
        <v>918.61000000000013</v>
      </c>
      <c r="BF892" s="78"/>
      <c r="BG892" s="10">
        <v>36.799999999999997</v>
      </c>
      <c r="BH892" s="142">
        <v>0.4422187454581275</v>
      </c>
      <c r="BI892" s="99" t="e">
        <v>#N/A</v>
      </c>
      <c r="BJ892" s="99" t="e">
        <f t="shared" si="389"/>
        <v>#N/A</v>
      </c>
      <c r="BK892" s="99" t="e">
        <v>#N/A</v>
      </c>
      <c r="BL892" s="142">
        <v>49.180327868849524</v>
      </c>
      <c r="BM892" s="76" t="str">
        <f t="shared" si="425"/>
        <v>R24S5</v>
      </c>
      <c r="BN892" s="76">
        <f t="shared" si="390"/>
        <v>34.981161956770023</v>
      </c>
      <c r="BO892" s="76"/>
      <c r="BP892" s="110">
        <f t="shared" si="391"/>
        <v>52.153935173894816</v>
      </c>
      <c r="BQ892" s="144">
        <f t="shared" si="392"/>
        <v>0.13</v>
      </c>
      <c r="BR892" s="110">
        <f t="shared" si="393"/>
        <v>28.765576872895743</v>
      </c>
      <c r="BS892" s="99">
        <v>1</v>
      </c>
      <c r="BT892" s="99">
        <f t="shared" si="394"/>
        <v>0</v>
      </c>
      <c r="BU892" s="122">
        <v>4</v>
      </c>
      <c r="BV892" s="122">
        <f t="shared" si="395"/>
        <v>0</v>
      </c>
      <c r="BW892" s="122">
        <f t="shared" si="396"/>
        <v>4.2622950819669589E-2</v>
      </c>
      <c r="BX892" s="122" t="s">
        <v>1376</v>
      </c>
      <c r="BY892" s="122">
        <f t="shared" si="397"/>
        <v>1.1474214792066801</v>
      </c>
      <c r="BZ892" s="78" t="e">
        <v>#N/A</v>
      </c>
      <c r="CA892" s="122" t="e">
        <f t="shared" si="398"/>
        <v>#N/A</v>
      </c>
      <c r="CB892" s="122" t="e">
        <f t="shared" si="399"/>
        <v>#N/A</v>
      </c>
    </row>
    <row r="893" spans="1:80" x14ac:dyDescent="0.35">
      <c r="A893" s="101" t="s">
        <v>182</v>
      </c>
      <c r="B893" s="110">
        <v>5</v>
      </c>
      <c r="C893" s="110" t="s">
        <v>45</v>
      </c>
      <c r="D893" s="110">
        <v>2</v>
      </c>
      <c r="E893" s="110"/>
      <c r="F893" s="110">
        <v>2933</v>
      </c>
      <c r="G893" s="110">
        <v>2933.5</v>
      </c>
      <c r="H893" s="110">
        <v>2844.48</v>
      </c>
      <c r="I893" s="110"/>
      <c r="J893" s="110"/>
      <c r="K893" s="110"/>
      <c r="L893" s="110"/>
      <c r="M893" s="110">
        <v>200</v>
      </c>
      <c r="N893" s="110"/>
      <c r="O893" s="110">
        <v>6.0900000000001455</v>
      </c>
      <c r="P893" s="110"/>
      <c r="Q893" s="110"/>
      <c r="R893" s="110">
        <v>0.13</v>
      </c>
      <c r="S893" s="110"/>
      <c r="T893" s="110"/>
      <c r="U893" s="110"/>
      <c r="V893" s="110"/>
      <c r="W893" s="110"/>
      <c r="X893" s="110"/>
      <c r="Y893" s="110"/>
      <c r="Z893" s="110"/>
      <c r="AA893" s="110"/>
      <c r="AB893" s="110"/>
      <c r="AC893" t="e">
        <v>#N/A</v>
      </c>
      <c r="AD893" s="10">
        <f t="shared" ref="AD893:AD895" si="430">AD892</f>
        <v>256.7</v>
      </c>
      <c r="AE893" s="110"/>
      <c r="AH893" s="9">
        <f t="shared" ref="AH893:AS895" si="431">AH892</f>
        <v>0.13995179153094472</v>
      </c>
      <c r="AI893" s="9">
        <f t="shared" si="431"/>
        <v>7.6714006514657998E-2</v>
      </c>
      <c r="AJ893" s="10">
        <f t="shared" si="431"/>
        <v>46.786799999999403</v>
      </c>
      <c r="AK893" s="10">
        <f t="shared" si="431"/>
        <v>1456.2218358306186</v>
      </c>
      <c r="AL893" s="10">
        <f t="shared" si="431"/>
        <v>6688.7401752443002</v>
      </c>
      <c r="AM893" s="10">
        <f t="shared" si="431"/>
        <v>5153.8554999999997</v>
      </c>
      <c r="AN893" s="10">
        <f t="shared" si="431"/>
        <v>7676.0727999999999</v>
      </c>
      <c r="AO893" s="10">
        <f t="shared" si="431"/>
        <v>3.2529250814332245</v>
      </c>
      <c r="AP893" s="10">
        <f t="shared" si="431"/>
        <v>0.48060000000000003</v>
      </c>
      <c r="AQ893" s="10">
        <f t="shared" si="431"/>
        <v>9.9600000000000009</v>
      </c>
      <c r="AR893" s="11">
        <f t="shared" si="431"/>
        <v>0.24371302931596087</v>
      </c>
      <c r="AS893" s="11">
        <f t="shared" si="431"/>
        <v>11.223532681667855</v>
      </c>
      <c r="AT893" s="78"/>
      <c r="AU893" s="78"/>
      <c r="AV893" s="78"/>
      <c r="AW893" s="78" t="s">
        <v>411</v>
      </c>
      <c r="AX893" s="78" t="s">
        <v>98</v>
      </c>
      <c r="AY893" s="78">
        <v>4112.6000000000004</v>
      </c>
      <c r="AZ893" s="78">
        <v>5062.0320000000002</v>
      </c>
      <c r="BA893" s="78">
        <v>0</v>
      </c>
      <c r="BB893" s="122">
        <v>236.68888345874171</v>
      </c>
      <c r="BC893" s="78" t="str">
        <f t="shared" si="386"/>
        <v>R24S5C2</v>
      </c>
      <c r="BD893" s="78">
        <f t="shared" si="388"/>
        <v>392.61221446452458</v>
      </c>
      <c r="BE893" s="78">
        <v>224.72</v>
      </c>
      <c r="BF893" s="78"/>
      <c r="BG893" s="10">
        <f t="shared" ref="BG893:BG895" si="432">BG892</f>
        <v>36.799999999999997</v>
      </c>
      <c r="BH893" s="142">
        <v>0.4422187454581275</v>
      </c>
      <c r="BI893" s="99" t="e">
        <v>#N/A</v>
      </c>
      <c r="BJ893" s="99" t="e">
        <f t="shared" si="389"/>
        <v>#N/A</v>
      </c>
      <c r="BK893" s="99" t="e">
        <v>#N/A</v>
      </c>
      <c r="BL893" s="142">
        <v>32.840722495894127</v>
      </c>
      <c r="BM893" s="76" t="str">
        <f t="shared" si="425"/>
        <v>R24S5</v>
      </c>
      <c r="BN893" s="76">
        <f t="shared" si="390"/>
        <v>34.981161956770023</v>
      </c>
      <c r="BO893" s="76"/>
      <c r="BP893" s="110">
        <f t="shared" si="391"/>
        <v>19.589840182313409</v>
      </c>
      <c r="BQ893" s="144">
        <f t="shared" si="392"/>
        <v>0.13</v>
      </c>
      <c r="BR893" s="110">
        <f t="shared" si="393"/>
        <v>28.765576872895743</v>
      </c>
      <c r="BS893" s="99">
        <v>1</v>
      </c>
      <c r="BT893" s="99">
        <f t="shared" si="394"/>
        <v>0</v>
      </c>
      <c r="BU893" s="122">
        <v>4</v>
      </c>
      <c r="BV893" s="122">
        <f t="shared" si="395"/>
        <v>0</v>
      </c>
      <c r="BW893" s="122">
        <f t="shared" si="396"/>
        <v>2.1346469622331183E-2</v>
      </c>
      <c r="BX893" s="122" t="s">
        <v>1376</v>
      </c>
      <c r="BY893" s="122">
        <f t="shared" si="397"/>
        <v>0.6175046129862567</v>
      </c>
      <c r="BZ893" s="78" t="e">
        <v>#N/A</v>
      </c>
      <c r="CA893" s="122" t="e">
        <f t="shared" si="398"/>
        <v>#N/A</v>
      </c>
      <c r="CB893" s="122" t="e">
        <f t="shared" si="399"/>
        <v>#N/A</v>
      </c>
    </row>
    <row r="894" spans="1:80" x14ac:dyDescent="0.35">
      <c r="A894" s="101" t="s">
        <v>182</v>
      </c>
      <c r="B894" s="110">
        <v>5</v>
      </c>
      <c r="C894" s="110" t="s">
        <v>45</v>
      </c>
      <c r="D894" s="110">
        <v>3</v>
      </c>
      <c r="E894" s="110"/>
      <c r="F894" s="110">
        <v>2948.5</v>
      </c>
      <c r="G894" s="110">
        <v>2949</v>
      </c>
      <c r="H894" s="110">
        <v>2859.5</v>
      </c>
      <c r="I894" s="110"/>
      <c r="J894" s="110"/>
      <c r="K894" s="110"/>
      <c r="L894" s="110"/>
      <c r="M894" s="110">
        <v>256</v>
      </c>
      <c r="N894" s="110"/>
      <c r="O894" s="110">
        <v>3.0499999999997272</v>
      </c>
      <c r="P894" s="110"/>
      <c r="Q894" s="110"/>
      <c r="R894" s="110">
        <v>0.13</v>
      </c>
      <c r="S894" s="110"/>
      <c r="T894" s="110"/>
      <c r="U894" s="110"/>
      <c r="V894" s="110"/>
      <c r="W894" s="110"/>
      <c r="X894" s="110"/>
      <c r="Y894" s="110"/>
      <c r="Z894" s="110"/>
      <c r="AA894" s="110"/>
      <c r="AB894" s="110"/>
      <c r="AC894" t="e">
        <v>#N/A</v>
      </c>
      <c r="AD894" s="10">
        <f t="shared" si="430"/>
        <v>256.7</v>
      </c>
      <c r="AE894" s="110"/>
      <c r="AH894" s="9">
        <f t="shared" si="431"/>
        <v>0.13995179153094472</v>
      </c>
      <c r="AI894" s="9">
        <f t="shared" si="431"/>
        <v>7.6714006514657998E-2</v>
      </c>
      <c r="AJ894" s="10">
        <f t="shared" si="431"/>
        <v>46.786799999999403</v>
      </c>
      <c r="AK894" s="10">
        <f t="shared" si="431"/>
        <v>1456.2218358306186</v>
      </c>
      <c r="AL894" s="10">
        <f t="shared" si="431"/>
        <v>6688.7401752443002</v>
      </c>
      <c r="AM894" s="10">
        <f t="shared" si="431"/>
        <v>5153.8554999999997</v>
      </c>
      <c r="AN894" s="10">
        <f t="shared" si="431"/>
        <v>7676.0727999999999</v>
      </c>
      <c r="AO894" s="10">
        <f t="shared" si="431"/>
        <v>3.2529250814332245</v>
      </c>
      <c r="AP894" s="10">
        <f t="shared" si="431"/>
        <v>0.48060000000000003</v>
      </c>
      <c r="AQ894" s="10">
        <f t="shared" si="431"/>
        <v>9.9600000000000009</v>
      </c>
      <c r="AR894" s="11">
        <f t="shared" si="431"/>
        <v>0.24371302931596087</v>
      </c>
      <c r="AS894" s="11">
        <f t="shared" si="431"/>
        <v>11.223532681667855</v>
      </c>
      <c r="AT894" s="78"/>
      <c r="AU894" s="78"/>
      <c r="AV894" s="78"/>
      <c r="AW894" s="78" t="s">
        <v>411</v>
      </c>
      <c r="AX894" s="78" t="s">
        <v>98</v>
      </c>
      <c r="AY894" s="78">
        <v>4120.6000000000004</v>
      </c>
      <c r="AZ894" s="78">
        <v>5068.04</v>
      </c>
      <c r="BA894" s="78">
        <v>1.9</v>
      </c>
      <c r="BB894" s="122">
        <v>105.33020407138739</v>
      </c>
      <c r="BC894" s="78" t="str">
        <f t="shared" si="386"/>
        <v>R24S5C3</v>
      </c>
      <c r="BD894" s="78">
        <f t="shared" si="388"/>
        <v>392.61221446452458</v>
      </c>
      <c r="BE894" s="78">
        <v>99.794048545395228</v>
      </c>
      <c r="BF894" s="78"/>
      <c r="BG894" s="10">
        <f t="shared" si="432"/>
        <v>36.799999999999997</v>
      </c>
      <c r="BH894" s="142">
        <v>0.4422187454581275</v>
      </c>
      <c r="BI894" s="99" t="e">
        <v>#N/A</v>
      </c>
      <c r="BJ894" s="99" t="e">
        <f t="shared" si="389"/>
        <v>#N/A</v>
      </c>
      <c r="BK894" s="99" t="e">
        <v>#N/A</v>
      </c>
      <c r="BL894" s="142">
        <v>83.934426229515708</v>
      </c>
      <c r="BM894" s="76" t="str">
        <f t="shared" si="425"/>
        <v>R24S5</v>
      </c>
      <c r="BN894" s="76">
        <f t="shared" si="390"/>
        <v>34.981161956770023</v>
      </c>
      <c r="BO894" s="76"/>
      <c r="BP894" s="110">
        <f t="shared" si="391"/>
        <v>30.558946390958546</v>
      </c>
      <c r="BQ894" s="144">
        <f t="shared" si="392"/>
        <v>0.13</v>
      </c>
      <c r="BR894" s="110">
        <f t="shared" si="393"/>
        <v>28.765576872895743</v>
      </c>
      <c r="BS894" s="99">
        <v>1</v>
      </c>
      <c r="BT894" s="99">
        <f t="shared" si="394"/>
        <v>0</v>
      </c>
      <c r="BU894" s="122">
        <v>4</v>
      </c>
      <c r="BV894" s="122">
        <f t="shared" si="395"/>
        <v>0</v>
      </c>
      <c r="BW894" s="122">
        <f t="shared" si="396"/>
        <v>4.2622950819675945E-2</v>
      </c>
      <c r="BX894" s="122" t="s">
        <v>1376</v>
      </c>
      <c r="BY894" s="122">
        <f t="shared" si="397"/>
        <v>1.3114754098361829</v>
      </c>
      <c r="BZ894" s="78" t="e">
        <v>#N/A</v>
      </c>
      <c r="CA894" s="122" t="e">
        <f t="shared" si="398"/>
        <v>#N/A</v>
      </c>
      <c r="CB894" s="122" t="e">
        <f t="shared" si="399"/>
        <v>#N/A</v>
      </c>
    </row>
    <row r="895" spans="1:80" x14ac:dyDescent="0.35">
      <c r="A895" s="101" t="s">
        <v>182</v>
      </c>
      <c r="B895" s="110">
        <v>5</v>
      </c>
      <c r="C895" s="110" t="s">
        <v>45</v>
      </c>
      <c r="D895" s="110">
        <v>1</v>
      </c>
      <c r="E895" s="110"/>
      <c r="F895" s="110">
        <v>2971</v>
      </c>
      <c r="G895" s="110">
        <v>2971.5</v>
      </c>
      <c r="H895" s="110">
        <v>2881.24</v>
      </c>
      <c r="I895" s="110"/>
      <c r="J895" s="110"/>
      <c r="K895" s="110"/>
      <c r="L895" s="110"/>
      <c r="M895" s="110">
        <v>220</v>
      </c>
      <c r="N895" s="110"/>
      <c r="O895" s="110">
        <v>8.5</v>
      </c>
      <c r="P895" s="110"/>
      <c r="Q895" s="110"/>
      <c r="R895" s="110">
        <v>0.13</v>
      </c>
      <c r="S895" s="110"/>
      <c r="T895" s="110"/>
      <c r="U895" s="110"/>
      <c r="V895" s="110"/>
      <c r="W895" s="110"/>
      <c r="X895" s="110"/>
      <c r="Y895" s="110"/>
      <c r="Z895" s="110"/>
      <c r="AA895" s="110"/>
      <c r="AB895" s="110"/>
      <c r="AC895" t="e">
        <v>#N/A</v>
      </c>
      <c r="AD895" s="10">
        <f t="shared" si="430"/>
        <v>256.7</v>
      </c>
      <c r="AE895" s="110"/>
      <c r="AH895" s="9">
        <f t="shared" si="431"/>
        <v>0.13995179153094472</v>
      </c>
      <c r="AI895" s="9">
        <f t="shared" si="431"/>
        <v>7.6714006514657998E-2</v>
      </c>
      <c r="AJ895" s="10">
        <f t="shared" si="431"/>
        <v>46.786799999999403</v>
      </c>
      <c r="AK895" s="10">
        <f t="shared" si="431"/>
        <v>1456.2218358306186</v>
      </c>
      <c r="AL895" s="10">
        <f t="shared" si="431"/>
        <v>6688.7401752443002</v>
      </c>
      <c r="AM895" s="10">
        <f t="shared" si="431"/>
        <v>5153.8554999999997</v>
      </c>
      <c r="AN895" s="10">
        <f t="shared" si="431"/>
        <v>7676.0727999999999</v>
      </c>
      <c r="AO895" s="10">
        <f t="shared" si="431"/>
        <v>3.2529250814332245</v>
      </c>
      <c r="AP895" s="10">
        <f t="shared" si="431"/>
        <v>0.48060000000000003</v>
      </c>
      <c r="AQ895" s="10">
        <f t="shared" si="431"/>
        <v>9.9600000000000009</v>
      </c>
      <c r="AR895" s="11">
        <f t="shared" si="431"/>
        <v>0.24371302931596087</v>
      </c>
      <c r="AS895" s="11">
        <f t="shared" si="431"/>
        <v>11.223532681667855</v>
      </c>
      <c r="AT895" s="78"/>
      <c r="AU895" s="78"/>
      <c r="AV895" s="78"/>
      <c r="AW895" s="78" t="s">
        <v>411</v>
      </c>
      <c r="AX895" s="78" t="s">
        <v>98</v>
      </c>
      <c r="AY895" s="78">
        <v>4129.8</v>
      </c>
      <c r="AZ895" s="78">
        <v>5076.7359999999999</v>
      </c>
      <c r="BA895" s="78">
        <v>1.9</v>
      </c>
      <c r="BB895" s="122">
        <v>261.72016732074121</v>
      </c>
      <c r="BC895" s="78" t="str">
        <f t="shared" si="386"/>
        <v>R24S5C1</v>
      </c>
      <c r="BD895" s="78">
        <f t="shared" si="388"/>
        <v>392.61221446452458</v>
      </c>
      <c r="BE895" s="78">
        <v>247.83224836203331</v>
      </c>
      <c r="BF895" s="78"/>
      <c r="BG895" s="10">
        <f t="shared" si="432"/>
        <v>36.799999999999997</v>
      </c>
      <c r="BH895" s="142">
        <v>0.4422187454581275</v>
      </c>
      <c r="BI895" s="99" t="e">
        <v>#N/A</v>
      </c>
      <c r="BJ895" s="99" t="e">
        <f t="shared" si="389"/>
        <v>#N/A</v>
      </c>
      <c r="BK895" s="99" t="e">
        <v>#N/A</v>
      </c>
      <c r="BL895" s="142">
        <v>25.882352941176471</v>
      </c>
      <c r="BM895" s="76" t="str">
        <f t="shared" si="425"/>
        <v>R24S5</v>
      </c>
      <c r="BN895" s="76">
        <f t="shared" si="390"/>
        <v>34.981161956770023</v>
      </c>
      <c r="BO895" s="76"/>
      <c r="BP895" s="110">
        <f t="shared" si="391"/>
        <v>12.759585744416203</v>
      </c>
      <c r="BQ895" s="144">
        <f t="shared" si="392"/>
        <v>0.13</v>
      </c>
      <c r="BR895" s="110">
        <f t="shared" si="393"/>
        <v>28.765576872895743</v>
      </c>
      <c r="BS895" s="99">
        <v>1</v>
      </c>
      <c r="BT895" s="99">
        <f t="shared" si="394"/>
        <v>0</v>
      </c>
      <c r="BU895" s="122">
        <v>4</v>
      </c>
      <c r="BV895" s="122">
        <f t="shared" si="395"/>
        <v>0</v>
      </c>
      <c r="BW895" s="122">
        <f t="shared" si="396"/>
        <v>1.5294117647058824E-2</v>
      </c>
      <c r="BX895" s="122" t="s">
        <v>1376</v>
      </c>
      <c r="BY895" s="122">
        <f t="shared" si="397"/>
        <v>0.45309236551095078</v>
      </c>
      <c r="BZ895" s="78" t="e">
        <v>#N/A</v>
      </c>
      <c r="CA895" s="122" t="e">
        <f t="shared" si="398"/>
        <v>#N/A</v>
      </c>
      <c r="CB895" s="122" t="e">
        <f t="shared" si="399"/>
        <v>#N/A</v>
      </c>
    </row>
    <row r="896" spans="1:80" x14ac:dyDescent="0.35">
      <c r="A896" s="101" t="s">
        <v>182</v>
      </c>
      <c r="B896" s="110">
        <v>4</v>
      </c>
      <c r="C896" s="110" t="s">
        <v>45</v>
      </c>
      <c r="D896" s="110">
        <v>4</v>
      </c>
      <c r="E896" s="110"/>
      <c r="F896" s="110">
        <v>3002.5</v>
      </c>
      <c r="G896" s="110">
        <v>3003</v>
      </c>
      <c r="H896" s="110">
        <v>2911.69</v>
      </c>
      <c r="I896" s="110"/>
      <c r="J896" s="110"/>
      <c r="K896" s="110"/>
      <c r="L896" s="110"/>
      <c r="M896" s="110">
        <v>97.5</v>
      </c>
      <c r="N896" s="110"/>
      <c r="O896" s="110">
        <v>6.4000000000000909</v>
      </c>
      <c r="P896" s="110"/>
      <c r="Q896" s="110"/>
      <c r="R896" s="110">
        <v>0.31</v>
      </c>
      <c r="S896" s="110"/>
      <c r="T896" s="110"/>
      <c r="U896" s="110"/>
      <c r="V896" s="110"/>
      <c r="W896" s="110"/>
      <c r="X896" s="110"/>
      <c r="Y896" s="110"/>
      <c r="Z896" s="110"/>
      <c r="AA896" s="110"/>
      <c r="AB896" s="110"/>
      <c r="AC896" t="e">
        <v>#N/A</v>
      </c>
      <c r="AD896" s="10">
        <v>274.5</v>
      </c>
      <c r="AE896" s="110"/>
      <c r="AH896" s="9">
        <v>0.12156615384615391</v>
      </c>
      <c r="AI896" s="9">
        <v>6.3303846153846141E-2</v>
      </c>
      <c r="AJ896" s="10">
        <v>39.623999999998887</v>
      </c>
      <c r="AK896" s="10">
        <v>1653.8227684615381</v>
      </c>
      <c r="AL896" s="10">
        <v>6775.8879765384681</v>
      </c>
      <c r="AM896" s="10">
        <v>6043.9385000000002</v>
      </c>
      <c r="AN896" s="10">
        <v>8084.8837999999996</v>
      </c>
      <c r="AO896" s="10">
        <v>3.5146496153846152</v>
      </c>
      <c r="AP896" s="10">
        <v>1.7132000000000001</v>
      </c>
      <c r="AQ896" s="10">
        <v>9.2428000000000008</v>
      </c>
      <c r="AR896" s="11">
        <v>0.19900038461538469</v>
      </c>
      <c r="AS896" s="11">
        <f t="shared" ref="AS896" si="433">AR896*0.3*AJ896*3.281</f>
        <v>7.761393737531785</v>
      </c>
      <c r="AT896" s="78"/>
      <c r="AU896" s="78"/>
      <c r="AV896" s="78"/>
      <c r="AW896" s="78" t="s">
        <v>411</v>
      </c>
      <c r="AX896" s="78" t="s">
        <v>98</v>
      </c>
      <c r="AY896" s="78">
        <v>4146.5</v>
      </c>
      <c r="AZ896" s="78">
        <v>5088.9160000000002</v>
      </c>
      <c r="BA896" s="78">
        <v>0.95</v>
      </c>
      <c r="BB896" s="122">
        <v>263.53252389824166</v>
      </c>
      <c r="BC896" s="78" t="str">
        <f t="shared" si="386"/>
        <v>R24S4C4</v>
      </c>
      <c r="BD896" s="78">
        <f t="shared" si="388"/>
        <v>107.8768761771025</v>
      </c>
      <c r="BE896" s="78">
        <v>248.35726704208534</v>
      </c>
      <c r="BF896" s="78"/>
      <c r="BG896" s="10">
        <v>32.1</v>
      </c>
      <c r="BH896" s="142">
        <v>0.76216434484154993</v>
      </c>
      <c r="BI896" s="99" t="e">
        <v>#N/A</v>
      </c>
      <c r="BJ896" s="99" t="e">
        <f t="shared" si="389"/>
        <v>#N/A</v>
      </c>
      <c r="BK896" s="99" t="e">
        <v>#N/A</v>
      </c>
      <c r="BL896" s="142">
        <v>15.234374999999783</v>
      </c>
      <c r="BM896" s="76" t="str">
        <f t="shared" si="425"/>
        <v>R24S4</v>
      </c>
      <c r="BN896" s="76">
        <f t="shared" si="390"/>
        <v>13.899162937120701</v>
      </c>
      <c r="BO896" s="76"/>
      <c r="BP896" s="110">
        <f t="shared" si="391"/>
        <v>40.889337276345927</v>
      </c>
      <c r="BQ896" s="144">
        <f t="shared" si="392"/>
        <v>0.31</v>
      </c>
      <c r="BR896" s="110">
        <f t="shared" si="393"/>
        <v>98.358841532568462</v>
      </c>
      <c r="BS896" s="99">
        <v>1</v>
      </c>
      <c r="BT896" s="99">
        <f t="shared" si="394"/>
        <v>0</v>
      </c>
      <c r="BU896" s="122">
        <v>4</v>
      </c>
      <c r="BV896" s="122">
        <f t="shared" si="395"/>
        <v>0</v>
      </c>
      <c r="BW896" s="122">
        <f t="shared" si="396"/>
        <v>4.8437499999999314E-2</v>
      </c>
      <c r="BX896" s="122" t="s">
        <v>1376</v>
      </c>
      <c r="BY896" s="122">
        <f t="shared" si="397"/>
        <v>0.49098834150197107</v>
      </c>
      <c r="BZ896" s="78" t="e">
        <v>#N/A</v>
      </c>
      <c r="CA896" s="122" t="e">
        <f t="shared" si="398"/>
        <v>#N/A</v>
      </c>
      <c r="CB896" s="122" t="e">
        <f t="shared" si="399"/>
        <v>#N/A</v>
      </c>
    </row>
    <row r="897" spans="1:80" x14ac:dyDescent="0.35">
      <c r="A897" s="101" t="s">
        <v>182</v>
      </c>
      <c r="B897" s="110">
        <v>4</v>
      </c>
      <c r="C897" s="110" t="s">
        <v>45</v>
      </c>
      <c r="D897" s="110">
        <v>2</v>
      </c>
      <c r="E897" s="110"/>
      <c r="F897" s="110">
        <v>3025</v>
      </c>
      <c r="G897" s="110">
        <v>3025.5</v>
      </c>
      <c r="H897" s="110">
        <v>2933.44</v>
      </c>
      <c r="I897" s="110"/>
      <c r="J897" s="110"/>
      <c r="K897" s="110"/>
      <c r="L897" s="110"/>
      <c r="M897" s="110">
        <v>80</v>
      </c>
      <c r="N897" s="110"/>
      <c r="O897" s="110">
        <v>9.6000000000003638</v>
      </c>
      <c r="P897" s="110"/>
      <c r="Q897" s="110"/>
      <c r="R897" s="110">
        <v>0.31</v>
      </c>
      <c r="S897" s="110"/>
      <c r="T897" s="110"/>
      <c r="U897" s="110"/>
      <c r="V897" s="110"/>
      <c r="W897" s="110"/>
      <c r="X897" s="110"/>
      <c r="Y897" s="110"/>
      <c r="Z897" s="110"/>
      <c r="AA897" s="110"/>
      <c r="AB897" s="110"/>
      <c r="AC897" t="e">
        <v>#N/A</v>
      </c>
      <c r="AD897" s="10">
        <f t="shared" ref="AD897:AD899" si="434">AD896</f>
        <v>274.5</v>
      </c>
      <c r="AE897" s="110"/>
      <c r="AH897" s="9">
        <f t="shared" ref="AH897:AS899" si="435">AH896</f>
        <v>0.12156615384615391</v>
      </c>
      <c r="AI897" s="9">
        <f t="shared" si="435"/>
        <v>6.3303846153846141E-2</v>
      </c>
      <c r="AJ897" s="10">
        <f t="shared" si="435"/>
        <v>39.623999999998887</v>
      </c>
      <c r="AK897" s="10">
        <f t="shared" si="435"/>
        <v>1653.8227684615381</v>
      </c>
      <c r="AL897" s="10">
        <f t="shared" si="435"/>
        <v>6775.8879765384681</v>
      </c>
      <c r="AM897" s="10">
        <f t="shared" si="435"/>
        <v>6043.9385000000002</v>
      </c>
      <c r="AN897" s="10">
        <f t="shared" si="435"/>
        <v>8084.8837999999996</v>
      </c>
      <c r="AO897" s="10">
        <f t="shared" si="435"/>
        <v>3.5146496153846152</v>
      </c>
      <c r="AP897" s="10">
        <f t="shared" si="435"/>
        <v>1.7132000000000001</v>
      </c>
      <c r="AQ897" s="10">
        <f t="shared" si="435"/>
        <v>9.2428000000000008</v>
      </c>
      <c r="AR897" s="11">
        <f t="shared" si="435"/>
        <v>0.19900038461538469</v>
      </c>
      <c r="AS897" s="11">
        <f t="shared" si="435"/>
        <v>7.761393737531785</v>
      </c>
      <c r="AT897" s="78"/>
      <c r="AU897" s="78"/>
      <c r="AV897" s="78"/>
      <c r="AW897" s="78" t="s">
        <v>411</v>
      </c>
      <c r="AX897" s="78" t="s">
        <v>98</v>
      </c>
      <c r="AY897" s="78">
        <v>4158.8999999999996</v>
      </c>
      <c r="AZ897" s="78">
        <v>5097.616</v>
      </c>
      <c r="BA897" s="78">
        <v>0.95</v>
      </c>
      <c r="BB897" s="122">
        <v>130.99217253549543</v>
      </c>
      <c r="BC897" s="78" t="str">
        <f t="shared" si="386"/>
        <v>R24S4C2</v>
      </c>
      <c r="BD897" s="78">
        <f t="shared" si="388"/>
        <v>107.8768761771025</v>
      </c>
      <c r="BE897" s="78">
        <v>122.96444823383017</v>
      </c>
      <c r="BF897" s="78"/>
      <c r="BG897" s="10">
        <f t="shared" ref="BG897:BG899" si="436">BG896</f>
        <v>32.1</v>
      </c>
      <c r="BH897" s="142">
        <v>0.76216434484154993</v>
      </c>
      <c r="BI897" s="99" t="e">
        <v>#N/A</v>
      </c>
      <c r="BJ897" s="99" t="e">
        <f t="shared" si="389"/>
        <v>#N/A</v>
      </c>
      <c r="BK897" s="99" t="e">
        <v>#N/A</v>
      </c>
      <c r="BL897" s="142">
        <v>8.3333333333330177</v>
      </c>
      <c r="BM897" s="76" t="str">
        <f t="shared" si="425"/>
        <v>R24S4</v>
      </c>
      <c r="BN897" s="76">
        <f t="shared" si="390"/>
        <v>13.899162937120701</v>
      </c>
      <c r="BO897" s="76"/>
      <c r="BP897" s="110">
        <f t="shared" si="391"/>
        <v>33.222586537030274</v>
      </c>
      <c r="BQ897" s="144">
        <f t="shared" si="392"/>
        <v>0.31</v>
      </c>
      <c r="BR897" s="110">
        <f t="shared" si="393"/>
        <v>98.358841532568462</v>
      </c>
      <c r="BS897" s="99">
        <v>1</v>
      </c>
      <c r="BT897" s="99">
        <f t="shared" si="394"/>
        <v>0</v>
      </c>
      <c r="BU897" s="122">
        <v>4</v>
      </c>
      <c r="BV897" s="122">
        <f t="shared" si="395"/>
        <v>0</v>
      </c>
      <c r="BW897" s="122">
        <f t="shared" si="396"/>
        <v>3.2291666666665442E-2</v>
      </c>
      <c r="BX897" s="122" t="s">
        <v>1376</v>
      </c>
      <c r="BY897" s="122">
        <f t="shared" si="397"/>
        <v>0.31153099608774243</v>
      </c>
      <c r="BZ897" s="78" t="e">
        <v>#N/A</v>
      </c>
      <c r="CA897" s="122" t="e">
        <f t="shared" si="398"/>
        <v>#N/A</v>
      </c>
      <c r="CB897" s="122" t="e">
        <f t="shared" si="399"/>
        <v>#N/A</v>
      </c>
    </row>
    <row r="898" spans="1:80" x14ac:dyDescent="0.35">
      <c r="A898" s="101" t="s">
        <v>182</v>
      </c>
      <c r="B898" s="110">
        <v>4</v>
      </c>
      <c r="C898" s="110" t="s">
        <v>45</v>
      </c>
      <c r="D898" s="110">
        <v>3</v>
      </c>
      <c r="E898" s="110"/>
      <c r="F898" s="110">
        <v>3033</v>
      </c>
      <c r="G898" s="110">
        <v>3033.5</v>
      </c>
      <c r="H898" s="110">
        <v>2941.18</v>
      </c>
      <c r="I898" s="110"/>
      <c r="J898" s="110"/>
      <c r="K898" s="110"/>
      <c r="L898" s="110"/>
      <c r="M898" s="110">
        <v>20</v>
      </c>
      <c r="N898" s="110"/>
      <c r="O898" s="110">
        <v>4.4200000000000728</v>
      </c>
      <c r="P898" s="110"/>
      <c r="Q898" s="110"/>
      <c r="R898" s="110">
        <v>0.31</v>
      </c>
      <c r="S898" s="110"/>
      <c r="T898" s="110"/>
      <c r="U898" s="110"/>
      <c r="V898" s="110"/>
      <c r="W898" s="110"/>
      <c r="X898" s="110"/>
      <c r="Y898" s="110"/>
      <c r="Z898" s="110"/>
      <c r="AA898" s="110"/>
      <c r="AB898" s="110"/>
      <c r="AC898" t="e">
        <v>#N/A</v>
      </c>
      <c r="AD898" s="10">
        <f t="shared" si="434"/>
        <v>274.5</v>
      </c>
      <c r="AE898" s="110"/>
      <c r="AH898" s="9">
        <f t="shared" si="435"/>
        <v>0.12156615384615391</v>
      </c>
      <c r="AI898" s="9">
        <f t="shared" si="435"/>
        <v>6.3303846153846141E-2</v>
      </c>
      <c r="AJ898" s="10">
        <f t="shared" si="435"/>
        <v>39.623999999998887</v>
      </c>
      <c r="AK898" s="10">
        <f t="shared" si="435"/>
        <v>1653.8227684615381</v>
      </c>
      <c r="AL898" s="10">
        <f t="shared" si="435"/>
        <v>6775.8879765384681</v>
      </c>
      <c r="AM898" s="10">
        <f t="shared" si="435"/>
        <v>6043.9385000000002</v>
      </c>
      <c r="AN898" s="10">
        <f t="shared" si="435"/>
        <v>8084.8837999999996</v>
      </c>
      <c r="AO898" s="10">
        <f t="shared" si="435"/>
        <v>3.5146496153846152</v>
      </c>
      <c r="AP898" s="10">
        <f t="shared" si="435"/>
        <v>1.7132000000000001</v>
      </c>
      <c r="AQ898" s="10">
        <f t="shared" si="435"/>
        <v>9.2428000000000008</v>
      </c>
      <c r="AR898" s="11">
        <f t="shared" si="435"/>
        <v>0.19900038461538469</v>
      </c>
      <c r="AS898" s="11">
        <f t="shared" si="435"/>
        <v>7.761393737531785</v>
      </c>
      <c r="AT898" s="78"/>
      <c r="AU898" s="78"/>
      <c r="AV898" s="78"/>
      <c r="AW898" s="78" t="s">
        <v>411</v>
      </c>
      <c r="AX898" s="78" t="s">
        <v>98</v>
      </c>
      <c r="AY898" s="78">
        <v>4163.5</v>
      </c>
      <c r="AZ898" s="78">
        <v>5100.7119999999995</v>
      </c>
      <c r="BA898" s="78">
        <v>0.95</v>
      </c>
      <c r="BB898" s="122">
        <v>2.3120804099528747</v>
      </c>
      <c r="BC898" s="78" t="str">
        <f t="shared" ref="BC898:BC943" si="437">CONCATENATE("R",RIGHT(A898,2),"S",B898,"C",D898)</f>
        <v>R24S4C3</v>
      </c>
      <c r="BD898" s="78">
        <f t="shared" si="388"/>
        <v>107.8768761771025</v>
      </c>
      <c r="BE898" s="78">
        <v>2.1669095051727525</v>
      </c>
      <c r="BF898" s="78"/>
      <c r="BG898" s="10">
        <f t="shared" si="436"/>
        <v>32.1</v>
      </c>
      <c r="BH898" s="142">
        <v>0.76216434484154993</v>
      </c>
      <c r="BI898" s="99" t="e">
        <v>#N/A</v>
      </c>
      <c r="BJ898" s="99" t="e">
        <f t="shared" si="389"/>
        <v>#N/A</v>
      </c>
      <c r="BK898" s="99" t="e">
        <v>#N/A</v>
      </c>
      <c r="BL898" s="142">
        <v>4.5248868778279796</v>
      </c>
      <c r="BM898" s="76" t="str">
        <f t="shared" si="425"/>
        <v>R24S4</v>
      </c>
      <c r="BN898" s="76">
        <f t="shared" si="390"/>
        <v>13.899162937120701</v>
      </c>
      <c r="BO898" s="76"/>
      <c r="BP898" s="110">
        <f t="shared" si="391"/>
        <v>288.63061606832349</v>
      </c>
      <c r="BQ898" s="144">
        <f t="shared" si="392"/>
        <v>0.31</v>
      </c>
      <c r="BR898" s="110">
        <f t="shared" si="393"/>
        <v>98.358841532568462</v>
      </c>
      <c r="BS898" s="99">
        <v>1</v>
      </c>
      <c r="BT898" s="99">
        <f t="shared" si="394"/>
        <v>0</v>
      </c>
      <c r="BU898" s="122">
        <v>4</v>
      </c>
      <c r="BV898" s="122">
        <f t="shared" si="395"/>
        <v>0</v>
      </c>
      <c r="BW898" s="122">
        <f t="shared" si="396"/>
        <v>7.013574660633369E-2</v>
      </c>
      <c r="BX898" s="122" t="s">
        <v>1376</v>
      </c>
      <c r="BY898" s="122">
        <f t="shared" si="397"/>
        <v>0.47844853549346006</v>
      </c>
      <c r="BZ898" s="78" t="e">
        <v>#N/A</v>
      </c>
      <c r="CA898" s="122" t="e">
        <f t="shared" si="398"/>
        <v>#N/A</v>
      </c>
      <c r="CB898" s="122" t="e">
        <f t="shared" si="399"/>
        <v>#N/A</v>
      </c>
    </row>
    <row r="899" spans="1:80" x14ac:dyDescent="0.35">
      <c r="A899" s="101" t="s">
        <v>182</v>
      </c>
      <c r="B899" s="110">
        <v>4</v>
      </c>
      <c r="C899" s="110" t="s">
        <v>45</v>
      </c>
      <c r="D899" s="110">
        <v>1</v>
      </c>
      <c r="E899" s="110"/>
      <c r="F899" s="110">
        <v>3070</v>
      </c>
      <c r="G899" s="110">
        <v>3070.5</v>
      </c>
      <c r="H899" s="110">
        <v>2976.96</v>
      </c>
      <c r="I899" s="110"/>
      <c r="J899" s="110"/>
      <c r="K899" s="110"/>
      <c r="L899" s="110"/>
      <c r="M899" s="110">
        <v>85</v>
      </c>
      <c r="N899" s="110"/>
      <c r="O899" s="110">
        <v>9.7800000000002001</v>
      </c>
      <c r="P899" s="110"/>
      <c r="Q899" s="110"/>
      <c r="R899" s="110">
        <v>0.31</v>
      </c>
      <c r="S899" s="110"/>
      <c r="T899" s="110"/>
      <c r="U899" s="110"/>
      <c r="V899" s="110"/>
      <c r="W899" s="110"/>
      <c r="X899" s="110"/>
      <c r="Y899" s="110"/>
      <c r="Z899" s="110"/>
      <c r="AA899" s="110"/>
      <c r="AB899" s="110"/>
      <c r="AC899" t="e">
        <v>#N/A</v>
      </c>
      <c r="AD899" s="10">
        <f t="shared" si="434"/>
        <v>274.5</v>
      </c>
      <c r="AE899" s="110"/>
      <c r="AH899" s="9">
        <f t="shared" si="435"/>
        <v>0.12156615384615391</v>
      </c>
      <c r="AI899" s="9">
        <f t="shared" si="435"/>
        <v>6.3303846153846141E-2</v>
      </c>
      <c r="AJ899" s="10">
        <f t="shared" si="435"/>
        <v>39.623999999998887</v>
      </c>
      <c r="AK899" s="10">
        <f t="shared" si="435"/>
        <v>1653.8227684615381</v>
      </c>
      <c r="AL899" s="10">
        <f t="shared" si="435"/>
        <v>6775.8879765384681</v>
      </c>
      <c r="AM899" s="10">
        <f t="shared" si="435"/>
        <v>6043.9385000000002</v>
      </c>
      <c r="AN899" s="10">
        <f t="shared" si="435"/>
        <v>8084.8837999999996</v>
      </c>
      <c r="AO899" s="10">
        <f t="shared" si="435"/>
        <v>3.5146496153846152</v>
      </c>
      <c r="AP899" s="10">
        <f t="shared" si="435"/>
        <v>1.7132000000000001</v>
      </c>
      <c r="AQ899" s="10">
        <f t="shared" si="435"/>
        <v>9.2428000000000008</v>
      </c>
      <c r="AR899" s="11">
        <f t="shared" si="435"/>
        <v>0.19900038461538469</v>
      </c>
      <c r="AS899" s="11">
        <f t="shared" si="435"/>
        <v>7.761393737531785</v>
      </c>
      <c r="AT899" s="78"/>
      <c r="AU899" s="78"/>
      <c r="AV899" s="78"/>
      <c r="AW899" s="78" t="s">
        <v>411</v>
      </c>
      <c r="AX899" s="78" t="s">
        <v>98</v>
      </c>
      <c r="AY899" s="78">
        <v>4184.3999999999996</v>
      </c>
      <c r="AZ899" s="78">
        <v>5115.0240000000003</v>
      </c>
      <c r="BA899" s="78">
        <v>0.95</v>
      </c>
      <c r="BB899" s="122">
        <v>34.670727864720078</v>
      </c>
      <c r="BC899" s="78" t="str">
        <f t="shared" si="437"/>
        <v>R24S4C1</v>
      </c>
      <c r="BD899" s="78">
        <f t="shared" ref="BD899:BD943" si="438">AVERAGEIF($BM$2:$BM$944, BM899, $BB$2:$BB$944)</f>
        <v>107.8768761771025</v>
      </c>
      <c r="BE899" s="78">
        <v>32.265411448377286</v>
      </c>
      <c r="BF899" s="78"/>
      <c r="BG899" s="10">
        <f t="shared" si="436"/>
        <v>32.1</v>
      </c>
      <c r="BH899" s="142">
        <v>0.76216434484154993</v>
      </c>
      <c r="BI899" s="99" t="e">
        <v>#N/A</v>
      </c>
      <c r="BJ899" s="99" t="e">
        <f t="shared" ref="BJ899:BJ943" si="439">AJ899/BI899</f>
        <v>#N/A</v>
      </c>
      <c r="BK899" s="99" t="e">
        <v>#N/A</v>
      </c>
      <c r="BL899" s="142">
        <v>8.6912065439671018</v>
      </c>
      <c r="BM899" s="76" t="str">
        <f t="shared" si="425"/>
        <v>R24S4</v>
      </c>
      <c r="BN899" s="76">
        <f t="shared" ref="BN899:BN943" si="440">BD899/AS899</f>
        <v>13.899162937120701</v>
      </c>
      <c r="BO899" s="76"/>
      <c r="BP899" s="110">
        <f t="shared" ref="BP899:BP943" si="441">AD899*1000/(O899*3.28*3.28*M899)</f>
        <v>30.692826248574153</v>
      </c>
      <c r="BQ899" s="144">
        <f t="shared" ref="BQ899:BQ943" si="442">AVERAGEIF($BM$2:$BM$942,BM899,$R$2:$R$942)</f>
        <v>0.31</v>
      </c>
      <c r="BR899" s="110">
        <f t="shared" ref="BR899:BR943" si="443">AVERAGEIF($BM$2:$BM$942,BM899,$BP$2:$BP$942)</f>
        <v>98.358841532568462</v>
      </c>
      <c r="BS899" s="99">
        <v>1</v>
      </c>
      <c r="BT899" s="99">
        <f t="shared" ref="BT899:BT943" si="444">AG899*H899*3.28</f>
        <v>0</v>
      </c>
      <c r="BU899" s="122">
        <v>4</v>
      </c>
      <c r="BV899" s="122">
        <f t="shared" ref="BV899:BV943" si="445">BT899-S899</f>
        <v>0</v>
      </c>
      <c r="BW899" s="122">
        <f t="shared" ref="BW899:BW943" si="446">R899/O899</f>
        <v>3.1697341513291788E-2</v>
      </c>
      <c r="BX899" s="122" t="s">
        <v>1376</v>
      </c>
      <c r="BY899" s="122">
        <f t="shared" ref="BY899:BY943" si="447">(M899)^0.25/O899</f>
        <v>0.31046730845713183</v>
      </c>
      <c r="BZ899" s="78" t="e">
        <v>#N/A</v>
      </c>
      <c r="CA899" s="122" t="e">
        <f t="shared" ref="CA899:CA943" si="448">AVERAGEIF($BM$2:$BM$943,BM899,$BZ$2:$BZ$943)</f>
        <v>#N/A</v>
      </c>
      <c r="CB899" s="122" t="e">
        <f t="shared" ref="CB899:CB943" si="449">CA899*AS899</f>
        <v>#N/A</v>
      </c>
    </row>
    <row r="900" spans="1:80" x14ac:dyDescent="0.35">
      <c r="A900" s="101" t="s">
        <v>182</v>
      </c>
      <c r="B900" s="110">
        <v>3</v>
      </c>
      <c r="C900" s="110" t="s">
        <v>45</v>
      </c>
      <c r="D900" s="110">
        <v>4</v>
      </c>
      <c r="E900" s="110"/>
      <c r="F900" s="110">
        <v>3125.5</v>
      </c>
      <c r="G900" s="110">
        <v>3126</v>
      </c>
      <c r="H900" s="110">
        <v>3030.65</v>
      </c>
      <c r="I900" s="110"/>
      <c r="J900" s="110"/>
      <c r="K900" s="110"/>
      <c r="L900" s="110"/>
      <c r="M900" s="110">
        <v>120</v>
      </c>
      <c r="N900" s="110"/>
      <c r="O900" s="110">
        <v>9.1500000000000909</v>
      </c>
      <c r="P900" s="110"/>
      <c r="Q900" s="110"/>
      <c r="R900" s="110">
        <v>0.24</v>
      </c>
      <c r="S900" s="110"/>
      <c r="T900" s="110"/>
      <c r="U900" s="110"/>
      <c r="V900" s="110"/>
      <c r="W900" s="110"/>
      <c r="X900" s="110"/>
      <c r="Y900" s="110"/>
      <c r="Z900" s="110"/>
      <c r="AA900" s="110"/>
      <c r="AB900" s="110"/>
      <c r="AC900" t="e">
        <v>#N/A</v>
      </c>
      <c r="AD900" s="10">
        <v>315</v>
      </c>
      <c r="AE900" s="110"/>
      <c r="AH900" s="9">
        <v>0.10254950980392157</v>
      </c>
      <c r="AI900" s="9">
        <v>5.2302941176470573E-2</v>
      </c>
      <c r="AJ900" s="10">
        <v>31.089599999999791</v>
      </c>
      <c r="AK900" s="10">
        <v>1807.0096117647063</v>
      </c>
      <c r="AL900" s="10">
        <v>7002.1037710784331</v>
      </c>
      <c r="AM900" s="10">
        <v>5781.1152000000002</v>
      </c>
      <c r="AN900" s="10">
        <v>7499.8441999999995</v>
      </c>
      <c r="AO900" s="10">
        <v>4.1602749999999986</v>
      </c>
      <c r="AP900" s="10">
        <v>2.5573999999999999</v>
      </c>
      <c r="AQ900" s="10">
        <v>12.0771</v>
      </c>
      <c r="AR900" s="11">
        <v>0.1468323529411765</v>
      </c>
      <c r="AS900" s="11">
        <f t="shared" ref="AS900" si="450">AR900*0.3*AJ900*3.281</f>
        <v>4.4932892618159705</v>
      </c>
      <c r="AT900" s="78"/>
      <c r="AU900" s="78"/>
      <c r="AV900" s="78"/>
      <c r="AW900" s="78" t="s">
        <v>411</v>
      </c>
      <c r="AX900" s="78" t="s">
        <v>98</v>
      </c>
      <c r="AY900" s="78">
        <v>4216.1000000000004</v>
      </c>
      <c r="AZ900" s="78">
        <v>5136.5</v>
      </c>
      <c r="BA900" s="78">
        <v>0.95</v>
      </c>
      <c r="BB900" s="122">
        <v>28.422681256545417</v>
      </c>
      <c r="BC900" s="78" t="str">
        <f t="shared" si="437"/>
        <v>R24S3C4</v>
      </c>
      <c r="BD900" s="78">
        <f t="shared" si="438"/>
        <v>295.75364219552131</v>
      </c>
      <c r="BE900" s="78">
        <v>26.160235828524389</v>
      </c>
      <c r="BF900" s="78"/>
      <c r="BG900" s="10">
        <v>31</v>
      </c>
      <c r="BH900" s="142">
        <v>1.5101513046163391</v>
      </c>
      <c r="BI900" s="99" t="e">
        <v>#N/A</v>
      </c>
      <c r="BJ900" s="99" t="e">
        <f t="shared" si="439"/>
        <v>#N/A</v>
      </c>
      <c r="BK900" s="99" t="e">
        <v>#N/A</v>
      </c>
      <c r="BL900" s="142">
        <v>13.114754098360525</v>
      </c>
      <c r="BM900" s="76" t="str">
        <f t="shared" si="425"/>
        <v>R24S3</v>
      </c>
      <c r="BN900" s="76">
        <f t="shared" si="440"/>
        <v>65.821189102789248</v>
      </c>
      <c r="BO900" s="76"/>
      <c r="BP900" s="110">
        <f t="shared" si="441"/>
        <v>26.666162803171154</v>
      </c>
      <c r="BQ900" s="144">
        <f t="shared" si="442"/>
        <v>0.24</v>
      </c>
      <c r="BR900" s="110">
        <f t="shared" si="443"/>
        <v>39.080209729538375</v>
      </c>
      <c r="BS900" s="99">
        <v>1</v>
      </c>
      <c r="BT900" s="99">
        <f t="shared" si="444"/>
        <v>0</v>
      </c>
      <c r="BU900" s="122">
        <v>4</v>
      </c>
      <c r="BV900" s="122">
        <f t="shared" si="445"/>
        <v>0</v>
      </c>
      <c r="BW900" s="122">
        <f t="shared" si="446"/>
        <v>2.6229508196721051E-2</v>
      </c>
      <c r="BX900" s="122" t="s">
        <v>1377</v>
      </c>
      <c r="BY900" s="122">
        <f t="shared" si="447"/>
        <v>0.36172141198326124</v>
      </c>
      <c r="BZ900" s="78" t="e">
        <v>#N/A</v>
      </c>
      <c r="CA900" s="122" t="e">
        <f t="shared" si="448"/>
        <v>#N/A</v>
      </c>
      <c r="CB900" s="122" t="e">
        <f t="shared" si="449"/>
        <v>#N/A</v>
      </c>
    </row>
    <row r="901" spans="1:80" x14ac:dyDescent="0.35">
      <c r="A901" s="101" t="s">
        <v>182</v>
      </c>
      <c r="B901" s="110">
        <v>3</v>
      </c>
      <c r="C901" s="110" t="s">
        <v>45</v>
      </c>
      <c r="D901" s="110">
        <v>2</v>
      </c>
      <c r="E901" s="110"/>
      <c r="F901" s="110">
        <v>3145.5</v>
      </c>
      <c r="G901" s="110">
        <v>3146</v>
      </c>
      <c r="H901" s="110">
        <v>3049.98</v>
      </c>
      <c r="I901" s="110"/>
      <c r="J901" s="110"/>
      <c r="K901" s="110"/>
      <c r="L901" s="110"/>
      <c r="M901" s="110">
        <v>90</v>
      </c>
      <c r="N901" s="110"/>
      <c r="O901" s="110">
        <v>12.799999999999727</v>
      </c>
      <c r="P901" s="110"/>
      <c r="Q901" s="110"/>
      <c r="R901" s="110">
        <v>0.24</v>
      </c>
      <c r="S901" s="110"/>
      <c r="T901" s="110"/>
      <c r="U901" s="110"/>
      <c r="V901" s="110"/>
      <c r="W901" s="110"/>
      <c r="X901" s="110"/>
      <c r="Y901" s="110"/>
      <c r="Z901" s="110"/>
      <c r="AA901" s="110"/>
      <c r="AB901" s="110"/>
      <c r="AC901" t="e">
        <v>#N/A</v>
      </c>
      <c r="AD901" s="10">
        <f t="shared" ref="AD901:AD903" si="451">AD900</f>
        <v>315</v>
      </c>
      <c r="AE901" s="110"/>
      <c r="AH901" s="9">
        <f t="shared" ref="AH901:AS903" si="452">AH900</f>
        <v>0.10254950980392157</v>
      </c>
      <c r="AI901" s="9">
        <f t="shared" si="452"/>
        <v>5.2302941176470573E-2</v>
      </c>
      <c r="AJ901" s="10">
        <f t="shared" si="452"/>
        <v>31.089599999999791</v>
      </c>
      <c r="AK901" s="10">
        <f t="shared" si="452"/>
        <v>1807.0096117647063</v>
      </c>
      <c r="AL901" s="10">
        <f t="shared" si="452"/>
        <v>7002.1037710784331</v>
      </c>
      <c r="AM901" s="10">
        <f t="shared" si="452"/>
        <v>5781.1152000000002</v>
      </c>
      <c r="AN901" s="10">
        <f t="shared" si="452"/>
        <v>7499.8441999999995</v>
      </c>
      <c r="AO901" s="10">
        <f t="shared" si="452"/>
        <v>4.1602749999999986</v>
      </c>
      <c r="AP901" s="10">
        <f t="shared" si="452"/>
        <v>2.5573999999999999</v>
      </c>
      <c r="AQ901" s="10">
        <f t="shared" si="452"/>
        <v>12.0771</v>
      </c>
      <c r="AR901" s="11">
        <f t="shared" si="452"/>
        <v>0.1468323529411765</v>
      </c>
      <c r="AS901" s="11">
        <f t="shared" si="452"/>
        <v>4.4932892618159705</v>
      </c>
      <c r="AT901" s="78"/>
      <c r="AU901" s="78"/>
      <c r="AV901" s="78"/>
      <c r="AW901" s="78" t="s">
        <v>411</v>
      </c>
      <c r="AX901" s="78" t="s">
        <v>98</v>
      </c>
      <c r="AY901" s="78">
        <v>4227.8</v>
      </c>
      <c r="AZ901" s="78">
        <v>5144.232</v>
      </c>
      <c r="BA901" s="78">
        <v>1.9</v>
      </c>
      <c r="BB901" s="122">
        <v>58.86060595558871</v>
      </c>
      <c r="BC901" s="78" t="str">
        <f t="shared" si="437"/>
        <v>R24S3C2</v>
      </c>
      <c r="BD901" s="78">
        <f t="shared" si="438"/>
        <v>295.75364219552131</v>
      </c>
      <c r="BE901" s="78">
        <v>53.941742837092058</v>
      </c>
      <c r="BF901" s="78"/>
      <c r="BG901" s="10">
        <f t="shared" ref="BG901:BG903" si="453">BG900</f>
        <v>31</v>
      </c>
      <c r="BH901" s="142">
        <v>1.5101513046163391</v>
      </c>
      <c r="BI901" s="99" t="e">
        <v>#N/A</v>
      </c>
      <c r="BJ901" s="99" t="e">
        <f t="shared" si="439"/>
        <v>#N/A</v>
      </c>
      <c r="BK901" s="99" t="e">
        <v>#N/A</v>
      </c>
      <c r="BL901" s="142">
        <v>7.0312500000001501</v>
      </c>
      <c r="BM901" s="76" t="str">
        <f t="shared" si="425"/>
        <v>R24S3</v>
      </c>
      <c r="BN901" s="76">
        <f t="shared" si="440"/>
        <v>65.821189102789248</v>
      </c>
      <c r="BO901" s="76"/>
      <c r="BP901" s="110">
        <f t="shared" si="441"/>
        <v>25.4161864217733</v>
      </c>
      <c r="BQ901" s="144">
        <f t="shared" si="442"/>
        <v>0.24</v>
      </c>
      <c r="BR901" s="110">
        <f t="shared" si="443"/>
        <v>39.080209729538375</v>
      </c>
      <c r="BS901" s="99">
        <v>1</v>
      </c>
      <c r="BT901" s="99">
        <f t="shared" si="444"/>
        <v>0</v>
      </c>
      <c r="BU901" s="122">
        <v>4</v>
      </c>
      <c r="BV901" s="122">
        <f t="shared" si="445"/>
        <v>0</v>
      </c>
      <c r="BW901" s="122">
        <f t="shared" si="446"/>
        <v>1.8750000000000398E-2</v>
      </c>
      <c r="BX901" s="122" t="s">
        <v>1377</v>
      </c>
      <c r="BY901" s="122">
        <f t="shared" si="447"/>
        <v>0.24063049126883504</v>
      </c>
      <c r="BZ901" s="78" t="e">
        <v>#N/A</v>
      </c>
      <c r="CA901" s="122" t="e">
        <f t="shared" si="448"/>
        <v>#N/A</v>
      </c>
      <c r="CB901" s="122" t="e">
        <f t="shared" si="449"/>
        <v>#N/A</v>
      </c>
    </row>
    <row r="902" spans="1:80" x14ac:dyDescent="0.35">
      <c r="A902" s="101" t="s">
        <v>182</v>
      </c>
      <c r="B902" s="110">
        <v>3</v>
      </c>
      <c r="C902" s="110" t="s">
        <v>45</v>
      </c>
      <c r="D902" s="110">
        <v>3</v>
      </c>
      <c r="E902" s="110"/>
      <c r="F902" s="110">
        <v>3163.5</v>
      </c>
      <c r="G902" s="110">
        <v>3164</v>
      </c>
      <c r="H902" s="110">
        <v>3067.32</v>
      </c>
      <c r="I902" s="110"/>
      <c r="J902" s="110"/>
      <c r="K902" s="110"/>
      <c r="L902" s="110"/>
      <c r="M902" s="110">
        <v>50</v>
      </c>
      <c r="N902" s="110"/>
      <c r="O902" s="110">
        <v>6.0999999999999091</v>
      </c>
      <c r="P902" s="110"/>
      <c r="Q902" s="110"/>
      <c r="R902" s="110">
        <v>0.24</v>
      </c>
      <c r="S902" s="110"/>
      <c r="T902" s="110"/>
      <c r="U902" s="110"/>
      <c r="V902" s="110"/>
      <c r="W902" s="110"/>
      <c r="X902" s="110"/>
      <c r="Y902" s="110"/>
      <c r="Z902" s="110"/>
      <c r="AA902" s="110"/>
      <c r="AB902" s="110"/>
      <c r="AC902" t="e">
        <v>#N/A</v>
      </c>
      <c r="AD902" s="10">
        <f t="shared" si="451"/>
        <v>315</v>
      </c>
      <c r="AE902" s="110"/>
      <c r="AH902" s="9">
        <f t="shared" si="452"/>
        <v>0.10254950980392157</v>
      </c>
      <c r="AI902" s="9">
        <f t="shared" si="452"/>
        <v>5.2302941176470573E-2</v>
      </c>
      <c r="AJ902" s="10">
        <f t="shared" si="452"/>
        <v>31.089599999999791</v>
      </c>
      <c r="AK902" s="10">
        <f t="shared" si="452"/>
        <v>1807.0096117647063</v>
      </c>
      <c r="AL902" s="10">
        <f t="shared" si="452"/>
        <v>7002.1037710784331</v>
      </c>
      <c r="AM902" s="10">
        <f t="shared" si="452"/>
        <v>5781.1152000000002</v>
      </c>
      <c r="AN902" s="10">
        <f t="shared" si="452"/>
        <v>7499.8441999999995</v>
      </c>
      <c r="AO902" s="10">
        <f t="shared" si="452"/>
        <v>4.1602749999999986</v>
      </c>
      <c r="AP902" s="10">
        <f t="shared" si="452"/>
        <v>2.5573999999999999</v>
      </c>
      <c r="AQ902" s="10">
        <f t="shared" si="452"/>
        <v>12.0771</v>
      </c>
      <c r="AR902" s="11">
        <f t="shared" si="452"/>
        <v>0.1468323529411765</v>
      </c>
      <c r="AS902" s="11">
        <f t="shared" si="452"/>
        <v>4.4932892618159705</v>
      </c>
      <c r="AT902" s="78"/>
      <c r="AU902" s="78"/>
      <c r="AV902" s="78"/>
      <c r="AW902" s="78" t="s">
        <v>411</v>
      </c>
      <c r="AX902" s="78" t="s">
        <v>98</v>
      </c>
      <c r="AY902" s="78">
        <v>4238.8</v>
      </c>
      <c r="AZ902" s="78">
        <v>5151.1679999999997</v>
      </c>
      <c r="BA902" s="78">
        <v>1.9</v>
      </c>
      <c r="BB902" s="122">
        <v>80.291621951590386</v>
      </c>
      <c r="BC902" s="78" t="str">
        <f t="shared" si="437"/>
        <v>R24S3C3</v>
      </c>
      <c r="BD902" s="78">
        <f t="shared" si="438"/>
        <v>295.75364219552131</v>
      </c>
      <c r="BE902" s="78">
        <v>73.255506536728575</v>
      </c>
      <c r="BF902" s="78"/>
      <c r="BG902" s="10">
        <f t="shared" si="453"/>
        <v>31</v>
      </c>
      <c r="BH902" s="142">
        <v>1.5101513046163391</v>
      </c>
      <c r="BI902" s="99" t="e">
        <v>#N/A</v>
      </c>
      <c r="BJ902" s="99" t="e">
        <f t="shared" si="439"/>
        <v>#N/A</v>
      </c>
      <c r="BK902" s="99" t="e">
        <v>#N/A</v>
      </c>
      <c r="BL902" s="142">
        <v>8.1967213114755317</v>
      </c>
      <c r="BM902" s="76" t="str">
        <f t="shared" si="425"/>
        <v>R24S3</v>
      </c>
      <c r="BN902" s="76">
        <f t="shared" si="440"/>
        <v>65.821189102789248</v>
      </c>
      <c r="BO902" s="76"/>
      <c r="BP902" s="110">
        <f t="shared" si="441"/>
        <v>95.998186091418532</v>
      </c>
      <c r="BQ902" s="144">
        <f t="shared" si="442"/>
        <v>0.24</v>
      </c>
      <c r="BR902" s="110">
        <f t="shared" si="443"/>
        <v>39.080209729538375</v>
      </c>
      <c r="BS902" s="99">
        <v>1</v>
      </c>
      <c r="BT902" s="99">
        <f t="shared" si="444"/>
        <v>0</v>
      </c>
      <c r="BU902" s="122">
        <v>4</v>
      </c>
      <c r="BV902" s="122">
        <f t="shared" si="445"/>
        <v>0</v>
      </c>
      <c r="BW902" s="122">
        <f t="shared" si="446"/>
        <v>3.9344262295082554E-2</v>
      </c>
      <c r="BX902" s="122" t="s">
        <v>1377</v>
      </c>
      <c r="BY902" s="122">
        <f t="shared" si="447"/>
        <v>0.43592589319221869</v>
      </c>
      <c r="BZ902" s="78" t="e">
        <v>#N/A</v>
      </c>
      <c r="CA902" s="122" t="e">
        <f t="shared" si="448"/>
        <v>#N/A</v>
      </c>
      <c r="CB902" s="122" t="e">
        <f t="shared" si="449"/>
        <v>#N/A</v>
      </c>
    </row>
    <row r="903" spans="1:80" x14ac:dyDescent="0.35">
      <c r="A903" s="101" t="s">
        <v>182</v>
      </c>
      <c r="B903" s="110">
        <v>3</v>
      </c>
      <c r="C903" s="110" t="s">
        <v>45</v>
      </c>
      <c r="D903" s="110">
        <v>1</v>
      </c>
      <c r="E903" s="110"/>
      <c r="F903" s="110">
        <v>3185</v>
      </c>
      <c r="G903" s="110">
        <v>3185.5</v>
      </c>
      <c r="H903" s="110">
        <v>3088.01</v>
      </c>
      <c r="I903" s="110"/>
      <c r="J903" s="110"/>
      <c r="K903" s="110"/>
      <c r="L903" s="110"/>
      <c r="M903" s="110">
        <v>188</v>
      </c>
      <c r="N903" s="110"/>
      <c r="O903" s="110">
        <v>18.900000000000091</v>
      </c>
      <c r="P903" s="110"/>
      <c r="Q903" s="110"/>
      <c r="R903" s="110">
        <v>0.24</v>
      </c>
      <c r="S903" s="110"/>
      <c r="T903" s="110"/>
      <c r="U903" s="110"/>
      <c r="V903" s="110"/>
      <c r="W903" s="110"/>
      <c r="X903" s="110"/>
      <c r="Y903" s="110"/>
      <c r="Z903" s="110"/>
      <c r="AA903" s="110"/>
      <c r="AB903" s="110"/>
      <c r="AC903" t="e">
        <v>#N/A</v>
      </c>
      <c r="AD903" s="10">
        <f t="shared" si="451"/>
        <v>315</v>
      </c>
      <c r="AE903" s="110"/>
      <c r="AH903" s="9">
        <f t="shared" si="452"/>
        <v>0.10254950980392157</v>
      </c>
      <c r="AI903" s="9">
        <f t="shared" si="452"/>
        <v>5.2302941176470573E-2</v>
      </c>
      <c r="AJ903" s="10">
        <f t="shared" si="452"/>
        <v>31.089599999999791</v>
      </c>
      <c r="AK903" s="10">
        <f t="shared" si="452"/>
        <v>1807.0096117647063</v>
      </c>
      <c r="AL903" s="10">
        <f t="shared" si="452"/>
        <v>7002.1037710784331</v>
      </c>
      <c r="AM903" s="10">
        <f t="shared" si="452"/>
        <v>5781.1152000000002</v>
      </c>
      <c r="AN903" s="10">
        <f t="shared" si="452"/>
        <v>7499.8441999999995</v>
      </c>
      <c r="AO903" s="10">
        <f t="shared" si="452"/>
        <v>4.1602749999999986</v>
      </c>
      <c r="AP903" s="10">
        <f t="shared" si="452"/>
        <v>2.5573999999999999</v>
      </c>
      <c r="AQ903" s="10">
        <f t="shared" si="452"/>
        <v>12.0771</v>
      </c>
      <c r="AR903" s="11">
        <f t="shared" si="452"/>
        <v>0.1468323529411765</v>
      </c>
      <c r="AS903" s="11">
        <f t="shared" si="452"/>
        <v>4.4932892618159705</v>
      </c>
      <c r="AT903" s="78"/>
      <c r="AU903" s="78"/>
      <c r="AV903" s="78"/>
      <c r="AW903" s="78" t="s">
        <v>411</v>
      </c>
      <c r="AX903" s="78" t="s">
        <v>98</v>
      </c>
      <c r="AY903" s="78">
        <v>4251.8</v>
      </c>
      <c r="AZ903" s="78">
        <v>5159.4440000000004</v>
      </c>
      <c r="BA903" s="78">
        <v>9.48</v>
      </c>
      <c r="BB903" s="122">
        <v>1015.4396596183608</v>
      </c>
      <c r="BC903" s="78" t="str">
        <f t="shared" si="437"/>
        <v>R24S3C1</v>
      </c>
      <c r="BD903" s="78">
        <f t="shared" si="438"/>
        <v>295.75364219552131</v>
      </c>
      <c r="BE903" s="78">
        <v>921.65771441464767</v>
      </c>
      <c r="BF903" s="78"/>
      <c r="BG903" s="10">
        <f t="shared" si="453"/>
        <v>31</v>
      </c>
      <c r="BH903" s="142">
        <v>1.5101513046163391</v>
      </c>
      <c r="BI903" s="99" t="e">
        <v>#N/A</v>
      </c>
      <c r="BJ903" s="99" t="e">
        <f t="shared" si="439"/>
        <v>#N/A</v>
      </c>
      <c r="BK903" s="99" t="e">
        <v>#N/A</v>
      </c>
      <c r="BL903" s="142">
        <v>9.9470899470898999</v>
      </c>
      <c r="BM903" s="76" t="str">
        <f t="shared" si="425"/>
        <v>R24S3</v>
      </c>
      <c r="BN903" s="76">
        <f t="shared" si="440"/>
        <v>65.821189102789248</v>
      </c>
      <c r="BO903" s="76"/>
      <c r="BP903" s="110">
        <f t="shared" si="441"/>
        <v>8.2403036017905205</v>
      </c>
      <c r="BQ903" s="144">
        <f t="shared" si="442"/>
        <v>0.24</v>
      </c>
      <c r="BR903" s="110">
        <f t="shared" si="443"/>
        <v>39.080209729538375</v>
      </c>
      <c r="BS903" s="99">
        <v>1</v>
      </c>
      <c r="BT903" s="99">
        <f t="shared" si="444"/>
        <v>0</v>
      </c>
      <c r="BU903" s="122">
        <v>4</v>
      </c>
      <c r="BV903" s="122">
        <f t="shared" si="445"/>
        <v>0</v>
      </c>
      <c r="BW903" s="122">
        <f t="shared" si="446"/>
        <v>1.2698412698412638E-2</v>
      </c>
      <c r="BX903" s="122" t="s">
        <v>1377</v>
      </c>
      <c r="BY903" s="122">
        <f t="shared" si="447"/>
        <v>0.19591949746194778</v>
      </c>
      <c r="BZ903" s="78" t="e">
        <v>#N/A</v>
      </c>
      <c r="CA903" s="122" t="e">
        <f t="shared" si="448"/>
        <v>#N/A</v>
      </c>
      <c r="CB903" s="122" t="e">
        <f t="shared" si="449"/>
        <v>#N/A</v>
      </c>
    </row>
    <row r="904" spans="1:80" x14ac:dyDescent="0.35">
      <c r="A904" s="101" t="s">
        <v>182</v>
      </c>
      <c r="B904" s="110">
        <v>2</v>
      </c>
      <c r="C904" s="110" t="s">
        <v>45</v>
      </c>
      <c r="D904" s="110">
        <v>4</v>
      </c>
      <c r="E904" s="110"/>
      <c r="F904" s="110">
        <v>3245</v>
      </c>
      <c r="G904" s="110">
        <v>3245.5</v>
      </c>
      <c r="H904" s="110">
        <v>3145.7</v>
      </c>
      <c r="I904" s="110"/>
      <c r="J904" s="110"/>
      <c r="K904" s="110"/>
      <c r="L904" s="110"/>
      <c r="M904" s="110">
        <v>40</v>
      </c>
      <c r="N904" s="110"/>
      <c r="O904" s="110">
        <v>15.900000000000091</v>
      </c>
      <c r="P904" s="110"/>
      <c r="Q904" s="110"/>
      <c r="R904" s="110">
        <v>0.2</v>
      </c>
      <c r="S904" s="110"/>
      <c r="T904" s="110"/>
      <c r="U904" s="110"/>
      <c r="V904" s="110"/>
      <c r="W904" s="110"/>
      <c r="X904" s="110"/>
      <c r="Y904" s="110"/>
      <c r="Z904" s="110"/>
      <c r="AA904" s="110"/>
      <c r="AB904" s="110"/>
      <c r="AC904" t="e">
        <v>#N/A</v>
      </c>
      <c r="AD904" s="130">
        <v>302</v>
      </c>
      <c r="AE904" s="110"/>
      <c r="AH904" s="131">
        <v>0.11188144329896904</v>
      </c>
      <c r="AI904" s="131">
        <v>4.9228178694158103E-2</v>
      </c>
      <c r="AJ904" s="130">
        <v>44.34840000000213</v>
      </c>
      <c r="AK904" s="130">
        <v>1858.9011061855674</v>
      </c>
      <c r="AL904" s="130">
        <v>7161.8646646048128</v>
      </c>
      <c r="AM904" s="130">
        <v>6573.1532999999999</v>
      </c>
      <c r="AN904" s="130">
        <v>7742.2344000000003</v>
      </c>
      <c r="AO904" s="130">
        <v>4.0218226804123711</v>
      </c>
      <c r="AP904" s="130">
        <v>2.5701999999999998</v>
      </c>
      <c r="AQ904" s="130">
        <v>7.8639999999999999</v>
      </c>
      <c r="AR904" s="22">
        <v>0.1688567010309279</v>
      </c>
      <c r="AS904" s="22">
        <f t="shared" ref="AS904" si="454">AR904*0.3*AJ904*3.281</f>
        <v>7.3709546850363568</v>
      </c>
      <c r="AT904" s="78"/>
      <c r="AU904" s="78"/>
      <c r="AV904" s="78"/>
      <c r="AW904" s="78" t="s">
        <v>411</v>
      </c>
      <c r="AX904" s="78" t="s">
        <v>98</v>
      </c>
      <c r="AY904" s="78">
        <v>4309.5</v>
      </c>
      <c r="AZ904" s="78">
        <v>5182.5199999999995</v>
      </c>
      <c r="BA904" s="78">
        <v>4.26</v>
      </c>
      <c r="BB904" s="122">
        <v>105.22445150772758</v>
      </c>
      <c r="BC904" s="78" t="str">
        <f t="shared" si="437"/>
        <v>R24S2C4</v>
      </c>
      <c r="BD904" s="78">
        <f t="shared" si="438"/>
        <v>67.773615224341185</v>
      </c>
      <c r="BE904" s="78">
        <v>91.863050655276282</v>
      </c>
      <c r="BF904" s="78"/>
      <c r="BG904" s="130">
        <v>35.75</v>
      </c>
      <c r="BH904" s="142">
        <v>3.3870444029546234</v>
      </c>
      <c r="BI904" s="99" t="e">
        <v>#N/A</v>
      </c>
      <c r="BJ904" s="99" t="e">
        <f t="shared" si="439"/>
        <v>#N/A</v>
      </c>
      <c r="BK904" s="99" t="e">
        <v>#N/A</v>
      </c>
      <c r="BL904" s="142">
        <v>2.5157232704402372</v>
      </c>
      <c r="BM904" s="76" t="str">
        <f t="shared" si="425"/>
        <v>R24S2</v>
      </c>
      <c r="BN904" s="76">
        <f t="shared" si="440"/>
        <v>9.1946861865705394</v>
      </c>
      <c r="BO904" s="76"/>
      <c r="BP904" s="110">
        <f t="shared" si="441"/>
        <v>44.136931820307375</v>
      </c>
      <c r="BQ904" s="144">
        <f t="shared" si="442"/>
        <v>0.2</v>
      </c>
      <c r="BR904" s="110">
        <f t="shared" si="443"/>
        <v>23.721856993000586</v>
      </c>
      <c r="BS904" s="99">
        <v>1</v>
      </c>
      <c r="BT904" s="99">
        <f t="shared" si="444"/>
        <v>0</v>
      </c>
      <c r="BU904" s="122">
        <v>4</v>
      </c>
      <c r="BV904" s="122">
        <f t="shared" si="445"/>
        <v>0</v>
      </c>
      <c r="BW904" s="122">
        <f t="shared" si="446"/>
        <v>1.2578616352201187E-2</v>
      </c>
      <c r="BX904" s="122" t="s">
        <v>1377</v>
      </c>
      <c r="BY904" s="122">
        <f t="shared" si="447"/>
        <v>0.15816772700414192</v>
      </c>
      <c r="BZ904" s="78" t="e">
        <v>#N/A</v>
      </c>
      <c r="CA904" s="122" t="e">
        <f t="shared" si="448"/>
        <v>#N/A</v>
      </c>
      <c r="CB904" s="122" t="e">
        <f t="shared" si="449"/>
        <v>#N/A</v>
      </c>
    </row>
    <row r="905" spans="1:80" x14ac:dyDescent="0.35">
      <c r="A905" s="101" t="s">
        <v>182</v>
      </c>
      <c r="B905" s="110">
        <v>2</v>
      </c>
      <c r="C905" s="110" t="s">
        <v>45</v>
      </c>
      <c r="D905" s="110">
        <v>2</v>
      </c>
      <c r="E905" s="110"/>
      <c r="F905" s="110">
        <v>3259</v>
      </c>
      <c r="G905" s="110">
        <v>3259.5</v>
      </c>
      <c r="H905" s="110">
        <v>3159.17</v>
      </c>
      <c r="I905" s="110"/>
      <c r="J905" s="110"/>
      <c r="K905" s="110"/>
      <c r="L905" s="110"/>
      <c r="M905" s="110">
        <v>20</v>
      </c>
      <c r="N905" s="110"/>
      <c r="O905" s="110">
        <v>44.769999999999982</v>
      </c>
      <c r="P905" s="110"/>
      <c r="Q905" s="110"/>
      <c r="R905" s="110">
        <v>0.2</v>
      </c>
      <c r="S905" s="110"/>
      <c r="T905" s="110"/>
      <c r="U905" s="110"/>
      <c r="V905" s="110"/>
      <c r="W905" s="110"/>
      <c r="X905" s="110"/>
      <c r="Y905" s="110"/>
      <c r="Z905" s="110"/>
      <c r="AA905" s="110"/>
      <c r="AB905" s="110"/>
      <c r="AC905" t="e">
        <v>#N/A</v>
      </c>
      <c r="AD905" s="130">
        <f t="shared" ref="AD905:AD907" si="455">AD904</f>
        <v>302</v>
      </c>
      <c r="AE905" s="110"/>
      <c r="AH905" s="131">
        <f t="shared" ref="AH905:AS907" si="456">AH904</f>
        <v>0.11188144329896904</v>
      </c>
      <c r="AI905" s="131">
        <f t="shared" si="456"/>
        <v>4.9228178694158103E-2</v>
      </c>
      <c r="AJ905" s="130">
        <f t="shared" si="456"/>
        <v>44.34840000000213</v>
      </c>
      <c r="AK905" s="130">
        <f t="shared" si="456"/>
        <v>1858.9011061855674</v>
      </c>
      <c r="AL905" s="130">
        <f t="shared" si="456"/>
        <v>7161.8646646048128</v>
      </c>
      <c r="AM905" s="130">
        <f t="shared" si="456"/>
        <v>6573.1532999999999</v>
      </c>
      <c r="AN905" s="130">
        <f t="shared" si="456"/>
        <v>7742.2344000000003</v>
      </c>
      <c r="AO905" s="130">
        <f t="shared" si="456"/>
        <v>4.0218226804123711</v>
      </c>
      <c r="AP905" s="130">
        <f t="shared" si="456"/>
        <v>2.5701999999999998</v>
      </c>
      <c r="AQ905" s="130">
        <f t="shared" si="456"/>
        <v>7.8639999999999999</v>
      </c>
      <c r="AR905" s="22">
        <f t="shared" si="456"/>
        <v>0.1688567010309279</v>
      </c>
      <c r="AS905" s="22">
        <f t="shared" si="456"/>
        <v>7.3709546850363568</v>
      </c>
      <c r="AT905" s="78"/>
      <c r="AU905" s="78"/>
      <c r="AV905" s="78"/>
      <c r="AW905" s="78" t="s">
        <v>411</v>
      </c>
      <c r="AX905" s="78" t="s">
        <v>98</v>
      </c>
      <c r="AY905" s="78">
        <v>4325.1000000000004</v>
      </c>
      <c r="AZ905" s="78">
        <v>5187.9080000000004</v>
      </c>
      <c r="BA905" s="78">
        <v>1.89</v>
      </c>
      <c r="BB905" s="122">
        <v>56.914888723284861</v>
      </c>
      <c r="BC905" s="78" t="str">
        <f t="shared" si="437"/>
        <v>R24S2C2</v>
      </c>
      <c r="BD905" s="78">
        <f t="shared" si="438"/>
        <v>67.773615224341185</v>
      </c>
      <c r="BE905" s="78">
        <v>49.106621309559969</v>
      </c>
      <c r="BF905" s="78"/>
      <c r="BG905" s="130">
        <f t="shared" ref="BG905:BG907" si="457">BG904</f>
        <v>35.75</v>
      </c>
      <c r="BH905" s="142">
        <v>3.3870444029546234</v>
      </c>
      <c r="BI905" s="99" t="e">
        <v>#N/A</v>
      </c>
      <c r="BJ905" s="99" t="e">
        <f t="shared" si="439"/>
        <v>#N/A</v>
      </c>
      <c r="BK905" s="99" t="e">
        <v>#N/A</v>
      </c>
      <c r="BL905" s="142">
        <v>0.44672771945499234</v>
      </c>
      <c r="BM905" s="76" t="str">
        <f t="shared" si="425"/>
        <v>R24S2</v>
      </c>
      <c r="BN905" s="76">
        <f t="shared" si="440"/>
        <v>9.1946861865705394</v>
      </c>
      <c r="BO905" s="76"/>
      <c r="BP905" s="110">
        <f t="shared" si="441"/>
        <v>31.350333524364146</v>
      </c>
      <c r="BQ905" s="144">
        <f t="shared" si="442"/>
        <v>0.2</v>
      </c>
      <c r="BR905" s="110">
        <f t="shared" si="443"/>
        <v>23.721856993000586</v>
      </c>
      <c r="BS905" s="99">
        <v>1</v>
      </c>
      <c r="BT905" s="99">
        <f t="shared" si="444"/>
        <v>0</v>
      </c>
      <c r="BU905" s="122">
        <v>4</v>
      </c>
      <c r="BV905" s="122">
        <f t="shared" si="445"/>
        <v>0</v>
      </c>
      <c r="BW905" s="122">
        <f t="shared" si="446"/>
        <v>4.4672771945499243E-3</v>
      </c>
      <c r="BX905" s="122" t="s">
        <v>1377</v>
      </c>
      <c r="BY905" s="122">
        <f t="shared" si="447"/>
        <v>4.7235705313404715E-2</v>
      </c>
      <c r="BZ905" s="78" t="e">
        <v>#N/A</v>
      </c>
      <c r="CA905" s="122" t="e">
        <f t="shared" si="448"/>
        <v>#N/A</v>
      </c>
      <c r="CB905" s="122" t="e">
        <f t="shared" si="449"/>
        <v>#N/A</v>
      </c>
    </row>
    <row r="906" spans="1:80" x14ac:dyDescent="0.35">
      <c r="A906" s="101" t="s">
        <v>182</v>
      </c>
      <c r="B906" s="110">
        <v>2</v>
      </c>
      <c r="C906" s="110" t="s">
        <v>45</v>
      </c>
      <c r="D906" s="110">
        <v>3</v>
      </c>
      <c r="E906" s="110"/>
      <c r="F906" s="110">
        <v>3276.5</v>
      </c>
      <c r="G906" s="110">
        <v>3277</v>
      </c>
      <c r="H906" s="110">
        <v>3176.01</v>
      </c>
      <c r="I906" s="110"/>
      <c r="J906" s="110"/>
      <c r="K906" s="110"/>
      <c r="L906" s="110"/>
      <c r="M906" s="110">
        <v>50</v>
      </c>
      <c r="N906" s="110"/>
      <c r="O906" s="110">
        <v>44.769999999999982</v>
      </c>
      <c r="P906" s="110"/>
      <c r="Q906" s="110"/>
      <c r="R906" s="110">
        <v>0.2</v>
      </c>
      <c r="S906" s="110"/>
      <c r="T906" s="110"/>
      <c r="U906" s="110"/>
      <c r="V906" s="110"/>
      <c r="W906" s="110"/>
      <c r="X906" s="110"/>
      <c r="Y906" s="110"/>
      <c r="Z906" s="110"/>
      <c r="AA906" s="110"/>
      <c r="AB906" s="110"/>
      <c r="AC906" t="e">
        <v>#N/A</v>
      </c>
      <c r="AD906" s="130">
        <f t="shared" si="455"/>
        <v>302</v>
      </c>
      <c r="AE906" s="110"/>
      <c r="AH906" s="131">
        <f t="shared" si="456"/>
        <v>0.11188144329896904</v>
      </c>
      <c r="AI906" s="131">
        <f t="shared" si="456"/>
        <v>4.9228178694158103E-2</v>
      </c>
      <c r="AJ906" s="130">
        <f t="shared" si="456"/>
        <v>44.34840000000213</v>
      </c>
      <c r="AK906" s="130">
        <f t="shared" si="456"/>
        <v>1858.9011061855674</v>
      </c>
      <c r="AL906" s="130">
        <f t="shared" si="456"/>
        <v>7161.8646646048128</v>
      </c>
      <c r="AM906" s="130">
        <f t="shared" si="456"/>
        <v>6573.1532999999999</v>
      </c>
      <c r="AN906" s="130">
        <f t="shared" si="456"/>
        <v>7742.2344000000003</v>
      </c>
      <c r="AO906" s="130">
        <f t="shared" si="456"/>
        <v>4.0218226804123711</v>
      </c>
      <c r="AP906" s="130">
        <f t="shared" si="456"/>
        <v>2.5701999999999998</v>
      </c>
      <c r="AQ906" s="130">
        <f t="shared" si="456"/>
        <v>7.8639999999999999</v>
      </c>
      <c r="AR906" s="22">
        <f t="shared" si="456"/>
        <v>0.1688567010309279</v>
      </c>
      <c r="AS906" s="22">
        <f t="shared" si="456"/>
        <v>7.3709546850363568</v>
      </c>
      <c r="AT906" s="78"/>
      <c r="AU906" s="78"/>
      <c r="AV906" s="78"/>
      <c r="AW906" s="78" t="s">
        <v>411</v>
      </c>
      <c r="AX906" s="78" t="s">
        <v>98</v>
      </c>
      <c r="AY906" s="78">
        <v>4345.7</v>
      </c>
      <c r="AZ906" s="78">
        <v>5194.6440000000002</v>
      </c>
      <c r="BA906" s="78">
        <v>1.89</v>
      </c>
      <c r="BB906" s="122">
        <v>32.105334460737801</v>
      </c>
      <c r="BC906" s="78" t="str">
        <f t="shared" si="437"/>
        <v>R24S2C3</v>
      </c>
      <c r="BD906" s="78">
        <f t="shared" si="438"/>
        <v>67.773615224341185</v>
      </c>
      <c r="BE906" s="78">
        <v>27.255631058436602</v>
      </c>
      <c r="BF906" s="78"/>
      <c r="BG906" s="130">
        <f t="shared" si="457"/>
        <v>35.75</v>
      </c>
      <c r="BH906" s="142">
        <v>3.3870444029546234</v>
      </c>
      <c r="BI906" s="99" t="e">
        <v>#N/A</v>
      </c>
      <c r="BJ906" s="99" t="e">
        <f t="shared" si="439"/>
        <v>#N/A</v>
      </c>
      <c r="BK906" s="99" t="e">
        <v>#N/A</v>
      </c>
      <c r="BL906" s="142">
        <v>1.116819298637481</v>
      </c>
      <c r="BM906" s="76" t="str">
        <f t="shared" si="425"/>
        <v>R24S2</v>
      </c>
      <c r="BN906" s="76">
        <f t="shared" si="440"/>
        <v>9.1946861865705394</v>
      </c>
      <c r="BO906" s="76"/>
      <c r="BP906" s="110">
        <f t="shared" si="441"/>
        <v>12.540133409745659</v>
      </c>
      <c r="BQ906" s="144">
        <f t="shared" si="442"/>
        <v>0.2</v>
      </c>
      <c r="BR906" s="110">
        <f t="shared" si="443"/>
        <v>23.721856993000586</v>
      </c>
      <c r="BS906" s="99">
        <v>1</v>
      </c>
      <c r="BT906" s="99">
        <f t="shared" si="444"/>
        <v>0</v>
      </c>
      <c r="BU906" s="122">
        <v>4</v>
      </c>
      <c r="BV906" s="122">
        <f t="shared" si="445"/>
        <v>0</v>
      </c>
      <c r="BW906" s="122">
        <f t="shared" si="446"/>
        <v>4.4672771945499243E-3</v>
      </c>
      <c r="BX906" s="122" t="s">
        <v>1377</v>
      </c>
      <c r="BY906" s="122">
        <f t="shared" si="447"/>
        <v>5.9395754935726942E-2</v>
      </c>
      <c r="BZ906" s="78" t="e">
        <v>#N/A</v>
      </c>
      <c r="CA906" s="122" t="e">
        <f t="shared" si="448"/>
        <v>#N/A</v>
      </c>
      <c r="CB906" s="122" t="e">
        <f t="shared" si="449"/>
        <v>#N/A</v>
      </c>
    </row>
    <row r="907" spans="1:80" x14ac:dyDescent="0.35">
      <c r="A907" s="101" t="s">
        <v>182</v>
      </c>
      <c r="B907" s="110">
        <v>2</v>
      </c>
      <c r="C907" s="110" t="s">
        <v>45</v>
      </c>
      <c r="D907" s="110">
        <v>1</v>
      </c>
      <c r="E907" s="110"/>
      <c r="F907" s="110">
        <v>3295.5</v>
      </c>
      <c r="G907" s="110">
        <v>3296</v>
      </c>
      <c r="H907" s="110">
        <v>3194.26</v>
      </c>
      <c r="I907" s="110"/>
      <c r="J907" s="110"/>
      <c r="K907" s="110"/>
      <c r="L907" s="110"/>
      <c r="M907" s="110">
        <v>91.4</v>
      </c>
      <c r="N907" s="110"/>
      <c r="O907" s="110">
        <v>44.769999999999982</v>
      </c>
      <c r="P907" s="110"/>
      <c r="Q907" s="110"/>
      <c r="R907" s="110">
        <v>0.2</v>
      </c>
      <c r="S907" s="110"/>
      <c r="T907" s="110"/>
      <c r="U907" s="110"/>
      <c r="V907" s="110"/>
      <c r="W907" s="110"/>
      <c r="X907" s="110"/>
      <c r="Y907" s="110"/>
      <c r="Z907" s="110"/>
      <c r="AA907" s="110"/>
      <c r="AB907" s="110"/>
      <c r="AC907" t="e">
        <v>#N/A</v>
      </c>
      <c r="AD907" s="130">
        <f t="shared" si="455"/>
        <v>302</v>
      </c>
      <c r="AE907" s="110"/>
      <c r="AH907" s="131">
        <f t="shared" si="456"/>
        <v>0.11188144329896904</v>
      </c>
      <c r="AI907" s="131">
        <f t="shared" si="456"/>
        <v>4.9228178694158103E-2</v>
      </c>
      <c r="AJ907" s="130">
        <f t="shared" si="456"/>
        <v>44.34840000000213</v>
      </c>
      <c r="AK907" s="130">
        <f t="shared" si="456"/>
        <v>1858.9011061855674</v>
      </c>
      <c r="AL907" s="130">
        <f t="shared" si="456"/>
        <v>7161.8646646048128</v>
      </c>
      <c r="AM907" s="130">
        <f t="shared" si="456"/>
        <v>6573.1532999999999</v>
      </c>
      <c r="AN907" s="130">
        <f t="shared" si="456"/>
        <v>7742.2344000000003</v>
      </c>
      <c r="AO907" s="130">
        <f t="shared" si="456"/>
        <v>4.0218226804123711</v>
      </c>
      <c r="AP907" s="130">
        <f t="shared" si="456"/>
        <v>2.5701999999999998</v>
      </c>
      <c r="AQ907" s="130">
        <f t="shared" si="456"/>
        <v>7.8639999999999999</v>
      </c>
      <c r="AR907" s="22">
        <f t="shared" si="456"/>
        <v>0.1688567010309279</v>
      </c>
      <c r="AS907" s="22">
        <f t="shared" si="456"/>
        <v>7.3709546850363568</v>
      </c>
      <c r="AT907" s="78"/>
      <c r="AU907" s="78"/>
      <c r="AV907" s="78"/>
      <c r="AW907" s="78" t="s">
        <v>411</v>
      </c>
      <c r="AX907" s="78" t="s">
        <v>98</v>
      </c>
      <c r="AY907" s="78">
        <v>4367.6000000000004</v>
      </c>
      <c r="AZ907" s="78">
        <v>5201.9440000000004</v>
      </c>
      <c r="BA907" s="78">
        <v>2.84</v>
      </c>
      <c r="BB907" s="122">
        <v>76.849786205614478</v>
      </c>
      <c r="BC907" s="78" t="str">
        <f t="shared" si="437"/>
        <v>R24S2C1</v>
      </c>
      <c r="BD907" s="78">
        <f t="shared" si="438"/>
        <v>67.773615224341185</v>
      </c>
      <c r="BE907" s="78">
        <v>64.11915802193721</v>
      </c>
      <c r="BF907" s="78"/>
      <c r="BG907" s="130">
        <f t="shared" si="457"/>
        <v>35.75</v>
      </c>
      <c r="BH907" s="142">
        <v>3.3870444029546234</v>
      </c>
      <c r="BI907" s="99" t="e">
        <v>#N/A</v>
      </c>
      <c r="BJ907" s="99" t="e">
        <f t="shared" si="439"/>
        <v>#N/A</v>
      </c>
      <c r="BK907" s="99" t="e">
        <v>#N/A</v>
      </c>
      <c r="BL907" s="142">
        <v>2.0415456779093151</v>
      </c>
      <c r="BM907" s="76" t="str">
        <f t="shared" si="425"/>
        <v>R24S2</v>
      </c>
      <c r="BN907" s="76">
        <f t="shared" si="440"/>
        <v>9.1946861865705394</v>
      </c>
      <c r="BO907" s="76"/>
      <c r="BP907" s="110">
        <f t="shared" si="441"/>
        <v>6.8600292175851525</v>
      </c>
      <c r="BQ907" s="144">
        <f t="shared" si="442"/>
        <v>0.2</v>
      </c>
      <c r="BR907" s="110">
        <f t="shared" si="443"/>
        <v>23.721856993000586</v>
      </c>
      <c r="BS907" s="99">
        <v>1</v>
      </c>
      <c r="BT907" s="99">
        <f t="shared" si="444"/>
        <v>0</v>
      </c>
      <c r="BU907" s="122">
        <v>4</v>
      </c>
      <c r="BV907" s="122">
        <f t="shared" si="445"/>
        <v>0</v>
      </c>
      <c r="BW907" s="122">
        <f t="shared" si="446"/>
        <v>4.4672771945499243E-3</v>
      </c>
      <c r="BX907" s="122" t="s">
        <v>1377</v>
      </c>
      <c r="BY907" s="122">
        <f t="shared" si="447"/>
        <v>6.9063638479296197E-2</v>
      </c>
      <c r="BZ907" s="78" t="e">
        <v>#N/A</v>
      </c>
      <c r="CA907" s="122" t="e">
        <f t="shared" si="448"/>
        <v>#N/A</v>
      </c>
      <c r="CB907" s="122" t="e">
        <f t="shared" si="449"/>
        <v>#N/A</v>
      </c>
    </row>
    <row r="908" spans="1:80" x14ac:dyDescent="0.35">
      <c r="A908" s="101" t="s">
        <v>182</v>
      </c>
      <c r="B908" s="110">
        <v>1</v>
      </c>
      <c r="C908" s="110" t="s">
        <v>45</v>
      </c>
      <c r="D908" s="110">
        <v>2</v>
      </c>
      <c r="E908" s="110"/>
      <c r="F908" s="110">
        <v>3365</v>
      </c>
      <c r="G908" s="110">
        <v>3370</v>
      </c>
      <c r="H908" s="110">
        <v>3260</v>
      </c>
      <c r="I908" s="110"/>
      <c r="J908" s="110"/>
      <c r="K908" s="110"/>
      <c r="L908" s="110"/>
      <c r="M908" s="110">
        <v>146.34</v>
      </c>
      <c r="N908" s="110"/>
      <c r="O908" s="110">
        <v>19</v>
      </c>
      <c r="P908" s="110"/>
      <c r="Q908" s="110"/>
      <c r="R908" s="110">
        <v>0.3</v>
      </c>
      <c r="S908" s="110"/>
      <c r="T908" s="110"/>
      <c r="U908" s="110"/>
      <c r="V908" s="110"/>
      <c r="W908" s="110"/>
      <c r="X908" s="110"/>
      <c r="Y908" s="110"/>
      <c r="Z908" s="110"/>
      <c r="AA908" s="110"/>
      <c r="AB908" s="110"/>
      <c r="AC908" t="e">
        <v>#N/A</v>
      </c>
      <c r="AD908" s="130">
        <v>221</v>
      </c>
      <c r="AE908" s="110"/>
      <c r="AH908" s="131">
        <v>0.13604206896551724</v>
      </c>
      <c r="AI908" s="131">
        <v>7.1884137931034472E-2</v>
      </c>
      <c r="AJ908" s="130">
        <v>22.097999999999956</v>
      </c>
      <c r="AK908" s="130">
        <v>1465.1895420689648</v>
      </c>
      <c r="AL908" s="130">
        <v>7276.0024220689684</v>
      </c>
      <c r="AM908" s="130">
        <v>5703.9594999999999</v>
      </c>
      <c r="AN908" s="130">
        <v>8077.2241000000004</v>
      </c>
      <c r="AO908" s="130">
        <v>3.6081062068965521</v>
      </c>
      <c r="AP908" s="130">
        <v>1.6857</v>
      </c>
      <c r="AQ908" s="130">
        <v>9.8722999999999992</v>
      </c>
      <c r="AR908" s="22">
        <v>0.2318206896551725</v>
      </c>
      <c r="AS908" s="22">
        <f>AR908*0.3*AJ908*3.281</f>
        <v>5.0423460544799923</v>
      </c>
      <c r="AT908" s="78"/>
      <c r="AU908" s="78"/>
      <c r="AV908" s="78"/>
      <c r="AW908" s="78" t="s">
        <v>411</v>
      </c>
      <c r="AX908" s="78" t="s">
        <v>98</v>
      </c>
      <c r="AY908" s="78">
        <v>4448.3999999999996</v>
      </c>
      <c r="AZ908" s="78">
        <v>5228.24</v>
      </c>
      <c r="BA908" s="78">
        <v>2.84</v>
      </c>
      <c r="BB908" s="122">
        <v>99.482453925776227</v>
      </c>
      <c r="BC908" s="78" t="str">
        <f t="shared" si="437"/>
        <v>R24S1C2</v>
      </c>
      <c r="BD908" s="78" t="e">
        <f t="shared" si="438"/>
        <v>#N/A</v>
      </c>
      <c r="BE908" s="78">
        <v>77.580396869477354</v>
      </c>
      <c r="BF908" s="78" t="s">
        <v>49</v>
      </c>
      <c r="BG908" s="130">
        <v>36.200000000000003</v>
      </c>
      <c r="BH908" s="142">
        <v>1.4707213322472652</v>
      </c>
      <c r="BI908" s="99" t="e">
        <v>#N/A</v>
      </c>
      <c r="BJ908" s="99" t="e">
        <f t="shared" si="439"/>
        <v>#N/A</v>
      </c>
      <c r="BK908" s="99" t="e">
        <v>#N/A</v>
      </c>
      <c r="BL908" s="142">
        <v>25.263157894736842</v>
      </c>
      <c r="BM908" s="76" t="str">
        <f t="shared" si="425"/>
        <v>R24S1</v>
      </c>
      <c r="BN908" s="76" t="e">
        <f t="shared" si="440"/>
        <v>#N/A</v>
      </c>
      <c r="BO908" s="76"/>
      <c r="BP908" s="110">
        <f t="shared" si="441"/>
        <v>7.3880178254071813</v>
      </c>
      <c r="BQ908" s="144">
        <f t="shared" si="442"/>
        <v>0.3</v>
      </c>
      <c r="BR908" s="110">
        <f t="shared" si="443"/>
        <v>9.9327795208252088</v>
      </c>
      <c r="BS908" s="99">
        <v>1</v>
      </c>
      <c r="BT908" s="99">
        <f t="shared" si="444"/>
        <v>0</v>
      </c>
      <c r="BU908" s="122">
        <v>4</v>
      </c>
      <c r="BV908" s="122">
        <f t="shared" si="445"/>
        <v>0</v>
      </c>
      <c r="BW908" s="122">
        <f t="shared" si="446"/>
        <v>1.5789473684210527E-2</v>
      </c>
      <c r="BX908" s="122" t="s">
        <v>1377</v>
      </c>
      <c r="BY908" s="122">
        <f t="shared" si="447"/>
        <v>0.18305734605618684</v>
      </c>
      <c r="BZ908" s="78" t="e">
        <v>#N/A</v>
      </c>
      <c r="CA908" s="122" t="e">
        <f t="shared" si="448"/>
        <v>#N/A</v>
      </c>
      <c r="CB908" s="122" t="e">
        <f t="shared" si="449"/>
        <v>#N/A</v>
      </c>
    </row>
    <row r="909" spans="1:80" x14ac:dyDescent="0.35">
      <c r="A909" s="101" t="s">
        <v>182</v>
      </c>
      <c r="B909" s="110">
        <v>1</v>
      </c>
      <c r="C909" s="110" t="s">
        <v>45</v>
      </c>
      <c r="D909" s="110">
        <v>1</v>
      </c>
      <c r="E909" s="110"/>
      <c r="F909" s="110">
        <v>3396.4</v>
      </c>
      <c r="G909" s="110">
        <v>3401.4</v>
      </c>
      <c r="H909" s="110">
        <v>3290.9</v>
      </c>
      <c r="I909" s="110"/>
      <c r="J909" s="110"/>
      <c r="K909" s="110"/>
      <c r="L909" s="110"/>
      <c r="M909" s="110">
        <v>121.95</v>
      </c>
      <c r="N909" s="110"/>
      <c r="O909" s="110">
        <v>13.5</v>
      </c>
      <c r="P909" s="110"/>
      <c r="Q909" s="110"/>
      <c r="R909" s="110">
        <v>0.3</v>
      </c>
      <c r="S909" s="110"/>
      <c r="T909" s="110"/>
      <c r="U909" s="110"/>
      <c r="V909" s="110"/>
      <c r="W909" s="110"/>
      <c r="X909" s="110"/>
      <c r="Y909" s="110"/>
      <c r="Z909" s="110"/>
      <c r="AA909" s="110"/>
      <c r="AB909" s="110"/>
      <c r="AC909" t="e">
        <v>#N/A</v>
      </c>
      <c r="AD909" s="130">
        <f>AD908</f>
        <v>221</v>
      </c>
      <c r="AE909" s="110"/>
      <c r="AH909" s="131">
        <f t="shared" ref="AH909:AS909" si="458">AH908</f>
        <v>0.13604206896551724</v>
      </c>
      <c r="AI909" s="131">
        <f t="shared" si="458"/>
        <v>7.1884137931034472E-2</v>
      </c>
      <c r="AJ909" s="130">
        <f t="shared" si="458"/>
        <v>22.097999999999956</v>
      </c>
      <c r="AK909" s="130">
        <f t="shared" si="458"/>
        <v>1465.1895420689648</v>
      </c>
      <c r="AL909" s="130">
        <f t="shared" si="458"/>
        <v>7276.0024220689684</v>
      </c>
      <c r="AM909" s="130">
        <f t="shared" si="458"/>
        <v>5703.9594999999999</v>
      </c>
      <c r="AN909" s="130">
        <f t="shared" si="458"/>
        <v>8077.2241000000004</v>
      </c>
      <c r="AO909" s="130">
        <f t="shared" si="458"/>
        <v>3.6081062068965521</v>
      </c>
      <c r="AP909" s="130">
        <f t="shared" si="458"/>
        <v>1.6857</v>
      </c>
      <c r="AQ909" s="130">
        <f t="shared" si="458"/>
        <v>9.8722999999999992</v>
      </c>
      <c r="AR909" s="22">
        <f t="shared" si="458"/>
        <v>0.2318206896551725</v>
      </c>
      <c r="AS909" s="22">
        <f t="shared" si="458"/>
        <v>5.0423460544799923</v>
      </c>
      <c r="AT909" s="78"/>
      <c r="AU909" s="78"/>
      <c r="AV909" s="78"/>
      <c r="AW909" s="78" t="s">
        <v>411</v>
      </c>
      <c r="AX909" s="78" t="s">
        <v>98</v>
      </c>
      <c r="AY909" s="78">
        <v>4487.6000000000004</v>
      </c>
      <c r="AZ909" s="78">
        <v>5240.6000000000004</v>
      </c>
      <c r="BA909" s="78">
        <v>0</v>
      </c>
      <c r="BB909" s="122" t="e">
        <v>#N/A</v>
      </c>
      <c r="BC909" s="78" t="str">
        <f t="shared" si="437"/>
        <v>R24S1C1</v>
      </c>
      <c r="BD909" s="78" t="e">
        <f t="shared" si="438"/>
        <v>#N/A</v>
      </c>
      <c r="BE909" s="78" t="e">
        <v>#N/A</v>
      </c>
      <c r="BF909" s="78" t="s">
        <v>49</v>
      </c>
      <c r="BG909" s="130">
        <f>BG908</f>
        <v>36.200000000000003</v>
      </c>
      <c r="BH909" s="142">
        <v>1.4707213322472652</v>
      </c>
      <c r="BI909" s="99" t="e">
        <v>#N/A</v>
      </c>
      <c r="BJ909" s="99" t="e">
        <f t="shared" si="439"/>
        <v>#N/A</v>
      </c>
      <c r="BK909" s="99" t="e">
        <v>#N/A</v>
      </c>
      <c r="BL909" s="142">
        <v>29.62962962962963</v>
      </c>
      <c r="BM909" s="76" t="str">
        <f t="shared" si="425"/>
        <v>R24S1</v>
      </c>
      <c r="BN909" s="76" t="e">
        <f t="shared" si="440"/>
        <v>#N/A</v>
      </c>
      <c r="BO909" s="76"/>
      <c r="BP909" s="110">
        <f t="shared" si="441"/>
        <v>12.477541216243237</v>
      </c>
      <c r="BQ909" s="144">
        <f t="shared" si="442"/>
        <v>0.3</v>
      </c>
      <c r="BR909" s="110">
        <f t="shared" si="443"/>
        <v>9.9327795208252088</v>
      </c>
      <c r="BS909" s="99">
        <v>1</v>
      </c>
      <c r="BT909" s="99">
        <f t="shared" si="444"/>
        <v>0</v>
      </c>
      <c r="BU909" s="122">
        <v>4</v>
      </c>
      <c r="BV909" s="122">
        <f t="shared" si="445"/>
        <v>0</v>
      </c>
      <c r="BW909" s="122">
        <f t="shared" si="446"/>
        <v>2.2222222222222223E-2</v>
      </c>
      <c r="BX909" s="122" t="s">
        <v>1377</v>
      </c>
      <c r="BY909" s="122">
        <f t="shared" si="447"/>
        <v>0.24615671223255114</v>
      </c>
      <c r="BZ909" s="78" t="e">
        <v>#N/A</v>
      </c>
      <c r="CA909" s="122" t="e">
        <f t="shared" si="448"/>
        <v>#N/A</v>
      </c>
      <c r="CB909" s="122" t="e">
        <f t="shared" si="449"/>
        <v>#N/A</v>
      </c>
    </row>
    <row r="910" spans="1:80" x14ac:dyDescent="0.35">
      <c r="A910" s="101" t="s">
        <v>183</v>
      </c>
      <c r="B910" s="110">
        <v>7</v>
      </c>
      <c r="C910" s="110" t="s">
        <v>46</v>
      </c>
      <c r="D910" s="110">
        <v>3</v>
      </c>
      <c r="E910" s="110"/>
      <c r="F910" s="110">
        <v>2784</v>
      </c>
      <c r="G910" s="110">
        <v>2784.8</v>
      </c>
      <c r="H910" s="110">
        <v>2755.88</v>
      </c>
      <c r="I910" s="110">
        <v>2756.67</v>
      </c>
      <c r="J910" s="110"/>
      <c r="K910" s="110"/>
      <c r="L910" s="110"/>
      <c r="M910" s="110">
        <v>67</v>
      </c>
      <c r="N910" s="110"/>
      <c r="O910" s="110">
        <v>6</v>
      </c>
      <c r="P910" s="110"/>
      <c r="Q910" s="110"/>
      <c r="R910" s="110">
        <v>0.35</v>
      </c>
      <c r="S910" s="110"/>
      <c r="T910" s="78"/>
      <c r="U910" s="78"/>
      <c r="V910" s="78"/>
      <c r="W910" s="78"/>
      <c r="X910" s="110">
        <v>2784.8</v>
      </c>
      <c r="Y910" s="110"/>
      <c r="Z910" s="110">
        <v>790</v>
      </c>
      <c r="AA910" s="110"/>
      <c r="AB910" s="110"/>
      <c r="AC910" s="110" t="e">
        <v>#N/A</v>
      </c>
      <c r="AD910" s="10">
        <v>294.5</v>
      </c>
      <c r="AE910" s="110"/>
      <c r="AH910" s="9">
        <v>0.14206944444444439</v>
      </c>
      <c r="AI910" s="9">
        <v>9.0948148148148181E-2</v>
      </c>
      <c r="AJ910" s="10">
        <v>16.459199999999782</v>
      </c>
      <c r="AK910" s="10">
        <v>1204.9180388888885</v>
      </c>
      <c r="AL910" s="10">
        <v>6459.385327777778</v>
      </c>
      <c r="AM910" s="10">
        <v>5926.7847000000002</v>
      </c>
      <c r="AN910" s="10">
        <v>7776.0893999999998</v>
      </c>
      <c r="AO910" s="10">
        <v>2.8412101851851861</v>
      </c>
      <c r="AP910" s="10">
        <v>0.71330000000000005</v>
      </c>
      <c r="AQ910" s="10">
        <v>3.5594999999999999</v>
      </c>
      <c r="AR910" s="11">
        <v>1.1063129629629627</v>
      </c>
      <c r="AS910" s="11">
        <v>17.923144606775757</v>
      </c>
      <c r="AV910" s="78"/>
      <c r="AW910" s="78" t="s">
        <v>411</v>
      </c>
      <c r="AX910" s="78" t="s">
        <v>98</v>
      </c>
      <c r="AY910" s="110">
        <v>3824.6</v>
      </c>
      <c r="AZ910" s="110">
        <v>5027.1880000000001</v>
      </c>
      <c r="BA910" s="78">
        <v>0</v>
      </c>
      <c r="BB910" s="78">
        <v>85.64030241445947</v>
      </c>
      <c r="BC910" s="78" t="str">
        <f t="shared" si="437"/>
        <v>R26S7C3</v>
      </c>
      <c r="BD910" s="78">
        <f t="shared" si="438"/>
        <v>86.225827817818143</v>
      </c>
      <c r="BE910" s="78">
        <v>102.99</v>
      </c>
      <c r="BF910" s="78"/>
      <c r="BG910" s="10">
        <v>38.1</v>
      </c>
      <c r="BH910" s="142">
        <v>1.0936132983377223</v>
      </c>
      <c r="BI910" s="99" t="e">
        <v>#N/A</v>
      </c>
      <c r="BJ910" s="99" t="e">
        <f t="shared" si="439"/>
        <v>#N/A</v>
      </c>
      <c r="BK910" s="99" t="e">
        <v>#N/A</v>
      </c>
      <c r="BL910" s="142">
        <v>11.166666666666666</v>
      </c>
      <c r="BM910" s="76" t="str">
        <f t="shared" si="425"/>
        <v>R26S7</v>
      </c>
      <c r="BN910" s="76">
        <f t="shared" si="440"/>
        <v>4.8108649296519594</v>
      </c>
      <c r="BO910" s="76"/>
      <c r="BP910" s="110">
        <f t="shared" si="441"/>
        <v>68.094425256229258</v>
      </c>
      <c r="BQ910" s="144">
        <f t="shared" si="442"/>
        <v>0.34999999999999992</v>
      </c>
      <c r="BR910" s="110">
        <f t="shared" si="443"/>
        <v>68.094425256229258</v>
      </c>
      <c r="BS910" s="99">
        <v>4</v>
      </c>
      <c r="BT910" s="99">
        <f t="shared" si="444"/>
        <v>0</v>
      </c>
      <c r="BU910">
        <v>3</v>
      </c>
      <c r="BV910" s="122">
        <f t="shared" si="445"/>
        <v>0</v>
      </c>
      <c r="BW910" s="122">
        <f t="shared" si="446"/>
        <v>5.8333333333333327E-2</v>
      </c>
      <c r="BX910" s="122" t="s">
        <v>1376</v>
      </c>
      <c r="BY910" s="122">
        <f t="shared" si="447"/>
        <v>0.47683425876271751</v>
      </c>
      <c r="BZ910" s="78" t="e">
        <v>#N/A</v>
      </c>
      <c r="CA910" s="122" t="e">
        <f t="shared" si="448"/>
        <v>#N/A</v>
      </c>
      <c r="CB910" s="122" t="e">
        <f t="shared" si="449"/>
        <v>#N/A</v>
      </c>
    </row>
    <row r="911" spans="1:80" x14ac:dyDescent="0.35">
      <c r="A911" s="101" t="s">
        <v>183</v>
      </c>
      <c r="B911" s="110">
        <v>7</v>
      </c>
      <c r="C911" s="110" t="s">
        <v>46</v>
      </c>
      <c r="D911" s="110">
        <v>2</v>
      </c>
      <c r="E911" s="110"/>
      <c r="F911" s="110">
        <v>2817.8</v>
      </c>
      <c r="G911" s="110">
        <v>2818.6</v>
      </c>
      <c r="H911" s="110">
        <v>2789.21</v>
      </c>
      <c r="I911" s="110">
        <v>2790</v>
      </c>
      <c r="J911" s="110"/>
      <c r="K911" s="110"/>
      <c r="L911" s="110"/>
      <c r="M911" s="110">
        <v>67</v>
      </c>
      <c r="N911" s="110"/>
      <c r="O911" s="110">
        <v>6</v>
      </c>
      <c r="P911" s="110"/>
      <c r="Q911" s="110"/>
      <c r="R911" s="110">
        <v>0.35</v>
      </c>
      <c r="S911" s="110"/>
      <c r="T911" s="78"/>
      <c r="U911" s="78"/>
      <c r="V911" s="78"/>
      <c r="W911" s="78"/>
      <c r="X911" s="110">
        <v>2818.6</v>
      </c>
      <c r="Y911" s="110"/>
      <c r="Z911" s="110">
        <v>790</v>
      </c>
      <c r="AA911" s="110"/>
      <c r="AB911" s="110"/>
      <c r="AC911" s="110" t="e">
        <v>#N/A</v>
      </c>
      <c r="AD911" s="10">
        <f t="shared" ref="AD911:AD912" si="459">AD910</f>
        <v>294.5</v>
      </c>
      <c r="AE911" s="110"/>
      <c r="AH911" s="9">
        <f t="shared" ref="AH911:AS912" si="460">AH910</f>
        <v>0.14206944444444439</v>
      </c>
      <c r="AI911" s="9">
        <f t="shared" si="460"/>
        <v>9.0948148148148181E-2</v>
      </c>
      <c r="AJ911" s="10">
        <f t="shared" si="460"/>
        <v>16.459199999999782</v>
      </c>
      <c r="AK911" s="10">
        <f t="shared" si="460"/>
        <v>1204.9180388888885</v>
      </c>
      <c r="AL911" s="10">
        <f t="shared" si="460"/>
        <v>6459.385327777778</v>
      </c>
      <c r="AM911" s="10">
        <f t="shared" si="460"/>
        <v>5926.7847000000002</v>
      </c>
      <c r="AN911" s="10">
        <f t="shared" si="460"/>
        <v>7776.0893999999998</v>
      </c>
      <c r="AO911" s="10">
        <f t="shared" si="460"/>
        <v>2.8412101851851861</v>
      </c>
      <c r="AP911" s="10">
        <f t="shared" si="460"/>
        <v>0.71330000000000005</v>
      </c>
      <c r="AQ911" s="10">
        <f t="shared" si="460"/>
        <v>3.5594999999999999</v>
      </c>
      <c r="AR911" s="11">
        <f t="shared" si="460"/>
        <v>1.1063129629629627</v>
      </c>
      <c r="AS911" s="11">
        <f t="shared" si="460"/>
        <v>17.923144606775757</v>
      </c>
      <c r="AV911" s="78"/>
      <c r="AW911" s="78" t="s">
        <v>411</v>
      </c>
      <c r="AX911" s="78" t="s">
        <v>98</v>
      </c>
      <c r="AY911" s="110">
        <v>3836</v>
      </c>
      <c r="AZ911" s="110">
        <v>5040.5200000000004</v>
      </c>
      <c r="BA911" s="78">
        <v>0</v>
      </c>
      <c r="BB911" s="78">
        <v>132.87450602729714</v>
      </c>
      <c r="BC911" s="78" t="str">
        <f t="shared" si="437"/>
        <v>R26S7C2</v>
      </c>
      <c r="BD911" s="78">
        <f t="shared" si="438"/>
        <v>86.225827817818143</v>
      </c>
      <c r="BE911" s="78">
        <v>160.05000000000001</v>
      </c>
      <c r="BF911" s="78"/>
      <c r="BG911" s="10">
        <f t="shared" ref="BG911:BG912" si="461">BG910</f>
        <v>38.1</v>
      </c>
      <c r="BH911" s="142">
        <v>1.0936132983377223</v>
      </c>
      <c r="BI911" s="99" t="e">
        <v>#N/A</v>
      </c>
      <c r="BJ911" s="99" t="e">
        <f t="shared" si="439"/>
        <v>#N/A</v>
      </c>
      <c r="BK911" s="99" t="e">
        <v>#N/A</v>
      </c>
      <c r="BL911" s="142">
        <v>11.166666666666666</v>
      </c>
      <c r="BM911" s="76" t="str">
        <f t="shared" si="425"/>
        <v>R26S7</v>
      </c>
      <c r="BN911" s="76">
        <f t="shared" si="440"/>
        <v>4.8108649296519594</v>
      </c>
      <c r="BO911" s="76"/>
      <c r="BP911" s="110">
        <f t="shared" si="441"/>
        <v>68.094425256229258</v>
      </c>
      <c r="BQ911" s="144">
        <f t="shared" si="442"/>
        <v>0.34999999999999992</v>
      </c>
      <c r="BR911" s="110">
        <f t="shared" si="443"/>
        <v>68.094425256229258</v>
      </c>
      <c r="BS911" s="99">
        <v>4</v>
      </c>
      <c r="BT911" s="99">
        <f t="shared" si="444"/>
        <v>0</v>
      </c>
      <c r="BU911" s="122">
        <v>3</v>
      </c>
      <c r="BV911" s="122">
        <f t="shared" si="445"/>
        <v>0</v>
      </c>
      <c r="BW911" s="122">
        <f t="shared" si="446"/>
        <v>5.8333333333333327E-2</v>
      </c>
      <c r="BX911" s="122" t="s">
        <v>1376</v>
      </c>
      <c r="BY911" s="122">
        <f t="shared" si="447"/>
        <v>0.47683425876271751</v>
      </c>
      <c r="BZ911" s="78" t="e">
        <v>#N/A</v>
      </c>
      <c r="CA911" s="122" t="e">
        <f t="shared" si="448"/>
        <v>#N/A</v>
      </c>
      <c r="CB911" s="122" t="e">
        <f t="shared" si="449"/>
        <v>#N/A</v>
      </c>
    </row>
    <row r="912" spans="1:80" x14ac:dyDescent="0.35">
      <c r="A912" s="101" t="s">
        <v>183</v>
      </c>
      <c r="B912" s="110">
        <v>7</v>
      </c>
      <c r="C912" s="110" t="s">
        <v>46</v>
      </c>
      <c r="D912" s="110">
        <v>1</v>
      </c>
      <c r="E912" s="110"/>
      <c r="F912" s="110">
        <v>2832.8</v>
      </c>
      <c r="G912" s="110">
        <v>2833.6</v>
      </c>
      <c r="H912" s="110">
        <v>2804.3</v>
      </c>
      <c r="I912" s="110">
        <v>2804.83</v>
      </c>
      <c r="J912" s="110"/>
      <c r="K912" s="110"/>
      <c r="L912" s="110"/>
      <c r="M912" s="110">
        <v>67</v>
      </c>
      <c r="N912" s="110"/>
      <c r="O912" s="110">
        <v>6</v>
      </c>
      <c r="P912" s="110"/>
      <c r="Q912" s="110"/>
      <c r="R912" s="110">
        <v>0.35</v>
      </c>
      <c r="S912" s="110"/>
      <c r="T912" s="78"/>
      <c r="U912" s="78"/>
      <c r="V912" s="78"/>
      <c r="W912" s="78"/>
      <c r="X912" s="110">
        <v>2833.6</v>
      </c>
      <c r="Y912" s="110"/>
      <c r="Z912" s="110">
        <v>790</v>
      </c>
      <c r="AA912" s="110"/>
      <c r="AB912" s="110"/>
      <c r="AC912" s="110" t="e">
        <v>#N/A</v>
      </c>
      <c r="AD912" s="10">
        <f t="shared" si="459"/>
        <v>294.5</v>
      </c>
      <c r="AE912" s="110"/>
      <c r="AH912" s="9">
        <f t="shared" si="460"/>
        <v>0.14206944444444439</v>
      </c>
      <c r="AI912" s="9">
        <f t="shared" si="460"/>
        <v>9.0948148148148181E-2</v>
      </c>
      <c r="AJ912" s="10">
        <f t="shared" si="460"/>
        <v>16.459199999999782</v>
      </c>
      <c r="AK912" s="10">
        <f t="shared" si="460"/>
        <v>1204.9180388888885</v>
      </c>
      <c r="AL912" s="10">
        <f t="shared" si="460"/>
        <v>6459.385327777778</v>
      </c>
      <c r="AM912" s="10">
        <f t="shared" si="460"/>
        <v>5926.7847000000002</v>
      </c>
      <c r="AN912" s="10">
        <f t="shared" si="460"/>
        <v>7776.0893999999998</v>
      </c>
      <c r="AO912" s="10">
        <f t="shared" si="460"/>
        <v>2.8412101851851861</v>
      </c>
      <c r="AP912" s="10">
        <f t="shared" si="460"/>
        <v>0.71330000000000005</v>
      </c>
      <c r="AQ912" s="10">
        <f t="shared" si="460"/>
        <v>3.5594999999999999</v>
      </c>
      <c r="AR912" s="11">
        <f t="shared" si="460"/>
        <v>1.1063129629629627</v>
      </c>
      <c r="AS912" s="11">
        <f t="shared" si="460"/>
        <v>17.923144606775757</v>
      </c>
      <c r="AV912" s="78"/>
      <c r="AW912" s="78" t="s">
        <v>411</v>
      </c>
      <c r="AX912" s="78" t="s">
        <v>98</v>
      </c>
      <c r="AY912" s="110">
        <v>3841.1</v>
      </c>
      <c r="AZ912" s="110">
        <v>5046.4480000000003</v>
      </c>
      <c r="BA912" s="78">
        <v>0</v>
      </c>
      <c r="BB912" s="78">
        <v>40.16267501169785</v>
      </c>
      <c r="BC912" s="78" t="str">
        <f t="shared" si="437"/>
        <v>R26S7C1</v>
      </c>
      <c r="BD912" s="78">
        <f t="shared" si="438"/>
        <v>86.225827817818143</v>
      </c>
      <c r="BE912" s="78">
        <v>48.41</v>
      </c>
      <c r="BF912" s="78"/>
      <c r="BG912" s="10">
        <f t="shared" si="461"/>
        <v>38.1</v>
      </c>
      <c r="BH912" s="142">
        <v>1.0936132983377223</v>
      </c>
      <c r="BI912" s="99" t="e">
        <v>#N/A</v>
      </c>
      <c r="BJ912" s="99" t="e">
        <f t="shared" si="439"/>
        <v>#N/A</v>
      </c>
      <c r="BK912" s="99" t="e">
        <v>#N/A</v>
      </c>
      <c r="BL912" s="142">
        <v>11.166666666666666</v>
      </c>
      <c r="BM912" s="76" t="str">
        <f t="shared" si="425"/>
        <v>R26S7</v>
      </c>
      <c r="BN912" s="76">
        <f t="shared" si="440"/>
        <v>4.8108649296519594</v>
      </c>
      <c r="BO912" s="76"/>
      <c r="BP912" s="110">
        <f t="shared" si="441"/>
        <v>68.094425256229258</v>
      </c>
      <c r="BQ912" s="144">
        <f t="shared" si="442"/>
        <v>0.34999999999999992</v>
      </c>
      <c r="BR912" s="110">
        <f t="shared" si="443"/>
        <v>68.094425256229258</v>
      </c>
      <c r="BS912" s="99">
        <v>4</v>
      </c>
      <c r="BT912" s="99">
        <f t="shared" si="444"/>
        <v>0</v>
      </c>
      <c r="BU912" s="122">
        <v>3</v>
      </c>
      <c r="BV912" s="122">
        <f t="shared" si="445"/>
        <v>0</v>
      </c>
      <c r="BW912" s="122">
        <f t="shared" si="446"/>
        <v>5.8333333333333327E-2</v>
      </c>
      <c r="BX912" s="122" t="s">
        <v>1376</v>
      </c>
      <c r="BY912" s="122">
        <f t="shared" si="447"/>
        <v>0.47683425876271751</v>
      </c>
      <c r="BZ912" s="78" t="e">
        <v>#N/A</v>
      </c>
      <c r="CA912" s="122" t="e">
        <f t="shared" si="448"/>
        <v>#N/A</v>
      </c>
      <c r="CB912" s="122" t="e">
        <f t="shared" si="449"/>
        <v>#N/A</v>
      </c>
    </row>
    <row r="913" spans="1:80" x14ac:dyDescent="0.35">
      <c r="A913" s="101" t="s">
        <v>183</v>
      </c>
      <c r="B913" s="110">
        <v>6</v>
      </c>
      <c r="C913" s="110" t="s">
        <v>45</v>
      </c>
      <c r="D913" s="110">
        <v>3</v>
      </c>
      <c r="E913" s="110"/>
      <c r="F913" s="110">
        <v>2928</v>
      </c>
      <c r="G913" s="110">
        <v>2928.8</v>
      </c>
      <c r="H913" s="110">
        <v>2898.04</v>
      </c>
      <c r="I913" s="110">
        <v>2892.83</v>
      </c>
      <c r="J913" s="110"/>
      <c r="K913" s="110"/>
      <c r="L913" s="110"/>
      <c r="M913" s="110">
        <v>201</v>
      </c>
      <c r="N913" s="110"/>
      <c r="O913" s="110">
        <v>6</v>
      </c>
      <c r="P913" s="110"/>
      <c r="Q913" s="110"/>
      <c r="R913" s="110">
        <v>0.31</v>
      </c>
      <c r="S913" s="110"/>
      <c r="T913" s="78"/>
      <c r="U913" s="78"/>
      <c r="V913" s="78"/>
      <c r="W913" s="78"/>
      <c r="X913" s="110">
        <v>2928.8</v>
      </c>
      <c r="Y913" s="110"/>
      <c r="Z913" s="110">
        <v>198</v>
      </c>
      <c r="AA913" s="110"/>
      <c r="AB913" s="110"/>
      <c r="AC913" s="110" t="e">
        <v>#N/A</v>
      </c>
      <c r="AD913" s="10">
        <v>271.16300000000001</v>
      </c>
      <c r="AE913" s="110"/>
      <c r="AH913" s="9">
        <v>0.11812925170068024</v>
      </c>
      <c r="AI913" s="9">
        <v>5.8463265306122454E-2</v>
      </c>
      <c r="AJ913" s="10">
        <v>22.402799999999388</v>
      </c>
      <c r="AK913" s="10">
        <v>1701.2511333333318</v>
      </c>
      <c r="AL913" s="10">
        <v>6998.2263680272099</v>
      </c>
      <c r="AM913" s="10">
        <v>6179.0951999999997</v>
      </c>
      <c r="AN913" s="10">
        <v>8048.6255000000001</v>
      </c>
      <c r="AO913" s="10">
        <v>3.7248319727891164</v>
      </c>
      <c r="AP913" s="10">
        <v>2.4546999999999999</v>
      </c>
      <c r="AQ913" s="10">
        <v>6.6885000000000003</v>
      </c>
      <c r="AR913" s="11">
        <v>0.18090680272108842</v>
      </c>
      <c r="AS913" s="11">
        <v>3.9891896629558903</v>
      </c>
      <c r="AV913" s="78"/>
      <c r="AW913" s="78" t="s">
        <v>411</v>
      </c>
      <c r="AX913" s="78" t="s">
        <v>98</v>
      </c>
      <c r="AY913" s="110">
        <v>3873.8</v>
      </c>
      <c r="AZ913" s="110">
        <v>5084.0519999999997</v>
      </c>
      <c r="BA913" s="78">
        <v>0</v>
      </c>
      <c r="BB913" s="78">
        <v>190.46446525186497</v>
      </c>
      <c r="BC913" s="78" t="str">
        <f t="shared" si="437"/>
        <v>R26S6C3</v>
      </c>
      <c r="BD913" s="78">
        <f t="shared" si="438"/>
        <v>266.30159511227401</v>
      </c>
      <c r="BE913" s="78">
        <v>230.50999999999996</v>
      </c>
      <c r="BF913" s="78"/>
      <c r="BG913" s="10">
        <v>37.11</v>
      </c>
      <c r="BH913" s="142">
        <v>0.80347099469711336</v>
      </c>
      <c r="BI913" s="99" t="e">
        <v>#N/A</v>
      </c>
      <c r="BJ913" s="99" t="e">
        <f t="shared" si="439"/>
        <v>#N/A</v>
      </c>
      <c r="BK913" s="99" t="e">
        <v>#N/A</v>
      </c>
      <c r="BL913" s="142">
        <v>33.5</v>
      </c>
      <c r="BM913" s="76" t="str">
        <f t="shared" si="425"/>
        <v>R26S6</v>
      </c>
      <c r="BN913" s="76">
        <f t="shared" si="440"/>
        <v>66.755811984870917</v>
      </c>
      <c r="BO913" s="76"/>
      <c r="BP913" s="110">
        <f t="shared" si="441"/>
        <v>20.899477799383018</v>
      </c>
      <c r="BQ913" s="144">
        <f t="shared" si="442"/>
        <v>0.31</v>
      </c>
      <c r="BR913" s="110">
        <f t="shared" si="443"/>
        <v>20.899477799383018</v>
      </c>
      <c r="BS913" s="99">
        <v>4</v>
      </c>
      <c r="BT913" s="99">
        <f t="shared" si="444"/>
        <v>0</v>
      </c>
      <c r="BU913" s="122">
        <v>3</v>
      </c>
      <c r="BV913" s="122">
        <f t="shared" si="445"/>
        <v>0</v>
      </c>
      <c r="BW913" s="122">
        <f t="shared" si="446"/>
        <v>5.1666666666666666E-2</v>
      </c>
      <c r="BX913" s="122" t="s">
        <v>1376</v>
      </c>
      <c r="BY913" s="122">
        <f t="shared" si="447"/>
        <v>0.62754917644307684</v>
      </c>
      <c r="BZ913" s="78" t="e">
        <v>#N/A</v>
      </c>
      <c r="CA913" s="122" t="e">
        <f t="shared" si="448"/>
        <v>#N/A</v>
      </c>
      <c r="CB913" s="122" t="e">
        <f t="shared" si="449"/>
        <v>#N/A</v>
      </c>
    </row>
    <row r="914" spans="1:80" x14ac:dyDescent="0.35">
      <c r="A914" s="101" t="s">
        <v>183</v>
      </c>
      <c r="B914" s="110">
        <v>6</v>
      </c>
      <c r="C914" s="110" t="s">
        <v>45</v>
      </c>
      <c r="D914" s="110">
        <v>2</v>
      </c>
      <c r="E914" s="110"/>
      <c r="F914" s="110">
        <v>2938</v>
      </c>
      <c r="G914" s="110">
        <v>2938.8</v>
      </c>
      <c r="H914" s="110">
        <v>2907.91</v>
      </c>
      <c r="I914" s="110">
        <v>2908.7</v>
      </c>
      <c r="J914" s="110"/>
      <c r="K914" s="110"/>
      <c r="L914" s="110"/>
      <c r="M914" s="110">
        <v>201</v>
      </c>
      <c r="N914" s="110"/>
      <c r="O914" s="110">
        <v>6</v>
      </c>
      <c r="P914" s="110"/>
      <c r="Q914" s="110"/>
      <c r="R914" s="110">
        <v>0.31</v>
      </c>
      <c r="S914" s="110"/>
      <c r="T914" s="78"/>
      <c r="U914" s="78"/>
      <c r="V914" s="78"/>
      <c r="W914" s="78"/>
      <c r="X914" s="110">
        <v>2938.8</v>
      </c>
      <c r="Y914" s="110"/>
      <c r="Z914" s="110">
        <v>198</v>
      </c>
      <c r="AA914" s="110"/>
      <c r="AB914" s="110"/>
      <c r="AC914" s="110" t="e">
        <v>#N/A</v>
      </c>
      <c r="AD914" s="10">
        <f t="shared" ref="AD914:AD915" si="462">AD913</f>
        <v>271.16300000000001</v>
      </c>
      <c r="AE914" s="110"/>
      <c r="AH914" s="9">
        <f t="shared" ref="AH914:AS915" si="463">AH913</f>
        <v>0.11812925170068024</v>
      </c>
      <c r="AI914" s="9">
        <f t="shared" si="463"/>
        <v>5.8463265306122454E-2</v>
      </c>
      <c r="AJ914" s="10">
        <f t="shared" si="463"/>
        <v>22.402799999999388</v>
      </c>
      <c r="AK914" s="10">
        <f t="shared" si="463"/>
        <v>1701.2511333333318</v>
      </c>
      <c r="AL914" s="10">
        <f t="shared" si="463"/>
        <v>6998.2263680272099</v>
      </c>
      <c r="AM914" s="10">
        <f t="shared" si="463"/>
        <v>6179.0951999999997</v>
      </c>
      <c r="AN914" s="10">
        <f t="shared" si="463"/>
        <v>8048.6255000000001</v>
      </c>
      <c r="AO914" s="10">
        <f t="shared" si="463"/>
        <v>3.7248319727891164</v>
      </c>
      <c r="AP914" s="10">
        <f t="shared" si="463"/>
        <v>2.4546999999999999</v>
      </c>
      <c r="AQ914" s="10">
        <f t="shared" si="463"/>
        <v>6.6885000000000003</v>
      </c>
      <c r="AR914" s="11">
        <f t="shared" si="463"/>
        <v>0.18090680272108842</v>
      </c>
      <c r="AS914" s="11">
        <f t="shared" si="463"/>
        <v>3.9891896629558903</v>
      </c>
      <c r="AV914" s="78"/>
      <c r="AW914" s="78" t="s">
        <v>411</v>
      </c>
      <c r="AX914" s="78" t="s">
        <v>98</v>
      </c>
      <c r="AY914" s="110">
        <v>3877.6</v>
      </c>
      <c r="AZ914" s="110">
        <v>5088</v>
      </c>
      <c r="BA914" s="78">
        <v>0</v>
      </c>
      <c r="BB914" s="78">
        <v>72.405816259087899</v>
      </c>
      <c r="BC914" s="78" t="str">
        <f t="shared" si="437"/>
        <v>R26S6C2</v>
      </c>
      <c r="BD914" s="78">
        <f t="shared" si="438"/>
        <v>266.30159511227401</v>
      </c>
      <c r="BE914" s="78">
        <v>87.64</v>
      </c>
      <c r="BF914" s="78"/>
      <c r="BG914" s="10">
        <f t="shared" ref="BG914:BG915" si="464">BG913</f>
        <v>37.11</v>
      </c>
      <c r="BH914" s="142">
        <v>0.80347099469711336</v>
      </c>
      <c r="BI914" s="99" t="e">
        <v>#N/A</v>
      </c>
      <c r="BJ914" s="99" t="e">
        <f t="shared" si="439"/>
        <v>#N/A</v>
      </c>
      <c r="BK914" s="99" t="e">
        <v>#N/A</v>
      </c>
      <c r="BL914" s="142">
        <v>33.5</v>
      </c>
      <c r="BM914" s="76" t="str">
        <f t="shared" si="425"/>
        <v>R26S6</v>
      </c>
      <c r="BN914" s="76">
        <f t="shared" si="440"/>
        <v>66.755811984870917</v>
      </c>
      <c r="BO914" s="76"/>
      <c r="BP914" s="110">
        <f t="shared" si="441"/>
        <v>20.899477799383018</v>
      </c>
      <c r="BQ914" s="144">
        <f t="shared" si="442"/>
        <v>0.31</v>
      </c>
      <c r="BR914" s="110">
        <f t="shared" si="443"/>
        <v>20.899477799383018</v>
      </c>
      <c r="BS914" s="99">
        <v>4</v>
      </c>
      <c r="BT914" s="99">
        <f t="shared" si="444"/>
        <v>0</v>
      </c>
      <c r="BU914" s="122">
        <v>3</v>
      </c>
      <c r="BV914" s="122">
        <f t="shared" si="445"/>
        <v>0</v>
      </c>
      <c r="BW914" s="122">
        <f t="shared" si="446"/>
        <v>5.1666666666666666E-2</v>
      </c>
      <c r="BX914" s="122" t="s">
        <v>1376</v>
      </c>
      <c r="BY914" s="122">
        <f t="shared" si="447"/>
        <v>0.62754917644307684</v>
      </c>
      <c r="BZ914" s="78" t="e">
        <v>#N/A</v>
      </c>
      <c r="CA914" s="122" t="e">
        <f t="shared" si="448"/>
        <v>#N/A</v>
      </c>
      <c r="CB914" s="122" t="e">
        <f t="shared" si="449"/>
        <v>#N/A</v>
      </c>
    </row>
    <row r="915" spans="1:80" x14ac:dyDescent="0.35">
      <c r="A915" s="101" t="s">
        <v>183</v>
      </c>
      <c r="B915" s="110">
        <v>6</v>
      </c>
      <c r="C915" s="110" t="s">
        <v>45</v>
      </c>
      <c r="D915" s="110">
        <v>1</v>
      </c>
      <c r="E915" s="110"/>
      <c r="F915" s="110">
        <v>2952</v>
      </c>
      <c r="G915" s="110">
        <v>2952.8</v>
      </c>
      <c r="H915" s="110">
        <v>2921.73</v>
      </c>
      <c r="I915" s="110">
        <v>2922.52</v>
      </c>
      <c r="J915" s="110"/>
      <c r="K915" s="110"/>
      <c r="L915" s="110"/>
      <c r="M915" s="110">
        <v>201</v>
      </c>
      <c r="N915" s="110"/>
      <c r="O915" s="110">
        <v>6</v>
      </c>
      <c r="P915" s="110"/>
      <c r="Q915" s="110"/>
      <c r="R915" s="110">
        <v>0.31</v>
      </c>
      <c r="S915" s="110"/>
      <c r="T915" s="78"/>
      <c r="U915" s="78"/>
      <c r="V915" s="78"/>
      <c r="W915" s="78"/>
      <c r="X915" s="110">
        <v>2952.8</v>
      </c>
      <c r="Y915" s="110"/>
      <c r="Z915" s="110">
        <v>198</v>
      </c>
      <c r="AA915" s="110"/>
      <c r="AB915" s="110"/>
      <c r="AC915" s="110" t="e">
        <v>#N/A</v>
      </c>
      <c r="AD915" s="10">
        <f t="shared" si="462"/>
        <v>271.16300000000001</v>
      </c>
      <c r="AE915" s="110"/>
      <c r="AH915" s="9">
        <f t="shared" si="463"/>
        <v>0.11812925170068024</v>
      </c>
      <c r="AI915" s="9">
        <f t="shared" si="463"/>
        <v>5.8463265306122454E-2</v>
      </c>
      <c r="AJ915" s="10">
        <f t="shared" si="463"/>
        <v>22.402799999999388</v>
      </c>
      <c r="AK915" s="10">
        <f t="shared" si="463"/>
        <v>1701.2511333333318</v>
      </c>
      <c r="AL915" s="10">
        <f t="shared" si="463"/>
        <v>6998.2263680272099</v>
      </c>
      <c r="AM915" s="10">
        <f t="shared" si="463"/>
        <v>6179.0951999999997</v>
      </c>
      <c r="AN915" s="10">
        <f t="shared" si="463"/>
        <v>8048.6255000000001</v>
      </c>
      <c r="AO915" s="10">
        <f t="shared" si="463"/>
        <v>3.7248319727891164</v>
      </c>
      <c r="AP915" s="10">
        <f t="shared" si="463"/>
        <v>2.4546999999999999</v>
      </c>
      <c r="AQ915" s="10">
        <f t="shared" si="463"/>
        <v>6.6885000000000003</v>
      </c>
      <c r="AR915" s="11">
        <f t="shared" si="463"/>
        <v>0.18090680272108842</v>
      </c>
      <c r="AS915" s="11">
        <f t="shared" si="463"/>
        <v>3.9891896629558903</v>
      </c>
      <c r="AV915" s="78"/>
      <c r="AW915" s="78" t="s">
        <v>411</v>
      </c>
      <c r="AX915" s="78" t="s">
        <v>98</v>
      </c>
      <c r="AY915" s="110">
        <v>3882.3</v>
      </c>
      <c r="AZ915" s="110">
        <v>5093.5280000000002</v>
      </c>
      <c r="BA915" s="78">
        <v>0</v>
      </c>
      <c r="BB915" s="78">
        <v>536.03450382586925</v>
      </c>
      <c r="BC915" s="78" t="str">
        <f t="shared" si="437"/>
        <v>R26S6C1</v>
      </c>
      <c r="BD915" s="78">
        <f t="shared" si="438"/>
        <v>266.30159511227401</v>
      </c>
      <c r="BE915" s="78">
        <v>649.26</v>
      </c>
      <c r="BF915" s="78"/>
      <c r="BG915" s="10">
        <f t="shared" si="464"/>
        <v>37.11</v>
      </c>
      <c r="BH915" s="142">
        <v>0.80347099469711336</v>
      </c>
      <c r="BI915" s="99" t="e">
        <v>#N/A</v>
      </c>
      <c r="BJ915" s="99" t="e">
        <f t="shared" si="439"/>
        <v>#N/A</v>
      </c>
      <c r="BK915" s="99" t="e">
        <v>#N/A</v>
      </c>
      <c r="BL915" s="142">
        <v>33.5</v>
      </c>
      <c r="BM915" s="76" t="str">
        <f t="shared" si="425"/>
        <v>R26S6</v>
      </c>
      <c r="BN915" s="76">
        <f t="shared" si="440"/>
        <v>66.755811984870917</v>
      </c>
      <c r="BO915" s="76"/>
      <c r="BP915" s="110">
        <f t="shared" si="441"/>
        <v>20.899477799383018</v>
      </c>
      <c r="BQ915" s="144">
        <f t="shared" si="442"/>
        <v>0.31</v>
      </c>
      <c r="BR915" s="110">
        <f t="shared" si="443"/>
        <v>20.899477799383018</v>
      </c>
      <c r="BS915" s="99">
        <v>4</v>
      </c>
      <c r="BT915" s="99">
        <f t="shared" si="444"/>
        <v>0</v>
      </c>
      <c r="BU915" s="122">
        <v>3</v>
      </c>
      <c r="BV915" s="122">
        <f t="shared" si="445"/>
        <v>0</v>
      </c>
      <c r="BW915" s="122">
        <f t="shared" si="446"/>
        <v>5.1666666666666666E-2</v>
      </c>
      <c r="BX915" s="122" t="s">
        <v>1376</v>
      </c>
      <c r="BY915" s="122">
        <f t="shared" si="447"/>
        <v>0.62754917644307684</v>
      </c>
      <c r="BZ915" s="78" t="e">
        <v>#N/A</v>
      </c>
      <c r="CA915" s="122" t="e">
        <f t="shared" si="448"/>
        <v>#N/A</v>
      </c>
      <c r="CB915" s="122" t="e">
        <f t="shared" si="449"/>
        <v>#N/A</v>
      </c>
    </row>
    <row r="916" spans="1:80" x14ac:dyDescent="0.35">
      <c r="A916" s="101" t="s">
        <v>183</v>
      </c>
      <c r="B916" s="110">
        <v>5</v>
      </c>
      <c r="C916" s="110" t="s">
        <v>45</v>
      </c>
      <c r="D916" s="110">
        <v>3</v>
      </c>
      <c r="E916" s="110"/>
      <c r="F916" s="110">
        <v>2978.8</v>
      </c>
      <c r="G916" s="110">
        <v>2980.6</v>
      </c>
      <c r="H916" s="110">
        <v>2948.2</v>
      </c>
      <c r="I916" s="110">
        <v>2949.98</v>
      </c>
      <c r="J916" s="110"/>
      <c r="K916" s="110"/>
      <c r="L916" s="110"/>
      <c r="M916" s="110">
        <v>76</v>
      </c>
      <c r="N916" s="110"/>
      <c r="O916" s="110">
        <v>30.5</v>
      </c>
      <c r="P916" s="110"/>
      <c r="Q916" s="110"/>
      <c r="R916" s="110">
        <v>0.2</v>
      </c>
      <c r="S916" s="110"/>
      <c r="T916" s="78"/>
      <c r="U916" s="78"/>
      <c r="V916" s="78"/>
      <c r="W916" s="78"/>
      <c r="X916" s="110">
        <v>2980.6</v>
      </c>
      <c r="Y916" s="110"/>
      <c r="Z916" s="110" t="s">
        <v>184</v>
      </c>
      <c r="AA916" s="110"/>
      <c r="AB916" s="110"/>
      <c r="AC916" s="110" t="e">
        <v>#N/A</v>
      </c>
      <c r="AD916" s="10">
        <v>166.005</v>
      </c>
      <c r="AE916" s="110"/>
      <c r="AH916" s="9">
        <v>0.10216606060606058</v>
      </c>
      <c r="AI916" s="9">
        <v>5.1147878787878805E-2</v>
      </c>
      <c r="AJ916" s="10">
        <v>25.146000000001095</v>
      </c>
      <c r="AK916" s="10">
        <v>1840.3897599999987</v>
      </c>
      <c r="AL916" s="10">
        <v>7126.2453418181831</v>
      </c>
      <c r="AM916" s="10">
        <v>5932.6313</v>
      </c>
      <c r="AN916" s="10">
        <v>8029.6602000000003</v>
      </c>
      <c r="AO916" s="10">
        <v>4.4493757575757593</v>
      </c>
      <c r="AP916" s="10">
        <v>1.9737</v>
      </c>
      <c r="AQ916" s="10">
        <v>8.9231999999999996</v>
      </c>
      <c r="AR916" s="11">
        <v>0.15097151515151511</v>
      </c>
      <c r="AS916" s="11">
        <v>3.7367273433961619</v>
      </c>
      <c r="AV916" s="78"/>
      <c r="AW916" s="78" t="s">
        <v>411</v>
      </c>
      <c r="AX916" s="78" t="s">
        <v>98</v>
      </c>
      <c r="AY916" s="110">
        <v>3892</v>
      </c>
      <c r="AZ916" s="110">
        <v>5104.116</v>
      </c>
      <c r="BA916" s="78">
        <v>0</v>
      </c>
      <c r="BB916" s="78">
        <v>332.12992815869109</v>
      </c>
      <c r="BC916" s="78" t="str">
        <f t="shared" si="437"/>
        <v>R26S5C3</v>
      </c>
      <c r="BD916" s="78">
        <f t="shared" si="438"/>
        <v>148.32882443007188</v>
      </c>
      <c r="BE916" s="78">
        <v>402.58</v>
      </c>
      <c r="BF916" s="78" t="s">
        <v>118</v>
      </c>
      <c r="BG916" s="10">
        <v>37.340000000000003</v>
      </c>
      <c r="BH916" s="142">
        <v>3.6387497017416695</v>
      </c>
      <c r="BI916" s="99" t="e">
        <v>#N/A</v>
      </c>
      <c r="BJ916" s="99" t="e">
        <f t="shared" si="439"/>
        <v>#N/A</v>
      </c>
      <c r="BK916" s="99" t="e">
        <v>#N/A</v>
      </c>
      <c r="BL916" s="142">
        <v>2.4918032786885247</v>
      </c>
      <c r="BM916" s="76" t="str">
        <f t="shared" si="425"/>
        <v>R26S5</v>
      </c>
      <c r="BN916" s="76">
        <f t="shared" si="440"/>
        <v>39.694848138227222</v>
      </c>
      <c r="BO916" s="76"/>
      <c r="BP916" s="110">
        <f t="shared" si="441"/>
        <v>6.6567163250232637</v>
      </c>
      <c r="BQ916" s="144">
        <f t="shared" si="442"/>
        <v>0.20000000000000004</v>
      </c>
      <c r="BR916" s="110">
        <f t="shared" si="443"/>
        <v>6.6567163250232637</v>
      </c>
      <c r="BS916" s="99">
        <v>4</v>
      </c>
      <c r="BT916" s="99">
        <f t="shared" si="444"/>
        <v>0</v>
      </c>
      <c r="BU916" s="122">
        <v>3</v>
      </c>
      <c r="BV916" s="122">
        <f t="shared" si="445"/>
        <v>0</v>
      </c>
      <c r="BW916" s="122">
        <f t="shared" si="446"/>
        <v>6.5573770491803279E-3</v>
      </c>
      <c r="BX916" s="122" t="s">
        <v>1376</v>
      </c>
      <c r="BY916" s="122">
        <f t="shared" si="447"/>
        <v>9.6806286024170143E-2</v>
      </c>
      <c r="BZ916" s="78" t="e">
        <v>#N/A</v>
      </c>
      <c r="CA916" s="122" t="e">
        <f t="shared" si="448"/>
        <v>#N/A</v>
      </c>
      <c r="CB916" s="122" t="e">
        <f t="shared" si="449"/>
        <v>#N/A</v>
      </c>
    </row>
    <row r="917" spans="1:80" x14ac:dyDescent="0.35">
      <c r="A917" s="101" t="s">
        <v>183</v>
      </c>
      <c r="B917" s="110">
        <v>5</v>
      </c>
      <c r="C917" s="110" t="s">
        <v>45</v>
      </c>
      <c r="D917" s="110">
        <v>2</v>
      </c>
      <c r="E917" s="110"/>
      <c r="F917" s="110">
        <v>3003</v>
      </c>
      <c r="G917" s="110">
        <v>3004</v>
      </c>
      <c r="H917" s="110">
        <v>2972.12</v>
      </c>
      <c r="I917" s="110">
        <v>2973.11</v>
      </c>
      <c r="J917" s="110"/>
      <c r="K917" s="110"/>
      <c r="L917" s="110"/>
      <c r="M917" s="110">
        <v>76</v>
      </c>
      <c r="N917" s="110"/>
      <c r="O917" s="110">
        <v>30.5</v>
      </c>
      <c r="P917" s="110"/>
      <c r="Q917" s="110"/>
      <c r="R917" s="110">
        <v>0.2</v>
      </c>
      <c r="S917" s="110"/>
      <c r="T917" s="78"/>
      <c r="U917" s="78"/>
      <c r="V917" s="78"/>
      <c r="W917" s="78"/>
      <c r="X917" s="110">
        <v>3004</v>
      </c>
      <c r="Y917" s="110"/>
      <c r="Z917" s="110" t="s">
        <v>184</v>
      </c>
      <c r="AA917" s="110"/>
      <c r="AB917" s="110"/>
      <c r="AC917" s="110" t="e">
        <v>#N/A</v>
      </c>
      <c r="AD917" s="10">
        <f t="shared" ref="AD917:AD918" si="465">AD916</f>
        <v>166.005</v>
      </c>
      <c r="AE917" s="110"/>
      <c r="AH917" s="9">
        <f t="shared" ref="AH917:AS918" si="466">AH916</f>
        <v>0.10216606060606058</v>
      </c>
      <c r="AI917" s="9">
        <f t="shared" si="466"/>
        <v>5.1147878787878805E-2</v>
      </c>
      <c r="AJ917" s="10">
        <f t="shared" si="466"/>
        <v>25.146000000001095</v>
      </c>
      <c r="AK917" s="10">
        <f t="shared" si="466"/>
        <v>1840.3897599999987</v>
      </c>
      <c r="AL917" s="10">
        <f t="shared" si="466"/>
        <v>7126.2453418181831</v>
      </c>
      <c r="AM917" s="10">
        <f t="shared" si="466"/>
        <v>5932.6313</v>
      </c>
      <c r="AN917" s="10">
        <f t="shared" si="466"/>
        <v>8029.6602000000003</v>
      </c>
      <c r="AO917" s="10">
        <f t="shared" si="466"/>
        <v>4.4493757575757593</v>
      </c>
      <c r="AP917" s="10">
        <f t="shared" si="466"/>
        <v>1.9737</v>
      </c>
      <c r="AQ917" s="10">
        <f t="shared" si="466"/>
        <v>8.9231999999999996</v>
      </c>
      <c r="AR917" s="11">
        <f t="shared" si="466"/>
        <v>0.15097151515151511</v>
      </c>
      <c r="AS917" s="11">
        <f t="shared" si="466"/>
        <v>3.7367273433961619</v>
      </c>
      <c r="AV917" s="78"/>
      <c r="AW917" s="78" t="s">
        <v>411</v>
      </c>
      <c r="AX917" s="78" t="s">
        <v>98</v>
      </c>
      <c r="AY917" s="110">
        <v>3900.8</v>
      </c>
      <c r="AZ917" s="110">
        <v>5113.6840000000002</v>
      </c>
      <c r="BA917" s="78">
        <v>0</v>
      </c>
      <c r="BB917" s="78">
        <v>0.79150190784939034</v>
      </c>
      <c r="BC917" s="78" t="str">
        <f t="shared" si="437"/>
        <v>R26S5C2</v>
      </c>
      <c r="BD917" s="78">
        <f t="shared" si="438"/>
        <v>148.32882443007188</v>
      </c>
      <c r="BE917" s="78">
        <v>0.96</v>
      </c>
      <c r="BF917" s="78" t="s">
        <v>118</v>
      </c>
      <c r="BG917" s="10">
        <f t="shared" ref="BG917:BG918" si="467">BG916</f>
        <v>37.340000000000003</v>
      </c>
      <c r="BH917" s="142">
        <v>3.6387497017416695</v>
      </c>
      <c r="BI917" s="99" t="e">
        <v>#N/A</v>
      </c>
      <c r="BJ917" s="99" t="e">
        <f t="shared" si="439"/>
        <v>#N/A</v>
      </c>
      <c r="BK917" s="99" t="e">
        <v>#N/A</v>
      </c>
      <c r="BL917" s="142">
        <v>2.4918032786885247</v>
      </c>
      <c r="BM917" s="76" t="str">
        <f t="shared" si="425"/>
        <v>R26S5</v>
      </c>
      <c r="BN917" s="76">
        <f t="shared" si="440"/>
        <v>39.694848138227222</v>
      </c>
      <c r="BO917" s="76"/>
      <c r="BP917" s="110">
        <f t="shared" si="441"/>
        <v>6.6567163250232637</v>
      </c>
      <c r="BQ917" s="144">
        <f t="shared" si="442"/>
        <v>0.20000000000000004</v>
      </c>
      <c r="BR917" s="110">
        <f t="shared" si="443"/>
        <v>6.6567163250232637</v>
      </c>
      <c r="BS917" s="99">
        <v>4</v>
      </c>
      <c r="BT917" s="99">
        <f t="shared" si="444"/>
        <v>0</v>
      </c>
      <c r="BU917" s="122">
        <v>3</v>
      </c>
      <c r="BV917" s="122">
        <f t="shared" si="445"/>
        <v>0</v>
      </c>
      <c r="BW917" s="122">
        <f t="shared" si="446"/>
        <v>6.5573770491803279E-3</v>
      </c>
      <c r="BX917" s="122" t="s">
        <v>1376</v>
      </c>
      <c r="BY917" s="122">
        <f t="shared" si="447"/>
        <v>9.6806286024170143E-2</v>
      </c>
      <c r="BZ917" s="78" t="e">
        <v>#N/A</v>
      </c>
      <c r="CA917" s="122" t="e">
        <f t="shared" si="448"/>
        <v>#N/A</v>
      </c>
      <c r="CB917" s="122" t="e">
        <f t="shared" si="449"/>
        <v>#N/A</v>
      </c>
    </row>
    <row r="918" spans="1:80" x14ac:dyDescent="0.35">
      <c r="A918" s="101" t="s">
        <v>183</v>
      </c>
      <c r="B918" s="110">
        <v>5</v>
      </c>
      <c r="C918" s="110" t="s">
        <v>45</v>
      </c>
      <c r="D918" s="110">
        <v>1</v>
      </c>
      <c r="E918" s="110"/>
      <c r="F918" s="110">
        <v>3017</v>
      </c>
      <c r="G918" s="110">
        <v>3017.5</v>
      </c>
      <c r="H918" s="110">
        <v>2985.97</v>
      </c>
      <c r="I918" s="110">
        <v>2986.46</v>
      </c>
      <c r="J918" s="110"/>
      <c r="K918" s="110"/>
      <c r="L918" s="110"/>
      <c r="M918" s="110">
        <v>76</v>
      </c>
      <c r="N918" s="110"/>
      <c r="O918" s="110">
        <v>30.5</v>
      </c>
      <c r="P918" s="110"/>
      <c r="Q918" s="110"/>
      <c r="R918" s="110">
        <v>0.2</v>
      </c>
      <c r="S918" s="110"/>
      <c r="T918" s="78"/>
      <c r="U918" s="78"/>
      <c r="V918" s="78"/>
      <c r="W918" s="78"/>
      <c r="X918" s="110">
        <v>3017.5</v>
      </c>
      <c r="Y918" s="110"/>
      <c r="Z918" s="110" t="s">
        <v>184</v>
      </c>
      <c r="AA918" s="110"/>
      <c r="AB918" s="110"/>
      <c r="AC918" s="110" t="e">
        <v>#N/A</v>
      </c>
      <c r="AD918" s="10">
        <f t="shared" si="465"/>
        <v>166.005</v>
      </c>
      <c r="AE918" s="110"/>
      <c r="AH918" s="9">
        <f t="shared" si="466"/>
        <v>0.10216606060606058</v>
      </c>
      <c r="AI918" s="9">
        <f t="shared" si="466"/>
        <v>5.1147878787878805E-2</v>
      </c>
      <c r="AJ918" s="10">
        <f t="shared" si="466"/>
        <v>25.146000000001095</v>
      </c>
      <c r="AK918" s="10">
        <f t="shared" si="466"/>
        <v>1840.3897599999987</v>
      </c>
      <c r="AL918" s="10">
        <f t="shared" si="466"/>
        <v>7126.2453418181831</v>
      </c>
      <c r="AM918" s="10">
        <f t="shared" si="466"/>
        <v>5932.6313</v>
      </c>
      <c r="AN918" s="10">
        <f t="shared" si="466"/>
        <v>8029.6602000000003</v>
      </c>
      <c r="AO918" s="10">
        <f t="shared" si="466"/>
        <v>4.4493757575757593</v>
      </c>
      <c r="AP918" s="10">
        <f t="shared" si="466"/>
        <v>1.9737</v>
      </c>
      <c r="AQ918" s="10">
        <f t="shared" si="466"/>
        <v>8.9231999999999996</v>
      </c>
      <c r="AR918" s="11">
        <f t="shared" si="466"/>
        <v>0.15097151515151511</v>
      </c>
      <c r="AS918" s="11">
        <f t="shared" si="466"/>
        <v>3.7367273433961619</v>
      </c>
      <c r="AV918" s="78"/>
      <c r="AW918" s="78" t="s">
        <v>411</v>
      </c>
      <c r="AX918" s="78" t="s">
        <v>98</v>
      </c>
      <c r="AY918" s="110">
        <v>3906</v>
      </c>
      <c r="AZ918" s="110">
        <v>5119.2240000000002</v>
      </c>
      <c r="BA918" s="78">
        <v>0</v>
      </c>
      <c r="BB918" s="78">
        <v>112.06504322367509</v>
      </c>
      <c r="BC918" s="78" t="str">
        <f t="shared" si="437"/>
        <v>R26S5C1</v>
      </c>
      <c r="BD918" s="78">
        <f t="shared" si="438"/>
        <v>148.32882443007188</v>
      </c>
      <c r="BE918" s="78">
        <v>135.96</v>
      </c>
      <c r="BF918" s="78" t="s">
        <v>118</v>
      </c>
      <c r="BG918" s="10">
        <f t="shared" si="467"/>
        <v>37.340000000000003</v>
      </c>
      <c r="BH918" s="142">
        <v>3.6387497017416695</v>
      </c>
      <c r="BI918" s="99" t="e">
        <v>#N/A</v>
      </c>
      <c r="BJ918" s="99" t="e">
        <f t="shared" si="439"/>
        <v>#N/A</v>
      </c>
      <c r="BK918" s="99" t="e">
        <v>#N/A</v>
      </c>
      <c r="BL918" s="142">
        <v>2.4918032786885247</v>
      </c>
      <c r="BM918" s="76" t="str">
        <f t="shared" si="425"/>
        <v>R26S5</v>
      </c>
      <c r="BN918" s="76">
        <f t="shared" si="440"/>
        <v>39.694848138227222</v>
      </c>
      <c r="BO918" s="76"/>
      <c r="BP918" s="110">
        <f t="shared" si="441"/>
        <v>6.6567163250232637</v>
      </c>
      <c r="BQ918" s="144">
        <f t="shared" si="442"/>
        <v>0.20000000000000004</v>
      </c>
      <c r="BR918" s="110">
        <f t="shared" si="443"/>
        <v>6.6567163250232637</v>
      </c>
      <c r="BS918" s="99">
        <v>4</v>
      </c>
      <c r="BT918" s="99">
        <f t="shared" si="444"/>
        <v>0</v>
      </c>
      <c r="BU918" s="122">
        <v>3</v>
      </c>
      <c r="BV918" s="122">
        <f t="shared" si="445"/>
        <v>0</v>
      </c>
      <c r="BW918" s="122">
        <f t="shared" si="446"/>
        <v>6.5573770491803279E-3</v>
      </c>
      <c r="BX918" s="122" t="s">
        <v>1376</v>
      </c>
      <c r="BY918" s="122">
        <f t="shared" si="447"/>
        <v>9.6806286024170143E-2</v>
      </c>
      <c r="BZ918" s="78" t="e">
        <v>#N/A</v>
      </c>
      <c r="CA918" s="122" t="e">
        <f t="shared" si="448"/>
        <v>#N/A</v>
      </c>
      <c r="CB918" s="122" t="e">
        <f t="shared" si="449"/>
        <v>#N/A</v>
      </c>
    </row>
    <row r="919" spans="1:80" x14ac:dyDescent="0.35">
      <c r="A919" s="101" t="s">
        <v>183</v>
      </c>
      <c r="B919" s="110">
        <v>4</v>
      </c>
      <c r="C919" s="110" t="s">
        <v>44</v>
      </c>
      <c r="D919" s="110">
        <v>3</v>
      </c>
      <c r="E919" s="110"/>
      <c r="F919" s="110">
        <v>3053.3</v>
      </c>
      <c r="G919" s="110">
        <v>3054.4</v>
      </c>
      <c r="H919" s="110">
        <v>3021.85</v>
      </c>
      <c r="I919" s="110">
        <v>3022.94</v>
      </c>
      <c r="K919" s="110"/>
      <c r="L919" s="110"/>
      <c r="M919" s="110">
        <v>304</v>
      </c>
      <c r="N919" s="110"/>
      <c r="O919" s="110">
        <v>9</v>
      </c>
      <c r="P919" s="110"/>
      <c r="Q919" s="110"/>
      <c r="R919" s="110">
        <v>0.3</v>
      </c>
      <c r="S919" s="110"/>
      <c r="T919" s="78"/>
      <c r="U919" s="78"/>
      <c r="V919" s="78"/>
      <c r="W919" s="78"/>
      <c r="X919" s="110">
        <v>3054.4</v>
      </c>
      <c r="Y919" s="110"/>
      <c r="Z919" s="110">
        <v>362</v>
      </c>
      <c r="AA919" s="110"/>
      <c r="AB919" s="110"/>
      <c r="AC919" s="110" t="e">
        <v>#N/A</v>
      </c>
      <c r="AD919" s="10">
        <v>265.46199999999999</v>
      </c>
      <c r="AE919" s="110">
        <v>8190</v>
      </c>
      <c r="AH919" s="9">
        <v>0.10219664948453605</v>
      </c>
      <c r="AI919" s="9">
        <v>6.4609020618556737E-2</v>
      </c>
      <c r="AJ919" s="10">
        <v>59.131200000000263</v>
      </c>
      <c r="AK919" s="10">
        <v>1643.8817729381437</v>
      </c>
      <c r="AL919" s="10">
        <v>7046.5552190721646</v>
      </c>
      <c r="AM919" s="10">
        <v>6284.2075000000004</v>
      </c>
      <c r="AN919" s="10">
        <v>8048.335</v>
      </c>
      <c r="AO919" s="10">
        <v>3.4776621134020633</v>
      </c>
      <c r="AP919" s="10">
        <v>1.0487</v>
      </c>
      <c r="AQ919" s="10">
        <v>7.5331000000000001</v>
      </c>
      <c r="AR919" s="11">
        <v>0.15413994845360815</v>
      </c>
      <c r="AS919" s="11">
        <v>8.9713827821160343</v>
      </c>
      <c r="AV919" s="78"/>
      <c r="AW919" s="78" t="s">
        <v>411</v>
      </c>
      <c r="AX919" s="78" t="s">
        <v>98</v>
      </c>
      <c r="AY919" s="110">
        <v>3919.9</v>
      </c>
      <c r="AZ919" s="110">
        <v>5133.616</v>
      </c>
      <c r="BA919" s="78">
        <v>0</v>
      </c>
      <c r="BB919" s="78">
        <v>132.02429563423408</v>
      </c>
      <c r="BC919" s="78" t="str">
        <f t="shared" si="437"/>
        <v>R26S4C3</v>
      </c>
      <c r="BD919" s="78">
        <f t="shared" si="438"/>
        <v>239.6428962182174</v>
      </c>
      <c r="BE919" s="78">
        <v>160.24000000000004</v>
      </c>
      <c r="BF919" s="78"/>
      <c r="BG919" s="10">
        <v>30</v>
      </c>
      <c r="BH919" s="142">
        <v>0.71028492572448743</v>
      </c>
      <c r="BI919" s="99" t="e">
        <v>#N/A</v>
      </c>
      <c r="BJ919" s="99" t="e">
        <f t="shared" si="439"/>
        <v>#N/A</v>
      </c>
      <c r="BK919" s="99" t="e">
        <v>#N/A</v>
      </c>
      <c r="BL919" s="142">
        <v>33.777777777777779</v>
      </c>
      <c r="BM919" s="76" t="str">
        <f t="shared" si="425"/>
        <v>R26S4</v>
      </c>
      <c r="BN919" s="76">
        <f t="shared" si="440"/>
        <v>26.711924130127692</v>
      </c>
      <c r="BO919" s="76"/>
      <c r="BP919" s="110">
        <f t="shared" si="441"/>
        <v>9.0185887116412893</v>
      </c>
      <c r="BQ919" s="144">
        <f t="shared" si="442"/>
        <v>0.3</v>
      </c>
      <c r="BR919" s="110">
        <f t="shared" si="443"/>
        <v>8.7822316598232213</v>
      </c>
      <c r="BS919" s="99">
        <v>4</v>
      </c>
      <c r="BT919" s="99">
        <f t="shared" si="444"/>
        <v>0</v>
      </c>
      <c r="BU919" s="122">
        <v>3</v>
      </c>
      <c r="BV919" s="122">
        <f t="shared" si="445"/>
        <v>0</v>
      </c>
      <c r="BW919" s="122">
        <f t="shared" si="446"/>
        <v>3.3333333333333333E-2</v>
      </c>
      <c r="BX919" s="122" t="s">
        <v>1377</v>
      </c>
      <c r="BY919" s="122">
        <f t="shared" si="447"/>
        <v>0.46395502887329865</v>
      </c>
      <c r="BZ919" s="78" t="e">
        <v>#N/A</v>
      </c>
      <c r="CA919" s="122" t="e">
        <f t="shared" si="448"/>
        <v>#N/A</v>
      </c>
      <c r="CB919" s="122" t="e">
        <f t="shared" si="449"/>
        <v>#N/A</v>
      </c>
    </row>
    <row r="920" spans="1:80" x14ac:dyDescent="0.35">
      <c r="A920" s="101" t="s">
        <v>183</v>
      </c>
      <c r="B920" s="110">
        <v>4</v>
      </c>
      <c r="C920" s="110" t="s">
        <v>44</v>
      </c>
      <c r="D920" s="110">
        <v>2</v>
      </c>
      <c r="E920" s="110"/>
      <c r="F920" s="110">
        <v>3084.9</v>
      </c>
      <c r="G920" s="110">
        <v>3086</v>
      </c>
      <c r="H920" s="110">
        <v>3053.09</v>
      </c>
      <c r="I920" s="110">
        <v>3054.27</v>
      </c>
      <c r="K920" s="110"/>
      <c r="L920" s="110"/>
      <c r="M920" s="110">
        <v>131</v>
      </c>
      <c r="N920" s="110"/>
      <c r="O920" s="110">
        <v>21</v>
      </c>
      <c r="P920" s="110"/>
      <c r="Q920" s="110"/>
      <c r="R920" s="110">
        <v>0.3</v>
      </c>
      <c r="S920" s="110"/>
      <c r="T920" s="78"/>
      <c r="U920" s="78"/>
      <c r="V920" s="78"/>
      <c r="W920" s="78"/>
      <c r="X920" s="110">
        <v>3086</v>
      </c>
      <c r="Y920" s="110"/>
      <c r="Z920" s="110">
        <v>362</v>
      </c>
      <c r="AA920" s="110"/>
      <c r="AB920" s="110"/>
      <c r="AC920" s="110" t="e">
        <v>#N/A</v>
      </c>
      <c r="AD920" s="10">
        <f t="shared" ref="AD920:AD921" si="468">AD919</f>
        <v>265.46199999999999</v>
      </c>
      <c r="AE920" s="110">
        <v>8190</v>
      </c>
      <c r="AH920" s="9">
        <f t="shared" ref="AH920:AS921" si="469">AH919</f>
        <v>0.10219664948453605</v>
      </c>
      <c r="AI920" s="9">
        <f t="shared" si="469"/>
        <v>6.4609020618556737E-2</v>
      </c>
      <c r="AJ920" s="10">
        <f t="shared" si="469"/>
        <v>59.131200000000263</v>
      </c>
      <c r="AK920" s="10">
        <f t="shared" si="469"/>
        <v>1643.8817729381437</v>
      </c>
      <c r="AL920" s="10">
        <f t="shared" si="469"/>
        <v>7046.5552190721646</v>
      </c>
      <c r="AM920" s="10">
        <f t="shared" si="469"/>
        <v>6284.2075000000004</v>
      </c>
      <c r="AN920" s="10">
        <f t="shared" si="469"/>
        <v>8048.335</v>
      </c>
      <c r="AO920" s="10">
        <f t="shared" si="469"/>
        <v>3.4776621134020633</v>
      </c>
      <c r="AP920" s="10">
        <f t="shared" si="469"/>
        <v>1.0487</v>
      </c>
      <c r="AQ920" s="10">
        <f t="shared" si="469"/>
        <v>7.5331000000000001</v>
      </c>
      <c r="AR920" s="11">
        <f t="shared" si="469"/>
        <v>0.15413994845360815</v>
      </c>
      <c r="AS920" s="11">
        <f t="shared" si="469"/>
        <v>8.9713827821160343</v>
      </c>
      <c r="AV920" s="78"/>
      <c r="AW920" s="78" t="s">
        <v>411</v>
      </c>
      <c r="AX920" s="78" t="s">
        <v>98</v>
      </c>
      <c r="AY920" s="110">
        <v>3932.6</v>
      </c>
      <c r="AZ920" s="110">
        <v>5146.0720000000001</v>
      </c>
      <c r="BA920" s="78">
        <v>0</v>
      </c>
      <c r="BB920" s="78">
        <v>58.37794361963028</v>
      </c>
      <c r="BC920" s="78" t="str">
        <f t="shared" si="437"/>
        <v>R26S4C2</v>
      </c>
      <c r="BD920" s="78">
        <f t="shared" si="438"/>
        <v>239.6428962182174</v>
      </c>
      <c r="BE920" s="78">
        <v>70.84</v>
      </c>
      <c r="BF920" s="78"/>
      <c r="BG920" s="10">
        <f t="shared" ref="BG920:BG921" si="470">BG919</f>
        <v>30</v>
      </c>
      <c r="BH920" s="142">
        <v>0.71028492572448743</v>
      </c>
      <c r="BI920" s="99" t="e">
        <v>#N/A</v>
      </c>
      <c r="BJ920" s="99" t="e">
        <f t="shared" si="439"/>
        <v>#N/A</v>
      </c>
      <c r="BK920" s="99" t="e">
        <v>#N/A</v>
      </c>
      <c r="BL920" s="142">
        <v>6.2380952380952381</v>
      </c>
      <c r="BM920" s="76" t="str">
        <f t="shared" si="425"/>
        <v>R26S4</v>
      </c>
      <c r="BN920" s="76">
        <f t="shared" si="440"/>
        <v>26.711924130127692</v>
      </c>
      <c r="BO920" s="76"/>
      <c r="BP920" s="110">
        <f t="shared" si="441"/>
        <v>8.9694142911852293</v>
      </c>
      <c r="BQ920" s="144">
        <f t="shared" si="442"/>
        <v>0.3</v>
      </c>
      <c r="BR920" s="110">
        <f t="shared" si="443"/>
        <v>8.7822316598232213</v>
      </c>
      <c r="BS920" s="99">
        <v>4</v>
      </c>
      <c r="BT920" s="99">
        <f t="shared" si="444"/>
        <v>0</v>
      </c>
      <c r="BU920" s="122">
        <v>3</v>
      </c>
      <c r="BV920" s="122">
        <f t="shared" si="445"/>
        <v>0</v>
      </c>
      <c r="BW920" s="122">
        <f t="shared" si="446"/>
        <v>1.4285714285714285E-2</v>
      </c>
      <c r="BX920" s="122" t="s">
        <v>1377</v>
      </c>
      <c r="BY920" s="122">
        <f t="shared" si="447"/>
        <v>0.16110110867405028</v>
      </c>
      <c r="BZ920" s="78" t="e">
        <v>#N/A</v>
      </c>
      <c r="CA920" s="122" t="e">
        <f t="shared" si="448"/>
        <v>#N/A</v>
      </c>
      <c r="CB920" s="122" t="e">
        <f t="shared" si="449"/>
        <v>#N/A</v>
      </c>
    </row>
    <row r="921" spans="1:80" x14ac:dyDescent="0.35">
      <c r="A921" s="101" t="s">
        <v>183</v>
      </c>
      <c r="B921" s="110">
        <v>4</v>
      </c>
      <c r="C921" s="110" t="s">
        <v>44</v>
      </c>
      <c r="D921" s="110">
        <v>1</v>
      </c>
      <c r="E921" s="110"/>
      <c r="F921" s="110">
        <v>3099.8</v>
      </c>
      <c r="G921" s="110">
        <v>3101.1</v>
      </c>
      <c r="H921" s="110">
        <v>3067.81</v>
      </c>
      <c r="I921" s="110">
        <v>3069.1</v>
      </c>
      <c r="K921" s="110"/>
      <c r="L921" s="110"/>
      <c r="M921" s="110">
        <v>246</v>
      </c>
      <c r="N921" s="110"/>
      <c r="O921" s="110">
        <v>12</v>
      </c>
      <c r="P921" s="110"/>
      <c r="Q921" s="110"/>
      <c r="R921" s="110">
        <v>0.3</v>
      </c>
      <c r="S921" s="110"/>
      <c r="T921" s="78"/>
      <c r="U921" s="78"/>
      <c r="V921" s="78"/>
      <c r="W921" s="78"/>
      <c r="X921" s="110">
        <v>3101.1</v>
      </c>
      <c r="Y921" s="110"/>
      <c r="Z921" s="110">
        <v>362</v>
      </c>
      <c r="AA921" s="110"/>
      <c r="AB921" s="110"/>
      <c r="AC921" s="110" t="e">
        <v>#N/A</v>
      </c>
      <c r="AD921" s="10">
        <f t="shared" si="468"/>
        <v>265.46199999999999</v>
      </c>
      <c r="AE921" s="110">
        <v>8190</v>
      </c>
      <c r="AH921" s="9">
        <f t="shared" si="469"/>
        <v>0.10219664948453605</v>
      </c>
      <c r="AI921" s="9">
        <f t="shared" si="469"/>
        <v>6.4609020618556737E-2</v>
      </c>
      <c r="AJ921" s="10">
        <f t="shared" si="469"/>
        <v>59.131200000000263</v>
      </c>
      <c r="AK921" s="10">
        <f t="shared" si="469"/>
        <v>1643.8817729381437</v>
      </c>
      <c r="AL921" s="10">
        <f t="shared" si="469"/>
        <v>7046.5552190721646</v>
      </c>
      <c r="AM921" s="10">
        <f t="shared" si="469"/>
        <v>6284.2075000000004</v>
      </c>
      <c r="AN921" s="10">
        <f t="shared" si="469"/>
        <v>8048.335</v>
      </c>
      <c r="AO921" s="10">
        <f t="shared" si="469"/>
        <v>3.4776621134020633</v>
      </c>
      <c r="AP921" s="10">
        <f t="shared" si="469"/>
        <v>1.0487</v>
      </c>
      <c r="AQ921" s="10">
        <f t="shared" si="469"/>
        <v>7.5331000000000001</v>
      </c>
      <c r="AR921" s="11">
        <f t="shared" si="469"/>
        <v>0.15413994845360815</v>
      </c>
      <c r="AS921" s="11">
        <f t="shared" si="469"/>
        <v>8.9713827821160343</v>
      </c>
      <c r="AV921" s="78"/>
      <c r="AW921" s="78" t="s">
        <v>411</v>
      </c>
      <c r="AX921" s="78" t="s">
        <v>98</v>
      </c>
      <c r="AY921" s="110">
        <v>3938.7</v>
      </c>
      <c r="AZ921" s="110">
        <v>5151.96</v>
      </c>
      <c r="BA921" s="78">
        <v>0</v>
      </c>
      <c r="BB921" s="78">
        <v>528.5264494007879</v>
      </c>
      <c r="BC921" s="78" t="str">
        <f t="shared" si="437"/>
        <v>R26S4C1</v>
      </c>
      <c r="BD921" s="78">
        <f t="shared" si="438"/>
        <v>239.6428962182174</v>
      </c>
      <c r="BE921" s="78">
        <v>641.24</v>
      </c>
      <c r="BF921" s="78"/>
      <c r="BG921" s="10">
        <f t="shared" si="470"/>
        <v>30</v>
      </c>
      <c r="BH921" s="142">
        <v>0.71028492572448743</v>
      </c>
      <c r="BI921" s="99" t="e">
        <v>#N/A</v>
      </c>
      <c r="BJ921" s="99" t="e">
        <f t="shared" si="439"/>
        <v>#N/A</v>
      </c>
      <c r="BK921" s="99" t="e">
        <v>#N/A</v>
      </c>
      <c r="BL921" s="142">
        <v>20.5</v>
      </c>
      <c r="BM921" s="76" t="str">
        <f t="shared" si="425"/>
        <v>R26S4</v>
      </c>
      <c r="BN921" s="76">
        <f t="shared" si="440"/>
        <v>26.711924130127692</v>
      </c>
      <c r="BO921" s="76"/>
      <c r="BP921" s="110">
        <f t="shared" si="441"/>
        <v>8.3586919766431471</v>
      </c>
      <c r="BQ921" s="144">
        <f t="shared" si="442"/>
        <v>0.3</v>
      </c>
      <c r="BR921" s="110">
        <f t="shared" si="443"/>
        <v>8.7822316598232213</v>
      </c>
      <c r="BS921" s="99">
        <v>4</v>
      </c>
      <c r="BT921" s="99">
        <f t="shared" si="444"/>
        <v>0</v>
      </c>
      <c r="BU921" s="122">
        <v>3</v>
      </c>
      <c r="BV921" s="122">
        <f t="shared" si="445"/>
        <v>0</v>
      </c>
      <c r="BW921" s="122">
        <f t="shared" si="446"/>
        <v>2.4999999999999998E-2</v>
      </c>
      <c r="BX921" s="122" t="s">
        <v>1377</v>
      </c>
      <c r="BY921" s="122">
        <f t="shared" si="447"/>
        <v>0.33002932467936885</v>
      </c>
      <c r="BZ921" s="78" t="e">
        <v>#N/A</v>
      </c>
      <c r="CA921" s="122" t="e">
        <f t="shared" si="448"/>
        <v>#N/A</v>
      </c>
      <c r="CB921" s="122" t="e">
        <f t="shared" si="449"/>
        <v>#N/A</v>
      </c>
    </row>
    <row r="922" spans="1:80" x14ac:dyDescent="0.35">
      <c r="A922" s="101" t="s">
        <v>183</v>
      </c>
      <c r="B922" s="110">
        <v>3</v>
      </c>
      <c r="C922" s="110" t="s">
        <v>44</v>
      </c>
      <c r="D922" s="110">
        <v>2</v>
      </c>
      <c r="E922" s="110"/>
      <c r="F922" s="110">
        <v>3150.4</v>
      </c>
      <c r="G922" s="110">
        <v>3152</v>
      </c>
      <c r="H922" s="110">
        <v>3117.83</v>
      </c>
      <c r="I922" s="110">
        <v>3119.31</v>
      </c>
      <c r="K922" s="110"/>
      <c r="L922" s="110"/>
      <c r="M922" s="110">
        <v>140</v>
      </c>
      <c r="N922" s="110"/>
      <c r="O922" s="110">
        <v>18</v>
      </c>
      <c r="P922" s="110"/>
      <c r="Q922" s="110"/>
      <c r="R922" s="110">
        <v>0.4</v>
      </c>
      <c r="S922" s="110"/>
      <c r="T922" s="78"/>
      <c r="U922" s="78"/>
      <c r="V922" s="78"/>
      <c r="W922" s="78"/>
      <c r="X922" s="110">
        <v>3152</v>
      </c>
      <c r="Y922" s="110"/>
      <c r="Z922" s="110">
        <v>174</v>
      </c>
      <c r="AA922" s="110"/>
      <c r="AB922" s="110"/>
      <c r="AC922" s="110" t="e">
        <v>#N/A</v>
      </c>
      <c r="AD922" s="10">
        <v>217.33699999999999</v>
      </c>
      <c r="AE922" s="110">
        <v>10083</v>
      </c>
      <c r="AH922" s="9">
        <v>0.11657302631578947</v>
      </c>
      <c r="AI922" s="9">
        <v>7.4217105263157931E-2</v>
      </c>
      <c r="AJ922" s="10">
        <v>23.164800000000014</v>
      </c>
      <c r="AK922" s="10">
        <v>1420.3880960526312</v>
      </c>
      <c r="AL922" s="10">
        <v>7245.0077223684193</v>
      </c>
      <c r="AM922" s="10">
        <v>6726.2816999999995</v>
      </c>
      <c r="AN922" s="10">
        <v>7864.9853999999996</v>
      </c>
      <c r="AO922" s="10">
        <v>3.5010315789473658</v>
      </c>
      <c r="AP922" s="10">
        <v>2.3271999999999999</v>
      </c>
      <c r="AQ922" s="10">
        <v>6.7172000000000001</v>
      </c>
      <c r="AR922" s="11">
        <v>0.20780855263157899</v>
      </c>
      <c r="AS922" s="11">
        <v>4.7382662161080038</v>
      </c>
      <c r="AV922" s="78"/>
      <c r="AW922" s="78" t="s">
        <v>411</v>
      </c>
      <c r="AX922" s="78" t="s">
        <v>98</v>
      </c>
      <c r="AY922" s="110">
        <v>3959.2</v>
      </c>
      <c r="AZ922" s="110">
        <v>5171.9679999999998</v>
      </c>
      <c r="BA922" s="78">
        <v>0</v>
      </c>
      <c r="BB922" s="78">
        <v>662.22063906699384</v>
      </c>
      <c r="BC922" s="78" t="str">
        <f t="shared" si="437"/>
        <v>R26S3C2</v>
      </c>
      <c r="BD922" s="78">
        <f t="shared" si="438"/>
        <v>426.25324649001288</v>
      </c>
      <c r="BE922" s="78">
        <v>803.12</v>
      </c>
      <c r="BF922" s="78"/>
      <c r="BG922" s="10">
        <v>25</v>
      </c>
      <c r="BH922" s="142">
        <v>1.2950683796104427</v>
      </c>
      <c r="BI922" s="99" t="e">
        <v>#N/A</v>
      </c>
      <c r="BJ922" s="99" t="e">
        <f t="shared" si="439"/>
        <v>#N/A</v>
      </c>
      <c r="BK922" s="99" t="e">
        <v>#N/A</v>
      </c>
      <c r="BL922" s="142">
        <v>7.7777777777777777</v>
      </c>
      <c r="BM922" s="76" t="str">
        <f t="shared" si="425"/>
        <v>R26S3</v>
      </c>
      <c r="BN922" s="76">
        <f t="shared" si="440"/>
        <v>89.959750476016069</v>
      </c>
      <c r="BO922" s="76"/>
      <c r="BP922" s="110">
        <f t="shared" si="441"/>
        <v>8.0165118669914932</v>
      </c>
      <c r="BQ922" s="144">
        <f t="shared" si="442"/>
        <v>0.4</v>
      </c>
      <c r="BR922" s="110">
        <f t="shared" si="443"/>
        <v>7.5946800750982462</v>
      </c>
      <c r="BS922" s="99">
        <v>4</v>
      </c>
      <c r="BT922" s="99">
        <f t="shared" si="444"/>
        <v>0</v>
      </c>
      <c r="BU922" s="122">
        <v>3</v>
      </c>
      <c r="BV922" s="122">
        <f t="shared" si="445"/>
        <v>0</v>
      </c>
      <c r="BW922" s="122">
        <f t="shared" si="446"/>
        <v>2.2222222222222223E-2</v>
      </c>
      <c r="BX922" s="122" t="s">
        <v>1377</v>
      </c>
      <c r="BY922" s="122">
        <f t="shared" si="447"/>
        <v>0.19109947934724403</v>
      </c>
      <c r="BZ922" s="78" t="e">
        <v>#N/A</v>
      </c>
      <c r="CA922" s="122" t="e">
        <f t="shared" si="448"/>
        <v>#N/A</v>
      </c>
      <c r="CB922" s="122" t="e">
        <f t="shared" si="449"/>
        <v>#N/A</v>
      </c>
    </row>
    <row r="923" spans="1:80" x14ac:dyDescent="0.35">
      <c r="A923" s="101" t="s">
        <v>183</v>
      </c>
      <c r="B923" s="110">
        <v>3</v>
      </c>
      <c r="C923" s="110" t="s">
        <v>44</v>
      </c>
      <c r="D923" s="110">
        <v>1</v>
      </c>
      <c r="E923" s="110"/>
      <c r="F923" s="110">
        <v>3163.5</v>
      </c>
      <c r="G923" s="110">
        <v>3164.8</v>
      </c>
      <c r="H923" s="110">
        <v>3130.78</v>
      </c>
      <c r="I923" s="110">
        <v>3131.97</v>
      </c>
      <c r="K923" s="110"/>
      <c r="L923" s="110"/>
      <c r="M923" s="110">
        <v>234.7</v>
      </c>
      <c r="N923" s="110"/>
      <c r="O923" s="110">
        <v>12</v>
      </c>
      <c r="P923" s="110"/>
      <c r="Q923" s="110"/>
      <c r="R923" s="110">
        <v>0.4</v>
      </c>
      <c r="S923" s="110"/>
      <c r="T923" s="78"/>
      <c r="U923" s="78"/>
      <c r="V923" s="78"/>
      <c r="W923" s="78"/>
      <c r="X923" s="110">
        <v>3164.8</v>
      </c>
      <c r="Y923" s="110"/>
      <c r="Z923" s="110">
        <v>174</v>
      </c>
      <c r="AA923" s="110"/>
      <c r="AB923" s="110"/>
      <c r="AC923" s="110" t="e">
        <v>#N/A</v>
      </c>
      <c r="AD923" s="10">
        <f>AD922</f>
        <v>217.33699999999999</v>
      </c>
      <c r="AE923" s="110">
        <v>10083</v>
      </c>
      <c r="AH923" s="9">
        <f t="shared" ref="AH923:AS923" si="471">AH922</f>
        <v>0.11657302631578947</v>
      </c>
      <c r="AI923" s="9">
        <f t="shared" si="471"/>
        <v>7.4217105263157931E-2</v>
      </c>
      <c r="AJ923" s="10">
        <f t="shared" si="471"/>
        <v>23.164800000000014</v>
      </c>
      <c r="AK923" s="10">
        <f t="shared" si="471"/>
        <v>1420.3880960526312</v>
      </c>
      <c r="AL923" s="10">
        <f t="shared" si="471"/>
        <v>7245.0077223684193</v>
      </c>
      <c r="AM923" s="10">
        <f t="shared" si="471"/>
        <v>6726.2816999999995</v>
      </c>
      <c r="AN923" s="10">
        <f t="shared" si="471"/>
        <v>7864.9853999999996</v>
      </c>
      <c r="AO923" s="10">
        <f t="shared" si="471"/>
        <v>3.5010315789473658</v>
      </c>
      <c r="AP923" s="10">
        <f t="shared" si="471"/>
        <v>2.3271999999999999</v>
      </c>
      <c r="AQ923" s="10">
        <f t="shared" si="471"/>
        <v>6.7172000000000001</v>
      </c>
      <c r="AR923" s="11">
        <f t="shared" si="471"/>
        <v>0.20780855263157899</v>
      </c>
      <c r="AS923" s="11">
        <f t="shared" si="471"/>
        <v>4.7382662161080038</v>
      </c>
      <c r="AV923" s="78"/>
      <c r="AW923" s="78" t="s">
        <v>411</v>
      </c>
      <c r="AX923" s="78" t="s">
        <v>98</v>
      </c>
      <c r="AY923" s="110">
        <v>3965.8</v>
      </c>
      <c r="AZ923" s="110">
        <v>5177.1880000000001</v>
      </c>
      <c r="BA923" s="78">
        <v>0</v>
      </c>
      <c r="BB923" s="78">
        <v>190.28585391303199</v>
      </c>
      <c r="BC923" s="78" t="str">
        <f t="shared" si="437"/>
        <v>R26S3C1</v>
      </c>
      <c r="BD923" s="78">
        <f t="shared" si="438"/>
        <v>426.25324649001288</v>
      </c>
      <c r="BE923" s="78">
        <v>230.50999999999996</v>
      </c>
      <c r="BF923" s="78"/>
      <c r="BG923" s="10">
        <f>BG922</f>
        <v>25</v>
      </c>
      <c r="BH923" s="142">
        <v>1.2950683796104427</v>
      </c>
      <c r="BI923" s="99" t="e">
        <v>#N/A</v>
      </c>
      <c r="BJ923" s="99" t="e">
        <f t="shared" si="439"/>
        <v>#N/A</v>
      </c>
      <c r="BK923" s="99" t="e">
        <v>#N/A</v>
      </c>
      <c r="BL923" s="142">
        <v>19.558333333333334</v>
      </c>
      <c r="BM923" s="76" t="str">
        <f t="shared" si="425"/>
        <v>R26S3</v>
      </c>
      <c r="BN923" s="76">
        <f t="shared" si="440"/>
        <v>89.959750476016069</v>
      </c>
      <c r="BO923" s="76"/>
      <c r="BP923" s="110">
        <f t="shared" si="441"/>
        <v>7.172848283205</v>
      </c>
      <c r="BQ923" s="144">
        <f t="shared" si="442"/>
        <v>0.4</v>
      </c>
      <c r="BR923" s="110">
        <f t="shared" si="443"/>
        <v>7.5946800750982462</v>
      </c>
      <c r="BS923" s="99">
        <v>4</v>
      </c>
      <c r="BT923" s="99">
        <f t="shared" si="444"/>
        <v>0</v>
      </c>
      <c r="BU923" s="122">
        <v>3</v>
      </c>
      <c r="BV923" s="122">
        <f t="shared" si="445"/>
        <v>0</v>
      </c>
      <c r="BW923" s="122">
        <f t="shared" si="446"/>
        <v>3.3333333333333333E-2</v>
      </c>
      <c r="BX923" s="122" t="s">
        <v>1377</v>
      </c>
      <c r="BY923" s="122">
        <f t="shared" si="447"/>
        <v>0.32617226267148519</v>
      </c>
      <c r="BZ923" s="78" t="e">
        <v>#N/A</v>
      </c>
      <c r="CA923" s="122" t="e">
        <f t="shared" si="448"/>
        <v>#N/A</v>
      </c>
      <c r="CB923" s="122" t="e">
        <f t="shared" si="449"/>
        <v>#N/A</v>
      </c>
    </row>
    <row r="924" spans="1:80" x14ac:dyDescent="0.35">
      <c r="A924" s="101" t="s">
        <v>183</v>
      </c>
      <c r="B924" s="110">
        <v>2</v>
      </c>
      <c r="C924" s="110" t="s">
        <v>44</v>
      </c>
      <c r="D924" s="110">
        <v>2</v>
      </c>
      <c r="E924" s="110"/>
      <c r="F924" s="110">
        <v>3226.2</v>
      </c>
      <c r="G924" s="110">
        <v>3227.4</v>
      </c>
      <c r="H924" s="110">
        <v>3192.76</v>
      </c>
      <c r="I924" s="110">
        <v>3193.95</v>
      </c>
      <c r="K924" s="110"/>
      <c r="L924" s="110"/>
      <c r="M924" s="110">
        <v>131</v>
      </c>
      <c r="N924" s="110"/>
      <c r="O924" s="110">
        <v>17</v>
      </c>
      <c r="P924" s="110"/>
      <c r="Q924" s="110"/>
      <c r="R924" s="110">
        <v>0.3</v>
      </c>
      <c r="S924" s="110"/>
      <c r="T924" s="78"/>
      <c r="U924" s="78"/>
      <c r="V924" s="78"/>
      <c r="W924" s="78"/>
      <c r="X924" s="110">
        <v>3227.4</v>
      </c>
      <c r="Y924" s="110"/>
      <c r="Z924" s="110">
        <v>150</v>
      </c>
      <c r="AA924" s="110"/>
      <c r="AB924" s="110"/>
      <c r="AC924" s="110" t="e">
        <v>#N/A</v>
      </c>
      <c r="AD924" s="10">
        <v>111.943</v>
      </c>
      <c r="AE924" s="110">
        <v>10652</v>
      </c>
      <c r="AH924" s="9">
        <v>0.10908082901554403</v>
      </c>
      <c r="AI924" s="9">
        <v>6.9032124352331567E-2</v>
      </c>
      <c r="AJ924" s="10">
        <v>29.413199999999961</v>
      </c>
      <c r="AK924" s="10">
        <v>1510.0923590673558</v>
      </c>
      <c r="AL924" s="10">
        <v>7266.8612683937845</v>
      </c>
      <c r="AM924" s="10">
        <v>6345.6079</v>
      </c>
      <c r="AN924" s="10">
        <v>8384.4159999999993</v>
      </c>
      <c r="AO924" s="10">
        <v>4.0886751295336792</v>
      </c>
      <c r="AP924" s="10">
        <v>2.6855000000000002</v>
      </c>
      <c r="AQ924" s="10">
        <v>8.9139999999999997</v>
      </c>
      <c r="AR924" s="11">
        <v>0.17300984455958557</v>
      </c>
      <c r="AS924" s="11">
        <v>5.0088794213879959</v>
      </c>
      <c r="AV924" s="78"/>
      <c r="AW924" s="78" t="s">
        <v>411</v>
      </c>
      <c r="AX924" s="78" t="s">
        <v>98</v>
      </c>
      <c r="AY924" s="110">
        <v>4006.3</v>
      </c>
      <c r="AZ924" s="110">
        <v>5201.9399999999996</v>
      </c>
      <c r="BA924" s="78">
        <v>0</v>
      </c>
      <c r="BB924" s="78">
        <v>21.804222006624077</v>
      </c>
      <c r="BC924" s="78" t="str">
        <f t="shared" si="437"/>
        <v>R26S2C2</v>
      </c>
      <c r="BD924" s="78">
        <f t="shared" si="438"/>
        <v>97.609723984810373</v>
      </c>
      <c r="BE924" s="78">
        <v>26.07</v>
      </c>
      <c r="BF924" s="78"/>
      <c r="BG924" s="10">
        <v>23.8</v>
      </c>
      <c r="BH924" s="142">
        <v>1.0199502264289517</v>
      </c>
      <c r="BI924" s="99" t="e">
        <v>#N/A</v>
      </c>
      <c r="BJ924" s="99" t="e">
        <f t="shared" si="439"/>
        <v>#N/A</v>
      </c>
      <c r="BK924" s="99" t="e">
        <v>#N/A</v>
      </c>
      <c r="BL924" s="142">
        <v>7.7058823529411766</v>
      </c>
      <c r="BM924" s="76" t="str">
        <f t="shared" si="425"/>
        <v>R26S2</v>
      </c>
      <c r="BN924" s="76">
        <f t="shared" si="440"/>
        <v>19.487337540611435</v>
      </c>
      <c r="BO924" s="76"/>
      <c r="BP924" s="110">
        <f t="shared" si="441"/>
        <v>4.6722818916723456</v>
      </c>
      <c r="BQ924" s="144">
        <f t="shared" si="442"/>
        <v>0.3</v>
      </c>
      <c r="BR924" s="110">
        <f t="shared" si="443"/>
        <v>4.3884430706397843</v>
      </c>
      <c r="BS924" s="99">
        <v>4</v>
      </c>
      <c r="BT924" s="99">
        <f t="shared" si="444"/>
        <v>0</v>
      </c>
      <c r="BU924" s="122">
        <v>3</v>
      </c>
      <c r="BV924" s="122">
        <f t="shared" si="445"/>
        <v>0</v>
      </c>
      <c r="BW924" s="122">
        <f t="shared" si="446"/>
        <v>1.7647058823529412E-2</v>
      </c>
      <c r="BX924" s="122" t="s">
        <v>1377</v>
      </c>
      <c r="BY924" s="122">
        <f t="shared" si="447"/>
        <v>0.19900725189147386</v>
      </c>
      <c r="BZ924" s="78" t="e">
        <v>#N/A</v>
      </c>
      <c r="CA924" s="122" t="e">
        <f t="shared" si="448"/>
        <v>#N/A</v>
      </c>
      <c r="CB924" s="122" t="e">
        <f t="shared" si="449"/>
        <v>#N/A</v>
      </c>
    </row>
    <row r="925" spans="1:80" x14ac:dyDescent="0.35">
      <c r="A925" s="101" t="s">
        <v>183</v>
      </c>
      <c r="B925" s="110">
        <v>2</v>
      </c>
      <c r="C925" s="110" t="s">
        <v>44</v>
      </c>
      <c r="D925" s="110">
        <v>1</v>
      </c>
      <c r="E925" s="110"/>
      <c r="F925" s="110">
        <v>3256.5</v>
      </c>
      <c r="G925" s="110">
        <v>3257.7</v>
      </c>
      <c r="H925" s="110">
        <v>3222.71</v>
      </c>
      <c r="I925" s="110">
        <v>3223.9</v>
      </c>
      <c r="K925" s="110"/>
      <c r="L925" s="110"/>
      <c r="M925" s="110">
        <v>195</v>
      </c>
      <c r="N925" s="110"/>
      <c r="O925" s="110">
        <v>13</v>
      </c>
      <c r="P925" s="110"/>
      <c r="Q925" s="110"/>
      <c r="R925" s="110">
        <v>0.3</v>
      </c>
      <c r="S925" s="110"/>
      <c r="T925" s="78"/>
      <c r="U925" s="78"/>
      <c r="V925" s="78"/>
      <c r="W925" s="78"/>
      <c r="X925" s="110">
        <v>3257.7</v>
      </c>
      <c r="Y925" s="110"/>
      <c r="Z925" s="110">
        <v>150</v>
      </c>
      <c r="AA925" s="110"/>
      <c r="AB925" s="110"/>
      <c r="AC925" s="110" t="e">
        <v>#N/A</v>
      </c>
      <c r="AD925" s="10">
        <f>AD924</f>
        <v>111.943</v>
      </c>
      <c r="AE925" s="110">
        <v>10652</v>
      </c>
      <c r="AH925" s="9">
        <f t="shared" ref="AH925:AS925" si="472">AH924</f>
        <v>0.10908082901554403</v>
      </c>
      <c r="AI925" s="9">
        <f t="shared" si="472"/>
        <v>6.9032124352331567E-2</v>
      </c>
      <c r="AJ925" s="10">
        <f t="shared" si="472"/>
        <v>29.413199999999961</v>
      </c>
      <c r="AK925" s="10">
        <f t="shared" si="472"/>
        <v>1510.0923590673558</v>
      </c>
      <c r="AL925" s="10">
        <f t="shared" si="472"/>
        <v>7266.8612683937845</v>
      </c>
      <c r="AM925" s="10">
        <f t="shared" si="472"/>
        <v>6345.6079</v>
      </c>
      <c r="AN925" s="10">
        <f t="shared" si="472"/>
        <v>8384.4159999999993</v>
      </c>
      <c r="AO925" s="10">
        <f t="shared" si="472"/>
        <v>4.0886751295336792</v>
      </c>
      <c r="AP925" s="10">
        <f t="shared" si="472"/>
        <v>2.6855000000000002</v>
      </c>
      <c r="AQ925" s="10">
        <f t="shared" si="472"/>
        <v>8.9139999999999997</v>
      </c>
      <c r="AR925" s="11">
        <f t="shared" si="472"/>
        <v>0.17300984455958557</v>
      </c>
      <c r="AS925" s="11">
        <f t="shared" si="472"/>
        <v>5.0088794213879959</v>
      </c>
      <c r="AV925" s="78"/>
      <c r="AW925" s="78" t="s">
        <v>411</v>
      </c>
      <c r="AX925" s="78" t="s">
        <v>98</v>
      </c>
      <c r="AY925" s="110">
        <v>4027</v>
      </c>
      <c r="AZ925" s="110">
        <v>5213.92</v>
      </c>
      <c r="BA925" s="78">
        <v>0</v>
      </c>
      <c r="BB925" s="78">
        <v>173.41522596299666</v>
      </c>
      <c r="BC925" s="78" t="str">
        <f t="shared" si="437"/>
        <v>R26S2C1</v>
      </c>
      <c r="BD925" s="78">
        <f t="shared" si="438"/>
        <v>97.609723984810373</v>
      </c>
      <c r="BE925" s="78">
        <v>205.83</v>
      </c>
      <c r="BF925" s="78"/>
      <c r="BG925" s="10">
        <f>BG924</f>
        <v>23.8</v>
      </c>
      <c r="BH925" s="142">
        <v>1.0199502264289517</v>
      </c>
      <c r="BI925" s="99" t="e">
        <v>#N/A</v>
      </c>
      <c r="BJ925" s="99" t="e">
        <f t="shared" si="439"/>
        <v>#N/A</v>
      </c>
      <c r="BK925" s="99" t="e">
        <v>#N/A</v>
      </c>
      <c r="BL925" s="142">
        <v>15</v>
      </c>
      <c r="BM925" s="76" t="str">
        <f t="shared" si="425"/>
        <v>R26S2</v>
      </c>
      <c r="BN925" s="76">
        <f t="shared" si="440"/>
        <v>19.487337540611435</v>
      </c>
      <c r="BO925" s="76"/>
      <c r="BP925" s="110">
        <f t="shared" si="441"/>
        <v>4.1046042496072239</v>
      </c>
      <c r="BQ925" s="144">
        <f t="shared" si="442"/>
        <v>0.3</v>
      </c>
      <c r="BR925" s="110">
        <f t="shared" si="443"/>
        <v>4.3884430706397843</v>
      </c>
      <c r="BS925" s="99">
        <v>4</v>
      </c>
      <c r="BT925" s="99">
        <f t="shared" si="444"/>
        <v>0</v>
      </c>
      <c r="BU925" s="122">
        <v>3</v>
      </c>
      <c r="BV925" s="122">
        <f t="shared" si="445"/>
        <v>0</v>
      </c>
      <c r="BW925" s="122">
        <f t="shared" si="446"/>
        <v>2.3076923076923075E-2</v>
      </c>
      <c r="BX925" s="122" t="s">
        <v>1377</v>
      </c>
      <c r="BY925" s="122">
        <f t="shared" si="447"/>
        <v>0.2874519774018649</v>
      </c>
      <c r="BZ925" s="78" t="e">
        <v>#N/A</v>
      </c>
      <c r="CA925" s="122" t="e">
        <f t="shared" si="448"/>
        <v>#N/A</v>
      </c>
      <c r="CB925" s="122" t="e">
        <f t="shared" si="449"/>
        <v>#N/A</v>
      </c>
    </row>
    <row r="926" spans="1:80" x14ac:dyDescent="0.35">
      <c r="A926" s="101" t="s">
        <v>183</v>
      </c>
      <c r="B926" s="110">
        <v>1</v>
      </c>
      <c r="C926" s="110" t="s">
        <v>44</v>
      </c>
      <c r="D926" s="110">
        <v>1</v>
      </c>
      <c r="E926" s="110"/>
      <c r="F926" s="110">
        <v>3395.1</v>
      </c>
      <c r="G926" s="110">
        <v>3400</v>
      </c>
      <c r="H926" s="110">
        <v>3359.71</v>
      </c>
      <c r="I926" s="110">
        <v>3364.56</v>
      </c>
      <c r="K926" s="110"/>
      <c r="L926" s="110"/>
      <c r="M926" s="110">
        <v>134</v>
      </c>
      <c r="N926" s="110"/>
      <c r="O926" s="110">
        <v>31</v>
      </c>
      <c r="P926" s="110"/>
      <c r="Q926" s="110"/>
      <c r="R926" s="110">
        <v>0.3</v>
      </c>
      <c r="S926" s="110"/>
      <c r="T926" s="78"/>
      <c r="U926" s="78"/>
      <c r="V926" s="78"/>
      <c r="W926" s="78"/>
      <c r="X926" s="110">
        <v>3400.1</v>
      </c>
      <c r="Y926" s="110"/>
      <c r="Z926" s="110">
        <v>281</v>
      </c>
      <c r="AA926" s="110"/>
      <c r="AB926" s="110"/>
      <c r="AC926" s="110" t="e">
        <v>#N/A</v>
      </c>
      <c r="AD926" s="48">
        <v>149.08600000000001</v>
      </c>
      <c r="AE926" s="110">
        <v>8705</v>
      </c>
      <c r="AH926" s="47">
        <v>0.14875670103092778</v>
      </c>
      <c r="AI926" s="47">
        <v>0.10485463917525777</v>
      </c>
      <c r="AJ926" s="48">
        <v>29.565599999999904</v>
      </c>
      <c r="AK926" s="48">
        <v>1007.6280963917529</v>
      </c>
      <c r="AL926" s="48">
        <v>7348.300588659793</v>
      </c>
      <c r="AM926" s="48">
        <v>6792.8198000000002</v>
      </c>
      <c r="AN926" s="48">
        <v>8255.6972999999998</v>
      </c>
      <c r="AO926" s="48">
        <v>3.6549489690721657</v>
      </c>
      <c r="AP926" s="48">
        <v>2.7382</v>
      </c>
      <c r="AQ926" s="48">
        <v>6.3304999999999998</v>
      </c>
      <c r="AR926" s="49">
        <v>0.35069329896907236</v>
      </c>
      <c r="AS926" s="49">
        <v>10.205673012539973</v>
      </c>
      <c r="AV926" s="78"/>
      <c r="AW926" s="78" t="s">
        <v>411</v>
      </c>
      <c r="AX926" s="78" t="s">
        <v>98</v>
      </c>
      <c r="AY926" s="110">
        <v>4132.8</v>
      </c>
      <c r="AZ926" s="110">
        <v>5268.6440000000002</v>
      </c>
      <c r="BA926" s="78">
        <v>18.88</v>
      </c>
      <c r="BB926" s="78">
        <v>632.68371360855895</v>
      </c>
      <c r="BC926" s="78" t="str">
        <f t="shared" si="437"/>
        <v>R26S1C1</v>
      </c>
      <c r="BD926" s="78">
        <f t="shared" si="438"/>
        <v>632.68371360855895</v>
      </c>
      <c r="BE926" s="78">
        <v>718.63000000000011</v>
      </c>
      <c r="BF926" s="78"/>
      <c r="BG926" s="10">
        <v>25.6</v>
      </c>
      <c r="BH926" s="142">
        <v>1.0485158427361563</v>
      </c>
      <c r="BI926" s="99" t="e">
        <v>#N/A</v>
      </c>
      <c r="BJ926" s="99" t="e">
        <f t="shared" si="439"/>
        <v>#N/A</v>
      </c>
      <c r="BK926" s="99" t="e">
        <v>#N/A</v>
      </c>
      <c r="BL926" s="142">
        <v>4.32258064516129</v>
      </c>
      <c r="BM926" s="76" t="str">
        <f t="shared" si="425"/>
        <v>R26S1</v>
      </c>
      <c r="BN926" s="76">
        <f t="shared" si="440"/>
        <v>61.993335748770726</v>
      </c>
      <c r="BO926" s="76"/>
      <c r="BP926" s="110">
        <f t="shared" si="441"/>
        <v>3.3359741991621217</v>
      </c>
      <c r="BQ926" s="144">
        <f t="shared" si="442"/>
        <v>0.3</v>
      </c>
      <c r="BR926" s="110">
        <f t="shared" si="443"/>
        <v>3.3359741991621217</v>
      </c>
      <c r="BS926" s="99">
        <v>4</v>
      </c>
      <c r="BT926" s="99">
        <f t="shared" si="444"/>
        <v>0</v>
      </c>
      <c r="BU926" s="122">
        <v>3</v>
      </c>
      <c r="BV926" s="122">
        <f t="shared" si="445"/>
        <v>0</v>
      </c>
      <c r="BW926" s="122">
        <f t="shared" si="446"/>
        <v>9.6774193548387101E-3</v>
      </c>
      <c r="BX926" s="122" t="s">
        <v>1377</v>
      </c>
      <c r="BY926" s="122">
        <f t="shared" si="447"/>
        <v>0.10975252126406559</v>
      </c>
      <c r="BZ926" s="78" t="e">
        <v>#N/A</v>
      </c>
      <c r="CA926" s="122" t="e">
        <f t="shared" si="448"/>
        <v>#N/A</v>
      </c>
      <c r="CB926" s="122" t="e">
        <f t="shared" si="449"/>
        <v>#N/A</v>
      </c>
    </row>
    <row r="927" spans="1:80" x14ac:dyDescent="0.35">
      <c r="A927" s="101" t="s">
        <v>185</v>
      </c>
      <c r="B927" s="110">
        <v>7</v>
      </c>
      <c r="C927" s="110" t="s">
        <v>46</v>
      </c>
      <c r="D927" s="110">
        <v>3</v>
      </c>
      <c r="F927" s="110">
        <v>2731</v>
      </c>
      <c r="G927" s="110">
        <v>2731.8</v>
      </c>
      <c r="H927" s="110">
        <v>2703.07</v>
      </c>
      <c r="I927" s="78">
        <v>2731</v>
      </c>
      <c r="J927" s="110"/>
      <c r="K927" s="110"/>
      <c r="L927" s="110"/>
      <c r="M927" s="126">
        <v>94.483389210606518</v>
      </c>
      <c r="N927" s="110"/>
      <c r="O927" s="110">
        <v>6.0999999999999091</v>
      </c>
      <c r="P927" s="110"/>
      <c r="Q927" s="110"/>
      <c r="R927" s="110">
        <v>0.31</v>
      </c>
      <c r="S927" s="78"/>
      <c r="T927" s="78"/>
      <c r="U927" s="78"/>
      <c r="V927" s="78"/>
      <c r="W927" s="78"/>
      <c r="X927" s="78"/>
      <c r="Y927" s="78"/>
      <c r="Z927" s="110">
        <v>520</v>
      </c>
      <c r="AA927" s="110"/>
      <c r="AB927" s="110"/>
      <c r="AC927" s="110" t="e">
        <v>#N/A</v>
      </c>
      <c r="AD927" s="10">
        <v>237.203</v>
      </c>
      <c r="AE927" s="110">
        <v>7688</v>
      </c>
      <c r="AH927" s="9">
        <v>0.19022980392156852</v>
      </c>
      <c r="AI927" s="9">
        <v>8.35341176470588E-2</v>
      </c>
      <c r="AJ927" s="10">
        <v>38.861999999999171</v>
      </c>
      <c r="AK927" s="10">
        <v>1462.0279160784326</v>
      </c>
      <c r="AL927" s="10">
        <v>6359.6827513725466</v>
      </c>
      <c r="AM927" s="10">
        <v>5661.8208000000004</v>
      </c>
      <c r="AN927" s="10">
        <v>7322.5391</v>
      </c>
      <c r="AO927" s="10">
        <v>1.9009164705882347</v>
      </c>
      <c r="AP927" s="10">
        <v>1.1866000000000001</v>
      </c>
      <c r="AQ927" s="10">
        <v>2.7311999999999999</v>
      </c>
      <c r="AR927" s="11">
        <v>1.6603517647058821</v>
      </c>
      <c r="AS927" s="11">
        <v>63.51155421260264</v>
      </c>
      <c r="AT927" s="78"/>
      <c r="AU927" s="78"/>
      <c r="AV927" s="78"/>
      <c r="AW927" s="78" t="s">
        <v>411</v>
      </c>
      <c r="AX927" s="78" t="s">
        <v>98</v>
      </c>
      <c r="AY927" s="78">
        <v>3564.2</v>
      </c>
      <c r="AZ927" s="78">
        <v>5006.3760000000002</v>
      </c>
      <c r="BA927" s="78"/>
      <c r="BB927" s="78">
        <v>562.83005680305314</v>
      </c>
      <c r="BC927" s="78" t="str">
        <f t="shared" si="437"/>
        <v>R28S7C3</v>
      </c>
      <c r="BD927" s="78">
        <f t="shared" si="438"/>
        <v>621.12692280051772</v>
      </c>
      <c r="BE927" s="78">
        <v>811.70000000000027</v>
      </c>
      <c r="BF927" s="78"/>
      <c r="BG927" s="10">
        <v>36.15</v>
      </c>
      <c r="BH927" s="142">
        <v>0.54809325304925582</v>
      </c>
      <c r="BI927" s="99" t="e">
        <v>#N/A</v>
      </c>
      <c r="BJ927" s="99" t="e">
        <f t="shared" si="439"/>
        <v>#N/A</v>
      </c>
      <c r="BK927" s="99" t="e">
        <v>#N/A</v>
      </c>
      <c r="BL927" s="142">
        <v>15.489080198460316</v>
      </c>
      <c r="BM927" s="76" t="str">
        <f t="shared" si="425"/>
        <v>R28S7</v>
      </c>
      <c r="BN927" s="76">
        <f t="shared" si="440"/>
        <v>9.7797468586789371</v>
      </c>
      <c r="BO927" s="76"/>
      <c r="BP927" s="110">
        <f t="shared" si="441"/>
        <v>38.254910614433008</v>
      </c>
      <c r="BQ927" s="144">
        <f t="shared" si="442"/>
        <v>0.31</v>
      </c>
      <c r="BR927" s="110">
        <f t="shared" si="443"/>
        <v>34.36650739761722</v>
      </c>
      <c r="BS927" s="99">
        <v>4</v>
      </c>
      <c r="BT927" s="99">
        <f t="shared" si="444"/>
        <v>0</v>
      </c>
      <c r="BU927" s="122">
        <v>3</v>
      </c>
      <c r="BV927" s="122">
        <f t="shared" si="445"/>
        <v>0</v>
      </c>
      <c r="BW927" s="122">
        <f t="shared" si="446"/>
        <v>5.0819672131148297E-2</v>
      </c>
      <c r="BX927" s="122" t="s">
        <v>1376</v>
      </c>
      <c r="BY927" s="122">
        <f t="shared" si="447"/>
        <v>0.51110370697252894</v>
      </c>
      <c r="BZ927" s="78" t="e">
        <v>#N/A</v>
      </c>
      <c r="CA927" s="122" t="e">
        <f t="shared" si="448"/>
        <v>#N/A</v>
      </c>
      <c r="CB927" s="122" t="e">
        <f t="shared" si="449"/>
        <v>#N/A</v>
      </c>
    </row>
    <row r="928" spans="1:80" x14ac:dyDescent="0.35">
      <c r="A928" s="101" t="s">
        <v>185</v>
      </c>
      <c r="B928" s="110">
        <v>7</v>
      </c>
      <c r="C928" s="110" t="s">
        <v>46</v>
      </c>
      <c r="D928" s="110">
        <v>2</v>
      </c>
      <c r="F928" s="110">
        <v>2743.5</v>
      </c>
      <c r="G928" s="110">
        <v>2744.3</v>
      </c>
      <c r="H928" s="110">
        <v>2715.29</v>
      </c>
      <c r="I928" s="78">
        <v>2743.5</v>
      </c>
      <c r="J928" s="110"/>
      <c r="K928" s="110"/>
      <c r="L928" s="110"/>
      <c r="M928" s="126">
        <v>134.1054556537641</v>
      </c>
      <c r="N928" s="110"/>
      <c r="O928" s="110">
        <v>6</v>
      </c>
      <c r="P928" s="110"/>
      <c r="Q928" s="110"/>
      <c r="R928" s="110">
        <v>0.31</v>
      </c>
      <c r="S928" s="78"/>
      <c r="T928" s="78"/>
      <c r="U928" s="78"/>
      <c r="V928" s="78"/>
      <c r="W928" s="78"/>
      <c r="X928" s="78"/>
      <c r="Y928" s="78"/>
      <c r="Z928" s="110">
        <v>520</v>
      </c>
      <c r="AA928" s="110"/>
      <c r="AB928" s="110"/>
      <c r="AC928" s="110" t="e">
        <v>#N/A</v>
      </c>
      <c r="AD928" s="10">
        <f t="shared" ref="AD928:AD929" si="473">AD927</f>
        <v>237.203</v>
      </c>
      <c r="AE928" s="110">
        <v>7688</v>
      </c>
      <c r="AH928" s="9">
        <f t="shared" ref="AH928:AS929" si="474">AH927</f>
        <v>0.19022980392156852</v>
      </c>
      <c r="AI928" s="9">
        <f t="shared" si="474"/>
        <v>8.35341176470588E-2</v>
      </c>
      <c r="AJ928" s="10">
        <f t="shared" si="474"/>
        <v>38.861999999999171</v>
      </c>
      <c r="AK928" s="10">
        <f t="shared" si="474"/>
        <v>1462.0279160784326</v>
      </c>
      <c r="AL928" s="10">
        <f t="shared" si="474"/>
        <v>6359.6827513725466</v>
      </c>
      <c r="AM928" s="10">
        <f t="shared" si="474"/>
        <v>5661.8208000000004</v>
      </c>
      <c r="AN928" s="10">
        <f t="shared" si="474"/>
        <v>7322.5391</v>
      </c>
      <c r="AO928" s="10">
        <f t="shared" si="474"/>
        <v>1.9009164705882347</v>
      </c>
      <c r="AP928" s="10">
        <f t="shared" si="474"/>
        <v>1.1866000000000001</v>
      </c>
      <c r="AQ928" s="10">
        <f t="shared" si="474"/>
        <v>2.7311999999999999</v>
      </c>
      <c r="AR928" s="11">
        <f t="shared" si="474"/>
        <v>1.6603517647058821</v>
      </c>
      <c r="AS928" s="11">
        <f t="shared" si="474"/>
        <v>63.51155421260264</v>
      </c>
      <c r="AT928" s="78"/>
      <c r="AU928" s="78"/>
      <c r="AV928" s="78"/>
      <c r="AW928" s="78" t="s">
        <v>411</v>
      </c>
      <c r="AX928" s="78" t="s">
        <v>98</v>
      </c>
      <c r="AY928" s="78">
        <v>3574.6</v>
      </c>
      <c r="AZ928" s="78">
        <v>5011.268</v>
      </c>
      <c r="BA928" s="78"/>
      <c r="BB928" s="78">
        <v>527.33825769071211</v>
      </c>
      <c r="BC928" s="78" t="str">
        <f t="shared" si="437"/>
        <v>R28S7C2</v>
      </c>
      <c r="BD928" s="78">
        <f t="shared" si="438"/>
        <v>621.12692280051772</v>
      </c>
      <c r="BE928" s="78">
        <v>757.61</v>
      </c>
      <c r="BF928" s="78"/>
      <c r="BG928" s="10">
        <f t="shared" ref="BG928:BG929" si="475">BG927</f>
        <v>36.15</v>
      </c>
      <c r="BH928" s="142">
        <v>0.54809325304925582</v>
      </c>
      <c r="BI928" s="99" t="e">
        <v>#N/A</v>
      </c>
      <c r="BJ928" s="99" t="e">
        <f t="shared" si="439"/>
        <v>#N/A</v>
      </c>
      <c r="BK928" s="99" t="e">
        <v>#N/A</v>
      </c>
      <c r="BL928" s="142">
        <v>22.350909275627348</v>
      </c>
      <c r="BM928" s="76" t="str">
        <f t="shared" si="425"/>
        <v>R28S7</v>
      </c>
      <c r="BN928" s="76">
        <f t="shared" si="440"/>
        <v>9.7797468586789371</v>
      </c>
      <c r="BO928" s="76"/>
      <c r="BP928" s="110">
        <f t="shared" si="441"/>
        <v>27.401528777231714</v>
      </c>
      <c r="BQ928" s="144">
        <f t="shared" si="442"/>
        <v>0.31</v>
      </c>
      <c r="BR928" s="110">
        <f t="shared" si="443"/>
        <v>34.36650739761722</v>
      </c>
      <c r="BS928" s="99">
        <v>4</v>
      </c>
      <c r="BT928" s="99">
        <f t="shared" si="444"/>
        <v>0</v>
      </c>
      <c r="BU928" s="122">
        <v>3</v>
      </c>
      <c r="BV928" s="122">
        <f t="shared" si="445"/>
        <v>0</v>
      </c>
      <c r="BW928" s="122">
        <f t="shared" si="446"/>
        <v>5.1666666666666666E-2</v>
      </c>
      <c r="BX928" s="122" t="s">
        <v>1376</v>
      </c>
      <c r="BY928" s="122">
        <f t="shared" si="447"/>
        <v>0.56716622581644993</v>
      </c>
      <c r="BZ928" s="78" t="e">
        <v>#N/A</v>
      </c>
      <c r="CA928" s="122" t="e">
        <f t="shared" si="448"/>
        <v>#N/A</v>
      </c>
      <c r="CB928" s="122" t="e">
        <f t="shared" si="449"/>
        <v>#N/A</v>
      </c>
    </row>
    <row r="929" spans="1:80" x14ac:dyDescent="0.35">
      <c r="A929" s="101" t="s">
        <v>185</v>
      </c>
      <c r="B929" s="110">
        <v>7</v>
      </c>
      <c r="C929" s="110" t="s">
        <v>46</v>
      </c>
      <c r="D929" s="110">
        <v>1</v>
      </c>
      <c r="F929" s="110">
        <v>2777</v>
      </c>
      <c r="G929" s="110">
        <v>2777.8</v>
      </c>
      <c r="H929" s="110">
        <v>2748.11</v>
      </c>
      <c r="I929" s="78">
        <v>2777</v>
      </c>
      <c r="J929" s="110"/>
      <c r="K929" s="110"/>
      <c r="L929" s="110"/>
      <c r="M929" s="126">
        <v>64.004876562023767</v>
      </c>
      <c r="N929" s="110"/>
      <c r="O929" s="110">
        <v>9.1999999999998181</v>
      </c>
      <c r="P929" s="110"/>
      <c r="Q929" s="110"/>
      <c r="R929" s="110">
        <v>0.31</v>
      </c>
      <c r="S929" s="78"/>
      <c r="T929" s="78"/>
      <c r="U929" s="78"/>
      <c r="V929" s="78"/>
      <c r="W929" s="78"/>
      <c r="X929" s="78"/>
      <c r="Y929" s="78"/>
      <c r="Z929" s="110">
        <v>520</v>
      </c>
      <c r="AA929" s="110"/>
      <c r="AB929" s="110"/>
      <c r="AC929" s="110" t="e">
        <v>#N/A</v>
      </c>
      <c r="AD929" s="10">
        <f t="shared" si="473"/>
        <v>237.203</v>
      </c>
      <c r="AE929" s="110">
        <v>7688</v>
      </c>
      <c r="AH929" s="9">
        <f t="shared" si="474"/>
        <v>0.19022980392156852</v>
      </c>
      <c r="AI929" s="9">
        <f t="shared" si="474"/>
        <v>8.35341176470588E-2</v>
      </c>
      <c r="AJ929" s="10">
        <f t="shared" si="474"/>
        <v>38.861999999999171</v>
      </c>
      <c r="AK929" s="10">
        <f t="shared" si="474"/>
        <v>1462.0279160784326</v>
      </c>
      <c r="AL929" s="10">
        <f t="shared" si="474"/>
        <v>6359.6827513725466</v>
      </c>
      <c r="AM929" s="10">
        <f t="shared" si="474"/>
        <v>5661.8208000000004</v>
      </c>
      <c r="AN929" s="10">
        <f t="shared" si="474"/>
        <v>7322.5391</v>
      </c>
      <c r="AO929" s="10">
        <f t="shared" si="474"/>
        <v>1.9009164705882347</v>
      </c>
      <c r="AP929" s="10">
        <f t="shared" si="474"/>
        <v>1.1866000000000001</v>
      </c>
      <c r="AQ929" s="10">
        <f t="shared" si="474"/>
        <v>2.7311999999999999</v>
      </c>
      <c r="AR929" s="11">
        <f t="shared" si="474"/>
        <v>1.6603517647058821</v>
      </c>
      <c r="AS929" s="11">
        <f t="shared" si="474"/>
        <v>63.51155421260264</v>
      </c>
      <c r="AT929" s="78"/>
      <c r="AU929" s="78"/>
      <c r="AV929" s="78"/>
      <c r="AW929" s="78" t="s">
        <v>411</v>
      </c>
      <c r="AX929" s="78" t="s">
        <v>98</v>
      </c>
      <c r="AY929" s="78">
        <v>3581.6</v>
      </c>
      <c r="AZ929" s="78">
        <v>5024.3599999999997</v>
      </c>
      <c r="BA929" s="78"/>
      <c r="BB929" s="78">
        <v>773.2124539077879</v>
      </c>
      <c r="BC929" s="78" t="str">
        <f t="shared" si="437"/>
        <v>R28S7C1</v>
      </c>
      <c r="BD929" s="78">
        <f t="shared" si="438"/>
        <v>621.12692280051772</v>
      </c>
      <c r="BE929" s="78">
        <v>1115.56</v>
      </c>
      <c r="BF929" s="78"/>
      <c r="BG929" s="10">
        <f t="shared" si="475"/>
        <v>36.15</v>
      </c>
      <c r="BH929" s="142">
        <v>0.54809325304925582</v>
      </c>
      <c r="BI929" s="99" t="e">
        <v>#N/A</v>
      </c>
      <c r="BJ929" s="99" t="e">
        <f t="shared" si="439"/>
        <v>#N/A</v>
      </c>
      <c r="BK929" s="99" t="e">
        <v>#N/A</v>
      </c>
      <c r="BL929" s="142">
        <v>6.9570518002201123</v>
      </c>
      <c r="BM929" s="76" t="str">
        <f t="shared" si="425"/>
        <v>R28S7</v>
      </c>
      <c r="BN929" s="76">
        <f t="shared" si="440"/>
        <v>9.7797468586789371</v>
      </c>
      <c r="BO929" s="76"/>
      <c r="BP929" s="110">
        <f t="shared" si="441"/>
        <v>37.443082801186947</v>
      </c>
      <c r="BQ929" s="144">
        <f t="shared" si="442"/>
        <v>0.31</v>
      </c>
      <c r="BR929" s="110">
        <f t="shared" si="443"/>
        <v>34.36650739761722</v>
      </c>
      <c r="BS929" s="99">
        <v>4</v>
      </c>
      <c r="BT929" s="99">
        <f t="shared" si="444"/>
        <v>0</v>
      </c>
      <c r="BU929" s="122">
        <v>3</v>
      </c>
      <c r="BV929" s="122">
        <f t="shared" si="445"/>
        <v>0</v>
      </c>
      <c r="BW929" s="122">
        <f t="shared" si="446"/>
        <v>3.3695652173913709E-2</v>
      </c>
      <c r="BX929" s="122" t="s">
        <v>1376</v>
      </c>
      <c r="BY929" s="122">
        <f t="shared" si="447"/>
        <v>0.30744358718632997</v>
      </c>
      <c r="BZ929" s="78" t="e">
        <v>#N/A</v>
      </c>
      <c r="CA929" s="122" t="e">
        <f t="shared" si="448"/>
        <v>#N/A</v>
      </c>
      <c r="CB929" s="122" t="e">
        <f t="shared" si="449"/>
        <v>#N/A</v>
      </c>
    </row>
    <row r="930" spans="1:80" x14ac:dyDescent="0.35">
      <c r="A930" s="101" t="s">
        <v>185</v>
      </c>
      <c r="B930" s="110">
        <v>6</v>
      </c>
      <c r="C930" s="110" t="s">
        <v>45</v>
      </c>
      <c r="D930" s="110">
        <v>1</v>
      </c>
      <c r="F930" s="110">
        <v>2920</v>
      </c>
      <c r="G930" s="110">
        <v>2924</v>
      </c>
      <c r="H930" s="110">
        <v>2888.54</v>
      </c>
      <c r="I930" s="78">
        <v>2920</v>
      </c>
      <c r="J930" s="110"/>
      <c r="K930" s="110"/>
      <c r="L930" s="110"/>
      <c r="M930" s="126">
        <v>115.81834806461444</v>
      </c>
      <c r="N930" s="110"/>
      <c r="O930" s="110">
        <v>21.640000000000327</v>
      </c>
      <c r="P930" s="110"/>
      <c r="Q930" s="110"/>
      <c r="R930" s="110">
        <v>0.39</v>
      </c>
      <c r="S930" s="78"/>
      <c r="T930" s="78"/>
      <c r="U930" s="78"/>
      <c r="V930" s="78"/>
      <c r="W930" s="78"/>
      <c r="X930" s="78"/>
      <c r="Y930" s="78"/>
      <c r="Z930" s="110">
        <v>650</v>
      </c>
      <c r="AA930" s="110"/>
      <c r="AB930" s="110"/>
      <c r="AC930" s="110" t="e">
        <v>#N/A</v>
      </c>
      <c r="AD930" s="10">
        <v>270.69799999999998</v>
      </c>
      <c r="AE930" s="110">
        <v>8334</v>
      </c>
      <c r="AH930" s="9">
        <v>0.11780638297872344</v>
      </c>
      <c r="AI930" s="9">
        <v>6.927730496453903E-2</v>
      </c>
      <c r="AJ930" s="10">
        <v>21.488400000000183</v>
      </c>
      <c r="AK930" s="10">
        <v>1551.5630893617022</v>
      </c>
      <c r="AL930" s="10">
        <v>6372.3668517730503</v>
      </c>
      <c r="AM930" s="10">
        <v>5635.9502000000002</v>
      </c>
      <c r="AN930" s="10">
        <v>6772.8407999999999</v>
      </c>
      <c r="AO930" s="10">
        <v>3.2655368794326218</v>
      </c>
      <c r="AP930" s="10">
        <v>1.8064</v>
      </c>
      <c r="AQ930" s="10">
        <v>5.5888999999999998</v>
      </c>
      <c r="AR930" s="11">
        <v>0.18660141843971617</v>
      </c>
      <c r="AS930" s="11">
        <v>3.9468125950560307</v>
      </c>
      <c r="AT930" s="78"/>
      <c r="AU930" s="78"/>
      <c r="AV930" s="78"/>
      <c r="AW930" s="78" t="s">
        <v>411</v>
      </c>
      <c r="AX930" s="78" t="s">
        <v>98</v>
      </c>
      <c r="AY930" s="78">
        <v>3632.9</v>
      </c>
      <c r="AZ930" s="78">
        <v>5081.82</v>
      </c>
      <c r="BA930" s="78"/>
      <c r="BB930" s="78">
        <v>437.80885073019914</v>
      </c>
      <c r="BC930" s="78" t="str">
        <f t="shared" si="437"/>
        <v>R28S6C1</v>
      </c>
      <c r="BD930" s="78">
        <f t="shared" si="438"/>
        <v>437.80885073019914</v>
      </c>
      <c r="BE930" s="78">
        <v>634.35</v>
      </c>
      <c r="BF930" s="78"/>
      <c r="BG930" s="10">
        <v>37.619999999999997</v>
      </c>
      <c r="BH930" s="142">
        <v>1.0070549691926873</v>
      </c>
      <c r="BI930" s="99" t="e">
        <v>#N/A</v>
      </c>
      <c r="BJ930" s="99" t="e">
        <f t="shared" si="439"/>
        <v>#N/A</v>
      </c>
      <c r="BK930" s="99" t="e">
        <v>#N/A</v>
      </c>
      <c r="BL930" s="142">
        <v>5.3520493560357068</v>
      </c>
      <c r="BM930" s="76" t="str">
        <f t="shared" si="425"/>
        <v>R28S6</v>
      </c>
      <c r="BN930" s="76">
        <f t="shared" si="440"/>
        <v>110.92719509373711</v>
      </c>
      <c r="BO930" s="76"/>
      <c r="BP930" s="110">
        <f t="shared" si="441"/>
        <v>10.03928392802861</v>
      </c>
      <c r="BQ930" s="144">
        <f t="shared" si="442"/>
        <v>0.39</v>
      </c>
      <c r="BR930" s="110">
        <f t="shared" si="443"/>
        <v>10.03928392802861</v>
      </c>
      <c r="BS930" s="99">
        <v>4</v>
      </c>
      <c r="BT930" s="99">
        <f t="shared" si="444"/>
        <v>0</v>
      </c>
      <c r="BU930" s="122">
        <v>3</v>
      </c>
      <c r="BV930" s="122">
        <f t="shared" si="445"/>
        <v>0</v>
      </c>
      <c r="BW930" s="122">
        <f t="shared" si="446"/>
        <v>1.8022181146025607E-2</v>
      </c>
      <c r="BX930" s="122" t="s">
        <v>1376</v>
      </c>
      <c r="BY930" s="122">
        <f t="shared" si="447"/>
        <v>0.15159577064350663</v>
      </c>
      <c r="BZ930" s="78" t="e">
        <v>#N/A</v>
      </c>
      <c r="CA930" s="122" t="e">
        <f t="shared" si="448"/>
        <v>#N/A</v>
      </c>
      <c r="CB930" s="122" t="e">
        <f t="shared" si="449"/>
        <v>#N/A</v>
      </c>
    </row>
    <row r="931" spans="1:80" x14ac:dyDescent="0.35">
      <c r="A931" s="101" t="s">
        <v>185</v>
      </c>
      <c r="B931" s="110">
        <v>5</v>
      </c>
      <c r="C931" s="110" t="s">
        <v>45</v>
      </c>
      <c r="D931" s="110">
        <v>3</v>
      </c>
      <c r="F931" s="110">
        <v>2964.9</v>
      </c>
      <c r="G931" s="110">
        <v>2965.7</v>
      </c>
      <c r="H931" s="110">
        <v>2932.53</v>
      </c>
      <c r="I931" s="78">
        <v>2964.9</v>
      </c>
      <c r="J931" s="110"/>
      <c r="K931" s="110"/>
      <c r="L931" s="110"/>
      <c r="M931" s="126">
        <v>76.196281621456876</v>
      </c>
      <c r="N931" s="110"/>
      <c r="O931" s="110">
        <v>9.1399999999998727</v>
      </c>
      <c r="P931" s="110"/>
      <c r="Q931" s="110"/>
      <c r="R931" s="110">
        <v>0.18</v>
      </c>
      <c r="S931" s="78"/>
      <c r="T931" s="78"/>
      <c r="U931" s="78"/>
      <c r="V931" s="78"/>
      <c r="W931" s="78"/>
      <c r="X931" s="78"/>
      <c r="Y931" s="78"/>
      <c r="Z931" s="110">
        <v>296</v>
      </c>
      <c r="AA931" s="110"/>
      <c r="AB931" s="110"/>
      <c r="AC931" s="110" t="e">
        <v>#N/A</v>
      </c>
      <c r="AD931" s="10">
        <v>265.33499999999998</v>
      </c>
      <c r="AE931" s="110">
        <v>7990</v>
      </c>
      <c r="AH931" s="9">
        <v>8.0594117647058913E-2</v>
      </c>
      <c r="AI931" s="9">
        <v>3.8757785467128061E-2</v>
      </c>
      <c r="AJ931" s="10">
        <v>44.043600000000424</v>
      </c>
      <c r="AK931" s="10">
        <v>2143.106880276815</v>
      </c>
      <c r="AL931" s="10">
        <v>6563.7390335640175</v>
      </c>
      <c r="AM931" s="10">
        <v>6016.1010999999999</v>
      </c>
      <c r="AN931" s="10">
        <v>7004.8158999999996</v>
      </c>
      <c r="AO931" s="10">
        <v>3.9514093425605514</v>
      </c>
      <c r="AP931" s="10">
        <v>2.2477</v>
      </c>
      <c r="AQ931" s="10">
        <v>11.4498</v>
      </c>
      <c r="AR931" s="11">
        <v>0.1103525951557093</v>
      </c>
      <c r="AS931" s="11">
        <v>4.7840184487080446</v>
      </c>
      <c r="AT931" s="78"/>
      <c r="AU931" s="78"/>
      <c r="AV931" s="78"/>
      <c r="AW931" s="78" t="s">
        <v>411</v>
      </c>
      <c r="AX931" s="78" t="s">
        <v>98</v>
      </c>
      <c r="AY931" s="78">
        <v>3646.1</v>
      </c>
      <c r="AZ931" s="78">
        <v>5097.848</v>
      </c>
      <c r="BA931" s="78"/>
      <c r="BB931" s="78">
        <v>1017.0842322496741</v>
      </c>
      <c r="BC931" s="78" t="str">
        <f t="shared" si="437"/>
        <v>R28S5C3</v>
      </c>
      <c r="BD931" s="78">
        <f t="shared" si="438"/>
        <v>381.29291115223538</v>
      </c>
      <c r="BE931" s="78">
        <v>1476.55</v>
      </c>
      <c r="BF931" s="78"/>
      <c r="BG931" s="10">
        <v>35.409999999999997</v>
      </c>
      <c r="BH931" s="142">
        <v>0.62256491294988048</v>
      </c>
      <c r="BI931" s="99" t="e">
        <v>#N/A</v>
      </c>
      <c r="BJ931" s="99" t="e">
        <f t="shared" si="439"/>
        <v>#N/A</v>
      </c>
      <c r="BK931" s="99" t="e">
        <v>#N/A</v>
      </c>
      <c r="BL931" s="142">
        <v>8.3365734815599488</v>
      </c>
      <c r="BM931" s="76" t="str">
        <f t="shared" si="425"/>
        <v>R28S5</v>
      </c>
      <c r="BN931" s="76">
        <f t="shared" si="440"/>
        <v>79.701388119689639</v>
      </c>
      <c r="BO931" s="76"/>
      <c r="BP931" s="110">
        <f t="shared" si="441"/>
        <v>35.413339224138994</v>
      </c>
      <c r="BQ931" s="144">
        <f t="shared" si="442"/>
        <v>0.28666666666666668</v>
      </c>
      <c r="BR931" s="110">
        <f t="shared" si="443"/>
        <v>35.176516059295274</v>
      </c>
      <c r="BS931" s="99">
        <v>4</v>
      </c>
      <c r="BT931" s="99">
        <f t="shared" si="444"/>
        <v>0</v>
      </c>
      <c r="BU931" s="122">
        <v>3</v>
      </c>
      <c r="BV931" s="122">
        <f t="shared" si="445"/>
        <v>0</v>
      </c>
      <c r="BW931" s="122">
        <f t="shared" si="446"/>
        <v>1.96936542669587E-2</v>
      </c>
      <c r="BX931" s="122" t="s">
        <v>1376</v>
      </c>
      <c r="BY931" s="122">
        <f t="shared" si="447"/>
        <v>0.32324904377456065</v>
      </c>
      <c r="BZ931" s="78" t="e">
        <v>#N/A</v>
      </c>
      <c r="CA931" s="122" t="e">
        <f t="shared" si="448"/>
        <v>#N/A</v>
      </c>
      <c r="CB931" s="122" t="e">
        <f t="shared" si="449"/>
        <v>#N/A</v>
      </c>
    </row>
    <row r="932" spans="1:80" x14ac:dyDescent="0.35">
      <c r="A932" s="101" t="s">
        <v>185</v>
      </c>
      <c r="B932" s="110">
        <v>5</v>
      </c>
      <c r="C932" s="110" t="s">
        <v>45</v>
      </c>
      <c r="D932" s="110">
        <v>2</v>
      </c>
      <c r="F932" s="110">
        <v>2987</v>
      </c>
      <c r="G932" s="110">
        <v>2987.8</v>
      </c>
      <c r="H932" s="110">
        <v>2954.19</v>
      </c>
      <c r="I932" s="78">
        <v>2987</v>
      </c>
      <c r="J932" s="110"/>
      <c r="K932" s="110"/>
      <c r="L932" s="110"/>
      <c r="M932" s="126">
        <v>295.64157269125263</v>
      </c>
      <c r="N932" s="110"/>
      <c r="O932" s="110">
        <v>12.190000000000055</v>
      </c>
      <c r="P932" s="110"/>
      <c r="Q932" s="110"/>
      <c r="R932" s="110">
        <v>0.38</v>
      </c>
      <c r="S932" s="78"/>
      <c r="T932" s="78"/>
      <c r="U932" s="78"/>
      <c r="V932" s="78"/>
      <c r="W932" s="78"/>
      <c r="X932" s="78"/>
      <c r="Y932" s="78"/>
      <c r="Z932" s="110">
        <v>296</v>
      </c>
      <c r="AA932" s="110"/>
      <c r="AB932" s="110"/>
      <c r="AC932" s="110" t="e">
        <v>#N/A</v>
      </c>
      <c r="AD932" s="10">
        <f t="shared" ref="AD932:AD933" si="476">AD931</f>
        <v>265.33499999999998</v>
      </c>
      <c r="AE932" s="110">
        <v>7990</v>
      </c>
      <c r="AH932" s="9">
        <f t="shared" ref="AH932:AS933" si="477">AH931</f>
        <v>8.0594117647058913E-2</v>
      </c>
      <c r="AI932" s="9">
        <f t="shared" si="477"/>
        <v>3.8757785467128061E-2</v>
      </c>
      <c r="AJ932" s="10">
        <f t="shared" si="477"/>
        <v>44.043600000000424</v>
      </c>
      <c r="AK932" s="10">
        <f t="shared" si="477"/>
        <v>2143.106880276815</v>
      </c>
      <c r="AL932" s="10">
        <f t="shared" si="477"/>
        <v>6563.7390335640175</v>
      </c>
      <c r="AM932" s="10">
        <f t="shared" si="477"/>
        <v>6016.1010999999999</v>
      </c>
      <c r="AN932" s="10">
        <f t="shared" si="477"/>
        <v>7004.8158999999996</v>
      </c>
      <c r="AO932" s="10">
        <f t="shared" si="477"/>
        <v>3.9514093425605514</v>
      </c>
      <c r="AP932" s="10">
        <f t="shared" si="477"/>
        <v>2.2477</v>
      </c>
      <c r="AQ932" s="10">
        <f t="shared" si="477"/>
        <v>11.4498</v>
      </c>
      <c r="AR932" s="11">
        <f t="shared" si="477"/>
        <v>0.1103525951557093</v>
      </c>
      <c r="AS932" s="11">
        <f t="shared" si="477"/>
        <v>4.7840184487080446</v>
      </c>
      <c r="AT932" s="78"/>
      <c r="AU932" s="78"/>
      <c r="AV932" s="78"/>
      <c r="AW932" s="78" t="s">
        <v>411</v>
      </c>
      <c r="AX932" s="78" t="s">
        <v>98</v>
      </c>
      <c r="AY932" s="78">
        <v>3664.8</v>
      </c>
      <c r="AZ932" s="78">
        <v>5106.5119999999997</v>
      </c>
      <c r="BA932" s="78"/>
      <c r="BB932" s="78">
        <v>83.844762338109149</v>
      </c>
      <c r="BC932" s="78" t="str">
        <f t="shared" si="437"/>
        <v>R28S5C2</v>
      </c>
      <c r="BD932" s="78">
        <f t="shared" si="438"/>
        <v>381.29291115223538</v>
      </c>
      <c r="BE932" s="78">
        <v>120.87999999999998</v>
      </c>
      <c r="BF932" s="78"/>
      <c r="BG932" s="10">
        <f t="shared" ref="BG932:BG933" si="478">BG931</f>
        <v>35.409999999999997</v>
      </c>
      <c r="BH932" s="142">
        <v>0.62256491294988048</v>
      </c>
      <c r="BI932" s="99" t="e">
        <v>#N/A</v>
      </c>
      <c r="BJ932" s="99" t="e">
        <f t="shared" si="439"/>
        <v>#N/A</v>
      </c>
      <c r="BK932" s="99" t="e">
        <v>#N/A</v>
      </c>
      <c r="BL932" s="142">
        <v>24.252795134639157</v>
      </c>
      <c r="BM932" s="76" t="str">
        <f t="shared" si="425"/>
        <v>R28S5</v>
      </c>
      <c r="BN932" s="76">
        <f t="shared" si="440"/>
        <v>79.701388119689639</v>
      </c>
      <c r="BO932" s="76"/>
      <c r="BP932" s="110">
        <f t="shared" si="441"/>
        <v>6.8434901116477178</v>
      </c>
      <c r="BQ932" s="144">
        <f t="shared" si="442"/>
        <v>0.28666666666666668</v>
      </c>
      <c r="BR932" s="110">
        <f t="shared" si="443"/>
        <v>35.176516059295274</v>
      </c>
      <c r="BS932" s="99">
        <v>4</v>
      </c>
      <c r="BT932" s="99">
        <f t="shared" si="444"/>
        <v>0</v>
      </c>
      <c r="BU932" s="122">
        <v>3</v>
      </c>
      <c r="BV932" s="122">
        <f t="shared" si="445"/>
        <v>0</v>
      </c>
      <c r="BW932" s="122">
        <f t="shared" si="446"/>
        <v>3.1173092698933414E-2</v>
      </c>
      <c r="BX932" s="122" t="s">
        <v>1376</v>
      </c>
      <c r="BY932" s="122">
        <f t="shared" si="447"/>
        <v>0.34016346785192625</v>
      </c>
      <c r="BZ932" s="78" t="e">
        <v>#N/A</v>
      </c>
      <c r="CA932" s="122" t="e">
        <f t="shared" si="448"/>
        <v>#N/A</v>
      </c>
      <c r="CB932" s="122" t="e">
        <f t="shared" si="449"/>
        <v>#N/A</v>
      </c>
    </row>
    <row r="933" spans="1:80" x14ac:dyDescent="0.35">
      <c r="A933" s="101" t="s">
        <v>185</v>
      </c>
      <c r="B933" s="110">
        <v>5</v>
      </c>
      <c r="C933" s="110" t="s">
        <v>45</v>
      </c>
      <c r="D933" s="110">
        <v>1</v>
      </c>
      <c r="F933" s="110">
        <v>3022</v>
      </c>
      <c r="G933" s="110">
        <v>3022.8</v>
      </c>
      <c r="H933" s="110">
        <v>2988.47</v>
      </c>
      <c r="I933" s="78">
        <v>3022</v>
      </c>
      <c r="J933" s="110"/>
      <c r="K933" s="110"/>
      <c r="L933" s="110"/>
      <c r="M933" s="126">
        <v>64.004876562023767</v>
      </c>
      <c r="N933" s="110"/>
      <c r="O933" s="110">
        <v>6.0899999999996908</v>
      </c>
      <c r="P933" s="110"/>
      <c r="Q933" s="110"/>
      <c r="R933" s="110">
        <v>0.3</v>
      </c>
      <c r="S933" s="78"/>
      <c r="T933" s="78"/>
      <c r="U933" s="78"/>
      <c r="V933" s="78"/>
      <c r="W933" s="78"/>
      <c r="X933" s="78"/>
      <c r="Y933" s="78"/>
      <c r="Z933" s="110">
        <v>296</v>
      </c>
      <c r="AA933" s="110"/>
      <c r="AB933" s="110"/>
      <c r="AC933" s="110" t="e">
        <v>#N/A</v>
      </c>
      <c r="AD933" s="10">
        <f t="shared" si="476"/>
        <v>265.33499999999998</v>
      </c>
      <c r="AE933" s="110">
        <v>7990</v>
      </c>
      <c r="AH933" s="9">
        <f t="shared" si="477"/>
        <v>8.0594117647058913E-2</v>
      </c>
      <c r="AI933" s="9">
        <f t="shared" si="477"/>
        <v>3.8757785467128061E-2</v>
      </c>
      <c r="AJ933" s="10">
        <f t="shared" si="477"/>
        <v>44.043600000000424</v>
      </c>
      <c r="AK933" s="10">
        <f t="shared" si="477"/>
        <v>2143.106880276815</v>
      </c>
      <c r="AL933" s="10">
        <f t="shared" si="477"/>
        <v>6563.7390335640175</v>
      </c>
      <c r="AM933" s="10">
        <f t="shared" si="477"/>
        <v>6016.1010999999999</v>
      </c>
      <c r="AN933" s="10">
        <f t="shared" si="477"/>
        <v>7004.8158999999996</v>
      </c>
      <c r="AO933" s="10">
        <f t="shared" si="477"/>
        <v>3.9514093425605514</v>
      </c>
      <c r="AP933" s="10">
        <f t="shared" si="477"/>
        <v>2.2477</v>
      </c>
      <c r="AQ933" s="10">
        <f t="shared" si="477"/>
        <v>11.4498</v>
      </c>
      <c r="AR933" s="11">
        <f t="shared" si="477"/>
        <v>0.1103525951557093</v>
      </c>
      <c r="AS933" s="11">
        <f t="shared" si="477"/>
        <v>4.7840184487080446</v>
      </c>
      <c r="AT933" s="78"/>
      <c r="AU933" s="78"/>
      <c r="AV933" s="78"/>
      <c r="AW933" s="78" t="s">
        <v>411</v>
      </c>
      <c r="AX933" s="78" t="s">
        <v>98</v>
      </c>
      <c r="AY933" s="78">
        <v>3681.1</v>
      </c>
      <c r="AZ933" s="78">
        <v>5120.2240000000002</v>
      </c>
      <c r="BA933" s="78"/>
      <c r="BB933" s="78">
        <v>42.949738868923035</v>
      </c>
      <c r="BC933" s="78" t="str">
        <f t="shared" si="437"/>
        <v>R28S5C1</v>
      </c>
      <c r="BD933" s="78">
        <f t="shared" si="438"/>
        <v>381.29291115223538</v>
      </c>
      <c r="BE933" s="78">
        <v>61.810000000000009</v>
      </c>
      <c r="BF933" s="78"/>
      <c r="BG933" s="10">
        <f t="shared" si="478"/>
        <v>35.409999999999997</v>
      </c>
      <c r="BH933" s="142">
        <v>0.62256491294988048</v>
      </c>
      <c r="BI933" s="99" t="e">
        <v>#N/A</v>
      </c>
      <c r="BJ933" s="99" t="e">
        <f t="shared" si="439"/>
        <v>#N/A</v>
      </c>
      <c r="BK933" s="99" t="e">
        <v>#N/A</v>
      </c>
      <c r="BL933" s="142">
        <v>10.509831947787687</v>
      </c>
      <c r="BM933" s="76" t="str">
        <f t="shared" si="425"/>
        <v>R28S5</v>
      </c>
      <c r="BN933" s="76">
        <f t="shared" si="440"/>
        <v>79.701388119689639</v>
      </c>
      <c r="BO933" s="76"/>
      <c r="BP933" s="110">
        <f t="shared" si="441"/>
        <v>63.272718842099124</v>
      </c>
      <c r="BQ933" s="144">
        <f t="shared" si="442"/>
        <v>0.28666666666666668</v>
      </c>
      <c r="BR933" s="110">
        <f t="shared" si="443"/>
        <v>35.176516059295274</v>
      </c>
      <c r="BS933" s="99">
        <v>4</v>
      </c>
      <c r="BT933" s="99">
        <f t="shared" si="444"/>
        <v>0</v>
      </c>
      <c r="BU933" s="122">
        <v>3</v>
      </c>
      <c r="BV933" s="122">
        <f t="shared" si="445"/>
        <v>0</v>
      </c>
      <c r="BW933" s="122">
        <f t="shared" si="446"/>
        <v>4.9261083743844865E-2</v>
      </c>
      <c r="BX933" s="122" t="s">
        <v>1376</v>
      </c>
      <c r="BY933" s="122">
        <f t="shared" si="447"/>
        <v>0.46444679837673625</v>
      </c>
      <c r="BZ933" s="78" t="e">
        <v>#N/A</v>
      </c>
      <c r="CA933" s="122" t="e">
        <f t="shared" si="448"/>
        <v>#N/A</v>
      </c>
      <c r="CB933" s="122" t="e">
        <f t="shared" si="449"/>
        <v>#N/A</v>
      </c>
    </row>
    <row r="934" spans="1:80" x14ac:dyDescent="0.35">
      <c r="A934" s="101" t="s">
        <v>185</v>
      </c>
      <c r="B934" s="110">
        <v>4</v>
      </c>
      <c r="C934" s="110" t="s">
        <v>45</v>
      </c>
      <c r="D934" s="110">
        <v>3</v>
      </c>
      <c r="F934" s="110">
        <v>3115.5</v>
      </c>
      <c r="G934" s="110">
        <v>3116</v>
      </c>
      <c r="H934" s="110">
        <v>3080</v>
      </c>
      <c r="I934" s="78">
        <v>3115.5</v>
      </c>
      <c r="J934" s="110"/>
      <c r="K934" s="110"/>
      <c r="L934" s="110"/>
      <c r="M934" s="126">
        <v>109.72264553489789</v>
      </c>
      <c r="N934" s="110"/>
      <c r="O934" s="110">
        <v>6.1399999999998727</v>
      </c>
      <c r="P934" s="110"/>
      <c r="Q934" s="110"/>
      <c r="R934" s="110">
        <v>0.18</v>
      </c>
      <c r="S934" s="78"/>
      <c r="T934" s="78"/>
      <c r="U934" s="78"/>
      <c r="V934" s="78"/>
      <c r="W934" s="78"/>
      <c r="X934" s="78"/>
      <c r="Y934" s="78"/>
      <c r="Z934" s="110">
        <v>384</v>
      </c>
      <c r="AA934" s="110"/>
      <c r="AB934" s="110"/>
      <c r="AC934" s="110" t="e">
        <v>#N/A</v>
      </c>
      <c r="AD934" s="10">
        <v>268.63099999999997</v>
      </c>
      <c r="AE934" s="110">
        <v>7534</v>
      </c>
      <c r="AH934" s="9">
        <v>0.11078732394366199</v>
      </c>
      <c r="AI934" s="9">
        <v>6.1713380281690107E-2</v>
      </c>
      <c r="AJ934" s="10">
        <v>43.281599999999798</v>
      </c>
      <c r="AK934" s="10">
        <v>1639.4445588028173</v>
      </c>
      <c r="AL934" s="10">
        <v>6809.9406616197157</v>
      </c>
      <c r="AM934" s="10">
        <v>6085.3905999999997</v>
      </c>
      <c r="AN934" s="10">
        <v>7593.4120999999996</v>
      </c>
      <c r="AO934" s="10">
        <v>4.2413140845070441</v>
      </c>
      <c r="AP934" s="10">
        <v>2.3605</v>
      </c>
      <c r="AQ934" s="10">
        <v>9.8473000000000006</v>
      </c>
      <c r="AR934" s="11">
        <v>0.14909859154929589</v>
      </c>
      <c r="AS934" s="11">
        <v>6.3519099580799754</v>
      </c>
      <c r="AT934" s="78"/>
      <c r="AU934" s="78"/>
      <c r="AV934" s="78"/>
      <c r="AW934" s="78" t="s">
        <v>411</v>
      </c>
      <c r="AX934" s="78" t="s">
        <v>98</v>
      </c>
      <c r="AY934" s="78">
        <v>3725.7</v>
      </c>
      <c r="AZ934" s="78">
        <v>5157.0320000000002</v>
      </c>
      <c r="BA934" s="78"/>
      <c r="BB934" s="78">
        <v>1.0759208904712532</v>
      </c>
      <c r="BC934" s="78" t="str">
        <f t="shared" si="437"/>
        <v>R28S4C3</v>
      </c>
      <c r="BD934" s="78">
        <f t="shared" si="438"/>
        <v>242.50592750444636</v>
      </c>
      <c r="BE934" s="78">
        <v>1.54</v>
      </c>
      <c r="BF934" s="78"/>
      <c r="BG934" s="10">
        <v>36.6</v>
      </c>
      <c r="BH934" s="142">
        <v>0.8627222653506309</v>
      </c>
      <c r="BI934" s="99" t="e">
        <v>#N/A</v>
      </c>
      <c r="BJ934" s="99" t="e">
        <f t="shared" si="439"/>
        <v>#N/A</v>
      </c>
      <c r="BK934" s="99" t="e">
        <v>#N/A</v>
      </c>
      <c r="BL934" s="142">
        <v>17.87013770926713</v>
      </c>
      <c r="BM934" s="76" t="str">
        <f t="shared" si="425"/>
        <v>R28S4</v>
      </c>
      <c r="BN934" s="76">
        <f t="shared" si="440"/>
        <v>38.178426505552963</v>
      </c>
      <c r="BO934" s="76"/>
      <c r="BP934" s="110">
        <f t="shared" si="441"/>
        <v>37.063275670103799</v>
      </c>
      <c r="BQ934" s="144">
        <f t="shared" si="442"/>
        <v>0.28666666666666668</v>
      </c>
      <c r="BR934" s="110">
        <f t="shared" si="443"/>
        <v>16.504716970566275</v>
      </c>
      <c r="BS934" s="99">
        <v>4</v>
      </c>
      <c r="BT934" s="99">
        <f t="shared" si="444"/>
        <v>0</v>
      </c>
      <c r="BU934" s="122">
        <v>3</v>
      </c>
      <c r="BV934" s="122">
        <f t="shared" si="445"/>
        <v>0</v>
      </c>
      <c r="BW934" s="122">
        <f t="shared" si="446"/>
        <v>2.9315960912052724E-2</v>
      </c>
      <c r="BX934" s="122" t="s">
        <v>1377</v>
      </c>
      <c r="BY934" s="122">
        <f t="shared" si="447"/>
        <v>0.527115390137182</v>
      </c>
      <c r="BZ934" s="78" t="e">
        <v>#N/A</v>
      </c>
      <c r="CA934" s="122" t="e">
        <f t="shared" si="448"/>
        <v>#N/A</v>
      </c>
      <c r="CB934" s="122" t="e">
        <f t="shared" si="449"/>
        <v>#N/A</v>
      </c>
    </row>
    <row r="935" spans="1:80" x14ac:dyDescent="0.35">
      <c r="A935" s="101" t="s">
        <v>185</v>
      </c>
      <c r="B935" s="110">
        <v>4</v>
      </c>
      <c r="C935" s="110" t="s">
        <v>45</v>
      </c>
      <c r="D935" s="110">
        <v>2</v>
      </c>
      <c r="F935" s="110">
        <v>3155</v>
      </c>
      <c r="G935" s="110">
        <v>3155.5</v>
      </c>
      <c r="H935" s="110">
        <v>3118.64</v>
      </c>
      <c r="I935" s="78">
        <v>3155</v>
      </c>
      <c r="J935" s="110"/>
      <c r="K935" s="110"/>
      <c r="L935" s="110"/>
      <c r="M935" s="126">
        <v>207.25388601036269</v>
      </c>
      <c r="N935" s="110"/>
      <c r="O935" s="110">
        <v>21.699999999999818</v>
      </c>
      <c r="P935" s="110"/>
      <c r="Q935" s="110"/>
      <c r="R935" s="110">
        <v>0.38</v>
      </c>
      <c r="S935" s="78"/>
      <c r="T935" s="78"/>
      <c r="U935" s="78"/>
      <c r="V935" s="78"/>
      <c r="W935" s="78"/>
      <c r="X935" s="78"/>
      <c r="Y935" s="78"/>
      <c r="Z935" s="110">
        <v>384</v>
      </c>
      <c r="AA935" s="110"/>
      <c r="AB935" s="110"/>
      <c r="AC935" s="110" t="e">
        <v>#N/A</v>
      </c>
      <c r="AD935" s="10">
        <f t="shared" ref="AD935:AD936" si="479">AD934</f>
        <v>268.63099999999997</v>
      </c>
      <c r="AE935" s="110">
        <v>7534</v>
      </c>
      <c r="AH935" s="9">
        <f t="shared" ref="AH935:AS936" si="480">AH934</f>
        <v>0.11078732394366199</v>
      </c>
      <c r="AI935" s="9">
        <f t="shared" si="480"/>
        <v>6.1713380281690107E-2</v>
      </c>
      <c r="AJ935" s="10">
        <f t="shared" si="480"/>
        <v>43.281599999999798</v>
      </c>
      <c r="AK935" s="10">
        <f t="shared" si="480"/>
        <v>1639.4445588028173</v>
      </c>
      <c r="AL935" s="10">
        <f t="shared" si="480"/>
        <v>6809.9406616197157</v>
      </c>
      <c r="AM935" s="10">
        <f t="shared" si="480"/>
        <v>6085.3905999999997</v>
      </c>
      <c r="AN935" s="10">
        <f t="shared" si="480"/>
        <v>7593.4120999999996</v>
      </c>
      <c r="AO935" s="10">
        <f t="shared" si="480"/>
        <v>4.2413140845070441</v>
      </c>
      <c r="AP935" s="10">
        <f t="shared" si="480"/>
        <v>2.3605</v>
      </c>
      <c r="AQ935" s="10">
        <f t="shared" si="480"/>
        <v>9.8473000000000006</v>
      </c>
      <c r="AR935" s="11">
        <f t="shared" si="480"/>
        <v>0.14909859154929589</v>
      </c>
      <c r="AS935" s="11">
        <f>AS934</f>
        <v>6.3519099580799754</v>
      </c>
      <c r="AT935" s="78"/>
      <c r="AU935" s="78"/>
      <c r="AV935" s="78"/>
      <c r="AW935" s="78" t="s">
        <v>411</v>
      </c>
      <c r="AX935" s="78" t="s">
        <v>98</v>
      </c>
      <c r="AY935" s="78">
        <v>3768.1</v>
      </c>
      <c r="AZ935" s="78">
        <v>5172.4880000000003</v>
      </c>
      <c r="BA935" s="78"/>
      <c r="BB935" s="78">
        <v>567.77756574393959</v>
      </c>
      <c r="BC935" s="78" t="str">
        <f t="shared" si="437"/>
        <v>R28S4C2</v>
      </c>
      <c r="BD935" s="78">
        <f t="shared" si="438"/>
        <v>242.50592750444636</v>
      </c>
      <c r="BE935" s="78">
        <v>797.38</v>
      </c>
      <c r="BF935" s="78"/>
      <c r="BG935" s="10">
        <f t="shared" ref="BG935:BG936" si="481">BG934</f>
        <v>36.6</v>
      </c>
      <c r="BH935" s="142">
        <v>0.8627222653506309</v>
      </c>
      <c r="BI935" s="99" t="e">
        <v>#N/A</v>
      </c>
      <c r="BJ935" s="99" t="e">
        <f t="shared" si="439"/>
        <v>#N/A</v>
      </c>
      <c r="BK935" s="99" t="e">
        <v>#N/A</v>
      </c>
      <c r="BL935" s="142">
        <v>9.5508703230582679</v>
      </c>
      <c r="BM935" s="76" t="str">
        <f t="shared" si="425"/>
        <v>R28S4</v>
      </c>
      <c r="BN935" s="76">
        <f t="shared" si="440"/>
        <v>38.178426505552963</v>
      </c>
      <c r="BO935" s="76"/>
      <c r="BP935" s="110">
        <f t="shared" si="441"/>
        <v>5.5519561223364331</v>
      </c>
      <c r="BQ935" s="144">
        <f t="shared" si="442"/>
        <v>0.28666666666666668</v>
      </c>
      <c r="BR935" s="110">
        <f t="shared" si="443"/>
        <v>16.504716970566275</v>
      </c>
      <c r="BS935" s="99">
        <v>4</v>
      </c>
      <c r="BT935" s="99">
        <f t="shared" si="444"/>
        <v>0</v>
      </c>
      <c r="BU935" s="122">
        <v>3</v>
      </c>
      <c r="BV935" s="122">
        <f t="shared" si="445"/>
        <v>0</v>
      </c>
      <c r="BW935" s="122">
        <f t="shared" si="446"/>
        <v>1.7511520737327337E-2</v>
      </c>
      <c r="BX935" s="122" t="s">
        <v>1377</v>
      </c>
      <c r="BY935" s="122">
        <f t="shared" si="447"/>
        <v>0.17485012081687076</v>
      </c>
      <c r="BZ935" s="78" t="e">
        <v>#N/A</v>
      </c>
      <c r="CA935" s="122" t="e">
        <f t="shared" si="448"/>
        <v>#N/A</v>
      </c>
      <c r="CB935" s="122" t="e">
        <f t="shared" si="449"/>
        <v>#N/A</v>
      </c>
    </row>
    <row r="936" spans="1:80" x14ac:dyDescent="0.35">
      <c r="A936" s="101" t="s">
        <v>185</v>
      </c>
      <c r="B936" s="110">
        <v>4</v>
      </c>
      <c r="C936" s="110" t="s">
        <v>45</v>
      </c>
      <c r="D936" s="110">
        <v>1</v>
      </c>
      <c r="F936" s="110">
        <v>3181.5</v>
      </c>
      <c r="G936" s="110">
        <v>3182</v>
      </c>
      <c r="H936" s="110">
        <v>3144.56</v>
      </c>
      <c r="I936" s="78">
        <v>3181.5</v>
      </c>
      <c r="J936" s="110"/>
      <c r="K936" s="110"/>
      <c r="L936" s="110"/>
      <c r="M936" s="126">
        <v>380.98140810728432</v>
      </c>
      <c r="N936" s="110"/>
      <c r="O936" s="110">
        <v>9.5</v>
      </c>
      <c r="P936" s="110"/>
      <c r="Q936" s="110"/>
      <c r="R936" s="110">
        <v>0.3</v>
      </c>
      <c r="S936" s="78"/>
      <c r="T936" s="78"/>
      <c r="U936" s="78"/>
      <c r="V936" s="78"/>
      <c r="W936" s="78"/>
      <c r="X936" s="78"/>
      <c r="Y936" s="78"/>
      <c r="Z936" s="110">
        <v>384</v>
      </c>
      <c r="AA936" s="110"/>
      <c r="AB936" s="110"/>
      <c r="AC936" s="110" t="e">
        <v>#N/A</v>
      </c>
      <c r="AD936" s="10">
        <f t="shared" si="479"/>
        <v>268.63099999999997</v>
      </c>
      <c r="AE936" s="110">
        <v>7534</v>
      </c>
      <c r="AH936" s="9">
        <f t="shared" si="480"/>
        <v>0.11078732394366199</v>
      </c>
      <c r="AI936" s="9">
        <f t="shared" si="480"/>
        <v>6.1713380281690107E-2</v>
      </c>
      <c r="AJ936" s="10">
        <f t="shared" si="480"/>
        <v>43.281599999999798</v>
      </c>
      <c r="AK936" s="10">
        <f t="shared" si="480"/>
        <v>1639.4445588028173</v>
      </c>
      <c r="AL936" s="10">
        <f t="shared" si="480"/>
        <v>6809.9406616197157</v>
      </c>
      <c r="AM936" s="10">
        <f t="shared" si="480"/>
        <v>6085.3905999999997</v>
      </c>
      <c r="AN936" s="10">
        <f t="shared" si="480"/>
        <v>7593.4120999999996</v>
      </c>
      <c r="AO936" s="10">
        <f t="shared" si="480"/>
        <v>4.2413140845070441</v>
      </c>
      <c r="AP936" s="10">
        <f t="shared" si="480"/>
        <v>2.3605</v>
      </c>
      <c r="AQ936" s="10">
        <f t="shared" si="480"/>
        <v>9.8473000000000006</v>
      </c>
      <c r="AR936" s="11">
        <f t="shared" si="480"/>
        <v>0.14909859154929589</v>
      </c>
      <c r="AS936" s="11">
        <f t="shared" si="480"/>
        <v>6.3519099580799754</v>
      </c>
      <c r="AT936" s="78"/>
      <c r="AU936" s="78"/>
      <c r="AV936" s="78"/>
      <c r="AW936" s="78" t="s">
        <v>411</v>
      </c>
      <c r="AX936" s="78" t="s">
        <v>98</v>
      </c>
      <c r="AY936" s="78">
        <v>3797.1</v>
      </c>
      <c r="AZ936" s="78">
        <v>5182.8559999999998</v>
      </c>
      <c r="BA936" s="78"/>
      <c r="BB936" s="78">
        <v>158.66429587892819</v>
      </c>
      <c r="BC936" s="78" t="str">
        <f t="shared" si="437"/>
        <v>R28S4C1</v>
      </c>
      <c r="BD936" s="78">
        <f t="shared" si="438"/>
        <v>242.50592750444636</v>
      </c>
      <c r="BE936" s="78">
        <v>219.86999999999998</v>
      </c>
      <c r="BF936" s="78"/>
      <c r="BG936" s="10">
        <f t="shared" si="481"/>
        <v>36.6</v>
      </c>
      <c r="BH936" s="142">
        <v>0.8627222653506309</v>
      </c>
      <c r="BI936" s="99" t="e">
        <v>#N/A</v>
      </c>
      <c r="BJ936" s="99" t="e">
        <f t="shared" si="439"/>
        <v>#N/A</v>
      </c>
      <c r="BK936" s="99" t="e">
        <v>#N/A</v>
      </c>
      <c r="BL936" s="142">
        <v>40.103306116556247</v>
      </c>
      <c r="BM936" s="76" t="str">
        <f t="shared" si="425"/>
        <v>R28S4</v>
      </c>
      <c r="BN936" s="76">
        <f t="shared" si="440"/>
        <v>38.178426505552963</v>
      </c>
      <c r="BO936" s="76"/>
      <c r="BP936" s="110">
        <f t="shared" si="441"/>
        <v>6.8989191192585899</v>
      </c>
      <c r="BQ936" s="144">
        <f t="shared" si="442"/>
        <v>0.28666666666666668</v>
      </c>
      <c r="BR936" s="110">
        <f t="shared" si="443"/>
        <v>16.504716970566275</v>
      </c>
      <c r="BS936" s="99">
        <v>4</v>
      </c>
      <c r="BT936" s="99">
        <f t="shared" si="444"/>
        <v>0</v>
      </c>
      <c r="BU936" s="122">
        <v>3</v>
      </c>
      <c r="BV936" s="122">
        <f t="shared" si="445"/>
        <v>0</v>
      </c>
      <c r="BW936" s="122">
        <f t="shared" si="446"/>
        <v>3.1578947368421054E-2</v>
      </c>
      <c r="BX936" s="122" t="s">
        <v>1377</v>
      </c>
      <c r="BY936" s="122">
        <f t="shared" si="447"/>
        <v>0.46505288228024805</v>
      </c>
      <c r="BZ936" s="78" t="e">
        <v>#N/A</v>
      </c>
      <c r="CA936" s="122" t="e">
        <f t="shared" si="448"/>
        <v>#N/A</v>
      </c>
      <c r="CB936" s="122" t="e">
        <f t="shared" si="449"/>
        <v>#N/A</v>
      </c>
    </row>
    <row r="937" spans="1:80" x14ac:dyDescent="0.35">
      <c r="A937" s="101" t="s">
        <v>185</v>
      </c>
      <c r="B937" s="110">
        <v>3</v>
      </c>
      <c r="C937" s="110" t="s">
        <v>44</v>
      </c>
      <c r="D937" s="110">
        <v>2</v>
      </c>
      <c r="F937" s="110">
        <v>3227.6</v>
      </c>
      <c r="G937" s="110">
        <v>3228.8</v>
      </c>
      <c r="H937" s="110">
        <v>3189.65</v>
      </c>
      <c r="I937" s="78">
        <v>3227.4</v>
      </c>
      <c r="J937" s="110"/>
      <c r="K937" s="110"/>
      <c r="L937" s="110"/>
      <c r="M937" s="110">
        <v>58</v>
      </c>
      <c r="N937" s="110"/>
      <c r="O937" s="110">
        <v>42</v>
      </c>
      <c r="P937" s="110"/>
      <c r="Q937" s="110"/>
      <c r="R937" s="110">
        <v>0.32</v>
      </c>
      <c r="S937" s="78"/>
      <c r="T937" s="78"/>
      <c r="U937" s="78"/>
      <c r="V937" s="78"/>
      <c r="W937" s="78"/>
      <c r="X937" s="78"/>
      <c r="Y937" s="78"/>
      <c r="Z937" s="110">
        <v>118</v>
      </c>
      <c r="AA937" s="110"/>
      <c r="AB937" s="110"/>
      <c r="AC937" s="110" t="e">
        <v>#N/A</v>
      </c>
      <c r="AD937" s="10">
        <v>222.946</v>
      </c>
      <c r="AE937" s="110">
        <v>7654</v>
      </c>
      <c r="AH937" s="9">
        <v>0.11505418181818181</v>
      </c>
      <c r="AI937" s="9">
        <v>7.4356727272727297E-2</v>
      </c>
      <c r="AJ937" s="10">
        <v>41.909999999999854</v>
      </c>
      <c r="AK937" s="10">
        <v>1415.7519705454542</v>
      </c>
      <c r="AL937" s="10">
        <v>6465.997427636371</v>
      </c>
      <c r="AM937" s="10">
        <v>6343.9556000000002</v>
      </c>
      <c r="AN937" s="10">
        <v>6649.3823000000002</v>
      </c>
      <c r="AO937" s="10">
        <v>4.3720436363636397</v>
      </c>
      <c r="AP937" s="10">
        <v>3.4239999999999999</v>
      </c>
      <c r="AQ937" s="10">
        <v>5.7759999999999998</v>
      </c>
      <c r="AR937" s="11">
        <v>0.20889236363636388</v>
      </c>
      <c r="AS937" s="11">
        <v>8.6172305003279792</v>
      </c>
      <c r="AT937" s="78"/>
      <c r="AU937" s="78"/>
      <c r="AV937" s="78"/>
      <c r="AW937" s="78" t="s">
        <v>411</v>
      </c>
      <c r="AX937" s="78" t="s">
        <v>98</v>
      </c>
      <c r="AY937" s="78">
        <v>3845.1</v>
      </c>
      <c r="AZ937" s="78">
        <v>5203.5919999999996</v>
      </c>
      <c r="BA937" s="78"/>
      <c r="BB937" s="78">
        <v>12.859847536827601</v>
      </c>
      <c r="BC937" s="78" t="str">
        <f t="shared" si="437"/>
        <v>R28S3C2</v>
      </c>
      <c r="BD937" s="78">
        <f t="shared" si="438"/>
        <v>12.859847536827601</v>
      </c>
      <c r="BE937" s="78">
        <v>17.47</v>
      </c>
      <c r="BF937" s="78"/>
      <c r="BG937" s="10">
        <v>26.6</v>
      </c>
      <c r="BH937" s="142">
        <v>2.0042949176807516</v>
      </c>
      <c r="BI937" s="99" t="e">
        <v>#N/A</v>
      </c>
      <c r="BJ937" s="99" t="e">
        <f t="shared" si="439"/>
        <v>#N/A</v>
      </c>
      <c r="BK937" s="99" t="e">
        <v>#N/A</v>
      </c>
      <c r="BL937" s="142">
        <v>1.3809523809523809</v>
      </c>
      <c r="BM937" s="76" t="str">
        <f t="shared" si="425"/>
        <v>R28S3</v>
      </c>
      <c r="BN937" s="76">
        <f t="shared" si="440"/>
        <v>1.4923411340033372</v>
      </c>
      <c r="BO937" s="76"/>
      <c r="BP937" s="110">
        <f t="shared" si="441"/>
        <v>8.5069663211650752</v>
      </c>
      <c r="BQ937" s="144">
        <f t="shared" si="442"/>
        <v>0.32</v>
      </c>
      <c r="BR937" s="110">
        <f t="shared" si="443"/>
        <v>17.959151122459602</v>
      </c>
      <c r="BS937" s="99">
        <v>4</v>
      </c>
      <c r="BT937" s="99">
        <f t="shared" si="444"/>
        <v>0</v>
      </c>
      <c r="BU937" s="122">
        <v>3</v>
      </c>
      <c r="BV937" s="122">
        <f t="shared" si="445"/>
        <v>0</v>
      </c>
      <c r="BW937" s="122">
        <f t="shared" si="446"/>
        <v>7.619047619047619E-3</v>
      </c>
      <c r="BX937" s="122" t="s">
        <v>1377</v>
      </c>
      <c r="BY937" s="122">
        <f t="shared" si="447"/>
        <v>6.5706405263616527E-2</v>
      </c>
      <c r="BZ937" s="78" t="e">
        <v>#N/A</v>
      </c>
      <c r="CA937" s="122" t="e">
        <f t="shared" si="448"/>
        <v>#N/A</v>
      </c>
      <c r="CB937" s="122" t="e">
        <f t="shared" si="449"/>
        <v>#N/A</v>
      </c>
    </row>
    <row r="938" spans="1:80" x14ac:dyDescent="0.35">
      <c r="A938" s="101" t="s">
        <v>185</v>
      </c>
      <c r="B938" s="110">
        <v>3</v>
      </c>
      <c r="C938" s="110" t="s">
        <v>44</v>
      </c>
      <c r="D938" s="110">
        <v>1</v>
      </c>
      <c r="F938" s="110">
        <v>3246.5</v>
      </c>
      <c r="G938" s="110">
        <v>3247.7</v>
      </c>
      <c r="H938" s="110">
        <v>3208.14</v>
      </c>
      <c r="I938" s="78">
        <v>3246.5</v>
      </c>
      <c r="J938" s="110"/>
      <c r="K938" s="110"/>
      <c r="L938" s="110"/>
      <c r="M938" s="110">
        <v>18</v>
      </c>
      <c r="N938" s="110"/>
      <c r="O938" s="110">
        <v>42</v>
      </c>
      <c r="P938" s="110"/>
      <c r="Q938" s="110"/>
      <c r="R938" s="110">
        <v>0.32</v>
      </c>
      <c r="S938" s="78"/>
      <c r="T938" s="78"/>
      <c r="U938" s="78"/>
      <c r="V938" s="78"/>
      <c r="W938" s="78"/>
      <c r="X938" s="78"/>
      <c r="Y938" s="78"/>
      <c r="Z938" s="110">
        <v>118</v>
      </c>
      <c r="AA938" s="110"/>
      <c r="AB938" s="110"/>
      <c r="AC938" s="110" t="e">
        <v>#N/A</v>
      </c>
      <c r="AD938" s="10">
        <f>AD937</f>
        <v>222.946</v>
      </c>
      <c r="AE938" s="110">
        <v>7654</v>
      </c>
      <c r="AH938" s="9">
        <f t="shared" ref="AH938:AS938" si="482">AH937</f>
        <v>0.11505418181818181</v>
      </c>
      <c r="AI938" s="9">
        <f t="shared" si="482"/>
        <v>7.4356727272727297E-2</v>
      </c>
      <c r="AJ938" s="10">
        <f t="shared" si="482"/>
        <v>41.909999999999854</v>
      </c>
      <c r="AK938" s="10">
        <f t="shared" si="482"/>
        <v>1415.7519705454542</v>
      </c>
      <c r="AL938" s="10">
        <f t="shared" si="482"/>
        <v>6465.997427636371</v>
      </c>
      <c r="AM938" s="10">
        <f t="shared" si="482"/>
        <v>6343.9556000000002</v>
      </c>
      <c r="AN938" s="10">
        <f t="shared" si="482"/>
        <v>6649.3823000000002</v>
      </c>
      <c r="AO938" s="10">
        <f t="shared" si="482"/>
        <v>4.3720436363636397</v>
      </c>
      <c r="AP938" s="10">
        <f t="shared" si="482"/>
        <v>3.4239999999999999</v>
      </c>
      <c r="AQ938" s="10">
        <f t="shared" si="482"/>
        <v>5.7759999999999998</v>
      </c>
      <c r="AR938" s="11">
        <f t="shared" si="482"/>
        <v>0.20889236363636388</v>
      </c>
      <c r="AS938" s="11">
        <f t="shared" si="482"/>
        <v>8.6172305003279792</v>
      </c>
      <c r="AT938" s="78"/>
      <c r="AU938" s="78"/>
      <c r="AV938" s="78"/>
      <c r="AW938" s="78" t="s">
        <v>411</v>
      </c>
      <c r="AX938" s="78" t="s">
        <v>98</v>
      </c>
      <c r="AY938" s="78"/>
      <c r="AZ938" s="78">
        <v>5208.0919999999996</v>
      </c>
      <c r="BA938" s="78"/>
      <c r="BB938" s="78"/>
      <c r="BC938" s="78" t="str">
        <f t="shared" si="437"/>
        <v>R28S3C1</v>
      </c>
      <c r="BD938" s="78">
        <f t="shared" si="438"/>
        <v>12.859847536827601</v>
      </c>
      <c r="BE938" s="78">
        <v>0</v>
      </c>
      <c r="BF938" s="78"/>
      <c r="BG938" s="10">
        <f>BG937</f>
        <v>26.6</v>
      </c>
      <c r="BH938" s="142">
        <v>2.0042949176807516</v>
      </c>
      <c r="BI938" s="99" t="e">
        <v>#N/A</v>
      </c>
      <c r="BJ938" s="99" t="e">
        <f t="shared" si="439"/>
        <v>#N/A</v>
      </c>
      <c r="BK938" s="99" t="e">
        <v>#N/A</v>
      </c>
      <c r="BL938" s="142">
        <v>0.42857142857142855</v>
      </c>
      <c r="BM938" s="76" t="str">
        <f t="shared" si="425"/>
        <v>R28S3</v>
      </c>
      <c r="BN938" s="76">
        <f t="shared" si="440"/>
        <v>1.4923411340033372</v>
      </c>
      <c r="BO938" s="76"/>
      <c r="BP938" s="110">
        <f t="shared" si="441"/>
        <v>27.41133592375413</v>
      </c>
      <c r="BQ938" s="144">
        <f t="shared" si="442"/>
        <v>0.32</v>
      </c>
      <c r="BR938" s="110">
        <f t="shared" si="443"/>
        <v>17.959151122459602</v>
      </c>
      <c r="BS938" s="99">
        <v>4</v>
      </c>
      <c r="BT938" s="99">
        <f t="shared" si="444"/>
        <v>0</v>
      </c>
      <c r="BU938" s="122">
        <v>3</v>
      </c>
      <c r="BV938" s="122">
        <f t="shared" si="445"/>
        <v>0</v>
      </c>
      <c r="BW938" s="122">
        <f t="shared" si="446"/>
        <v>7.619047619047619E-3</v>
      </c>
      <c r="BX938" s="122" t="s">
        <v>1377</v>
      </c>
      <c r="BY938" s="122">
        <f t="shared" si="447"/>
        <v>4.9042074854931374E-2</v>
      </c>
      <c r="BZ938" s="78" t="e">
        <v>#N/A</v>
      </c>
      <c r="CA938" s="122" t="e">
        <f t="shared" si="448"/>
        <v>#N/A</v>
      </c>
      <c r="CB938" s="122" t="e">
        <f t="shared" si="449"/>
        <v>#N/A</v>
      </c>
    </row>
    <row r="939" spans="1:80" ht="15" customHeight="1" x14ac:dyDescent="0.35">
      <c r="A939" s="99" t="s">
        <v>412</v>
      </c>
      <c r="B939" s="76">
        <v>1</v>
      </c>
      <c r="C939" s="99" t="s">
        <v>45</v>
      </c>
      <c r="D939" s="110">
        <v>1</v>
      </c>
      <c r="E939" s="99"/>
      <c r="F939" s="99">
        <v>3316</v>
      </c>
      <c r="G939" s="99">
        <v>3318</v>
      </c>
      <c r="H939" s="99"/>
      <c r="I939" s="99"/>
      <c r="J939" s="99">
        <v>40</v>
      </c>
      <c r="K939" s="99">
        <v>121</v>
      </c>
      <c r="L939" s="99"/>
      <c r="M939" s="99">
        <v>115</v>
      </c>
      <c r="N939" s="99"/>
      <c r="O939" s="99">
        <v>80</v>
      </c>
      <c r="P939" s="99"/>
      <c r="Q939" s="99"/>
      <c r="R939" s="99">
        <v>0.42699999999999999</v>
      </c>
      <c r="S939" s="99">
        <v>1000</v>
      </c>
      <c r="T939" s="99"/>
      <c r="U939" s="99"/>
      <c r="V939" s="99"/>
      <c r="W939" s="99">
        <v>0.77</v>
      </c>
      <c r="X939" s="99"/>
      <c r="Y939" s="99"/>
      <c r="Z939" s="99">
        <v>163.5</v>
      </c>
      <c r="AA939" s="99"/>
      <c r="AB939" s="99"/>
      <c r="AC939" s="99" t="e">
        <v>#N/A</v>
      </c>
      <c r="AD939" s="99"/>
      <c r="AE939" s="99">
        <v>188000</v>
      </c>
      <c r="AF939" s="127"/>
      <c r="AG939" s="127"/>
      <c r="AH939" s="128"/>
      <c r="AI939" s="128"/>
      <c r="AJ939" s="99">
        <v>7.4</v>
      </c>
      <c r="AL939" s="127"/>
      <c r="AM939" s="127"/>
      <c r="AN939" s="127"/>
      <c r="AO939" s="127"/>
      <c r="AP939" s="127"/>
      <c r="AQ939" s="127"/>
      <c r="AR939" s="99">
        <v>0.45500000000000002</v>
      </c>
      <c r="AS939" s="129"/>
      <c r="AT939" s="99"/>
      <c r="AU939" s="99"/>
      <c r="AV939" s="99"/>
      <c r="AW939" s="99" t="s">
        <v>96</v>
      </c>
      <c r="AX939" s="99" t="s">
        <v>98</v>
      </c>
      <c r="AY939" s="99">
        <v>2946.7</v>
      </c>
      <c r="AZ939" s="99">
        <v>5100</v>
      </c>
      <c r="BA939" s="99">
        <v>9.49</v>
      </c>
      <c r="BB939" s="99">
        <v>438.10894905493893</v>
      </c>
      <c r="BC939" s="99" t="str">
        <f t="shared" si="437"/>
        <v>R19S1C1</v>
      </c>
      <c r="BD939" s="78">
        <f>AVERAGEIF($BM$2:$BM$944, BM939, $BB$2:$BB$944)</f>
        <v>438.10894905493893</v>
      </c>
      <c r="BE939" s="99">
        <v>943.38000000000011</v>
      </c>
      <c r="BF939" s="99"/>
      <c r="BG939" s="99">
        <v>25</v>
      </c>
      <c r="BH939" s="142">
        <v>10.810810810810811</v>
      </c>
      <c r="BI939" s="99" t="e">
        <v>#N/A</v>
      </c>
      <c r="BJ939" s="99" t="e">
        <f t="shared" si="439"/>
        <v>#N/A</v>
      </c>
      <c r="BK939" s="99" t="e">
        <v>#N/A</v>
      </c>
      <c r="BL939" s="142">
        <v>1.4375</v>
      </c>
      <c r="BM939" s="76" t="str">
        <f t="shared" si="425"/>
        <v>R19S1</v>
      </c>
      <c r="BN939" s="76" t="e">
        <f t="shared" si="440"/>
        <v>#DIV/0!</v>
      </c>
      <c r="BO939" s="76"/>
      <c r="BP939" s="110">
        <f t="shared" si="441"/>
        <v>0</v>
      </c>
      <c r="BQ939" s="144">
        <f t="shared" si="442"/>
        <v>0.42699999999999999</v>
      </c>
      <c r="BR939" s="110">
        <f t="shared" si="443"/>
        <v>0</v>
      </c>
      <c r="BS939" s="99" t="e">
        <v>#N/A</v>
      </c>
      <c r="BT939" s="99">
        <f t="shared" si="444"/>
        <v>0</v>
      </c>
      <c r="BU939">
        <v>4</v>
      </c>
      <c r="BV939" s="122">
        <f t="shared" si="445"/>
        <v>-1000</v>
      </c>
      <c r="BW939" s="122">
        <f t="shared" si="446"/>
        <v>5.3375000000000002E-3</v>
      </c>
      <c r="BY939" s="122">
        <f t="shared" si="447"/>
        <v>4.0934027132775656E-2</v>
      </c>
      <c r="BZ939" s="78" t="e">
        <v>#N/A</v>
      </c>
      <c r="CA939" s="122" t="e">
        <f t="shared" si="448"/>
        <v>#N/A</v>
      </c>
      <c r="CB939" s="122" t="e">
        <f t="shared" si="449"/>
        <v>#N/A</v>
      </c>
    </row>
    <row r="940" spans="1:80" x14ac:dyDescent="0.35">
      <c r="A940" s="99" t="s">
        <v>412</v>
      </c>
      <c r="B940" s="76">
        <v>2</v>
      </c>
      <c r="C940" s="99" t="s">
        <v>45</v>
      </c>
      <c r="D940" s="110">
        <v>1</v>
      </c>
      <c r="E940" s="99"/>
      <c r="F940" s="99">
        <v>3136</v>
      </c>
      <c r="G940" s="99">
        <v>3138</v>
      </c>
      <c r="H940" s="99"/>
      <c r="I940" s="99"/>
      <c r="J940" s="99">
        <v>40</v>
      </c>
      <c r="K940" s="99">
        <v>121</v>
      </c>
      <c r="L940" s="99"/>
      <c r="M940" s="99">
        <v>100</v>
      </c>
      <c r="N940" s="99"/>
      <c r="O940" s="99">
        <v>46</v>
      </c>
      <c r="P940" s="99"/>
      <c r="Q940" s="99"/>
      <c r="R940" s="99">
        <v>0.87</v>
      </c>
      <c r="S940" s="99">
        <v>1920</v>
      </c>
      <c r="T940" s="99"/>
      <c r="U940" s="99"/>
      <c r="V940" s="99"/>
      <c r="W940" s="99">
        <v>0.63</v>
      </c>
      <c r="X940" s="99"/>
      <c r="Y940" s="99"/>
      <c r="Z940" s="99">
        <v>612.29999999999995</v>
      </c>
      <c r="AA940" s="99"/>
      <c r="AB940" s="99"/>
      <c r="AC940" s="99" t="e">
        <v>#N/A</v>
      </c>
      <c r="AD940" s="99"/>
      <c r="AE940" s="99">
        <v>254671</v>
      </c>
      <c r="AF940" s="127"/>
      <c r="AG940" s="127"/>
      <c r="AH940" s="128"/>
      <c r="AI940" s="128"/>
      <c r="AJ940" s="99">
        <v>9.3000000000000007</v>
      </c>
      <c r="AL940" s="127"/>
      <c r="AM940" s="127"/>
      <c r="AN940" s="127"/>
      <c r="AO940" s="127"/>
      <c r="AP940" s="127"/>
      <c r="AQ940" s="127"/>
      <c r="AR940" s="99">
        <v>0.2</v>
      </c>
      <c r="AS940" s="129"/>
      <c r="AT940" s="99"/>
      <c r="AU940" s="99"/>
      <c r="AV940" s="99"/>
      <c r="AW940" s="99" t="s">
        <v>96</v>
      </c>
      <c r="AX940" s="99" t="s">
        <v>98</v>
      </c>
      <c r="AY940" s="99">
        <v>2871.4</v>
      </c>
      <c r="AZ940" s="99">
        <v>5000</v>
      </c>
      <c r="BA940" s="99">
        <v>0</v>
      </c>
      <c r="BB940" s="99">
        <v>1041.3934041153811</v>
      </c>
      <c r="BC940" s="99" t="str">
        <f t="shared" si="437"/>
        <v>R19S2C1</v>
      </c>
      <c r="BD940" s="78">
        <f t="shared" si="438"/>
        <v>1041.3934041153811</v>
      </c>
      <c r="BE940" s="99">
        <v>2216.71</v>
      </c>
      <c r="BF940" s="99"/>
      <c r="BG940" s="99">
        <v>21</v>
      </c>
      <c r="BH940" s="142">
        <v>4.946236559139785</v>
      </c>
      <c r="BI940" s="99" t="e">
        <v>#N/A</v>
      </c>
      <c r="BJ940" s="99" t="e">
        <f t="shared" si="439"/>
        <v>#N/A</v>
      </c>
      <c r="BK940" s="99" t="e">
        <v>#N/A</v>
      </c>
      <c r="BL940" s="142">
        <v>2.1739130434782608</v>
      </c>
      <c r="BM940" s="76" t="str">
        <f t="shared" si="425"/>
        <v>R19S2</v>
      </c>
      <c r="BN940" s="76" t="e">
        <f t="shared" si="440"/>
        <v>#DIV/0!</v>
      </c>
      <c r="BO940" s="76"/>
      <c r="BP940" s="110">
        <f t="shared" si="441"/>
        <v>0</v>
      </c>
      <c r="BQ940" s="144">
        <f t="shared" si="442"/>
        <v>0.87</v>
      </c>
      <c r="BR940" s="110">
        <f t="shared" si="443"/>
        <v>0</v>
      </c>
      <c r="BS940" s="99" t="e">
        <v>#N/A</v>
      </c>
      <c r="BT940" s="99">
        <f t="shared" si="444"/>
        <v>0</v>
      </c>
      <c r="BU940" s="122">
        <v>4</v>
      </c>
      <c r="BV940" s="122">
        <f t="shared" si="445"/>
        <v>-1920</v>
      </c>
      <c r="BW940" s="122">
        <f t="shared" si="446"/>
        <v>1.8913043478260869E-2</v>
      </c>
      <c r="BY940" s="122">
        <f t="shared" si="447"/>
        <v>6.8745166525399554E-2</v>
      </c>
      <c r="BZ940" s="78" t="e">
        <v>#N/A</v>
      </c>
      <c r="CA940" s="122" t="e">
        <f t="shared" si="448"/>
        <v>#N/A</v>
      </c>
      <c r="CB940" s="122" t="e">
        <f t="shared" si="449"/>
        <v>#N/A</v>
      </c>
    </row>
    <row r="941" spans="1:80" x14ac:dyDescent="0.35">
      <c r="A941" s="99" t="s">
        <v>412</v>
      </c>
      <c r="B941" s="76">
        <v>3</v>
      </c>
      <c r="C941" s="99" t="s">
        <v>46</v>
      </c>
      <c r="D941" s="110">
        <v>1</v>
      </c>
      <c r="E941" s="99"/>
      <c r="F941" s="99">
        <v>3066</v>
      </c>
      <c r="G941" s="99">
        <v>3068</v>
      </c>
      <c r="H941" s="99"/>
      <c r="I941" s="99"/>
      <c r="J941" s="99">
        <v>40</v>
      </c>
      <c r="K941" s="99">
        <v>121</v>
      </c>
      <c r="L941" s="99"/>
      <c r="M941" s="99">
        <v>160</v>
      </c>
      <c r="N941" s="99"/>
      <c r="O941" s="99">
        <v>40.700000000000003</v>
      </c>
      <c r="P941" s="99"/>
      <c r="Q941" s="99"/>
      <c r="R941" s="99">
        <v>0.45</v>
      </c>
      <c r="S941" s="99">
        <v>1330</v>
      </c>
      <c r="T941" s="99"/>
      <c r="U941" s="99"/>
      <c r="V941" s="99"/>
      <c r="W941" s="99">
        <v>0.62</v>
      </c>
      <c r="X941" s="99"/>
      <c r="Y941" s="99"/>
      <c r="Z941" s="99">
        <v>163.4</v>
      </c>
      <c r="AA941" s="99"/>
      <c r="AB941" s="99"/>
      <c r="AC941" s="99" t="e">
        <v>#N/A</v>
      </c>
      <c r="AD941" s="99"/>
      <c r="AE941" s="99">
        <v>155367</v>
      </c>
      <c r="AF941" s="127"/>
      <c r="AG941" s="127"/>
      <c r="AH941" s="128"/>
      <c r="AI941" s="128"/>
      <c r="AJ941" s="99">
        <v>25</v>
      </c>
      <c r="AL941" s="127"/>
      <c r="AM941" s="127"/>
      <c r="AN941" s="127"/>
      <c r="AO941" s="127"/>
      <c r="AP941" s="127"/>
      <c r="AQ941" s="127"/>
      <c r="AR941" s="99">
        <v>0.02</v>
      </c>
      <c r="AS941" s="129"/>
      <c r="AT941" s="99"/>
      <c r="AU941" s="99"/>
      <c r="AV941" s="99"/>
      <c r="AW941" s="99" t="s">
        <v>96</v>
      </c>
      <c r="AX941" s="99" t="s">
        <v>98</v>
      </c>
      <c r="AY941" s="99">
        <v>2851.1</v>
      </c>
      <c r="AZ941" s="99">
        <v>5000</v>
      </c>
      <c r="BA941" s="99">
        <v>0</v>
      </c>
      <c r="BB941" s="99">
        <v>213.93736330215461</v>
      </c>
      <c r="BC941" s="99" t="str">
        <f t="shared" si="437"/>
        <v>R19S3C1</v>
      </c>
      <c r="BD941" s="78">
        <f t="shared" si="438"/>
        <v>213.93736330215461</v>
      </c>
      <c r="BE941" s="99">
        <v>459.73000000000008</v>
      </c>
      <c r="BF941" s="99"/>
      <c r="BG941" s="99">
        <v>21</v>
      </c>
      <c r="BH941" s="142">
        <v>1.6280000000000001</v>
      </c>
      <c r="BI941" s="99" t="e">
        <v>#N/A</v>
      </c>
      <c r="BJ941" s="99" t="e">
        <f t="shared" si="439"/>
        <v>#N/A</v>
      </c>
      <c r="BK941" s="99" t="e">
        <v>#N/A</v>
      </c>
      <c r="BL941" s="142">
        <v>3.9312039312039309</v>
      </c>
      <c r="BM941" s="76" t="str">
        <f t="shared" si="425"/>
        <v>R19S3</v>
      </c>
      <c r="BN941" s="76" t="e">
        <f t="shared" si="440"/>
        <v>#DIV/0!</v>
      </c>
      <c r="BO941" s="76"/>
      <c r="BP941" s="110">
        <f t="shared" si="441"/>
        <v>0</v>
      </c>
      <c r="BQ941" s="144">
        <f t="shared" si="442"/>
        <v>0.45</v>
      </c>
      <c r="BR941" s="110">
        <f t="shared" si="443"/>
        <v>0</v>
      </c>
      <c r="BS941" s="99" t="e">
        <v>#N/A</v>
      </c>
      <c r="BT941" s="99">
        <f t="shared" si="444"/>
        <v>0</v>
      </c>
      <c r="BU941" s="122">
        <v>4</v>
      </c>
      <c r="BV941" s="122">
        <f t="shared" si="445"/>
        <v>-1330</v>
      </c>
      <c r="BW941" s="122">
        <f t="shared" si="446"/>
        <v>1.1056511056511056E-2</v>
      </c>
      <c r="BY941" s="122">
        <f t="shared" si="447"/>
        <v>8.7384737594050257E-2</v>
      </c>
      <c r="BZ941" s="78" t="e">
        <v>#N/A</v>
      </c>
      <c r="CA941" s="122" t="e">
        <f t="shared" si="448"/>
        <v>#N/A</v>
      </c>
      <c r="CB941" s="122" t="e">
        <f t="shared" si="449"/>
        <v>#N/A</v>
      </c>
    </row>
    <row r="942" spans="1:80" x14ac:dyDescent="0.35">
      <c r="A942" s="99" t="s">
        <v>412</v>
      </c>
      <c r="B942" s="76">
        <v>4</v>
      </c>
      <c r="C942" s="99" t="s">
        <v>46</v>
      </c>
      <c r="D942" s="110">
        <v>1</v>
      </c>
      <c r="E942" s="99"/>
      <c r="F942" s="99">
        <v>3009</v>
      </c>
      <c r="G942" s="99">
        <v>3011</v>
      </c>
      <c r="H942" s="99"/>
      <c r="I942" s="99"/>
      <c r="J942" s="99">
        <v>40</v>
      </c>
      <c r="K942" s="99">
        <v>121</v>
      </c>
      <c r="L942" s="99"/>
      <c r="M942" s="99">
        <v>135.6</v>
      </c>
      <c r="N942" s="99"/>
      <c r="O942" s="99">
        <v>54.4</v>
      </c>
      <c r="P942" s="99"/>
      <c r="Q942" s="99"/>
      <c r="R942" s="99">
        <v>0.36</v>
      </c>
      <c r="S942" s="99">
        <v>774</v>
      </c>
      <c r="T942" s="99"/>
      <c r="U942" s="99"/>
      <c r="V942" s="99"/>
      <c r="W942" s="99">
        <v>0.45</v>
      </c>
      <c r="X942" s="99"/>
      <c r="Y942" s="99"/>
      <c r="Z942" s="99">
        <v>357</v>
      </c>
      <c r="AA942" s="99"/>
      <c r="AB942" s="99"/>
      <c r="AC942" s="99" t="e">
        <v>#N/A</v>
      </c>
      <c r="AD942" s="99"/>
      <c r="AE942" s="99">
        <v>256654</v>
      </c>
      <c r="AF942" s="99"/>
      <c r="AG942" s="99"/>
      <c r="AH942" s="99"/>
      <c r="AI942" s="99"/>
      <c r="AJ942" s="99">
        <v>24</v>
      </c>
      <c r="AK942" s="99"/>
      <c r="AL942" s="99"/>
      <c r="AM942" s="99"/>
      <c r="AN942" s="99"/>
      <c r="AO942" s="99"/>
      <c r="AP942" s="99"/>
      <c r="AQ942" s="99"/>
      <c r="AR942" s="99">
        <v>5</v>
      </c>
      <c r="AS942" s="99"/>
      <c r="AT942" s="99"/>
      <c r="AU942" s="99"/>
      <c r="AV942" s="99"/>
      <c r="AW942" s="99" t="s">
        <v>96</v>
      </c>
      <c r="AX942" s="99" t="s">
        <v>98</v>
      </c>
      <c r="AY942" s="99">
        <v>2836.7</v>
      </c>
      <c r="AZ942" s="99">
        <v>5000</v>
      </c>
      <c r="BA942" s="99">
        <v>0</v>
      </c>
      <c r="BB942" s="99">
        <v>892.78417232931167</v>
      </c>
      <c r="BC942" s="99" t="str">
        <f t="shared" si="437"/>
        <v>R19S4C1</v>
      </c>
      <c r="BD942" s="78">
        <f t="shared" si="438"/>
        <v>892.78417232931167</v>
      </c>
      <c r="BE942" s="99">
        <v>1931.36</v>
      </c>
      <c r="BF942" s="99"/>
      <c r="BG942" s="99">
        <v>21</v>
      </c>
      <c r="BH942" s="142">
        <v>2.2666666666666666</v>
      </c>
      <c r="BI942" s="99" t="e">
        <v>#N/A</v>
      </c>
      <c r="BJ942" s="99" t="e">
        <f t="shared" si="439"/>
        <v>#N/A</v>
      </c>
      <c r="BK942" s="99" t="e">
        <v>#N/A</v>
      </c>
      <c r="BL942" s="142">
        <v>2.4926470588235294</v>
      </c>
      <c r="BM942" s="76" t="str">
        <f t="shared" si="425"/>
        <v>R19S4</v>
      </c>
      <c r="BN942" s="76" t="e">
        <f t="shared" si="440"/>
        <v>#DIV/0!</v>
      </c>
      <c r="BO942" s="76"/>
      <c r="BP942" s="110">
        <f t="shared" si="441"/>
        <v>0</v>
      </c>
      <c r="BQ942" s="144">
        <f t="shared" si="442"/>
        <v>0.36</v>
      </c>
      <c r="BR942" s="110">
        <f t="shared" si="443"/>
        <v>0</v>
      </c>
      <c r="BS942" s="99" t="e">
        <v>#N/A</v>
      </c>
      <c r="BT942" s="99">
        <f t="shared" si="444"/>
        <v>0</v>
      </c>
      <c r="BU942" s="122">
        <v>4</v>
      </c>
      <c r="BV942" s="122">
        <f t="shared" si="445"/>
        <v>-774</v>
      </c>
      <c r="BW942" s="122">
        <f t="shared" si="446"/>
        <v>6.6176470588235293E-3</v>
      </c>
      <c r="BY942" s="122">
        <f t="shared" si="447"/>
        <v>6.2728661788168563E-2</v>
      </c>
      <c r="BZ942" s="78" t="e">
        <v>#N/A</v>
      </c>
      <c r="CA942" s="122" t="e">
        <f t="shared" si="448"/>
        <v>#N/A</v>
      </c>
      <c r="CB942" s="122" t="e">
        <f t="shared" si="449"/>
        <v>#N/A</v>
      </c>
    </row>
    <row r="943" spans="1:80" x14ac:dyDescent="0.35">
      <c r="A943" s="99" t="s">
        <v>412</v>
      </c>
      <c r="B943" s="76">
        <v>5</v>
      </c>
      <c r="C943" s="99" t="s">
        <v>46</v>
      </c>
      <c r="D943" s="110">
        <v>1</v>
      </c>
      <c r="E943" s="99"/>
      <c r="F943" s="99">
        <v>2945</v>
      </c>
      <c r="G943" s="99">
        <v>2947</v>
      </c>
      <c r="H943" s="99"/>
      <c r="I943" s="99"/>
      <c r="J943" s="99">
        <v>40</v>
      </c>
      <c r="K943" s="99">
        <v>121</v>
      </c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 t="e">
        <v>#N/A</v>
      </c>
      <c r="AD943" s="99"/>
      <c r="AE943" s="99">
        <v>9547</v>
      </c>
      <c r="AF943" s="99"/>
      <c r="AG943" s="99"/>
      <c r="AH943" s="99"/>
      <c r="AI943" s="99"/>
      <c r="AJ943" s="99">
        <v>15</v>
      </c>
      <c r="AK943" s="99"/>
      <c r="AL943" s="99"/>
      <c r="AM943" s="99"/>
      <c r="AN943" s="99"/>
      <c r="AO943" s="99"/>
      <c r="AP943" s="99"/>
      <c r="AQ943" s="99"/>
      <c r="AR943" s="99">
        <v>0.5</v>
      </c>
      <c r="AS943" s="99"/>
      <c r="AT943" s="99"/>
      <c r="AU943" s="99"/>
      <c r="AV943" s="99"/>
      <c r="AW943" s="99" t="s">
        <v>96</v>
      </c>
      <c r="AX943" s="99" t="s">
        <v>98</v>
      </c>
      <c r="AY943" s="99">
        <v>2820.3</v>
      </c>
      <c r="AZ943" s="99">
        <v>4900</v>
      </c>
      <c r="BA943" s="99">
        <v>0</v>
      </c>
      <c r="BB943" s="99">
        <v>43.669760061547336</v>
      </c>
      <c r="BC943" s="99" t="str">
        <f t="shared" si="437"/>
        <v>R19S5C1</v>
      </c>
      <c r="BD943" s="78">
        <f t="shared" si="438"/>
        <v>43.669760061547336</v>
      </c>
      <c r="BE943" s="99">
        <v>90.819999999999979</v>
      </c>
      <c r="BF943" s="99" t="s">
        <v>49</v>
      </c>
      <c r="BG943" s="99">
        <v>20</v>
      </c>
      <c r="BH943" s="142">
        <v>0</v>
      </c>
      <c r="BI943" s="99" t="e">
        <v>#N/A</v>
      </c>
      <c r="BJ943" s="99" t="e">
        <f t="shared" si="439"/>
        <v>#N/A</v>
      </c>
      <c r="BK943" s="99" t="e">
        <v>#N/A</v>
      </c>
      <c r="BL943" s="142" t="e">
        <v>#DIV/0!</v>
      </c>
      <c r="BM943" s="76" t="str">
        <f t="shared" si="425"/>
        <v>R19S5</v>
      </c>
      <c r="BN943" s="76" t="e">
        <f t="shared" si="440"/>
        <v>#DIV/0!</v>
      </c>
      <c r="BO943" s="76"/>
      <c r="BP943" s="110" t="e">
        <f t="shared" si="441"/>
        <v>#DIV/0!</v>
      </c>
      <c r="BQ943" s="144" t="e">
        <f t="shared" si="442"/>
        <v>#DIV/0!</v>
      </c>
      <c r="BR943" s="110" t="e">
        <f t="shared" si="443"/>
        <v>#DIV/0!</v>
      </c>
      <c r="BS943" s="99" t="e">
        <v>#N/A</v>
      </c>
      <c r="BT943" s="99">
        <f t="shared" si="444"/>
        <v>0</v>
      </c>
      <c r="BU943" s="122">
        <v>4</v>
      </c>
      <c r="BV943" s="122">
        <f t="shared" si="445"/>
        <v>0</v>
      </c>
      <c r="BW943" s="122" t="e">
        <f t="shared" si="446"/>
        <v>#DIV/0!</v>
      </c>
      <c r="BY943" s="122" t="e">
        <f t="shared" si="447"/>
        <v>#DIV/0!</v>
      </c>
      <c r="BZ943" s="78" t="e">
        <v>#N/A</v>
      </c>
      <c r="CA943" s="122" t="e">
        <f t="shared" si="448"/>
        <v>#N/A</v>
      </c>
      <c r="CB943" s="122" t="e">
        <f t="shared" si="449"/>
        <v>#N/A</v>
      </c>
    </row>
    <row r="944" spans="1:80" x14ac:dyDescent="0.35">
      <c r="I944" s="77"/>
      <c r="S944" s="77"/>
      <c r="T944" s="77"/>
      <c r="U944" s="77"/>
      <c r="V944" s="77"/>
      <c r="W944" s="77"/>
      <c r="X944" s="77"/>
      <c r="Y944" s="77"/>
      <c r="AD944" s="146"/>
    </row>
    <row r="945" spans="9:25" x14ac:dyDescent="0.35">
      <c r="I945" s="77"/>
      <c r="S945" s="77"/>
      <c r="T945" s="77"/>
      <c r="U945" s="77"/>
      <c r="V945" s="77"/>
      <c r="W945" s="77"/>
      <c r="X945" s="77"/>
      <c r="Y945" s="77"/>
    </row>
  </sheetData>
  <autoFilter ref="A1:BT943" xr:uid="{00000000-0009-0000-0000-000000000000}"/>
  <sortState xmlns:xlrd2="http://schemas.microsoft.com/office/spreadsheetml/2017/richdata2" ref="E940:I945">
    <sortCondition ref="E940"/>
  </sortState>
  <conditionalFormatting sqref="AK1">
    <cfRule type="cellIs" dxfId="73" priority="47" operator="greaterThan">
      <formula>2000</formula>
    </cfRule>
  </conditionalFormatting>
  <conditionalFormatting sqref="AO1">
    <cfRule type="cellIs" dxfId="72" priority="46" operator="greaterThan">
      <formula>6.5</formula>
    </cfRule>
  </conditionalFormatting>
  <conditionalFormatting sqref="AI2:AI17">
    <cfRule type="cellIs" dxfId="71" priority="45" operator="lessThan">
      <formula>0.05</formula>
    </cfRule>
  </conditionalFormatting>
  <conditionalFormatting sqref="AK2:AK17">
    <cfRule type="cellIs" dxfId="70" priority="44" operator="greaterThan">
      <formula>2000</formula>
    </cfRule>
  </conditionalFormatting>
  <conditionalFormatting sqref="AI2:AI17">
    <cfRule type="cellIs" dxfId="69" priority="43" operator="lessThan">
      <formula>0.05</formula>
    </cfRule>
  </conditionalFormatting>
  <conditionalFormatting sqref="AO2:AO17">
    <cfRule type="cellIs" dxfId="68" priority="42" operator="greaterThan">
      <formula>6.5</formula>
    </cfRule>
  </conditionalFormatting>
  <conditionalFormatting sqref="AJ24:AQ36">
    <cfRule type="cellIs" dxfId="67" priority="41" operator="lessThan">
      <formula>0.05</formula>
    </cfRule>
  </conditionalFormatting>
  <conditionalFormatting sqref="AR24:AS36">
    <cfRule type="cellIs" dxfId="66" priority="40" operator="lessThan">
      <formula>0.05</formula>
    </cfRule>
  </conditionalFormatting>
  <conditionalFormatting sqref="AK62:AK88">
    <cfRule type="cellIs" dxfId="65" priority="39" operator="greaterThan">
      <formula>2000</formula>
    </cfRule>
  </conditionalFormatting>
  <conditionalFormatting sqref="AI62:AI88">
    <cfRule type="cellIs" dxfId="64" priority="38" operator="lessThan">
      <formula>0.05</formula>
    </cfRule>
  </conditionalFormatting>
  <conditionalFormatting sqref="AO62:AO88">
    <cfRule type="cellIs" dxfId="63" priority="37" operator="greaterThan">
      <formula>6.5</formula>
    </cfRule>
  </conditionalFormatting>
  <conditionalFormatting sqref="AI89:AI102">
    <cfRule type="cellIs" dxfId="62" priority="36" operator="lessThan">
      <formula>0.05</formula>
    </cfRule>
  </conditionalFormatting>
  <conditionalFormatting sqref="AK89:AK102">
    <cfRule type="cellIs" dxfId="61" priority="35" operator="greaterThan">
      <formula>2000</formula>
    </cfRule>
  </conditionalFormatting>
  <conditionalFormatting sqref="AI89:AI102">
    <cfRule type="cellIs" dxfId="60" priority="34" operator="lessThan">
      <formula>0.05</formula>
    </cfRule>
  </conditionalFormatting>
  <conditionalFormatting sqref="AO89:AO102">
    <cfRule type="cellIs" dxfId="59" priority="33" operator="greaterThan">
      <formula>6.5</formula>
    </cfRule>
  </conditionalFormatting>
  <conditionalFormatting sqref="AI103:AI112">
    <cfRule type="cellIs" dxfId="58" priority="32" operator="lessThan">
      <formula>0.05</formula>
    </cfRule>
  </conditionalFormatting>
  <conditionalFormatting sqref="AK103:AK112">
    <cfRule type="cellIs" dxfId="57" priority="31" operator="greaterThan">
      <formula>2000</formula>
    </cfRule>
  </conditionalFormatting>
  <conditionalFormatting sqref="AI103:AI112">
    <cfRule type="cellIs" dxfId="56" priority="30" operator="lessThan">
      <formula>0.05</formula>
    </cfRule>
  </conditionalFormatting>
  <conditionalFormatting sqref="AO103:AO112">
    <cfRule type="cellIs" dxfId="55" priority="29" operator="greaterThan">
      <formula>6.5</formula>
    </cfRule>
  </conditionalFormatting>
  <conditionalFormatting sqref="AI141:AI164">
    <cfRule type="cellIs" dxfId="54" priority="28" operator="lessThan">
      <formula>0.05</formula>
    </cfRule>
  </conditionalFormatting>
  <conditionalFormatting sqref="AK141:AK164">
    <cfRule type="cellIs" dxfId="53" priority="27" operator="greaterThan">
      <formula>2000</formula>
    </cfRule>
  </conditionalFormatting>
  <conditionalFormatting sqref="AI141:AI164">
    <cfRule type="cellIs" dxfId="52" priority="26" operator="lessThan">
      <formula>0.05</formula>
    </cfRule>
  </conditionalFormatting>
  <conditionalFormatting sqref="AO141:AO164">
    <cfRule type="cellIs" dxfId="51" priority="25" operator="greaterThan">
      <formula>6.5</formula>
    </cfRule>
  </conditionalFormatting>
  <conditionalFormatting sqref="AK186:AK203">
    <cfRule type="cellIs" dxfId="50" priority="24" operator="greaterThan">
      <formula>2000</formula>
    </cfRule>
  </conditionalFormatting>
  <conditionalFormatting sqref="AI186:AI203">
    <cfRule type="cellIs" dxfId="49" priority="23" operator="lessThan">
      <formula>0.05</formula>
    </cfRule>
  </conditionalFormatting>
  <conditionalFormatting sqref="AO186:AO203">
    <cfRule type="cellIs" dxfId="48" priority="22" operator="greaterThan">
      <formula>6.5</formula>
    </cfRule>
  </conditionalFormatting>
  <conditionalFormatting sqref="AI262:AI281">
    <cfRule type="cellIs" dxfId="47" priority="21" operator="lessThan">
      <formula>0.05</formula>
    </cfRule>
  </conditionalFormatting>
  <conditionalFormatting sqref="AK262:AK281">
    <cfRule type="cellIs" dxfId="46" priority="20" operator="greaterThan">
      <formula>2000</formula>
    </cfRule>
  </conditionalFormatting>
  <conditionalFormatting sqref="AI262:AI281">
    <cfRule type="cellIs" dxfId="45" priority="19" operator="lessThan">
      <formula>0.05</formula>
    </cfRule>
  </conditionalFormatting>
  <conditionalFormatting sqref="AO262:AO281">
    <cfRule type="cellIs" dxfId="44" priority="18" operator="greaterThan">
      <formula>6.5</formula>
    </cfRule>
  </conditionalFormatting>
  <conditionalFormatting sqref="AI307:AI308">
    <cfRule type="cellIs" dxfId="43" priority="17" operator="lessThan">
      <formula>0.05</formula>
    </cfRule>
  </conditionalFormatting>
  <conditionalFormatting sqref="AK307:AK308">
    <cfRule type="cellIs" dxfId="42" priority="16" operator="greaterThan">
      <formula>2000</formula>
    </cfRule>
  </conditionalFormatting>
  <conditionalFormatting sqref="AI307:AI308">
    <cfRule type="cellIs" dxfId="41" priority="15" operator="lessThan">
      <formula>0.05</formula>
    </cfRule>
  </conditionalFormatting>
  <conditionalFormatting sqref="AO307:AO308">
    <cfRule type="cellIs" dxfId="40" priority="14" operator="greaterThan">
      <formula>6.5</formula>
    </cfRule>
  </conditionalFormatting>
  <conditionalFormatting sqref="AI295:AI299">
    <cfRule type="cellIs" dxfId="39" priority="13" operator="lessThan">
      <formula>0.05</formula>
    </cfRule>
  </conditionalFormatting>
  <conditionalFormatting sqref="AK295:AK299">
    <cfRule type="cellIs" dxfId="38" priority="12" operator="greaterThan">
      <formula>2000</formula>
    </cfRule>
  </conditionalFormatting>
  <conditionalFormatting sqref="AI295:AI299">
    <cfRule type="cellIs" dxfId="37" priority="11" operator="lessThan">
      <formula>0.05</formula>
    </cfRule>
  </conditionalFormatting>
  <conditionalFormatting sqref="AO295:AO299">
    <cfRule type="cellIs" dxfId="36" priority="10" operator="greaterThan">
      <formula>6.5</formula>
    </cfRule>
  </conditionalFormatting>
  <conditionalFormatting sqref="AI300:AI302">
    <cfRule type="cellIs" dxfId="35" priority="9" operator="lessThan">
      <formula>0.05</formula>
    </cfRule>
  </conditionalFormatting>
  <conditionalFormatting sqref="AK300:AK302">
    <cfRule type="cellIs" dxfId="34" priority="8" operator="greaterThan">
      <formula>2000</formula>
    </cfRule>
  </conditionalFormatting>
  <conditionalFormatting sqref="AI300:AI302">
    <cfRule type="cellIs" dxfId="33" priority="7" operator="lessThan">
      <formula>0.05</formula>
    </cfRule>
  </conditionalFormatting>
  <conditionalFormatting sqref="AO300:AO302">
    <cfRule type="cellIs" dxfId="32" priority="6" operator="greaterThan">
      <formula>6.5</formula>
    </cfRule>
  </conditionalFormatting>
  <conditionalFormatting sqref="AI303:AI306">
    <cfRule type="cellIs" dxfId="31" priority="5" operator="lessThan">
      <formula>0.05</formula>
    </cfRule>
  </conditionalFormatting>
  <conditionalFormatting sqref="AK303:AK306">
    <cfRule type="cellIs" dxfId="30" priority="4" operator="greaterThan">
      <formula>2000</formula>
    </cfRule>
  </conditionalFormatting>
  <conditionalFormatting sqref="AI303:AI306">
    <cfRule type="cellIs" dxfId="29" priority="3" operator="lessThan">
      <formula>0.05</formula>
    </cfRule>
  </conditionalFormatting>
  <conditionalFormatting sqref="AO303:AO306">
    <cfRule type="cellIs" dxfId="28" priority="2" operator="greaterThan">
      <formula>6.5</formula>
    </cfRule>
  </conditionalFormatting>
  <conditionalFormatting sqref="BM2:BO2 BM3:BN943 BO3:BO233">
    <cfRule type="expression" dxfId="27" priority="1">
      <formula>$A2&lt;&gt;$A3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943"/>
  <sheetViews>
    <sheetView workbookViewId="0">
      <selection activeCell="B6" sqref="B6"/>
    </sheetView>
  </sheetViews>
  <sheetFormatPr defaultRowHeight="14.5" x14ac:dyDescent="0.35"/>
  <cols>
    <col min="5" max="20" width="11" style="122" customWidth="1"/>
    <col min="21" max="21" width="12.54296875" style="122" customWidth="1"/>
    <col min="22" max="25" width="11" style="122" customWidth="1"/>
    <col min="26" max="26" width="16.81640625" style="122" customWidth="1"/>
    <col min="27" max="27" width="17.1796875" customWidth="1"/>
    <col min="28" max="28" width="11.1796875" customWidth="1"/>
  </cols>
  <sheetData>
    <row r="1" spans="1:31" ht="30" customHeight="1" x14ac:dyDescent="0.35">
      <c r="A1" s="88" t="s">
        <v>0</v>
      </c>
      <c r="B1" s="82" t="s">
        <v>1</v>
      </c>
      <c r="C1" s="82" t="s">
        <v>2</v>
      </c>
      <c r="D1" s="82" t="s">
        <v>3</v>
      </c>
      <c r="E1" s="89" t="s">
        <v>5</v>
      </c>
      <c r="F1" s="89" t="s">
        <v>6</v>
      </c>
      <c r="G1" s="89" t="s">
        <v>7</v>
      </c>
      <c r="H1" s="83" t="s">
        <v>9</v>
      </c>
      <c r="I1" s="86" t="s">
        <v>12</v>
      </c>
      <c r="J1" s="86" t="s">
        <v>14</v>
      </c>
      <c r="K1" s="86" t="s">
        <v>17</v>
      </c>
      <c r="L1" s="86" t="s">
        <v>18</v>
      </c>
      <c r="M1" s="86" t="s">
        <v>22</v>
      </c>
      <c r="N1" s="86" t="s">
        <v>25</v>
      </c>
      <c r="O1" s="86" t="s">
        <v>26</v>
      </c>
      <c r="P1" s="86" t="s">
        <v>29</v>
      </c>
      <c r="Q1" s="84" t="s">
        <v>115</v>
      </c>
      <c r="R1" s="90" t="s">
        <v>30</v>
      </c>
      <c r="S1" s="92" t="s">
        <v>116</v>
      </c>
      <c r="T1" s="91" t="s">
        <v>34</v>
      </c>
      <c r="U1" s="91" t="s">
        <v>35</v>
      </c>
      <c r="V1" s="91" t="s">
        <v>36</v>
      </c>
      <c r="W1" s="92" t="s">
        <v>39</v>
      </c>
      <c r="X1" s="91" t="s">
        <v>121</v>
      </c>
      <c r="Y1" s="85" t="s">
        <v>40</v>
      </c>
      <c r="Z1" s="132" t="s">
        <v>410</v>
      </c>
      <c r="AA1" s="133" t="s">
        <v>413</v>
      </c>
      <c r="AB1" s="133" t="s">
        <v>414</v>
      </c>
      <c r="AC1" s="133" t="s">
        <v>120</v>
      </c>
      <c r="AD1" s="133" t="s">
        <v>1354</v>
      </c>
      <c r="AE1" s="133" t="s">
        <v>415</v>
      </c>
    </row>
    <row r="2" spans="1:31" x14ac:dyDescent="0.35">
      <c r="A2" s="4" t="s">
        <v>186</v>
      </c>
      <c r="B2" s="4">
        <v>1</v>
      </c>
      <c r="C2" s="4" t="s">
        <v>44</v>
      </c>
      <c r="D2" s="5">
        <v>1</v>
      </c>
      <c r="E2" s="4">
        <v>3271</v>
      </c>
      <c r="F2" s="4">
        <v>3271.8</v>
      </c>
      <c r="G2" s="4">
        <v>3157.03</v>
      </c>
      <c r="H2" s="4">
        <v>10</v>
      </c>
      <c r="I2" s="4">
        <v>56.1</v>
      </c>
      <c r="J2" s="4">
        <v>33.1</v>
      </c>
      <c r="K2" s="4">
        <v>0.56000000000000005</v>
      </c>
      <c r="L2" s="4">
        <v>2525.1</v>
      </c>
      <c r="M2" s="4">
        <v>0.52</v>
      </c>
      <c r="N2" s="4">
        <v>1188.4000000000001</v>
      </c>
      <c r="O2" s="4">
        <v>64.599999999999994</v>
      </c>
      <c r="P2" s="4">
        <v>317.39999999999998</v>
      </c>
      <c r="Q2" s="8"/>
      <c r="R2" s="9">
        <v>0.10687562814070349</v>
      </c>
      <c r="S2" s="10">
        <v>1847.4628869346734</v>
      </c>
      <c r="T2" s="10">
        <v>7328.5581000000002</v>
      </c>
      <c r="U2" s="10">
        <v>7884.0059000000001</v>
      </c>
      <c r="V2" s="10">
        <v>4.2645904522613067</v>
      </c>
      <c r="W2" s="11">
        <v>0.14422172839506173</v>
      </c>
      <c r="X2" s="11">
        <v>8.6103863762762636</v>
      </c>
      <c r="Y2" s="8"/>
      <c r="Z2" s="99">
        <v>25.1</v>
      </c>
      <c r="AA2">
        <f>I2*J2*K2*2*0.0254</f>
        <v>52.825375680000008</v>
      </c>
      <c r="AB2">
        <f>L2/K2</f>
        <v>4509.1071428571422</v>
      </c>
      <c r="AC2" t="s">
        <v>416</v>
      </c>
    </row>
    <row r="3" spans="1:31" x14ac:dyDescent="0.35">
      <c r="A3" s="4" t="s">
        <v>186</v>
      </c>
      <c r="B3" s="4">
        <v>1</v>
      </c>
      <c r="C3" s="4" t="s">
        <v>44</v>
      </c>
      <c r="D3" s="5">
        <v>2</v>
      </c>
      <c r="E3" s="4">
        <v>3288.6</v>
      </c>
      <c r="F3" s="4">
        <v>3289.4</v>
      </c>
      <c r="G3" s="4">
        <v>3173.85</v>
      </c>
      <c r="H3" s="4">
        <v>8</v>
      </c>
      <c r="I3" s="4">
        <v>104.1</v>
      </c>
      <c r="J3" s="4">
        <v>27.1</v>
      </c>
      <c r="K3" s="4">
        <v>0.5</v>
      </c>
      <c r="L3" s="4">
        <v>2560.6</v>
      </c>
      <c r="M3" s="4">
        <v>0.56000000000000005</v>
      </c>
      <c r="N3" s="4">
        <v>939.3</v>
      </c>
      <c r="O3" s="4">
        <v>27.51</v>
      </c>
      <c r="P3" s="4">
        <v>317.39999999999998</v>
      </c>
      <c r="Q3" s="8"/>
      <c r="R3" s="9">
        <v>0.10687562814070349</v>
      </c>
      <c r="S3" s="10">
        <v>1847.4628869346734</v>
      </c>
      <c r="T3" s="10">
        <v>7328.5581000000002</v>
      </c>
      <c r="U3" s="10">
        <v>7884.0059000000001</v>
      </c>
      <c r="V3" s="10">
        <v>4.2645904522613067</v>
      </c>
      <c r="W3" s="11">
        <v>0.14422172839506173</v>
      </c>
      <c r="X3" s="11">
        <v>8.6103863762762636</v>
      </c>
      <c r="Y3" s="8"/>
      <c r="Z3" s="99">
        <v>25.1</v>
      </c>
      <c r="AA3" s="122">
        <f t="shared" ref="AA3:AA66" si="0">I3*J3*K3*2*0.0254</f>
        <v>71.656193999999999</v>
      </c>
      <c r="AB3" s="122">
        <f t="shared" ref="AB3:AB66" si="1">L3/K3</f>
        <v>5121.2</v>
      </c>
      <c r="AC3" t="s">
        <v>417</v>
      </c>
    </row>
    <row r="4" spans="1:31" x14ac:dyDescent="0.35">
      <c r="A4" s="4" t="s">
        <v>186</v>
      </c>
      <c r="B4" s="4">
        <v>1</v>
      </c>
      <c r="C4" s="4" t="s">
        <v>44</v>
      </c>
      <c r="D4" s="5">
        <v>3</v>
      </c>
      <c r="E4" s="4">
        <v>3327.7</v>
      </c>
      <c r="F4" s="4">
        <v>3328.5</v>
      </c>
      <c r="G4" s="4">
        <v>3211.16</v>
      </c>
      <c r="H4" s="4">
        <v>8</v>
      </c>
      <c r="I4" s="4">
        <v>48.1</v>
      </c>
      <c r="J4" s="4">
        <v>22.7</v>
      </c>
      <c r="K4" s="4">
        <v>0.52</v>
      </c>
      <c r="L4" s="4">
        <v>2650.7</v>
      </c>
      <c r="M4" s="4">
        <v>0.34</v>
      </c>
      <c r="N4" s="4">
        <v>1060.9000000000001</v>
      </c>
      <c r="O4" s="4">
        <v>67.260000000000005</v>
      </c>
      <c r="P4" s="4">
        <v>317.39999999999998</v>
      </c>
      <c r="Q4" s="8"/>
      <c r="R4" s="9">
        <v>0.10687562814070349</v>
      </c>
      <c r="S4" s="10">
        <v>1847.4628869346734</v>
      </c>
      <c r="T4" s="10">
        <v>7328.5581000000002</v>
      </c>
      <c r="U4" s="10">
        <v>7884.0059000000001</v>
      </c>
      <c r="V4" s="10">
        <v>4.2645904522613067</v>
      </c>
      <c r="W4" s="11">
        <v>0.14422172839506173</v>
      </c>
      <c r="X4" s="11">
        <v>8.6103863762762636</v>
      </c>
      <c r="Y4" s="8"/>
      <c r="Z4" s="99">
        <v>25.1</v>
      </c>
      <c r="AA4" s="122">
        <f t="shared" si="0"/>
        <v>28.842837919999997</v>
      </c>
      <c r="AB4" s="122">
        <f t="shared" si="1"/>
        <v>5097.4999999999991</v>
      </c>
      <c r="AC4" t="s">
        <v>418</v>
      </c>
    </row>
    <row r="5" spans="1:31" x14ac:dyDescent="0.35">
      <c r="A5" s="4" t="s">
        <v>186</v>
      </c>
      <c r="B5" s="4">
        <v>1</v>
      </c>
      <c r="C5" s="4" t="s">
        <v>44</v>
      </c>
      <c r="D5" s="5">
        <v>4</v>
      </c>
      <c r="E5" s="4">
        <v>3342.4</v>
      </c>
      <c r="F5" s="4">
        <v>3343.3</v>
      </c>
      <c r="G5" s="4">
        <v>3225.19</v>
      </c>
      <c r="H5" s="4">
        <v>8</v>
      </c>
      <c r="I5" s="4">
        <v>48.1</v>
      </c>
      <c r="J5" s="4">
        <v>19.8</v>
      </c>
      <c r="K5" s="4">
        <v>0.45</v>
      </c>
      <c r="L5" s="4">
        <v>2684.2</v>
      </c>
      <c r="M5" s="4">
        <v>0.14000000000000001</v>
      </c>
      <c r="N5" s="4">
        <v>1081</v>
      </c>
      <c r="O5" s="4">
        <v>68.489999999999995</v>
      </c>
      <c r="P5" s="4">
        <v>317.39999999999998</v>
      </c>
      <c r="Q5" s="8"/>
      <c r="R5" s="9">
        <v>0.10687562814070349</v>
      </c>
      <c r="S5" s="10">
        <v>1847.4628869346734</v>
      </c>
      <c r="T5" s="10">
        <v>7328.5581000000002</v>
      </c>
      <c r="U5" s="10">
        <v>7884.0059000000001</v>
      </c>
      <c r="V5" s="10">
        <v>4.2645904522613067</v>
      </c>
      <c r="W5" s="11">
        <v>0.14422172839506173</v>
      </c>
      <c r="X5" s="11">
        <v>8.6103863762762636</v>
      </c>
      <c r="Y5" s="8"/>
      <c r="Z5" s="99">
        <v>25.1</v>
      </c>
      <c r="AA5" s="122">
        <f t="shared" si="0"/>
        <v>21.771406800000005</v>
      </c>
      <c r="AB5" s="122">
        <f t="shared" si="1"/>
        <v>5964.8888888888887</v>
      </c>
      <c r="AC5" t="s">
        <v>419</v>
      </c>
    </row>
    <row r="6" spans="1:31" x14ac:dyDescent="0.35">
      <c r="A6" s="4" t="s">
        <v>186</v>
      </c>
      <c r="B6" s="4">
        <v>1</v>
      </c>
      <c r="C6" s="4" t="s">
        <v>44</v>
      </c>
      <c r="D6" s="5">
        <v>5</v>
      </c>
      <c r="E6" s="4">
        <v>3360</v>
      </c>
      <c r="F6" s="4">
        <v>3361</v>
      </c>
      <c r="G6" s="4">
        <v>3242.01</v>
      </c>
      <c r="H6" s="4">
        <v>8</v>
      </c>
      <c r="I6" s="4">
        <v>40.1</v>
      </c>
      <c r="J6" s="4">
        <v>28.6</v>
      </c>
      <c r="K6" s="4">
        <v>0.4</v>
      </c>
      <c r="L6" s="4">
        <v>3792.9</v>
      </c>
      <c r="M6" s="4">
        <v>0.24</v>
      </c>
      <c r="N6" s="4">
        <v>755.6</v>
      </c>
      <c r="O6" s="4">
        <v>57.43</v>
      </c>
      <c r="P6" s="4">
        <v>317.39999999999998</v>
      </c>
      <c r="Q6" s="8"/>
      <c r="R6" s="9">
        <v>0.10687562814070349</v>
      </c>
      <c r="S6" s="10">
        <v>1847.4628869346734</v>
      </c>
      <c r="T6" s="10">
        <v>7328.5581000000002</v>
      </c>
      <c r="U6" s="10">
        <v>7884.0059000000001</v>
      </c>
      <c r="V6" s="10">
        <v>4.2645904522613067</v>
      </c>
      <c r="W6" s="11">
        <v>0.14422172839506173</v>
      </c>
      <c r="X6" s="11">
        <v>8.6103863762762636</v>
      </c>
      <c r="Y6" s="8"/>
      <c r="Z6" s="99">
        <v>25.1</v>
      </c>
      <c r="AA6" s="122">
        <f t="shared" si="0"/>
        <v>23.304195200000002</v>
      </c>
      <c r="AB6" s="122">
        <f t="shared" si="1"/>
        <v>9482.25</v>
      </c>
      <c r="AC6" t="s">
        <v>420</v>
      </c>
    </row>
    <row r="7" spans="1:31" x14ac:dyDescent="0.35">
      <c r="A7" s="4" t="s">
        <v>186</v>
      </c>
      <c r="B7" s="4">
        <v>2</v>
      </c>
      <c r="C7" s="4" t="s">
        <v>45</v>
      </c>
      <c r="D7" s="5">
        <v>1</v>
      </c>
      <c r="E7" s="4">
        <v>3218</v>
      </c>
      <c r="F7" s="4">
        <v>3219.2</v>
      </c>
      <c r="G7" s="4">
        <v>3106.2</v>
      </c>
      <c r="H7" s="4">
        <v>12</v>
      </c>
      <c r="I7" s="4">
        <v>160</v>
      </c>
      <c r="J7" s="4">
        <v>25.7</v>
      </c>
      <c r="K7" s="4">
        <v>0.53</v>
      </c>
      <c r="L7" s="4">
        <v>2453.9</v>
      </c>
      <c r="M7" s="4">
        <v>0.48</v>
      </c>
      <c r="N7" s="4">
        <v>834.2</v>
      </c>
      <c r="O7" s="4">
        <v>15.89</v>
      </c>
      <c r="P7" s="4">
        <v>266.8</v>
      </c>
      <c r="Q7" s="8"/>
      <c r="R7" s="9">
        <v>0.13130101522842633</v>
      </c>
      <c r="S7" s="10">
        <v>1668.4012228426391</v>
      </c>
      <c r="T7" s="10">
        <v>7211.6190999999999</v>
      </c>
      <c r="U7" s="10">
        <v>7805.1904000000004</v>
      </c>
      <c r="V7" s="10">
        <v>3.8555964467005071</v>
      </c>
      <c r="W7" s="11">
        <v>0.20502284263959408</v>
      </c>
      <c r="X7" s="11">
        <v>6.0587408315383016</v>
      </c>
      <c r="Y7" s="8"/>
      <c r="Z7" s="99">
        <v>35.5</v>
      </c>
      <c r="AA7" s="122">
        <f t="shared" si="0"/>
        <v>110.711488</v>
      </c>
      <c r="AB7" s="122">
        <f t="shared" si="1"/>
        <v>4630</v>
      </c>
      <c r="AC7" t="s">
        <v>421</v>
      </c>
    </row>
    <row r="8" spans="1:31" x14ac:dyDescent="0.35">
      <c r="A8" s="4" t="s">
        <v>186</v>
      </c>
      <c r="B8" s="4">
        <v>2</v>
      </c>
      <c r="C8" s="4" t="s">
        <v>45</v>
      </c>
      <c r="D8" s="5">
        <v>2</v>
      </c>
      <c r="E8" s="4">
        <v>3236.5</v>
      </c>
      <c r="F8" s="4">
        <v>3237.7</v>
      </c>
      <c r="G8" s="4">
        <v>3123.98</v>
      </c>
      <c r="H8" s="4">
        <v>12</v>
      </c>
      <c r="I8" s="4">
        <v>112</v>
      </c>
      <c r="J8" s="4">
        <v>13.4</v>
      </c>
      <c r="K8" s="4">
        <v>0.43</v>
      </c>
      <c r="L8" s="4">
        <v>2499</v>
      </c>
      <c r="M8" s="4">
        <v>0.17</v>
      </c>
      <c r="N8" s="4">
        <v>807</v>
      </c>
      <c r="O8" s="4">
        <v>21.96</v>
      </c>
      <c r="P8" s="4">
        <v>266.8</v>
      </c>
      <c r="Q8" s="8"/>
      <c r="R8" s="9">
        <v>0.13130101522842633</v>
      </c>
      <c r="S8" s="10">
        <v>1668.4012228426391</v>
      </c>
      <c r="T8" s="10">
        <v>7211.6190999999999</v>
      </c>
      <c r="U8" s="10">
        <v>7805.1904000000004</v>
      </c>
      <c r="V8" s="10">
        <v>3.8555964467005071</v>
      </c>
      <c r="W8" s="11">
        <v>0.20502284263959408</v>
      </c>
      <c r="X8" s="11">
        <v>6.0587408315383016</v>
      </c>
      <c r="Y8" s="8"/>
      <c r="Z8" s="99">
        <v>35.5</v>
      </c>
      <c r="AA8" s="122">
        <f t="shared" si="0"/>
        <v>32.783475199999998</v>
      </c>
      <c r="AB8" s="122">
        <f t="shared" si="1"/>
        <v>5811.6279069767443</v>
      </c>
      <c r="AC8" t="s">
        <v>422</v>
      </c>
    </row>
    <row r="9" spans="1:31" x14ac:dyDescent="0.35">
      <c r="A9" s="4" t="s">
        <v>186</v>
      </c>
      <c r="B9" s="4">
        <v>3</v>
      </c>
      <c r="C9" s="4" t="s">
        <v>45</v>
      </c>
      <c r="D9" s="5">
        <v>1</v>
      </c>
      <c r="E9" s="4">
        <v>3127.7</v>
      </c>
      <c r="F9" s="4">
        <v>3128.5</v>
      </c>
      <c r="G9" s="4">
        <v>3019.2</v>
      </c>
      <c r="H9" s="4">
        <v>8</v>
      </c>
      <c r="I9" s="4">
        <v>219.5</v>
      </c>
      <c r="J9" s="4">
        <v>24.1</v>
      </c>
      <c r="K9" s="4">
        <v>0.37</v>
      </c>
      <c r="L9" s="4">
        <v>2622.4</v>
      </c>
      <c r="M9" s="4">
        <v>0.54</v>
      </c>
      <c r="N9" s="4">
        <v>515.5</v>
      </c>
      <c r="O9" s="4">
        <v>7.16</v>
      </c>
      <c r="P9" s="4">
        <v>200.6</v>
      </c>
      <c r="Q9" s="8"/>
      <c r="R9" s="9">
        <v>0.11096769230769229</v>
      </c>
      <c r="S9" s="10">
        <v>1605.4030646153844</v>
      </c>
      <c r="T9" s="10">
        <v>6767.1908999999996</v>
      </c>
      <c r="U9" s="10">
        <v>7612.7510000000002</v>
      </c>
      <c r="V9" s="10">
        <v>4.8524538461538453</v>
      </c>
      <c r="W9" s="11">
        <v>0.14716461538461534</v>
      </c>
      <c r="X9" s="11">
        <v>2.8697341585431428</v>
      </c>
      <c r="Y9" s="8"/>
      <c r="Z9" s="99">
        <v>28.3</v>
      </c>
      <c r="AA9" s="122">
        <f t="shared" si="0"/>
        <v>99.429900200000006</v>
      </c>
      <c r="AB9" s="122">
        <f t="shared" si="1"/>
        <v>7087.5675675675675</v>
      </c>
      <c r="AC9" t="s">
        <v>423</v>
      </c>
    </row>
    <row r="10" spans="1:31" x14ac:dyDescent="0.35">
      <c r="A10" s="4" t="s">
        <v>186</v>
      </c>
      <c r="B10" s="4">
        <v>3</v>
      </c>
      <c r="C10" s="4" t="s">
        <v>45</v>
      </c>
      <c r="D10" s="5">
        <v>2</v>
      </c>
      <c r="E10" s="4">
        <v>3155</v>
      </c>
      <c r="F10" s="4">
        <v>3155.8</v>
      </c>
      <c r="G10" s="4">
        <v>3045.5</v>
      </c>
      <c r="H10" s="4">
        <v>8</v>
      </c>
      <c r="I10" s="4">
        <v>182.9</v>
      </c>
      <c r="J10" s="4">
        <v>23.1</v>
      </c>
      <c r="K10" s="4">
        <v>0.49</v>
      </c>
      <c r="L10" s="4">
        <v>2678.7</v>
      </c>
      <c r="M10" s="4">
        <v>0.71</v>
      </c>
      <c r="N10" s="4">
        <v>438.7</v>
      </c>
      <c r="O10" s="4">
        <v>7.31</v>
      </c>
      <c r="P10" s="4">
        <v>200.6</v>
      </c>
      <c r="Q10" s="8"/>
      <c r="R10" s="9">
        <v>0.11096769230769229</v>
      </c>
      <c r="S10" s="10">
        <v>1605.4030646153844</v>
      </c>
      <c r="T10" s="10">
        <v>6767.1908999999996</v>
      </c>
      <c r="U10" s="10">
        <v>7612.7510000000002</v>
      </c>
      <c r="V10" s="10">
        <v>4.8524538461538453</v>
      </c>
      <c r="W10" s="11">
        <v>0.14716461538461534</v>
      </c>
      <c r="X10" s="11">
        <v>2.8697341585431428</v>
      </c>
      <c r="Y10" s="8"/>
      <c r="Z10" s="99">
        <v>28.3</v>
      </c>
      <c r="AA10" s="122">
        <f t="shared" si="0"/>
        <v>105.16845108</v>
      </c>
      <c r="AB10" s="122">
        <f t="shared" si="1"/>
        <v>5466.7346938775509</v>
      </c>
      <c r="AC10" t="s">
        <v>424</v>
      </c>
    </row>
    <row r="11" spans="1:31" x14ac:dyDescent="0.35">
      <c r="A11" s="4" t="s">
        <v>186</v>
      </c>
      <c r="B11" s="4">
        <v>3</v>
      </c>
      <c r="C11" s="4" t="s">
        <v>45</v>
      </c>
      <c r="D11" s="5">
        <v>3</v>
      </c>
      <c r="E11" s="4">
        <v>3171</v>
      </c>
      <c r="F11" s="4">
        <v>3171.8</v>
      </c>
      <c r="G11" s="4">
        <v>3060.92</v>
      </c>
      <c r="H11" s="4">
        <v>8</v>
      </c>
      <c r="I11" s="4">
        <v>82.3</v>
      </c>
      <c r="J11" s="4">
        <v>16.5</v>
      </c>
      <c r="K11" s="4">
        <v>0.4</v>
      </c>
      <c r="L11" s="4">
        <v>2709.2</v>
      </c>
      <c r="M11" s="4">
        <v>0.24</v>
      </c>
      <c r="N11" s="4">
        <v>300</v>
      </c>
      <c r="O11" s="4">
        <v>11.11</v>
      </c>
      <c r="P11" s="4">
        <v>200.6</v>
      </c>
      <c r="Q11" s="8"/>
      <c r="R11" s="9">
        <v>0.11096769230769229</v>
      </c>
      <c r="S11" s="10">
        <v>1605.4030646153844</v>
      </c>
      <c r="T11" s="10">
        <v>6767.1908999999996</v>
      </c>
      <c r="U11" s="10">
        <v>7612.7510000000002</v>
      </c>
      <c r="V11" s="10">
        <v>4.8524538461538453</v>
      </c>
      <c r="W11" s="11">
        <v>0.14716461538461534</v>
      </c>
      <c r="X11" s="11">
        <v>2.8697341585431428</v>
      </c>
      <c r="Y11" s="8"/>
      <c r="Z11" s="99">
        <v>28.3</v>
      </c>
      <c r="AA11" s="122">
        <f t="shared" si="0"/>
        <v>27.593544000000001</v>
      </c>
      <c r="AB11" s="122">
        <f t="shared" si="1"/>
        <v>6772.9999999999991</v>
      </c>
      <c r="AC11" t="s">
        <v>425</v>
      </c>
    </row>
    <row r="12" spans="1:31" x14ac:dyDescent="0.35">
      <c r="A12" s="4" t="s">
        <v>186</v>
      </c>
      <c r="B12" s="4">
        <v>4</v>
      </c>
      <c r="C12" s="4" t="s">
        <v>45</v>
      </c>
      <c r="D12" s="5">
        <v>1</v>
      </c>
      <c r="E12" s="4">
        <v>3033.2</v>
      </c>
      <c r="F12" s="4">
        <v>3034</v>
      </c>
      <c r="G12" s="4">
        <v>2927.66</v>
      </c>
      <c r="H12" s="4">
        <v>8</v>
      </c>
      <c r="I12" s="4">
        <v>265.2</v>
      </c>
      <c r="J12" s="4">
        <v>32.9</v>
      </c>
      <c r="K12" s="4">
        <v>0.33</v>
      </c>
      <c r="L12" s="4">
        <v>738.8</v>
      </c>
      <c r="M12" s="4">
        <v>0.69</v>
      </c>
      <c r="N12" s="4">
        <v>196</v>
      </c>
      <c r="O12" s="4">
        <v>2.25</v>
      </c>
      <c r="P12" s="4">
        <v>276</v>
      </c>
      <c r="Q12" s="8"/>
      <c r="R12" s="9">
        <v>0.16352236842105258</v>
      </c>
      <c r="S12" s="10">
        <v>1116.7960848684211</v>
      </c>
      <c r="T12" s="10">
        <v>6437.4867999999997</v>
      </c>
      <c r="U12" s="10">
        <v>7824.1899000000003</v>
      </c>
      <c r="V12" s="10">
        <v>2.6353230263157905</v>
      </c>
      <c r="W12" s="11">
        <v>0.72010394736842132</v>
      </c>
      <c r="X12" s="11">
        <v>16.419383855951065</v>
      </c>
      <c r="Y12" s="8"/>
      <c r="Z12" s="99">
        <v>30.5</v>
      </c>
      <c r="AA12" s="122">
        <f t="shared" si="0"/>
        <v>146.26724111999999</v>
      </c>
      <c r="AB12" s="122">
        <f t="shared" si="1"/>
        <v>2238.7878787878785</v>
      </c>
      <c r="AC12" t="s">
        <v>426</v>
      </c>
    </row>
    <row r="13" spans="1:31" x14ac:dyDescent="0.35">
      <c r="A13" s="4" t="s">
        <v>186</v>
      </c>
      <c r="B13" s="4">
        <v>4</v>
      </c>
      <c r="C13" s="4" t="s">
        <v>45</v>
      </c>
      <c r="D13" s="5">
        <v>2</v>
      </c>
      <c r="E13" s="4">
        <v>3046</v>
      </c>
      <c r="F13" s="4">
        <v>3046.8</v>
      </c>
      <c r="G13" s="4">
        <v>2940.09</v>
      </c>
      <c r="H13" s="4">
        <v>8</v>
      </c>
      <c r="I13" s="4">
        <v>603.5</v>
      </c>
      <c r="J13" s="4">
        <v>9.6999999999999993</v>
      </c>
      <c r="K13" s="4">
        <v>0.41</v>
      </c>
      <c r="L13" s="4">
        <v>1185.2</v>
      </c>
      <c r="M13" s="4">
        <v>0.77</v>
      </c>
      <c r="N13" s="4">
        <v>223.3</v>
      </c>
      <c r="O13" s="4">
        <v>1.1299999999999999</v>
      </c>
      <c r="P13" s="4">
        <v>276</v>
      </c>
      <c r="Q13" s="8"/>
      <c r="R13" s="9">
        <v>0.16352236842105258</v>
      </c>
      <c r="S13" s="10">
        <v>1116.7960848684211</v>
      </c>
      <c r="T13" s="10">
        <v>6437.4867999999997</v>
      </c>
      <c r="U13" s="10">
        <v>7824.1899000000003</v>
      </c>
      <c r="V13" s="10">
        <v>2.6353230263157905</v>
      </c>
      <c r="W13" s="11">
        <v>0.72010394736842132</v>
      </c>
      <c r="X13" s="11">
        <v>16.419383855951065</v>
      </c>
      <c r="Y13" s="8"/>
      <c r="Z13" s="99">
        <v>30.5</v>
      </c>
      <c r="AA13" s="122">
        <f t="shared" si="0"/>
        <v>121.92607059999999</v>
      </c>
      <c r="AB13" s="122">
        <f t="shared" si="1"/>
        <v>2890.7317073170734</v>
      </c>
      <c r="AC13" t="s">
        <v>427</v>
      </c>
    </row>
    <row r="14" spans="1:31" x14ac:dyDescent="0.35">
      <c r="A14" s="4" t="s">
        <v>186</v>
      </c>
      <c r="B14" s="4">
        <v>4</v>
      </c>
      <c r="C14" s="4" t="s">
        <v>45</v>
      </c>
      <c r="D14" s="5">
        <v>3</v>
      </c>
      <c r="E14" s="4">
        <v>3056.5</v>
      </c>
      <c r="F14" s="4">
        <v>3057.3</v>
      </c>
      <c r="G14" s="4">
        <v>2950.27</v>
      </c>
      <c r="H14" s="4">
        <v>8</v>
      </c>
      <c r="I14" s="4">
        <v>537.1</v>
      </c>
      <c r="J14" s="4">
        <v>8.1</v>
      </c>
      <c r="K14" s="4">
        <v>0.38</v>
      </c>
      <c r="L14" s="4">
        <v>1206</v>
      </c>
      <c r="M14" s="4">
        <v>0.68</v>
      </c>
      <c r="N14" s="4">
        <v>175.4</v>
      </c>
      <c r="O14" s="4">
        <v>1</v>
      </c>
      <c r="P14" s="4">
        <v>276</v>
      </c>
      <c r="Q14" s="8"/>
      <c r="R14" s="9">
        <v>0.16352236842105258</v>
      </c>
      <c r="S14" s="10">
        <v>1116.7960848684211</v>
      </c>
      <c r="T14" s="10">
        <v>6437.4867999999997</v>
      </c>
      <c r="U14" s="10">
        <v>7824.1899000000003</v>
      </c>
      <c r="V14" s="10">
        <v>2.6353230263157905</v>
      </c>
      <c r="W14" s="11">
        <v>0.72010394736842132</v>
      </c>
      <c r="X14" s="11">
        <v>16.419383855951065</v>
      </c>
      <c r="Y14" s="8"/>
      <c r="Z14" s="99">
        <v>30.5</v>
      </c>
      <c r="AA14" s="122">
        <f t="shared" si="0"/>
        <v>83.982245039999995</v>
      </c>
      <c r="AB14" s="122">
        <f t="shared" si="1"/>
        <v>3173.6842105263158</v>
      </c>
      <c r="AC14" t="s">
        <v>428</v>
      </c>
    </row>
    <row r="15" spans="1:31" x14ac:dyDescent="0.35">
      <c r="A15" s="4" t="s">
        <v>186</v>
      </c>
      <c r="B15" s="4">
        <v>5</v>
      </c>
      <c r="C15" s="4" t="s">
        <v>46</v>
      </c>
      <c r="D15" s="5">
        <v>1</v>
      </c>
      <c r="E15" s="4">
        <v>2977.5</v>
      </c>
      <c r="F15" s="4">
        <v>2978.3</v>
      </c>
      <c r="G15" s="4">
        <v>2873.78</v>
      </c>
      <c r="H15" s="4">
        <v>8</v>
      </c>
      <c r="I15" s="4">
        <v>162.80000000000001</v>
      </c>
      <c r="J15" s="4">
        <v>22.8</v>
      </c>
      <c r="K15" s="4">
        <v>0.48</v>
      </c>
      <c r="L15" s="4">
        <v>1318.4</v>
      </c>
      <c r="M15" s="4">
        <v>0.81</v>
      </c>
      <c r="N15" s="4">
        <v>616.79999999999995</v>
      </c>
      <c r="O15" s="4">
        <v>11.54</v>
      </c>
      <c r="P15" s="4">
        <v>254.5</v>
      </c>
      <c r="Q15" s="8"/>
      <c r="R15" s="9">
        <v>0.16937185628742527</v>
      </c>
      <c r="S15" s="10">
        <v>1076.0604562874244</v>
      </c>
      <c r="T15" s="10">
        <v>6187.2749000000003</v>
      </c>
      <c r="U15" s="10">
        <v>7516.5780999999997</v>
      </c>
      <c r="V15" s="10">
        <v>2.1928922155688646</v>
      </c>
      <c r="W15" s="11">
        <v>1.1485323353293404</v>
      </c>
      <c r="X15" s="11">
        <v>28.772704262055978</v>
      </c>
      <c r="Y15" s="8"/>
      <c r="Z15" s="99">
        <v>31.5</v>
      </c>
      <c r="AA15" s="122">
        <f t="shared" si="0"/>
        <v>90.509506560000005</v>
      </c>
      <c r="AB15" s="122">
        <f t="shared" si="1"/>
        <v>2746.666666666667</v>
      </c>
      <c r="AC15" t="s">
        <v>429</v>
      </c>
    </row>
    <row r="16" spans="1:31" x14ac:dyDescent="0.35">
      <c r="A16" s="4" t="s">
        <v>186</v>
      </c>
      <c r="B16" s="4">
        <v>5</v>
      </c>
      <c r="C16" s="4" t="s">
        <v>46</v>
      </c>
      <c r="D16" s="5">
        <v>2</v>
      </c>
      <c r="E16" s="4">
        <v>2996.5</v>
      </c>
      <c r="F16" s="4">
        <v>2997.3</v>
      </c>
      <c r="G16" s="4">
        <v>2892.15</v>
      </c>
      <c r="H16" s="4">
        <v>8</v>
      </c>
      <c r="I16" s="4">
        <v>139.80000000000001</v>
      </c>
      <c r="J16" s="4">
        <v>15</v>
      </c>
      <c r="K16" s="4">
        <v>0.55000000000000004</v>
      </c>
      <c r="L16" s="4">
        <v>1358.7</v>
      </c>
      <c r="M16" s="4">
        <v>0.38</v>
      </c>
      <c r="N16" s="4">
        <v>706.9</v>
      </c>
      <c r="O16" s="4">
        <v>15.42</v>
      </c>
      <c r="P16" s="4">
        <v>254.5</v>
      </c>
      <c r="Q16" s="8"/>
      <c r="R16" s="9">
        <v>0.16937185628742527</v>
      </c>
      <c r="S16" s="10">
        <v>1076.0604562874244</v>
      </c>
      <c r="T16" s="10">
        <v>6187.2749000000003</v>
      </c>
      <c r="U16" s="10">
        <v>7516.5780999999997</v>
      </c>
      <c r="V16" s="10">
        <v>2.1928922155688646</v>
      </c>
      <c r="W16" s="11">
        <v>1.1485323353293404</v>
      </c>
      <c r="X16" s="11">
        <v>28.772704262055978</v>
      </c>
      <c r="Y16" s="8"/>
      <c r="Z16" s="99">
        <v>31.5</v>
      </c>
      <c r="AA16" s="122">
        <f t="shared" si="0"/>
        <v>58.590180000000004</v>
      </c>
      <c r="AB16" s="122">
        <f t="shared" si="1"/>
        <v>2470.363636363636</v>
      </c>
      <c r="AC16" t="s">
        <v>430</v>
      </c>
    </row>
    <row r="17" spans="1:29" x14ac:dyDescent="0.35">
      <c r="A17" s="4" t="s">
        <v>186</v>
      </c>
      <c r="B17" s="4">
        <v>5</v>
      </c>
      <c r="C17" s="4" t="s">
        <v>46</v>
      </c>
      <c r="D17" s="5">
        <v>3</v>
      </c>
      <c r="E17" s="4">
        <v>3015.2</v>
      </c>
      <c r="F17" s="4">
        <v>3016</v>
      </c>
      <c r="G17" s="4">
        <v>2910.23</v>
      </c>
      <c r="H17" s="4">
        <v>8</v>
      </c>
      <c r="I17" s="4">
        <v>84.9</v>
      </c>
      <c r="J17" s="4">
        <v>15</v>
      </c>
      <c r="K17" s="4">
        <v>0.6</v>
      </c>
      <c r="L17" s="4">
        <v>1398.2</v>
      </c>
      <c r="M17" s="4">
        <v>0.27</v>
      </c>
      <c r="N17" s="4">
        <v>932.3</v>
      </c>
      <c r="O17" s="4">
        <v>33.479999999999997</v>
      </c>
      <c r="P17" s="4">
        <v>254.5</v>
      </c>
      <c r="Q17" s="8"/>
      <c r="R17" s="9">
        <v>0.16937185628742527</v>
      </c>
      <c r="S17" s="10">
        <v>1076.0604562874244</v>
      </c>
      <c r="T17" s="10">
        <v>6187.2749000000003</v>
      </c>
      <c r="U17" s="10">
        <v>7516.5780999999997</v>
      </c>
      <c r="V17" s="10">
        <v>2.1928922155688646</v>
      </c>
      <c r="W17" s="11">
        <v>1.1485323353293404</v>
      </c>
      <c r="X17" s="11">
        <v>28.772704262055978</v>
      </c>
      <c r="Y17" s="8"/>
      <c r="Z17" s="99">
        <v>31.5</v>
      </c>
      <c r="AA17" s="122">
        <f t="shared" si="0"/>
        <v>38.816279999999999</v>
      </c>
      <c r="AB17" s="122">
        <f t="shared" si="1"/>
        <v>2330.3333333333335</v>
      </c>
      <c r="AC17" t="s">
        <v>431</v>
      </c>
    </row>
    <row r="18" spans="1:29" x14ac:dyDescent="0.35">
      <c r="A18" s="4" t="s">
        <v>47</v>
      </c>
      <c r="B18" s="4">
        <v>1</v>
      </c>
      <c r="C18" s="4" t="s">
        <v>44</v>
      </c>
      <c r="D18" s="5">
        <v>1</v>
      </c>
      <c r="E18" s="4">
        <v>3308</v>
      </c>
      <c r="F18" s="4">
        <v>3309.2</v>
      </c>
      <c r="G18" s="4">
        <v>3286.52</v>
      </c>
      <c r="H18" s="7">
        <v>12</v>
      </c>
      <c r="I18" s="4">
        <v>364</v>
      </c>
      <c r="J18" s="4">
        <v>12.7</v>
      </c>
      <c r="K18" s="4">
        <v>0.08</v>
      </c>
      <c r="L18" s="4">
        <v>1523.2</v>
      </c>
      <c r="M18" s="4">
        <v>0.01</v>
      </c>
      <c r="N18" s="4">
        <v>99.9</v>
      </c>
      <c r="O18" s="4">
        <v>31.23</v>
      </c>
      <c r="P18" s="4">
        <v>54.7</v>
      </c>
      <c r="Q18" s="8"/>
      <c r="R18" s="15">
        <v>6.9051479289940834E-2</v>
      </c>
      <c r="S18" s="16">
        <v>1908.1673804733709</v>
      </c>
      <c r="T18" s="16">
        <v>6943.0288</v>
      </c>
      <c r="U18" s="16">
        <v>7530.6880000000001</v>
      </c>
      <c r="V18" s="16">
        <v>5.1568106508875768</v>
      </c>
      <c r="W18" s="17">
        <v>3.7001183431952668E-2</v>
      </c>
      <c r="X18" s="17">
        <v>0.93802577342401516</v>
      </c>
      <c r="Y18" s="8">
        <v>100</v>
      </c>
      <c r="Z18" s="99">
        <v>22.3</v>
      </c>
      <c r="AA18" s="122">
        <f t="shared" si="0"/>
        <v>18.787059200000002</v>
      </c>
      <c r="AB18" s="122">
        <f t="shared" si="1"/>
        <v>19040</v>
      </c>
      <c r="AC18" t="s">
        <v>432</v>
      </c>
    </row>
    <row r="19" spans="1:29" x14ac:dyDescent="0.35">
      <c r="A19" s="4" t="s">
        <v>47</v>
      </c>
      <c r="B19" s="4">
        <v>1</v>
      </c>
      <c r="C19" s="4" t="s">
        <v>44</v>
      </c>
      <c r="D19" s="5">
        <v>2</v>
      </c>
      <c r="E19" s="4">
        <v>3317.5</v>
      </c>
      <c r="F19" s="4">
        <v>3318.7</v>
      </c>
      <c r="G19" s="4">
        <v>3296</v>
      </c>
      <c r="H19" s="7">
        <v>12</v>
      </c>
      <c r="I19" s="4">
        <v>374.9</v>
      </c>
      <c r="J19" s="4">
        <v>9.1</v>
      </c>
      <c r="K19" s="4">
        <v>0.22</v>
      </c>
      <c r="L19" s="4">
        <v>1523.8</v>
      </c>
      <c r="M19" s="4">
        <v>0.45</v>
      </c>
      <c r="N19" s="4">
        <v>93.6</v>
      </c>
      <c r="O19" s="4">
        <v>0.76</v>
      </c>
      <c r="P19" s="4">
        <v>54.7</v>
      </c>
      <c r="Q19" s="8"/>
      <c r="R19" s="15">
        <v>6.9051479289940834E-2</v>
      </c>
      <c r="S19" s="16">
        <v>1908.1673804733709</v>
      </c>
      <c r="T19" s="16">
        <v>6943.0288</v>
      </c>
      <c r="U19" s="16">
        <v>7530.6880000000001</v>
      </c>
      <c r="V19" s="16">
        <v>5.1568106508875768</v>
      </c>
      <c r="W19" s="17">
        <v>3.7001183431952668E-2</v>
      </c>
      <c r="X19" s="17">
        <v>0.93802577342401516</v>
      </c>
      <c r="Y19" s="8">
        <v>80</v>
      </c>
      <c r="Z19" s="99">
        <v>22.3</v>
      </c>
      <c r="AA19" s="122">
        <f t="shared" si="0"/>
        <v>38.127929839999993</v>
      </c>
      <c r="AB19" s="122">
        <f t="shared" si="1"/>
        <v>6926.363636363636</v>
      </c>
      <c r="AC19" t="s">
        <v>433</v>
      </c>
    </row>
    <row r="20" spans="1:29" x14ac:dyDescent="0.35">
      <c r="A20" s="4" t="s">
        <v>47</v>
      </c>
      <c r="B20" s="4">
        <v>1</v>
      </c>
      <c r="C20" s="4" t="s">
        <v>44</v>
      </c>
      <c r="D20" s="5">
        <v>3</v>
      </c>
      <c r="E20" s="4">
        <v>3325</v>
      </c>
      <c r="F20" s="4">
        <v>3326.2</v>
      </c>
      <c r="G20" s="4">
        <v>3303.49</v>
      </c>
      <c r="H20" s="7">
        <v>12</v>
      </c>
      <c r="I20" s="4">
        <v>393.2</v>
      </c>
      <c r="J20" s="4">
        <v>19.399999999999999</v>
      </c>
      <c r="K20" s="4">
        <v>0.27</v>
      </c>
      <c r="L20" s="4">
        <v>1534.5</v>
      </c>
      <c r="M20" s="4">
        <v>1</v>
      </c>
      <c r="N20" s="4">
        <v>121.8</v>
      </c>
      <c r="O20" s="4">
        <v>0.94</v>
      </c>
      <c r="P20" s="4">
        <v>54.7</v>
      </c>
      <c r="Q20" s="8"/>
      <c r="R20" s="15">
        <v>6.9051479289940834E-2</v>
      </c>
      <c r="S20" s="16">
        <v>1908.1673804733709</v>
      </c>
      <c r="T20" s="16">
        <v>6943.0288</v>
      </c>
      <c r="U20" s="16">
        <v>7530.6880000000001</v>
      </c>
      <c r="V20" s="16">
        <v>5.1568106508875768</v>
      </c>
      <c r="W20" s="17">
        <v>3.7001183431952668E-2</v>
      </c>
      <c r="X20" s="17">
        <v>0.93802577342401516</v>
      </c>
      <c r="Y20" s="8">
        <v>90</v>
      </c>
      <c r="Z20" s="99">
        <v>22.3</v>
      </c>
      <c r="AA20" s="122">
        <f t="shared" si="0"/>
        <v>104.62674527999999</v>
      </c>
      <c r="AB20" s="122">
        <f t="shared" si="1"/>
        <v>5683.333333333333</v>
      </c>
      <c r="AC20" t="s">
        <v>434</v>
      </c>
    </row>
    <row r="21" spans="1:29" x14ac:dyDescent="0.35">
      <c r="A21" s="4" t="s">
        <v>47</v>
      </c>
      <c r="B21" s="4">
        <v>2</v>
      </c>
      <c r="C21" s="4" t="s">
        <v>45</v>
      </c>
      <c r="D21" s="5">
        <v>1</v>
      </c>
      <c r="E21" s="4">
        <v>3227.9</v>
      </c>
      <c r="F21" s="4">
        <v>3228.7</v>
      </c>
      <c r="G21" s="4">
        <v>3206.92</v>
      </c>
      <c r="H21" s="7">
        <v>8</v>
      </c>
      <c r="I21" s="4">
        <v>192</v>
      </c>
      <c r="J21" s="4">
        <v>24.5</v>
      </c>
      <c r="K21" s="4">
        <v>0.27</v>
      </c>
      <c r="L21" s="4">
        <v>1000.6</v>
      </c>
      <c r="M21" s="4">
        <v>0.82</v>
      </c>
      <c r="N21" s="4">
        <v>406.4</v>
      </c>
      <c r="O21" s="4">
        <v>6.45</v>
      </c>
      <c r="P21" s="4">
        <v>121.7</v>
      </c>
      <c r="Q21" s="8">
        <v>0.81010968735861089</v>
      </c>
      <c r="R21" s="15">
        <v>0.10197210526315792</v>
      </c>
      <c r="S21" s="16">
        <v>1781.4076478947361</v>
      </c>
      <c r="T21" s="16">
        <v>7276.6122999999998</v>
      </c>
      <c r="U21" s="16">
        <v>7826.1880000000001</v>
      </c>
      <c r="V21" s="16">
        <v>4.2330052631578932</v>
      </c>
      <c r="W21" s="17">
        <v>0.14801684210526314</v>
      </c>
      <c r="X21" s="17">
        <v>4.2186858618237544</v>
      </c>
      <c r="Y21" s="8">
        <v>53</v>
      </c>
      <c r="Z21" s="99">
        <v>20.8</v>
      </c>
      <c r="AA21" s="122">
        <f t="shared" si="0"/>
        <v>64.520064000000005</v>
      </c>
      <c r="AB21" s="122">
        <f t="shared" si="1"/>
        <v>3705.9259259259256</v>
      </c>
      <c r="AC21" t="s">
        <v>435</v>
      </c>
    </row>
    <row r="22" spans="1:29" x14ac:dyDescent="0.35">
      <c r="A22" s="4" t="s">
        <v>47</v>
      </c>
      <c r="B22" s="4">
        <v>2</v>
      </c>
      <c r="C22" s="4" t="s">
        <v>45</v>
      </c>
      <c r="D22" s="5">
        <v>2</v>
      </c>
      <c r="E22" s="4">
        <v>3238.5</v>
      </c>
      <c r="F22" s="4">
        <v>3239.3</v>
      </c>
      <c r="G22" s="4">
        <v>3217.44</v>
      </c>
      <c r="H22" s="7">
        <v>8</v>
      </c>
      <c r="I22" s="4">
        <v>173.7</v>
      </c>
      <c r="J22" s="4">
        <v>19.600000000000001</v>
      </c>
      <c r="K22" s="4">
        <v>0.25</v>
      </c>
      <c r="L22" s="4">
        <v>1025.5999999999999</v>
      </c>
      <c r="M22" s="4">
        <v>0.46</v>
      </c>
      <c r="N22" s="4">
        <v>391.5</v>
      </c>
      <c r="O22" s="4">
        <v>6.87</v>
      </c>
      <c r="P22" s="4">
        <v>121.7</v>
      </c>
      <c r="Q22" s="8">
        <v>0.81010968735861089</v>
      </c>
      <c r="R22" s="15">
        <v>0.10197210526315792</v>
      </c>
      <c r="S22" s="16">
        <v>1781.4076478947361</v>
      </c>
      <c r="T22" s="16">
        <v>7276.6122999999998</v>
      </c>
      <c r="U22" s="16">
        <v>7826.1880000000001</v>
      </c>
      <c r="V22" s="16">
        <v>4.2330052631578932</v>
      </c>
      <c r="W22" s="17">
        <v>0.14801684210526314</v>
      </c>
      <c r="X22" s="17">
        <v>4.2186858618237544</v>
      </c>
      <c r="Y22" s="8">
        <v>54</v>
      </c>
      <c r="Z22" s="99">
        <v>20.8</v>
      </c>
      <c r="AA22" s="122">
        <f t="shared" si="0"/>
        <v>43.237403999999998</v>
      </c>
      <c r="AB22" s="122">
        <f t="shared" si="1"/>
        <v>4102.3999999999996</v>
      </c>
      <c r="AC22" t="s">
        <v>436</v>
      </c>
    </row>
    <row r="23" spans="1:29" x14ac:dyDescent="0.35">
      <c r="A23" s="4" t="s">
        <v>47</v>
      </c>
      <c r="B23" s="4">
        <v>2</v>
      </c>
      <c r="C23" s="4" t="s">
        <v>45</v>
      </c>
      <c r="D23" s="5">
        <v>3</v>
      </c>
      <c r="E23" s="4">
        <v>3256</v>
      </c>
      <c r="F23" s="4">
        <v>3256.8</v>
      </c>
      <c r="G23" s="4">
        <v>3234.79</v>
      </c>
      <c r="H23" s="7">
        <v>8</v>
      </c>
      <c r="I23" s="4">
        <v>91.4</v>
      </c>
      <c r="J23" s="4">
        <v>14.6</v>
      </c>
      <c r="K23" s="4">
        <v>0.1</v>
      </c>
      <c r="L23" s="4">
        <v>1079.5</v>
      </c>
      <c r="M23" s="4">
        <v>0.06</v>
      </c>
      <c r="N23" s="4">
        <v>352.9</v>
      </c>
      <c r="O23" s="4">
        <v>11.76</v>
      </c>
      <c r="P23" s="4">
        <v>121.7</v>
      </c>
      <c r="Q23" s="8">
        <v>0.81010968735861089</v>
      </c>
      <c r="R23" s="15">
        <v>0.10197210526315792</v>
      </c>
      <c r="S23" s="16">
        <v>1781.4076478947361</v>
      </c>
      <c r="T23" s="16">
        <v>7276.6122999999998</v>
      </c>
      <c r="U23" s="16">
        <v>7826.1880000000001</v>
      </c>
      <c r="V23" s="16">
        <v>4.2330052631578932</v>
      </c>
      <c r="W23" s="17">
        <v>0.14801684210526314</v>
      </c>
      <c r="X23" s="17">
        <v>4.2186858618237544</v>
      </c>
      <c r="Y23" s="8">
        <v>49</v>
      </c>
      <c r="Z23" s="99">
        <v>20.8</v>
      </c>
      <c r="AA23" s="122">
        <f t="shared" si="0"/>
        <v>6.7789552000000004</v>
      </c>
      <c r="AB23" s="122">
        <f t="shared" si="1"/>
        <v>10795</v>
      </c>
      <c r="AC23" t="s">
        <v>437</v>
      </c>
    </row>
    <row r="24" spans="1:29" x14ac:dyDescent="0.35">
      <c r="A24" s="4" t="s">
        <v>47</v>
      </c>
      <c r="B24" s="4">
        <v>3</v>
      </c>
      <c r="C24" s="4" t="s">
        <v>45</v>
      </c>
      <c r="D24" s="5">
        <v>1</v>
      </c>
      <c r="E24" s="4">
        <v>3141.4</v>
      </c>
      <c r="F24" s="4">
        <v>3142</v>
      </c>
      <c r="G24" s="4">
        <v>3120.73</v>
      </c>
      <c r="H24" s="7">
        <v>6</v>
      </c>
      <c r="I24" s="4">
        <v>80.2</v>
      </c>
      <c r="J24" s="4">
        <v>13.4</v>
      </c>
      <c r="K24" s="4">
        <v>0.25</v>
      </c>
      <c r="L24" s="4">
        <v>652.79999999999995</v>
      </c>
      <c r="M24" s="4">
        <v>0.13</v>
      </c>
      <c r="N24" s="4">
        <v>599.70000000000005</v>
      </c>
      <c r="O24" s="4">
        <v>22.8</v>
      </c>
      <c r="P24" s="4">
        <v>275.2</v>
      </c>
      <c r="Q24" s="8">
        <v>0.83215140687723699</v>
      </c>
      <c r="R24" s="18">
        <v>0.12845871794871799</v>
      </c>
      <c r="S24" s="19">
        <v>1577.6056097435887</v>
      </c>
      <c r="T24" s="19">
        <v>6990.6079</v>
      </c>
      <c r="U24" s="19">
        <v>7703.7421999999997</v>
      </c>
      <c r="V24" s="19">
        <v>3.4035825641025661</v>
      </c>
      <c r="W24" s="20">
        <v>0.20521794871794882</v>
      </c>
      <c r="X24" s="20">
        <v>12.005835856199944</v>
      </c>
      <c r="Y24" s="8">
        <v>41</v>
      </c>
      <c r="Z24" s="99">
        <v>33.1</v>
      </c>
      <c r="AA24" s="122">
        <f t="shared" si="0"/>
        <v>13.648436</v>
      </c>
      <c r="AB24" s="122">
        <f t="shared" si="1"/>
        <v>2611.1999999999998</v>
      </c>
      <c r="AC24" t="s">
        <v>438</v>
      </c>
    </row>
    <row r="25" spans="1:29" x14ac:dyDescent="0.35">
      <c r="A25" s="4" t="s">
        <v>47</v>
      </c>
      <c r="B25" s="4">
        <v>3</v>
      </c>
      <c r="C25" s="4" t="s">
        <v>45</v>
      </c>
      <c r="D25" s="5">
        <v>2</v>
      </c>
      <c r="E25" s="4">
        <v>3154</v>
      </c>
      <c r="F25" s="4">
        <v>3154.6</v>
      </c>
      <c r="G25" s="4">
        <v>3133.27</v>
      </c>
      <c r="H25" s="7">
        <v>6</v>
      </c>
      <c r="I25" s="4">
        <v>173.8</v>
      </c>
      <c r="J25" s="4">
        <v>17.100000000000001</v>
      </c>
      <c r="K25" s="4">
        <v>0.4</v>
      </c>
      <c r="L25" s="4">
        <v>671.7</v>
      </c>
      <c r="M25" s="4">
        <v>0.57999999999999996</v>
      </c>
      <c r="N25" s="4">
        <v>638.29999999999995</v>
      </c>
      <c r="O25" s="4">
        <v>11.19</v>
      </c>
      <c r="P25" s="4">
        <v>275.2</v>
      </c>
      <c r="Q25" s="8">
        <v>0.83215140687723699</v>
      </c>
      <c r="R25" s="18">
        <v>0.12845871794871799</v>
      </c>
      <c r="S25" s="19">
        <v>1577.6056097435887</v>
      </c>
      <c r="T25" s="19">
        <v>6990.6079</v>
      </c>
      <c r="U25" s="19">
        <v>7703.7421999999997</v>
      </c>
      <c r="V25" s="19">
        <v>3.4035825641025661</v>
      </c>
      <c r="W25" s="20">
        <v>0.20521794871794882</v>
      </c>
      <c r="X25" s="20">
        <v>12.005835856199944</v>
      </c>
      <c r="Y25" s="8">
        <v>37</v>
      </c>
      <c r="Z25" s="99">
        <v>33.1</v>
      </c>
      <c r="AA25" s="122">
        <f t="shared" si="0"/>
        <v>60.390633600000008</v>
      </c>
      <c r="AB25" s="122">
        <f t="shared" si="1"/>
        <v>1679.25</v>
      </c>
      <c r="AC25" t="s">
        <v>439</v>
      </c>
    </row>
    <row r="26" spans="1:29" x14ac:dyDescent="0.35">
      <c r="A26" s="4" t="s">
        <v>47</v>
      </c>
      <c r="B26" s="4">
        <v>3</v>
      </c>
      <c r="C26" s="4" t="s">
        <v>45</v>
      </c>
      <c r="D26" s="5">
        <v>3</v>
      </c>
      <c r="E26" s="4">
        <v>3170.4</v>
      </c>
      <c r="F26" s="4">
        <v>3171</v>
      </c>
      <c r="G26" s="4">
        <v>3149.62</v>
      </c>
      <c r="H26" s="7">
        <v>6</v>
      </c>
      <c r="I26" s="4">
        <v>180</v>
      </c>
      <c r="J26" s="4">
        <v>15.7</v>
      </c>
      <c r="K26" s="4">
        <v>0.47</v>
      </c>
      <c r="L26" s="4">
        <v>706.2</v>
      </c>
      <c r="M26" s="4">
        <v>0.69</v>
      </c>
      <c r="N26" s="4">
        <v>558</v>
      </c>
      <c r="O26" s="4">
        <v>9.4499999999999993</v>
      </c>
      <c r="P26" s="4">
        <v>275.2</v>
      </c>
      <c r="Q26" s="8">
        <v>0.83215140687723699</v>
      </c>
      <c r="R26" s="18">
        <v>0.12845871794871799</v>
      </c>
      <c r="S26" s="19">
        <v>1577.6056097435887</v>
      </c>
      <c r="T26" s="19">
        <v>6990.6079</v>
      </c>
      <c r="U26" s="19">
        <v>7703.7421999999997</v>
      </c>
      <c r="V26" s="19">
        <v>3.4035825641025661</v>
      </c>
      <c r="W26" s="20">
        <v>0.20521794871794882</v>
      </c>
      <c r="X26" s="20">
        <v>12.005835856199944</v>
      </c>
      <c r="Y26" s="8">
        <v>38</v>
      </c>
      <c r="Z26" s="99">
        <v>33.1</v>
      </c>
      <c r="AA26" s="122">
        <f t="shared" si="0"/>
        <v>67.473575999999994</v>
      </c>
      <c r="AB26" s="122">
        <f t="shared" si="1"/>
        <v>1502.5531914893618</v>
      </c>
      <c r="AC26" t="s">
        <v>440</v>
      </c>
    </row>
    <row r="27" spans="1:29" x14ac:dyDescent="0.35">
      <c r="A27" s="4" t="s">
        <v>47</v>
      </c>
      <c r="B27" s="4">
        <v>3</v>
      </c>
      <c r="C27" s="4" t="s">
        <v>45</v>
      </c>
      <c r="D27" s="5">
        <v>4</v>
      </c>
      <c r="E27" s="4">
        <v>3190.4</v>
      </c>
      <c r="F27" s="4">
        <v>3191</v>
      </c>
      <c r="G27" s="4">
        <v>3169.55</v>
      </c>
      <c r="H27" s="7">
        <v>6</v>
      </c>
      <c r="I27" s="4">
        <v>177.4</v>
      </c>
      <c r="J27" s="4">
        <v>27.9</v>
      </c>
      <c r="K27" s="4">
        <v>0.34</v>
      </c>
      <c r="L27" s="4">
        <v>746.7</v>
      </c>
      <c r="M27" s="4">
        <v>0.67</v>
      </c>
      <c r="N27" s="4">
        <v>461.1</v>
      </c>
      <c r="O27" s="4">
        <v>7.92</v>
      </c>
      <c r="P27" s="4">
        <v>275.2</v>
      </c>
      <c r="Q27" s="8">
        <v>0.83215140687723699</v>
      </c>
      <c r="R27" s="18">
        <v>0.12845871794871799</v>
      </c>
      <c r="S27" s="19">
        <v>1577.6056097435887</v>
      </c>
      <c r="T27" s="19">
        <v>6990.6079</v>
      </c>
      <c r="U27" s="19">
        <v>7703.7421999999997</v>
      </c>
      <c r="V27" s="19">
        <v>3.4035825641025661</v>
      </c>
      <c r="W27" s="20">
        <v>0.20521794871794882</v>
      </c>
      <c r="X27" s="20">
        <v>12.005835856199944</v>
      </c>
      <c r="Y27" s="8">
        <v>44</v>
      </c>
      <c r="Z27" s="99">
        <v>33.1</v>
      </c>
      <c r="AA27" s="122">
        <f t="shared" si="0"/>
        <v>85.487073120000005</v>
      </c>
      <c r="AB27" s="122">
        <f t="shared" si="1"/>
        <v>2196.1764705882351</v>
      </c>
      <c r="AC27" t="s">
        <v>441</v>
      </c>
    </row>
    <row r="28" spans="1:29" x14ac:dyDescent="0.35">
      <c r="A28" s="4" t="s">
        <v>47</v>
      </c>
      <c r="B28" s="4">
        <v>4</v>
      </c>
      <c r="C28" s="4" t="s">
        <v>45</v>
      </c>
      <c r="D28" s="5">
        <v>1</v>
      </c>
      <c r="E28" s="4">
        <v>3057.9</v>
      </c>
      <c r="F28" s="4">
        <v>3058.5</v>
      </c>
      <c r="G28" s="4">
        <v>3037.7</v>
      </c>
      <c r="H28" s="7">
        <v>6</v>
      </c>
      <c r="I28" s="4">
        <v>192</v>
      </c>
      <c r="J28" s="4">
        <v>17.2</v>
      </c>
      <c r="K28" s="4">
        <v>0.28000000000000003</v>
      </c>
      <c r="L28" s="4">
        <v>1745.2</v>
      </c>
      <c r="M28" s="4">
        <v>0.36</v>
      </c>
      <c r="N28" s="4">
        <v>650.70000000000005</v>
      </c>
      <c r="O28" s="4">
        <v>10.33</v>
      </c>
      <c r="P28" s="4">
        <v>316.5</v>
      </c>
      <c r="Q28" s="8">
        <v>0.80138393184365841</v>
      </c>
      <c r="R28" s="9">
        <v>9.1002958579881679E-2</v>
      </c>
      <c r="S28" s="10">
        <v>1830.3832100591712</v>
      </c>
      <c r="T28" s="10">
        <v>7011.3125</v>
      </c>
      <c r="U28" s="10">
        <v>7866.8804</v>
      </c>
      <c r="V28" s="10">
        <v>4.4732295857988174</v>
      </c>
      <c r="W28" s="11">
        <v>0.12985680473372782</v>
      </c>
      <c r="X28" s="11">
        <v>3.2920306432558792</v>
      </c>
      <c r="Y28" s="8">
        <v>66</v>
      </c>
      <c r="Z28" s="99">
        <v>25.2</v>
      </c>
      <c r="AA28" s="122">
        <f t="shared" si="0"/>
        <v>46.973337600000001</v>
      </c>
      <c r="AB28" s="122">
        <f t="shared" si="1"/>
        <v>6232.8571428571422</v>
      </c>
      <c r="AC28" t="s">
        <v>442</v>
      </c>
    </row>
    <row r="29" spans="1:29" x14ac:dyDescent="0.35">
      <c r="A29" s="4" t="s">
        <v>47</v>
      </c>
      <c r="B29" s="4">
        <v>4</v>
      </c>
      <c r="C29" s="4" t="s">
        <v>45</v>
      </c>
      <c r="D29" s="5">
        <v>2</v>
      </c>
      <c r="E29" s="4">
        <v>3074</v>
      </c>
      <c r="F29" s="4">
        <v>3074.6</v>
      </c>
      <c r="G29" s="4">
        <v>3053.69</v>
      </c>
      <c r="H29" s="7">
        <v>6</v>
      </c>
      <c r="I29" s="4">
        <v>192</v>
      </c>
      <c r="J29" s="4">
        <v>38.5</v>
      </c>
      <c r="K29" s="4">
        <v>0.32</v>
      </c>
      <c r="L29" s="4">
        <v>1780.6</v>
      </c>
      <c r="M29" s="4">
        <v>0.56000000000000005</v>
      </c>
      <c r="N29" s="4">
        <v>578.5</v>
      </c>
      <c r="O29" s="4">
        <v>9.18</v>
      </c>
      <c r="P29" s="4">
        <v>316.5</v>
      </c>
      <c r="Q29" s="8">
        <v>0.80138393184365841</v>
      </c>
      <c r="R29" s="9">
        <v>9.1002958579881679E-2</v>
      </c>
      <c r="S29" s="10">
        <v>1830.3832100591712</v>
      </c>
      <c r="T29" s="10">
        <v>7011.3125</v>
      </c>
      <c r="U29" s="10">
        <v>7866.8804</v>
      </c>
      <c r="V29" s="10">
        <v>4.4732295857988174</v>
      </c>
      <c r="W29" s="11">
        <v>0.12985680473372782</v>
      </c>
      <c r="X29" s="11">
        <v>3.2920306432558792</v>
      </c>
      <c r="Y29" s="8">
        <v>64</v>
      </c>
      <c r="Z29" s="99">
        <v>25.2</v>
      </c>
      <c r="AA29" s="122">
        <f t="shared" si="0"/>
        <v>120.16435199999999</v>
      </c>
      <c r="AB29" s="122">
        <f t="shared" si="1"/>
        <v>5564.375</v>
      </c>
      <c r="AC29" t="s">
        <v>443</v>
      </c>
    </row>
    <row r="30" spans="1:29" x14ac:dyDescent="0.35">
      <c r="A30" s="4" t="s">
        <v>47</v>
      </c>
      <c r="B30" s="4">
        <v>4</v>
      </c>
      <c r="C30" s="4" t="s">
        <v>45</v>
      </c>
      <c r="D30" s="5">
        <v>3</v>
      </c>
      <c r="E30" s="4">
        <v>3108.5</v>
      </c>
      <c r="F30" s="4">
        <v>3109.1</v>
      </c>
      <c r="G30" s="4">
        <v>3088.03</v>
      </c>
      <c r="H30" s="7">
        <v>6</v>
      </c>
      <c r="I30" s="4">
        <v>173.7</v>
      </c>
      <c r="J30" s="4">
        <v>26.1</v>
      </c>
      <c r="K30" s="4">
        <v>0.46</v>
      </c>
      <c r="L30" s="4">
        <v>1857.9</v>
      </c>
      <c r="M30" s="4">
        <v>0.72</v>
      </c>
      <c r="N30" s="4">
        <v>1264.7</v>
      </c>
      <c r="O30" s="4">
        <v>22.19</v>
      </c>
      <c r="P30" s="4">
        <v>316.5</v>
      </c>
      <c r="Q30" s="8">
        <v>0.80138393184365841</v>
      </c>
      <c r="R30" s="9">
        <v>9.1002958579881679E-2</v>
      </c>
      <c r="S30" s="10">
        <v>1830.3832100591712</v>
      </c>
      <c r="T30" s="10">
        <v>7011.3125</v>
      </c>
      <c r="U30" s="10">
        <v>7866.8804</v>
      </c>
      <c r="V30" s="10">
        <v>4.4732295857988174</v>
      </c>
      <c r="W30" s="11">
        <v>0.12985680473372782</v>
      </c>
      <c r="X30" s="11">
        <v>3.2920306432558792</v>
      </c>
      <c r="Y30" s="8">
        <v>30</v>
      </c>
      <c r="Z30" s="99">
        <v>25.2</v>
      </c>
      <c r="AA30" s="122">
        <f t="shared" si="0"/>
        <v>105.94046376</v>
      </c>
      <c r="AB30" s="122">
        <f t="shared" si="1"/>
        <v>4038.913043478261</v>
      </c>
      <c r="AC30" t="s">
        <v>444</v>
      </c>
    </row>
    <row r="31" spans="1:29" x14ac:dyDescent="0.35">
      <c r="A31" s="4" t="s">
        <v>47</v>
      </c>
      <c r="B31" s="4">
        <v>5</v>
      </c>
      <c r="C31" s="4" t="s">
        <v>45</v>
      </c>
      <c r="D31" s="5">
        <v>1</v>
      </c>
      <c r="E31" s="4">
        <v>2961.7</v>
      </c>
      <c r="F31" s="4">
        <v>2962.5</v>
      </c>
      <c r="G31" s="4">
        <v>2941.87</v>
      </c>
      <c r="H31" s="7">
        <v>8</v>
      </c>
      <c r="I31" s="4">
        <v>198.6</v>
      </c>
      <c r="J31" s="4">
        <v>15.4</v>
      </c>
      <c r="K31" s="4">
        <v>0.27</v>
      </c>
      <c r="L31" s="4">
        <v>944.4</v>
      </c>
      <c r="M31" s="4">
        <v>0.32</v>
      </c>
      <c r="N31" s="4">
        <v>360.1</v>
      </c>
      <c r="O31" s="4">
        <v>5.53</v>
      </c>
      <c r="P31" s="4">
        <v>340.2</v>
      </c>
      <c r="Q31" s="8">
        <v>0.82912391474381752</v>
      </c>
      <c r="R31" s="9">
        <v>0.10133803921568628</v>
      </c>
      <c r="S31" s="10">
        <v>1706.0784113725495</v>
      </c>
      <c r="T31" s="10">
        <v>6877.3891999999996</v>
      </c>
      <c r="U31" s="10">
        <v>7711.6606000000002</v>
      </c>
      <c r="V31" s="10">
        <v>3.5935584313725495</v>
      </c>
      <c r="W31" s="11">
        <v>0.15032352941176488</v>
      </c>
      <c r="X31" s="11">
        <v>5.7501555939000184</v>
      </c>
      <c r="Y31" s="8">
        <v>69</v>
      </c>
      <c r="Z31" s="99">
        <v>31.9</v>
      </c>
      <c r="AA31" s="122">
        <f t="shared" si="0"/>
        <v>41.949563040000001</v>
      </c>
      <c r="AB31" s="122">
        <f t="shared" si="1"/>
        <v>3497.7777777777774</v>
      </c>
      <c r="AC31" t="s">
        <v>445</v>
      </c>
    </row>
    <row r="32" spans="1:29" x14ac:dyDescent="0.35">
      <c r="A32" s="4" t="s">
        <v>47</v>
      </c>
      <c r="B32" s="4">
        <v>5</v>
      </c>
      <c r="C32" s="4" t="s">
        <v>45</v>
      </c>
      <c r="D32" s="5">
        <v>2</v>
      </c>
      <c r="E32" s="4">
        <v>2981.2</v>
      </c>
      <c r="F32" s="4">
        <v>2982</v>
      </c>
      <c r="G32" s="4">
        <v>2961.26</v>
      </c>
      <c r="H32" s="7">
        <v>8</v>
      </c>
      <c r="I32" s="4">
        <v>254.5</v>
      </c>
      <c r="J32" s="4">
        <v>18.899999999999999</v>
      </c>
      <c r="K32" s="4">
        <v>0.52</v>
      </c>
      <c r="L32" s="4">
        <v>981.7</v>
      </c>
      <c r="M32" s="4">
        <v>0.96</v>
      </c>
      <c r="N32" s="4">
        <v>970.1</v>
      </c>
      <c r="O32" s="4">
        <v>11.62</v>
      </c>
      <c r="P32" s="4">
        <v>340.2</v>
      </c>
      <c r="Q32" s="8">
        <v>0.82912391474381752</v>
      </c>
      <c r="R32" s="9">
        <v>0.10133803921568628</v>
      </c>
      <c r="S32" s="10">
        <v>1706.0784113725495</v>
      </c>
      <c r="T32" s="10">
        <v>6877.3891999999996</v>
      </c>
      <c r="U32" s="10">
        <v>7711.6606000000002</v>
      </c>
      <c r="V32" s="10">
        <v>3.5935584313725495</v>
      </c>
      <c r="W32" s="11">
        <v>0.15032352941176488</v>
      </c>
      <c r="X32" s="11">
        <v>5.7501555939000184</v>
      </c>
      <c r="Y32" s="8">
        <v>38</v>
      </c>
      <c r="Z32" s="99">
        <v>31.9</v>
      </c>
      <c r="AA32" s="122">
        <f t="shared" si="0"/>
        <v>127.06228079999998</v>
      </c>
      <c r="AB32" s="122">
        <f t="shared" si="1"/>
        <v>1887.8846153846155</v>
      </c>
      <c r="AC32" t="s">
        <v>446</v>
      </c>
    </row>
    <row r="33" spans="1:29" x14ac:dyDescent="0.35">
      <c r="A33" s="4" t="s">
        <v>47</v>
      </c>
      <c r="B33" s="4">
        <v>5</v>
      </c>
      <c r="C33" s="4" t="s">
        <v>45</v>
      </c>
      <c r="D33" s="5">
        <v>3</v>
      </c>
      <c r="E33" s="4">
        <v>3005.7</v>
      </c>
      <c r="F33" s="4">
        <v>3006.5</v>
      </c>
      <c r="G33" s="4">
        <v>2985.67</v>
      </c>
      <c r="H33" s="7">
        <v>8</v>
      </c>
      <c r="I33" s="4">
        <v>177.1</v>
      </c>
      <c r="J33" s="4">
        <v>23.2</v>
      </c>
      <c r="K33" s="4">
        <v>0.38</v>
      </c>
      <c r="L33" s="4">
        <v>1038.5999999999999</v>
      </c>
      <c r="M33" s="4">
        <v>0.57999999999999996</v>
      </c>
      <c r="N33" s="4">
        <v>523</v>
      </c>
      <c r="O33" s="4">
        <v>9</v>
      </c>
      <c r="P33" s="4">
        <v>340.2</v>
      </c>
      <c r="Q33" s="8">
        <v>0.82912391474381752</v>
      </c>
      <c r="R33" s="9">
        <v>0.10133803921568628</v>
      </c>
      <c r="S33" s="10">
        <v>1706.0784113725495</v>
      </c>
      <c r="T33" s="10">
        <v>6877.3891999999996</v>
      </c>
      <c r="U33" s="10">
        <v>7711.6606000000002</v>
      </c>
      <c r="V33" s="10">
        <v>3.5935584313725495</v>
      </c>
      <c r="W33" s="11">
        <v>0.15032352941176488</v>
      </c>
      <c r="X33" s="11">
        <v>5.7501555939000184</v>
      </c>
      <c r="Y33" s="8">
        <v>48</v>
      </c>
      <c r="Z33" s="99">
        <v>31.9</v>
      </c>
      <c r="AA33" s="122">
        <f t="shared" si="0"/>
        <v>79.314730879999985</v>
      </c>
      <c r="AB33" s="122">
        <f t="shared" si="1"/>
        <v>2733.1578947368416</v>
      </c>
      <c r="AC33" t="s">
        <v>447</v>
      </c>
    </row>
    <row r="34" spans="1:29" x14ac:dyDescent="0.35">
      <c r="A34" s="4" t="s">
        <v>47</v>
      </c>
      <c r="B34" s="4">
        <v>6</v>
      </c>
      <c r="C34" s="4" t="s">
        <v>46</v>
      </c>
      <c r="D34" s="5">
        <v>1</v>
      </c>
      <c r="E34" s="4">
        <v>2901</v>
      </c>
      <c r="F34" s="4">
        <v>2901.6</v>
      </c>
      <c r="G34" s="4">
        <v>2881.61</v>
      </c>
      <c r="H34" s="7">
        <v>6</v>
      </c>
      <c r="I34" s="4">
        <v>226.1</v>
      </c>
      <c r="J34" s="4">
        <v>11.4</v>
      </c>
      <c r="K34" s="4">
        <v>0.39</v>
      </c>
      <c r="L34" s="4">
        <v>1034.0999999999999</v>
      </c>
      <c r="M34" s="4">
        <v>0.46</v>
      </c>
      <c r="N34" s="4">
        <v>639.4</v>
      </c>
      <c r="O34" s="4">
        <v>8.6199999999999992</v>
      </c>
      <c r="P34" s="4">
        <v>323.2</v>
      </c>
      <c r="Q34" s="8">
        <v>0.81512453869797274</v>
      </c>
      <c r="R34" s="9">
        <v>0.15563641025641023</v>
      </c>
      <c r="S34" s="10">
        <v>1198.7819010256401</v>
      </c>
      <c r="T34" s="10">
        <v>6390.4214000000002</v>
      </c>
      <c r="U34" s="10">
        <v>7543.7875999999997</v>
      </c>
      <c r="V34" s="10">
        <v>2.1844235897435884</v>
      </c>
      <c r="W34" s="11">
        <v>1.0910194871794876</v>
      </c>
      <c r="X34" s="11">
        <v>31.913877321215359</v>
      </c>
      <c r="Y34" s="8">
        <v>28</v>
      </c>
      <c r="Z34" s="99">
        <v>35.5</v>
      </c>
      <c r="AA34" s="122">
        <f t="shared" si="0"/>
        <v>51.066222479999993</v>
      </c>
      <c r="AB34" s="122">
        <f t="shared" si="1"/>
        <v>2651.5384615384614</v>
      </c>
      <c r="AC34" t="s">
        <v>448</v>
      </c>
    </row>
    <row r="35" spans="1:29" x14ac:dyDescent="0.35">
      <c r="A35" s="4" t="s">
        <v>47</v>
      </c>
      <c r="B35" s="4">
        <v>6</v>
      </c>
      <c r="C35" s="4" t="s">
        <v>46</v>
      </c>
      <c r="D35" s="5">
        <v>2</v>
      </c>
      <c r="E35" s="4">
        <v>2915</v>
      </c>
      <c r="F35" s="4">
        <v>2915.6</v>
      </c>
      <c r="G35" s="4">
        <v>2895.51</v>
      </c>
      <c r="H35" s="7">
        <v>6</v>
      </c>
      <c r="I35" s="4">
        <v>228.6</v>
      </c>
      <c r="J35" s="4">
        <v>11.6</v>
      </c>
      <c r="K35" s="4">
        <v>0.67</v>
      </c>
      <c r="L35" s="4">
        <v>1063</v>
      </c>
      <c r="M35" s="4">
        <v>0.79</v>
      </c>
      <c r="N35" s="4">
        <v>942.4</v>
      </c>
      <c r="O35" s="4">
        <v>12.57</v>
      </c>
      <c r="P35" s="4">
        <v>323.2</v>
      </c>
      <c r="Q35" s="8">
        <v>0.81512453869797274</v>
      </c>
      <c r="R35" s="9">
        <v>0.15563641025641023</v>
      </c>
      <c r="S35" s="10">
        <v>1198.7819010256401</v>
      </c>
      <c r="T35" s="10">
        <v>6390.4214000000002</v>
      </c>
      <c r="U35" s="10">
        <v>7543.7875999999997</v>
      </c>
      <c r="V35" s="10">
        <v>2.1844235897435884</v>
      </c>
      <c r="W35" s="11">
        <v>1.0910194871794876</v>
      </c>
      <c r="X35" s="11">
        <v>31.913877321215359</v>
      </c>
      <c r="Y35" s="8">
        <v>34</v>
      </c>
      <c r="Z35" s="99">
        <v>35.5</v>
      </c>
      <c r="AA35" s="122">
        <f t="shared" si="0"/>
        <v>90.255303359999999</v>
      </c>
      <c r="AB35" s="122">
        <f t="shared" si="1"/>
        <v>1586.5671641791043</v>
      </c>
      <c r="AC35" t="s">
        <v>449</v>
      </c>
    </row>
    <row r="36" spans="1:29" x14ac:dyDescent="0.35">
      <c r="A36" s="4" t="s">
        <v>47</v>
      </c>
      <c r="B36" s="4">
        <v>6</v>
      </c>
      <c r="C36" s="4" t="s">
        <v>46</v>
      </c>
      <c r="D36" s="5">
        <v>3</v>
      </c>
      <c r="E36" s="4">
        <v>2926</v>
      </c>
      <c r="F36" s="4">
        <v>2927.2</v>
      </c>
      <c r="G36" s="4">
        <v>2906.43</v>
      </c>
      <c r="H36" s="7">
        <v>12</v>
      </c>
      <c r="I36" s="4">
        <v>237.7</v>
      </c>
      <c r="J36" s="4">
        <v>13.4</v>
      </c>
      <c r="K36" s="4">
        <v>0.5</v>
      </c>
      <c r="L36" s="4">
        <v>1087.2</v>
      </c>
      <c r="M36" s="4">
        <v>0.37</v>
      </c>
      <c r="N36" s="4">
        <v>850.1</v>
      </c>
      <c r="O36" s="4">
        <v>10.9</v>
      </c>
      <c r="P36" s="4">
        <v>323.2</v>
      </c>
      <c r="Q36" s="8">
        <v>0.81512453869797274</v>
      </c>
      <c r="R36" s="9">
        <v>0.15563641025641023</v>
      </c>
      <c r="S36" s="10">
        <v>1198.7819010256401</v>
      </c>
      <c r="T36" s="10">
        <v>6390.4214000000002</v>
      </c>
      <c r="U36" s="10">
        <v>7543.7875999999997</v>
      </c>
      <c r="V36" s="10">
        <v>2.1844235897435884</v>
      </c>
      <c r="W36" s="11">
        <v>1.0910194871794876</v>
      </c>
      <c r="X36" s="11">
        <v>31.913877321215359</v>
      </c>
      <c r="Y36" s="8">
        <v>32</v>
      </c>
      <c r="Z36" s="99">
        <v>35.5</v>
      </c>
      <c r="AA36" s="122">
        <f t="shared" si="0"/>
        <v>80.903571999999997</v>
      </c>
      <c r="AB36" s="122">
        <f t="shared" si="1"/>
        <v>2174.4</v>
      </c>
      <c r="AC36" t="s">
        <v>450</v>
      </c>
    </row>
    <row r="37" spans="1:29" x14ac:dyDescent="0.35">
      <c r="A37" s="4" t="s">
        <v>47</v>
      </c>
      <c r="B37" s="4">
        <v>7</v>
      </c>
      <c r="C37" s="4" t="s">
        <v>46</v>
      </c>
      <c r="D37" s="5">
        <v>1</v>
      </c>
      <c r="E37" s="4">
        <v>2832.4</v>
      </c>
      <c r="F37" s="4">
        <v>2833</v>
      </c>
      <c r="G37" s="4">
        <v>2813.47</v>
      </c>
      <c r="H37" s="7">
        <v>6</v>
      </c>
      <c r="I37" s="4">
        <v>262.5</v>
      </c>
      <c r="J37" s="4">
        <v>22.1</v>
      </c>
      <c r="K37" s="4">
        <v>0.55000000000000004</v>
      </c>
      <c r="L37" s="4">
        <v>1311.5</v>
      </c>
      <c r="M37" s="4">
        <v>1</v>
      </c>
      <c r="N37" s="4">
        <v>876.3</v>
      </c>
      <c r="O37" s="4">
        <v>10.18</v>
      </c>
      <c r="P37" s="4">
        <v>343.9</v>
      </c>
      <c r="Q37" s="8">
        <v>0.8347765206461164</v>
      </c>
      <c r="R37" s="18">
        <v>0.14838067632850241</v>
      </c>
      <c r="S37" s="19">
        <v>1314.8258922705315</v>
      </c>
      <c r="T37" s="19">
        <v>6320.1122999999998</v>
      </c>
      <c r="U37" s="19">
        <v>7275.6625999999997</v>
      </c>
      <c r="V37" s="19">
        <v>1.9406454106280195</v>
      </c>
      <c r="W37" s="20">
        <v>0.87123381642511999</v>
      </c>
      <c r="X37" s="20">
        <v>27.053130128327648</v>
      </c>
      <c r="Y37" s="8">
        <v>45</v>
      </c>
      <c r="Z37" s="99">
        <v>30.8</v>
      </c>
      <c r="AA37" s="122">
        <f t="shared" si="0"/>
        <v>162.08692500000001</v>
      </c>
      <c r="AB37" s="122">
        <f t="shared" si="1"/>
        <v>2384.5454545454545</v>
      </c>
      <c r="AC37" t="s">
        <v>451</v>
      </c>
    </row>
    <row r="38" spans="1:29" x14ac:dyDescent="0.35">
      <c r="A38" s="4" t="s">
        <v>47</v>
      </c>
      <c r="B38" s="4">
        <v>7</v>
      </c>
      <c r="C38" s="4" t="s">
        <v>46</v>
      </c>
      <c r="D38" s="5">
        <v>2</v>
      </c>
      <c r="E38" s="4">
        <v>2842.9</v>
      </c>
      <c r="F38" s="4">
        <v>2843.5</v>
      </c>
      <c r="G38" s="4">
        <v>2823.86</v>
      </c>
      <c r="H38" s="7">
        <v>6</v>
      </c>
      <c r="I38" s="4">
        <v>98.8</v>
      </c>
      <c r="J38" s="4">
        <v>7.5</v>
      </c>
      <c r="K38" s="4">
        <v>0.37</v>
      </c>
      <c r="L38" s="4">
        <v>1343.6</v>
      </c>
      <c r="M38" s="4">
        <v>0.12</v>
      </c>
      <c r="N38" s="4">
        <v>776.9</v>
      </c>
      <c r="O38" s="4">
        <v>23.97</v>
      </c>
      <c r="P38" s="4">
        <v>343.9</v>
      </c>
      <c r="Q38" s="8">
        <v>0.8347765206461164</v>
      </c>
      <c r="R38" s="18">
        <v>0.14838067632850241</v>
      </c>
      <c r="S38" s="19">
        <v>1314.8258922705315</v>
      </c>
      <c r="T38" s="19">
        <v>6320.1122999999998</v>
      </c>
      <c r="U38" s="19">
        <v>7275.6625999999997</v>
      </c>
      <c r="V38" s="19">
        <v>1.9406454106280195</v>
      </c>
      <c r="W38" s="20">
        <v>0.87123381642511999</v>
      </c>
      <c r="X38" s="20">
        <v>27.053130128327648</v>
      </c>
      <c r="Y38" s="8">
        <v>27</v>
      </c>
      <c r="Z38" s="99">
        <v>30.8</v>
      </c>
      <c r="AA38" s="122">
        <f t="shared" si="0"/>
        <v>13.927836000000001</v>
      </c>
      <c r="AB38" s="122">
        <f t="shared" si="1"/>
        <v>3631.3513513513512</v>
      </c>
      <c r="AC38" t="s">
        <v>452</v>
      </c>
    </row>
    <row r="39" spans="1:29" x14ac:dyDescent="0.35">
      <c r="A39" s="4" t="s">
        <v>47</v>
      </c>
      <c r="B39" s="4">
        <v>7</v>
      </c>
      <c r="C39" s="4" t="s">
        <v>46</v>
      </c>
      <c r="D39" s="5">
        <v>3</v>
      </c>
      <c r="E39" s="4">
        <v>2851</v>
      </c>
      <c r="F39" s="4">
        <v>2851.6</v>
      </c>
      <c r="G39" s="4">
        <v>2831.88</v>
      </c>
      <c r="H39" s="7">
        <v>6</v>
      </c>
      <c r="I39" s="4">
        <v>192</v>
      </c>
      <c r="J39" s="4">
        <v>14.3</v>
      </c>
      <c r="K39" s="4">
        <v>0.45</v>
      </c>
      <c r="L39" s="4">
        <v>2194.3000000000002</v>
      </c>
      <c r="M39" s="4">
        <v>0.53</v>
      </c>
      <c r="N39" s="4">
        <v>759.5</v>
      </c>
      <c r="O39" s="4">
        <v>12.06</v>
      </c>
      <c r="P39" s="4">
        <v>343.9</v>
      </c>
      <c r="Q39" s="8">
        <v>0.8347765206461164</v>
      </c>
      <c r="R39" s="18">
        <v>0.14838067632850241</v>
      </c>
      <c r="S39" s="19">
        <v>1314.8258922705315</v>
      </c>
      <c r="T39" s="19">
        <v>6320.1122999999998</v>
      </c>
      <c r="U39" s="19">
        <v>7275.6625999999997</v>
      </c>
      <c r="V39" s="19">
        <v>1.9406454106280195</v>
      </c>
      <c r="W39" s="20">
        <v>0.87123381642511999</v>
      </c>
      <c r="X39" s="20">
        <v>27.053130128327648</v>
      </c>
      <c r="Y39" s="8">
        <v>25</v>
      </c>
      <c r="Z39" s="99">
        <v>30.8</v>
      </c>
      <c r="AA39" s="122">
        <f t="shared" si="0"/>
        <v>62.764416000000011</v>
      </c>
      <c r="AB39" s="122">
        <f t="shared" si="1"/>
        <v>4876.2222222222226</v>
      </c>
      <c r="AC39" t="s">
        <v>453</v>
      </c>
    </row>
    <row r="40" spans="1:29" x14ac:dyDescent="0.35">
      <c r="A40" s="4" t="s">
        <v>47</v>
      </c>
      <c r="B40" s="4">
        <v>7</v>
      </c>
      <c r="C40" s="4" t="s">
        <v>46</v>
      </c>
      <c r="D40" s="5">
        <v>4</v>
      </c>
      <c r="E40" s="4">
        <v>2871</v>
      </c>
      <c r="F40" s="4">
        <v>2871.6</v>
      </c>
      <c r="G40" s="4">
        <v>2851.73</v>
      </c>
      <c r="H40" s="7">
        <v>6</v>
      </c>
      <c r="I40" s="4">
        <v>128</v>
      </c>
      <c r="J40" s="4">
        <v>10.7</v>
      </c>
      <c r="K40" s="4">
        <v>0.45</v>
      </c>
      <c r="L40" s="4">
        <v>2349.3000000000002</v>
      </c>
      <c r="M40" s="4">
        <v>0.49</v>
      </c>
      <c r="N40" s="4">
        <v>658.8</v>
      </c>
      <c r="O40" s="4">
        <v>15.68</v>
      </c>
      <c r="P40" s="4">
        <v>343.9</v>
      </c>
      <c r="Q40" s="8">
        <v>0.8347765206461164</v>
      </c>
      <c r="R40" s="18">
        <v>0.14838067632850241</v>
      </c>
      <c r="S40" s="19">
        <v>1314.8258922705315</v>
      </c>
      <c r="T40" s="19">
        <v>6320.1122999999998</v>
      </c>
      <c r="U40" s="19">
        <v>7275.6625999999997</v>
      </c>
      <c r="V40" s="19">
        <v>1.9406454106280195</v>
      </c>
      <c r="W40" s="20">
        <v>0.87123381642511999</v>
      </c>
      <c r="X40" s="20">
        <v>27.053130128327648</v>
      </c>
      <c r="Y40" s="8">
        <v>27</v>
      </c>
      <c r="Z40" s="99">
        <v>30.8</v>
      </c>
      <c r="AA40" s="122">
        <f t="shared" si="0"/>
        <v>31.309055999999995</v>
      </c>
      <c r="AB40" s="122">
        <f t="shared" si="1"/>
        <v>5220.666666666667</v>
      </c>
      <c r="AC40" t="s">
        <v>454</v>
      </c>
    </row>
    <row r="41" spans="1:29" x14ac:dyDescent="0.35">
      <c r="A41" s="4" t="s">
        <v>48</v>
      </c>
      <c r="B41" s="4">
        <v>1</v>
      </c>
      <c r="C41" s="4" t="s">
        <v>45</v>
      </c>
      <c r="D41" s="5">
        <v>1</v>
      </c>
      <c r="E41" s="4">
        <v>3307.5</v>
      </c>
      <c r="F41" s="4">
        <v>3308</v>
      </c>
      <c r="G41" s="4">
        <v>3242.49</v>
      </c>
      <c r="H41" s="7">
        <v>6</v>
      </c>
      <c r="I41" s="4">
        <v>27.4</v>
      </c>
      <c r="J41" s="4">
        <v>3</v>
      </c>
      <c r="K41" s="4">
        <v>0.01</v>
      </c>
      <c r="L41" s="4">
        <v>2050.9</v>
      </c>
      <c r="M41" s="4">
        <v>0.01</v>
      </c>
      <c r="N41" s="4">
        <v>37.9</v>
      </c>
      <c r="O41" s="4">
        <v>4.21</v>
      </c>
      <c r="P41" s="4">
        <v>103.7</v>
      </c>
      <c r="Q41" s="8">
        <v>0.44096000000000002</v>
      </c>
      <c r="R41" s="23">
        <v>8.8872519083969523E-2</v>
      </c>
      <c r="S41" s="24">
        <v>1859.4358847328249</v>
      </c>
      <c r="T41" s="24">
        <v>7165.9937</v>
      </c>
      <c r="U41" s="24">
        <v>7823.4071999999996</v>
      </c>
      <c r="V41" s="24">
        <v>3.6314946564885511</v>
      </c>
      <c r="W41" s="25">
        <v>0.12281984732824426</v>
      </c>
      <c r="X41" s="25">
        <v>2.4135277744079255</v>
      </c>
      <c r="Y41" s="8">
        <v>54</v>
      </c>
      <c r="Z41" s="99">
        <v>21.9</v>
      </c>
      <c r="AA41" s="122">
        <f t="shared" si="0"/>
        <v>4.1757599999999999E-2</v>
      </c>
      <c r="AB41" s="122">
        <f t="shared" si="1"/>
        <v>205090</v>
      </c>
      <c r="AC41" t="s">
        <v>455</v>
      </c>
    </row>
    <row r="42" spans="1:29" x14ac:dyDescent="0.35">
      <c r="A42" s="4" t="s">
        <v>48</v>
      </c>
      <c r="B42" s="4">
        <v>1</v>
      </c>
      <c r="C42" s="4" t="s">
        <v>45</v>
      </c>
      <c r="D42" s="5">
        <v>2</v>
      </c>
      <c r="E42" s="4">
        <v>3319</v>
      </c>
      <c r="F42" s="4">
        <v>3319.6</v>
      </c>
      <c r="G42" s="4">
        <v>3253.79</v>
      </c>
      <c r="H42" s="7">
        <v>6</v>
      </c>
      <c r="I42" s="4">
        <v>146.30000000000001</v>
      </c>
      <c r="J42" s="4">
        <v>9.5</v>
      </c>
      <c r="K42" s="4">
        <v>0.45</v>
      </c>
      <c r="L42" s="4">
        <v>2563.5</v>
      </c>
      <c r="M42" s="4">
        <v>0.46</v>
      </c>
      <c r="N42" s="4">
        <v>644.6</v>
      </c>
      <c r="O42" s="4">
        <v>13.43</v>
      </c>
      <c r="P42" s="4">
        <v>103.7</v>
      </c>
      <c r="Q42" s="8">
        <v>0.44096000000000002</v>
      </c>
      <c r="R42" s="23">
        <v>8.8872519083969523E-2</v>
      </c>
      <c r="S42" s="24">
        <v>1859.4358847328249</v>
      </c>
      <c r="T42" s="24">
        <v>7165.9937</v>
      </c>
      <c r="U42" s="24">
        <v>7823.4071999999996</v>
      </c>
      <c r="V42" s="24">
        <v>3.6314946564885511</v>
      </c>
      <c r="W42" s="25">
        <v>0.12281984732824426</v>
      </c>
      <c r="X42" s="25">
        <v>2.4135277744079255</v>
      </c>
      <c r="Y42" s="8">
        <v>44</v>
      </c>
      <c r="Z42" s="99">
        <v>21.9</v>
      </c>
      <c r="AA42" s="122">
        <f t="shared" si="0"/>
        <v>31.771971000000004</v>
      </c>
      <c r="AB42" s="122">
        <f t="shared" si="1"/>
        <v>5696.666666666667</v>
      </c>
      <c r="AC42" t="s">
        <v>456</v>
      </c>
    </row>
    <row r="43" spans="1:29" x14ac:dyDescent="0.35">
      <c r="A43" s="4" t="s">
        <v>48</v>
      </c>
      <c r="B43" s="4">
        <v>1</v>
      </c>
      <c r="C43" s="4" t="s">
        <v>45</v>
      </c>
      <c r="D43" s="5">
        <v>3</v>
      </c>
      <c r="E43" s="4">
        <v>3324</v>
      </c>
      <c r="F43" s="4">
        <v>3325</v>
      </c>
      <c r="G43" s="4">
        <v>3259.09</v>
      </c>
      <c r="H43" s="7">
        <v>6</v>
      </c>
      <c r="I43" s="4">
        <v>130.5</v>
      </c>
      <c r="J43" s="4">
        <v>5.6</v>
      </c>
      <c r="K43" s="4">
        <v>0.52</v>
      </c>
      <c r="L43" s="4">
        <v>2573</v>
      </c>
      <c r="M43" s="4">
        <v>0.32</v>
      </c>
      <c r="N43" s="4">
        <v>556.79999999999995</v>
      </c>
      <c r="O43" s="4">
        <v>13</v>
      </c>
      <c r="P43" s="4">
        <v>103.7</v>
      </c>
      <c r="Q43" s="8">
        <v>0.44096000000000002</v>
      </c>
      <c r="R43" s="23">
        <v>8.8872519083969523E-2</v>
      </c>
      <c r="S43" s="24">
        <v>1859.4358847328249</v>
      </c>
      <c r="T43" s="24">
        <v>7165.9937</v>
      </c>
      <c r="U43" s="24">
        <v>7823.4071999999996</v>
      </c>
      <c r="V43" s="24">
        <v>3.6314946564885511</v>
      </c>
      <c r="W43" s="25">
        <v>0.12281984732824426</v>
      </c>
      <c r="X43" s="25">
        <v>2.4135277744079255</v>
      </c>
      <c r="Y43" s="8">
        <v>59</v>
      </c>
      <c r="Z43" s="99">
        <v>21.9</v>
      </c>
      <c r="AA43" s="122">
        <f t="shared" si="0"/>
        <v>19.304812799999997</v>
      </c>
      <c r="AB43" s="122">
        <f t="shared" si="1"/>
        <v>4948.0769230769229</v>
      </c>
      <c r="AC43" t="s">
        <v>457</v>
      </c>
    </row>
    <row r="44" spans="1:29" x14ac:dyDescent="0.35">
      <c r="A44" s="4" t="s">
        <v>48</v>
      </c>
      <c r="B44" s="4">
        <v>1</v>
      </c>
      <c r="C44" s="4" t="s">
        <v>45</v>
      </c>
      <c r="D44" s="5">
        <v>4</v>
      </c>
      <c r="E44" s="4">
        <v>3335</v>
      </c>
      <c r="F44" s="4">
        <v>3336</v>
      </c>
      <c r="G44" s="4">
        <v>3269.51</v>
      </c>
      <c r="H44" s="7">
        <v>10</v>
      </c>
      <c r="I44" s="4">
        <v>100.6</v>
      </c>
      <c r="J44" s="4">
        <v>13</v>
      </c>
      <c r="K44" s="4">
        <v>0.44</v>
      </c>
      <c r="L44" s="4">
        <v>2593.6999999999998</v>
      </c>
      <c r="M44" s="4">
        <v>0.26</v>
      </c>
      <c r="N44" s="4">
        <v>572.6</v>
      </c>
      <c r="O44" s="4">
        <v>17.350000000000001</v>
      </c>
      <c r="P44" s="4">
        <v>103.7</v>
      </c>
      <c r="Q44" s="8">
        <v>0.44096000000000002</v>
      </c>
      <c r="R44" s="23">
        <v>8.8872519083969523E-2</v>
      </c>
      <c r="S44" s="24">
        <v>1859.4358847328249</v>
      </c>
      <c r="T44" s="24">
        <v>7165.9937</v>
      </c>
      <c r="U44" s="24">
        <v>7823.4071999999996</v>
      </c>
      <c r="V44" s="24">
        <v>3.6314946564885511</v>
      </c>
      <c r="W44" s="25">
        <v>0.12281984732824426</v>
      </c>
      <c r="X44" s="25">
        <v>2.4135277744079255</v>
      </c>
      <c r="Y44" s="8">
        <v>41</v>
      </c>
      <c r="Z44" s="99">
        <v>21.9</v>
      </c>
      <c r="AA44" s="122">
        <f t="shared" si="0"/>
        <v>29.2319456</v>
      </c>
      <c r="AB44" s="122">
        <f t="shared" si="1"/>
        <v>5894.772727272727</v>
      </c>
      <c r="AC44" t="s">
        <v>458</v>
      </c>
    </row>
    <row r="45" spans="1:29" x14ac:dyDescent="0.35">
      <c r="A45" s="4" t="s">
        <v>48</v>
      </c>
      <c r="B45" s="4">
        <v>2</v>
      </c>
      <c r="C45" s="4" t="s">
        <v>45</v>
      </c>
      <c r="D45" s="5">
        <v>1</v>
      </c>
      <c r="E45" s="4">
        <v>3224.2</v>
      </c>
      <c r="F45" s="4">
        <v>3225</v>
      </c>
      <c r="G45" s="4">
        <v>3160.68</v>
      </c>
      <c r="H45" s="7">
        <v>8</v>
      </c>
      <c r="I45" s="4">
        <v>365.8</v>
      </c>
      <c r="J45" s="4">
        <v>11.8</v>
      </c>
      <c r="K45" s="4">
        <v>0.28999999999999998</v>
      </c>
      <c r="L45" s="4">
        <v>3397</v>
      </c>
      <c r="M45" s="4">
        <v>0.59</v>
      </c>
      <c r="N45" s="4">
        <v>405.6</v>
      </c>
      <c r="O45" s="4">
        <v>3.38</v>
      </c>
      <c r="P45" s="4">
        <v>170</v>
      </c>
      <c r="Q45" s="8">
        <v>1.1295999999999999</v>
      </c>
      <c r="R45" s="9">
        <v>9.6917968749999972E-2</v>
      </c>
      <c r="S45" s="10">
        <v>1795.1121492187494</v>
      </c>
      <c r="T45" s="10">
        <v>6850.3353999999999</v>
      </c>
      <c r="U45" s="10">
        <v>7828.5228999999999</v>
      </c>
      <c r="V45" s="10">
        <v>3.3205976562499986</v>
      </c>
      <c r="W45" s="11">
        <v>0.15746718749999991</v>
      </c>
      <c r="X45" s="11">
        <v>3.023517540456071</v>
      </c>
      <c r="Y45" s="8">
        <v>51</v>
      </c>
      <c r="Z45" s="99">
        <v>15.1</v>
      </c>
      <c r="AA45" s="122">
        <f t="shared" si="0"/>
        <v>63.589794080000004</v>
      </c>
      <c r="AB45" s="122">
        <f t="shared" si="1"/>
        <v>11713.793103448277</v>
      </c>
      <c r="AC45" t="s">
        <v>459</v>
      </c>
    </row>
    <row r="46" spans="1:29" x14ac:dyDescent="0.35">
      <c r="A46" s="4" t="s">
        <v>48</v>
      </c>
      <c r="B46" s="4">
        <v>2</v>
      </c>
      <c r="C46" s="4" t="s">
        <v>45</v>
      </c>
      <c r="D46" s="5">
        <v>2</v>
      </c>
      <c r="E46" s="4">
        <v>3280</v>
      </c>
      <c r="F46" s="4">
        <v>3282.1</v>
      </c>
      <c r="G46" s="4">
        <v>3215.46</v>
      </c>
      <c r="H46" s="7">
        <v>8</v>
      </c>
      <c r="I46" s="4">
        <v>155.4</v>
      </c>
      <c r="J46" s="4">
        <v>9.1</v>
      </c>
      <c r="K46" s="4">
        <v>0.17</v>
      </c>
      <c r="L46" s="4">
        <v>3531.3</v>
      </c>
      <c r="M46" s="4">
        <v>0.26</v>
      </c>
      <c r="N46" s="4">
        <v>279.89999999999998</v>
      </c>
      <c r="O46" s="4">
        <v>5.49</v>
      </c>
      <c r="P46" s="4">
        <v>170</v>
      </c>
      <c r="Q46" s="8">
        <v>1.1295999999999999</v>
      </c>
      <c r="R46" s="9">
        <v>9.6917968749999972E-2</v>
      </c>
      <c r="S46" s="10">
        <v>1795.1121492187494</v>
      </c>
      <c r="T46" s="10">
        <v>6850.3353999999999</v>
      </c>
      <c r="U46" s="10">
        <v>7828.5228999999999</v>
      </c>
      <c r="V46" s="10">
        <v>3.3205976562499986</v>
      </c>
      <c r="W46" s="11">
        <v>0.15746718749999991</v>
      </c>
      <c r="X46" s="11">
        <v>3.023517540456071</v>
      </c>
      <c r="Y46" s="8">
        <v>29</v>
      </c>
      <c r="Z46" s="99">
        <v>15.1</v>
      </c>
      <c r="AA46" s="122">
        <f t="shared" si="0"/>
        <v>12.212513040000001</v>
      </c>
      <c r="AB46" s="122">
        <f t="shared" si="1"/>
        <v>20772.352941176468</v>
      </c>
      <c r="AC46" t="s">
        <v>460</v>
      </c>
    </row>
    <row r="47" spans="1:29" x14ac:dyDescent="0.35">
      <c r="A47" s="4" t="s">
        <v>48</v>
      </c>
      <c r="B47" s="4">
        <v>2</v>
      </c>
      <c r="C47" s="4" t="s">
        <v>45</v>
      </c>
      <c r="D47" s="5">
        <v>3</v>
      </c>
      <c r="E47" s="4">
        <v>3294.2</v>
      </c>
      <c r="F47" s="4">
        <v>3295</v>
      </c>
      <c r="G47" s="4">
        <v>3229.41</v>
      </c>
      <c r="H47" s="7"/>
      <c r="I47" s="4">
        <v>164.6</v>
      </c>
      <c r="J47" s="4">
        <v>15.1</v>
      </c>
      <c r="K47" s="4">
        <v>0.19</v>
      </c>
      <c r="L47" s="4">
        <v>3547.4</v>
      </c>
      <c r="M47" s="4">
        <v>0.3</v>
      </c>
      <c r="N47" s="4">
        <v>319.89999999999998</v>
      </c>
      <c r="O47" s="4">
        <v>5.92</v>
      </c>
      <c r="P47" s="4">
        <v>170</v>
      </c>
      <c r="Q47" s="8" t="e">
        <v>#N/A</v>
      </c>
      <c r="R47" s="9">
        <v>9.6917968749999972E-2</v>
      </c>
      <c r="S47" s="10">
        <v>1795.1121492187494</v>
      </c>
      <c r="T47" s="10">
        <v>6850.3353999999999</v>
      </c>
      <c r="U47" s="10">
        <v>7828.5228999999999</v>
      </c>
      <c r="V47" s="10">
        <v>3.3205976562499986</v>
      </c>
      <c r="W47" s="11">
        <v>0.15746718749999991</v>
      </c>
      <c r="X47" s="11">
        <v>3.023517540456071</v>
      </c>
      <c r="Y47" s="8" t="e">
        <v>#N/A</v>
      </c>
      <c r="Z47" s="99">
        <v>15.1</v>
      </c>
      <c r="AA47" s="122">
        <f t="shared" si="0"/>
        <v>23.989659920000001</v>
      </c>
      <c r="AB47" s="122">
        <f t="shared" si="1"/>
        <v>18670.526315789473</v>
      </c>
      <c r="AC47" t="s">
        <v>461</v>
      </c>
    </row>
    <row r="48" spans="1:29" x14ac:dyDescent="0.35">
      <c r="A48" s="4" t="s">
        <v>48</v>
      </c>
      <c r="B48" s="4">
        <v>3</v>
      </c>
      <c r="C48" s="4" t="s">
        <v>45</v>
      </c>
      <c r="D48" s="5">
        <v>1</v>
      </c>
      <c r="E48" s="4">
        <v>3157.2</v>
      </c>
      <c r="F48" s="4">
        <v>3158</v>
      </c>
      <c r="G48" s="4">
        <v>3094.86</v>
      </c>
      <c r="H48" s="7">
        <v>8</v>
      </c>
      <c r="I48" s="4">
        <v>155.4</v>
      </c>
      <c r="J48" s="4">
        <v>20.8</v>
      </c>
      <c r="K48" s="4">
        <v>0.25</v>
      </c>
      <c r="L48" s="4">
        <v>1382.8</v>
      </c>
      <c r="M48" s="4">
        <v>0.45</v>
      </c>
      <c r="N48" s="4">
        <v>427.3</v>
      </c>
      <c r="O48" s="4">
        <v>8.3800000000000008</v>
      </c>
      <c r="P48" s="4">
        <v>170.1</v>
      </c>
      <c r="Q48" s="8">
        <v>1.1295999999999999</v>
      </c>
      <c r="R48" s="23">
        <v>0.12043755102040804</v>
      </c>
      <c r="S48" s="24">
        <v>1552.7767448979596</v>
      </c>
      <c r="T48" s="24">
        <v>6786.9804999999997</v>
      </c>
      <c r="U48" s="24">
        <v>7424.4862999999996</v>
      </c>
      <c r="V48" s="24">
        <v>3.5634697959183659</v>
      </c>
      <c r="W48" s="25">
        <v>0.1916583673469387</v>
      </c>
      <c r="X48" s="25">
        <v>7.0437887201158622</v>
      </c>
      <c r="Y48" s="8">
        <v>31</v>
      </c>
      <c r="Z48" s="99">
        <v>29.5</v>
      </c>
      <c r="AA48" s="122">
        <f t="shared" si="0"/>
        <v>41.050463999999998</v>
      </c>
      <c r="AB48" s="122">
        <f t="shared" si="1"/>
        <v>5531.2</v>
      </c>
      <c r="AC48" t="s">
        <v>462</v>
      </c>
    </row>
    <row r="49" spans="1:29" x14ac:dyDescent="0.35">
      <c r="A49" s="4" t="s">
        <v>48</v>
      </c>
      <c r="B49" s="4">
        <v>3</v>
      </c>
      <c r="C49" s="4" t="s">
        <v>45</v>
      </c>
      <c r="D49" s="5">
        <v>2</v>
      </c>
      <c r="E49" s="4">
        <v>3170.2</v>
      </c>
      <c r="F49" s="4">
        <v>3171</v>
      </c>
      <c r="G49" s="4">
        <v>3107.61</v>
      </c>
      <c r="H49" s="7">
        <v>8</v>
      </c>
      <c r="I49" s="4">
        <v>173.7</v>
      </c>
      <c r="J49" s="4">
        <v>13.2</v>
      </c>
      <c r="K49" s="4">
        <v>0.23</v>
      </c>
      <c r="L49" s="4">
        <v>1441.6</v>
      </c>
      <c r="M49" s="4">
        <v>0.39</v>
      </c>
      <c r="N49" s="4">
        <v>315.2</v>
      </c>
      <c r="O49" s="4">
        <v>5.53</v>
      </c>
      <c r="P49" s="4">
        <v>170.1</v>
      </c>
      <c r="Q49" s="8">
        <v>1.1295999999999999</v>
      </c>
      <c r="R49" s="23">
        <v>0.12043755102040804</v>
      </c>
      <c r="S49" s="24">
        <v>1552.7767448979596</v>
      </c>
      <c r="T49" s="24">
        <v>6786.9804999999997</v>
      </c>
      <c r="U49" s="24">
        <v>7424.4862999999996</v>
      </c>
      <c r="V49" s="24">
        <v>3.5634697959183659</v>
      </c>
      <c r="W49" s="25">
        <v>0.1916583673469387</v>
      </c>
      <c r="X49" s="25">
        <v>7.0437887201158622</v>
      </c>
      <c r="Y49" s="8">
        <v>40</v>
      </c>
      <c r="Z49" s="99">
        <v>29.5</v>
      </c>
      <c r="AA49" s="122">
        <f t="shared" si="0"/>
        <v>26.789542559999994</v>
      </c>
      <c r="AB49" s="122">
        <f t="shared" si="1"/>
        <v>6267.8260869565211</v>
      </c>
      <c r="AC49" t="s">
        <v>463</v>
      </c>
    </row>
    <row r="50" spans="1:29" x14ac:dyDescent="0.35">
      <c r="A50" s="4" t="s">
        <v>48</v>
      </c>
      <c r="B50" s="4">
        <v>3</v>
      </c>
      <c r="C50" s="4" t="s">
        <v>45</v>
      </c>
      <c r="D50" s="5">
        <v>3</v>
      </c>
      <c r="E50" s="4">
        <v>3179.4</v>
      </c>
      <c r="F50" s="4">
        <v>3180.2</v>
      </c>
      <c r="G50" s="4">
        <v>3116.65</v>
      </c>
      <c r="H50" s="7">
        <v>8</v>
      </c>
      <c r="I50" s="4">
        <v>173.7</v>
      </c>
      <c r="J50" s="4">
        <v>11.4</v>
      </c>
      <c r="K50" s="4">
        <v>0.31</v>
      </c>
      <c r="L50" s="4">
        <v>1455.1</v>
      </c>
      <c r="M50" s="4">
        <v>0.52</v>
      </c>
      <c r="N50" s="4">
        <v>420.1</v>
      </c>
      <c r="O50" s="4">
        <v>7.37</v>
      </c>
      <c r="P50" s="4">
        <v>170.1</v>
      </c>
      <c r="Q50" s="8">
        <v>1.1295999999999999</v>
      </c>
      <c r="R50" s="23">
        <v>0.12043755102040804</v>
      </c>
      <c r="S50" s="24">
        <v>1552.7767448979596</v>
      </c>
      <c r="T50" s="24">
        <v>6786.9804999999997</v>
      </c>
      <c r="U50" s="24">
        <v>7424.4862999999996</v>
      </c>
      <c r="V50" s="24">
        <v>3.5634697959183659</v>
      </c>
      <c r="W50" s="25">
        <v>0.1916583673469387</v>
      </c>
      <c r="X50" s="25">
        <v>7.0437887201158622</v>
      </c>
      <c r="Y50" s="8">
        <v>39</v>
      </c>
      <c r="Z50" s="99">
        <v>29.5</v>
      </c>
      <c r="AA50" s="122">
        <f t="shared" si="0"/>
        <v>31.183874639999996</v>
      </c>
      <c r="AB50" s="122">
        <f t="shared" si="1"/>
        <v>4693.8709677419356</v>
      </c>
      <c r="AC50" t="s">
        <v>464</v>
      </c>
    </row>
    <row r="51" spans="1:29" x14ac:dyDescent="0.35">
      <c r="A51" s="4" t="s">
        <v>48</v>
      </c>
      <c r="B51" s="4">
        <v>3</v>
      </c>
      <c r="C51" s="4" t="s">
        <v>45</v>
      </c>
      <c r="D51" s="5">
        <v>4</v>
      </c>
      <c r="E51" s="4">
        <v>3198</v>
      </c>
      <c r="F51" s="4">
        <v>3198.8</v>
      </c>
      <c r="G51" s="4">
        <v>3134.93</v>
      </c>
      <c r="H51" s="7">
        <v>8</v>
      </c>
      <c r="I51" s="4">
        <v>164.6</v>
      </c>
      <c r="J51" s="4">
        <v>14.4</v>
      </c>
      <c r="K51" s="4">
        <v>0.28000000000000003</v>
      </c>
      <c r="L51" s="4">
        <v>1509.7</v>
      </c>
      <c r="M51" s="4">
        <v>0.55000000000000004</v>
      </c>
      <c r="N51" s="4">
        <v>492.8</v>
      </c>
      <c r="O51" s="4">
        <v>9.1300000000000008</v>
      </c>
      <c r="P51" s="4">
        <v>170.1</v>
      </c>
      <c r="Q51" s="8">
        <v>1.1295999999999999</v>
      </c>
      <c r="R51" s="23">
        <v>0.12043755102040804</v>
      </c>
      <c r="S51" s="24">
        <v>1552.7767448979596</v>
      </c>
      <c r="T51" s="24">
        <v>6786.9804999999997</v>
      </c>
      <c r="U51" s="24">
        <v>7424.4862999999996</v>
      </c>
      <c r="V51" s="24">
        <v>3.5634697959183659</v>
      </c>
      <c r="W51" s="25">
        <v>0.1916583673469387</v>
      </c>
      <c r="X51" s="25">
        <v>7.0437887201158622</v>
      </c>
      <c r="Y51" s="8">
        <v>30</v>
      </c>
      <c r="Z51" s="99">
        <v>29.5</v>
      </c>
      <c r="AA51" s="122">
        <f t="shared" si="0"/>
        <v>33.714293759999997</v>
      </c>
      <c r="AB51" s="122">
        <f t="shared" si="1"/>
        <v>5391.7857142857138</v>
      </c>
      <c r="AC51" t="s">
        <v>465</v>
      </c>
    </row>
    <row r="52" spans="1:29" x14ac:dyDescent="0.35">
      <c r="A52" s="4" t="s">
        <v>48</v>
      </c>
      <c r="B52" s="4">
        <v>4</v>
      </c>
      <c r="C52" s="4" t="s">
        <v>45</v>
      </c>
      <c r="D52" s="5">
        <v>1</v>
      </c>
      <c r="E52" s="4">
        <v>3077.2</v>
      </c>
      <c r="F52" s="4">
        <v>3078</v>
      </c>
      <c r="G52" s="4">
        <v>3016.16</v>
      </c>
      <c r="H52" s="7">
        <v>8</v>
      </c>
      <c r="I52" s="4">
        <v>73.2</v>
      </c>
      <c r="J52" s="4">
        <v>12</v>
      </c>
      <c r="K52" s="4">
        <v>0.08</v>
      </c>
      <c r="L52" s="4">
        <v>2215.5</v>
      </c>
      <c r="M52" s="4">
        <v>0.1</v>
      </c>
      <c r="N52" s="4">
        <v>315.7</v>
      </c>
      <c r="O52" s="4">
        <v>13.16</v>
      </c>
      <c r="P52" s="4">
        <v>235.6</v>
      </c>
      <c r="Q52" s="8">
        <v>1.1299999999999999</v>
      </c>
      <c r="R52" s="27">
        <v>0.12299900000000009</v>
      </c>
      <c r="S52" s="28">
        <v>1534.7262555000007</v>
      </c>
      <c r="T52" s="28">
        <v>6595.0483000000004</v>
      </c>
      <c r="U52" s="28">
        <v>7679.0059000000001</v>
      </c>
      <c r="V52" s="28">
        <v>3.2377055000000015</v>
      </c>
      <c r="W52" s="29">
        <v>0.19839349999999997</v>
      </c>
      <c r="X52" s="29">
        <v>5.9520954480838251</v>
      </c>
      <c r="Y52" s="8">
        <v>52</v>
      </c>
      <c r="Z52" s="99">
        <v>20.7</v>
      </c>
      <c r="AA52" s="122">
        <f t="shared" si="0"/>
        <v>3.5698175999999999</v>
      </c>
      <c r="AB52" s="122">
        <f t="shared" si="1"/>
        <v>27693.75</v>
      </c>
      <c r="AC52" t="s">
        <v>466</v>
      </c>
    </row>
    <row r="53" spans="1:29" x14ac:dyDescent="0.35">
      <c r="A53" s="4" t="s">
        <v>48</v>
      </c>
      <c r="B53" s="4">
        <v>4</v>
      </c>
      <c r="C53" s="4" t="s">
        <v>45</v>
      </c>
      <c r="D53" s="5">
        <v>2</v>
      </c>
      <c r="E53" s="4">
        <v>3088</v>
      </c>
      <c r="F53" s="4">
        <v>3089.2</v>
      </c>
      <c r="G53" s="4">
        <v>3026.8</v>
      </c>
      <c r="H53" s="7">
        <v>8</v>
      </c>
      <c r="I53" s="4">
        <v>256.7</v>
      </c>
      <c r="J53" s="4">
        <v>5.2</v>
      </c>
      <c r="K53" s="4">
        <v>0.42</v>
      </c>
      <c r="L53" s="4">
        <v>2661</v>
      </c>
      <c r="M53" s="4">
        <v>0.28999999999999998</v>
      </c>
      <c r="N53" s="4">
        <v>1208.8</v>
      </c>
      <c r="O53" s="4">
        <v>14.35</v>
      </c>
      <c r="P53" s="4">
        <v>235.6</v>
      </c>
      <c r="Q53" s="8">
        <v>1.1299999999999999</v>
      </c>
      <c r="R53" s="27">
        <v>0.12299900000000009</v>
      </c>
      <c r="S53" s="28">
        <v>1534.7262555000007</v>
      </c>
      <c r="T53" s="28">
        <v>6595.0483000000004</v>
      </c>
      <c r="U53" s="28">
        <v>7679.0059000000001</v>
      </c>
      <c r="V53" s="28">
        <v>3.2377055000000015</v>
      </c>
      <c r="W53" s="29">
        <v>0.19839349999999997</v>
      </c>
      <c r="X53" s="29">
        <v>5.9520954480838251</v>
      </c>
      <c r="Y53" s="8">
        <v>31</v>
      </c>
      <c r="Z53" s="99">
        <v>20.7</v>
      </c>
      <c r="AA53" s="122">
        <f t="shared" si="0"/>
        <v>28.480146239999996</v>
      </c>
      <c r="AB53" s="122">
        <f t="shared" si="1"/>
        <v>6335.7142857142862</v>
      </c>
      <c r="AC53" t="s">
        <v>467</v>
      </c>
    </row>
    <row r="54" spans="1:29" x14ac:dyDescent="0.35">
      <c r="A54" s="4" t="s">
        <v>48</v>
      </c>
      <c r="B54" s="4">
        <v>4</v>
      </c>
      <c r="C54" s="4" t="s">
        <v>45</v>
      </c>
      <c r="D54" s="5">
        <v>3</v>
      </c>
      <c r="E54" s="4">
        <v>3094.5</v>
      </c>
      <c r="F54" s="4">
        <v>3095.3</v>
      </c>
      <c r="G54" s="4">
        <v>3033.21</v>
      </c>
      <c r="H54" s="7">
        <v>8</v>
      </c>
      <c r="I54" s="4">
        <v>286.7</v>
      </c>
      <c r="J54" s="4">
        <v>7.8</v>
      </c>
      <c r="K54" s="4">
        <v>0.43</v>
      </c>
      <c r="L54" s="4">
        <v>2672.6</v>
      </c>
      <c r="M54" s="4">
        <v>0.85</v>
      </c>
      <c r="N54" s="4">
        <v>1374.3</v>
      </c>
      <c r="O54" s="4">
        <v>14.61</v>
      </c>
      <c r="P54" s="4">
        <v>235.6</v>
      </c>
      <c r="Q54" s="8">
        <v>1.1299999999999999</v>
      </c>
      <c r="R54" s="27">
        <v>0.12299900000000009</v>
      </c>
      <c r="S54" s="28">
        <v>1534.7262555000007</v>
      </c>
      <c r="T54" s="28">
        <v>6595.0483000000004</v>
      </c>
      <c r="U54" s="28">
        <v>7679.0059000000001</v>
      </c>
      <c r="V54" s="28">
        <v>3.2377055000000015</v>
      </c>
      <c r="W54" s="29">
        <v>0.19839349999999997</v>
      </c>
      <c r="X54" s="29">
        <v>5.9520954480838251</v>
      </c>
      <c r="Y54" s="8">
        <v>39</v>
      </c>
      <c r="Z54" s="99">
        <v>20.7</v>
      </c>
      <c r="AA54" s="122">
        <f t="shared" si="0"/>
        <v>48.848863439999995</v>
      </c>
      <c r="AB54" s="122">
        <f t="shared" si="1"/>
        <v>6215.3488372093025</v>
      </c>
      <c r="AC54" t="s">
        <v>468</v>
      </c>
    </row>
    <row r="55" spans="1:29" x14ac:dyDescent="0.35">
      <c r="A55" s="4" t="s">
        <v>48</v>
      </c>
      <c r="B55" s="4">
        <v>4</v>
      </c>
      <c r="C55" s="4" t="s">
        <v>45</v>
      </c>
      <c r="D55" s="5">
        <v>4</v>
      </c>
      <c r="E55" s="4">
        <v>3106</v>
      </c>
      <c r="F55" s="4">
        <v>3106.8</v>
      </c>
      <c r="G55" s="4">
        <v>3044.54</v>
      </c>
      <c r="H55" s="7">
        <v>8</v>
      </c>
      <c r="I55" s="4">
        <v>141</v>
      </c>
      <c r="J55" s="4">
        <v>14.4</v>
      </c>
      <c r="K55" s="4">
        <v>0.26</v>
      </c>
      <c r="L55" s="4">
        <v>2552.5</v>
      </c>
      <c r="M55" s="4">
        <v>0.31</v>
      </c>
      <c r="N55" s="4">
        <v>1375.3</v>
      </c>
      <c r="O55" s="4">
        <v>29.73</v>
      </c>
      <c r="P55" s="4">
        <v>235.6</v>
      </c>
      <c r="Q55" s="8">
        <v>1.1299999999999999</v>
      </c>
      <c r="R55" s="27">
        <v>0.12299900000000009</v>
      </c>
      <c r="S55" s="28">
        <v>1534.7262555000007</v>
      </c>
      <c r="T55" s="28">
        <v>6595.0483000000004</v>
      </c>
      <c r="U55" s="28">
        <v>7679.0059000000001</v>
      </c>
      <c r="V55" s="28">
        <v>3.2377055000000015</v>
      </c>
      <c r="W55" s="29">
        <v>0.19839349999999997</v>
      </c>
      <c r="X55" s="29">
        <v>5.9520954480838251</v>
      </c>
      <c r="Y55" s="8">
        <v>50</v>
      </c>
      <c r="Z55" s="99">
        <v>20.7</v>
      </c>
      <c r="AA55" s="122">
        <f t="shared" si="0"/>
        <v>26.8175232</v>
      </c>
      <c r="AB55" s="122">
        <f t="shared" si="1"/>
        <v>9817.3076923076915</v>
      </c>
      <c r="AC55" t="s">
        <v>469</v>
      </c>
    </row>
    <row r="56" spans="1:29" x14ac:dyDescent="0.35">
      <c r="A56" s="4" t="s">
        <v>48</v>
      </c>
      <c r="B56" s="4">
        <v>4</v>
      </c>
      <c r="C56" s="4" t="s">
        <v>45</v>
      </c>
      <c r="D56" s="5">
        <v>5</v>
      </c>
      <c r="E56" s="4">
        <v>3128</v>
      </c>
      <c r="F56" s="4">
        <v>3129.2</v>
      </c>
      <c r="G56" s="4">
        <v>3066.22</v>
      </c>
      <c r="H56" s="7"/>
      <c r="I56" s="4">
        <v>210.3</v>
      </c>
      <c r="J56" s="4">
        <v>10.199999999999999</v>
      </c>
      <c r="K56" s="4">
        <v>0.47</v>
      </c>
      <c r="L56" s="4">
        <v>2733.1</v>
      </c>
      <c r="M56" s="4">
        <v>0.37</v>
      </c>
      <c r="N56" s="4">
        <v>1506.5</v>
      </c>
      <c r="O56" s="4">
        <v>21.83</v>
      </c>
      <c r="P56" s="4">
        <v>235.6</v>
      </c>
      <c r="Q56" s="8"/>
      <c r="R56" s="27">
        <v>0.12299900000000009</v>
      </c>
      <c r="S56" s="28">
        <v>1534.7262555000007</v>
      </c>
      <c r="T56" s="28">
        <v>6595.0483000000004</v>
      </c>
      <c r="U56" s="28">
        <v>7679.0059000000001</v>
      </c>
      <c r="V56" s="28">
        <v>3.2377055000000015</v>
      </c>
      <c r="W56" s="29">
        <v>0.19839349999999997</v>
      </c>
      <c r="X56" s="29">
        <v>5.9520954480838251</v>
      </c>
      <c r="Y56" s="8"/>
      <c r="Z56" s="99">
        <v>20.7</v>
      </c>
      <c r="AA56" s="122">
        <f t="shared" si="0"/>
        <v>51.215452559999996</v>
      </c>
      <c r="AB56" s="122">
        <f t="shared" si="1"/>
        <v>5815.1063829787236</v>
      </c>
      <c r="AC56" t="s">
        <v>470</v>
      </c>
    </row>
    <row r="57" spans="1:29" x14ac:dyDescent="0.35">
      <c r="A57" s="4" t="s">
        <v>48</v>
      </c>
      <c r="B57" s="4">
        <v>4</v>
      </c>
      <c r="C57" s="4" t="s">
        <v>45</v>
      </c>
      <c r="D57" s="5">
        <v>6</v>
      </c>
      <c r="E57" s="4">
        <v>3137.2</v>
      </c>
      <c r="F57" s="4">
        <v>3138</v>
      </c>
      <c r="G57" s="4">
        <v>3075.25</v>
      </c>
      <c r="H57" s="7"/>
      <c r="I57" s="4">
        <v>210.3</v>
      </c>
      <c r="J57" s="4">
        <v>8.3000000000000007</v>
      </c>
      <c r="K57" s="4">
        <v>0.39</v>
      </c>
      <c r="L57" s="4">
        <v>2756.3</v>
      </c>
      <c r="M57" s="4">
        <v>0.65</v>
      </c>
      <c r="N57" s="4">
        <v>1400.1</v>
      </c>
      <c r="O57" s="4">
        <v>20.29</v>
      </c>
      <c r="P57" s="4">
        <v>235.6</v>
      </c>
      <c r="Q57" s="8"/>
      <c r="R57" s="27">
        <v>0.12299900000000009</v>
      </c>
      <c r="S57" s="28">
        <v>1534.7262555000007</v>
      </c>
      <c r="T57" s="28">
        <v>6595.0483000000004</v>
      </c>
      <c r="U57" s="28">
        <v>7679.0059000000001</v>
      </c>
      <c r="V57" s="28">
        <v>3.2377055000000015</v>
      </c>
      <c r="W57" s="29">
        <v>0.19839349999999997</v>
      </c>
      <c r="X57" s="29">
        <v>5.9520954480838251</v>
      </c>
      <c r="Y57" s="8"/>
      <c r="Z57" s="99">
        <v>20.7</v>
      </c>
      <c r="AA57" s="122">
        <f t="shared" si="0"/>
        <v>34.581647880000006</v>
      </c>
      <c r="AB57" s="122">
        <f t="shared" si="1"/>
        <v>7067.4358974358975</v>
      </c>
      <c r="AC57" t="s">
        <v>471</v>
      </c>
    </row>
    <row r="58" spans="1:29" x14ac:dyDescent="0.35">
      <c r="A58" s="4" t="s">
        <v>48</v>
      </c>
      <c r="B58" s="4">
        <v>5</v>
      </c>
      <c r="C58" s="4" t="s">
        <v>45</v>
      </c>
      <c r="D58" s="5">
        <v>1</v>
      </c>
      <c r="E58" s="4">
        <v>2992.2</v>
      </c>
      <c r="F58" s="4">
        <v>2993</v>
      </c>
      <c r="G58" s="4">
        <v>2932.28</v>
      </c>
      <c r="H58" s="7">
        <v>8</v>
      </c>
      <c r="I58" s="4">
        <v>177.5</v>
      </c>
      <c r="J58" s="4">
        <v>9.6</v>
      </c>
      <c r="K58" s="4">
        <v>0.49</v>
      </c>
      <c r="L58" s="4">
        <v>2657.2</v>
      </c>
      <c r="M58" s="4">
        <v>0.35</v>
      </c>
      <c r="N58" s="4">
        <v>945.9</v>
      </c>
      <c r="O58" s="4">
        <v>16.239999999999998</v>
      </c>
      <c r="P58" s="4">
        <v>250.7</v>
      </c>
      <c r="Q58" s="8">
        <v>1.04</v>
      </c>
      <c r="R58" s="31">
        <v>0.13499390862944161</v>
      </c>
      <c r="S58" s="32">
        <v>1453.9754598984771</v>
      </c>
      <c r="T58" s="32">
        <v>6696.1821</v>
      </c>
      <c r="U58" s="32">
        <v>7337.6782000000003</v>
      </c>
      <c r="V58" s="32">
        <v>3.2933538071066017</v>
      </c>
      <c r="W58" s="33">
        <v>0.2305329949238579</v>
      </c>
      <c r="X58" s="33">
        <v>6.8125824377999402</v>
      </c>
      <c r="Y58" s="8">
        <v>47</v>
      </c>
      <c r="Z58" s="99">
        <v>27.9</v>
      </c>
      <c r="AA58" s="122">
        <f t="shared" si="0"/>
        <v>42.415967999999999</v>
      </c>
      <c r="AB58" s="122">
        <f t="shared" si="1"/>
        <v>5422.8571428571422</v>
      </c>
      <c r="AC58" t="s">
        <v>472</v>
      </c>
    </row>
    <row r="59" spans="1:29" x14ac:dyDescent="0.35">
      <c r="A59" s="4" t="s">
        <v>48</v>
      </c>
      <c r="B59" s="4">
        <v>5</v>
      </c>
      <c r="C59" s="4" t="s">
        <v>45</v>
      </c>
      <c r="D59" s="5">
        <v>2</v>
      </c>
      <c r="E59" s="4">
        <v>3005</v>
      </c>
      <c r="F59" s="4">
        <v>3005.8</v>
      </c>
      <c r="G59" s="4">
        <v>2944.89</v>
      </c>
      <c r="H59" s="7">
        <v>8</v>
      </c>
      <c r="I59" s="4">
        <v>162.9</v>
      </c>
      <c r="J59" s="4">
        <v>13.9</v>
      </c>
      <c r="K59" s="4">
        <v>0.66</v>
      </c>
      <c r="L59" s="4">
        <v>2681.7</v>
      </c>
      <c r="M59" s="4">
        <v>0.56999999999999995</v>
      </c>
      <c r="N59" s="4">
        <v>2332.1</v>
      </c>
      <c r="O59" s="4">
        <v>43.63</v>
      </c>
      <c r="P59" s="4">
        <v>250.7</v>
      </c>
      <c r="Q59" s="8">
        <v>1.04</v>
      </c>
      <c r="R59" s="31">
        <v>0.13499390862944161</v>
      </c>
      <c r="S59" s="32">
        <v>1453.9754598984771</v>
      </c>
      <c r="T59" s="32">
        <v>6696.1821</v>
      </c>
      <c r="U59" s="32">
        <v>7337.6782000000003</v>
      </c>
      <c r="V59" s="32">
        <v>3.2933538071066017</v>
      </c>
      <c r="W59" s="33">
        <v>0.2305329949238579</v>
      </c>
      <c r="X59" s="33">
        <v>6.8125824377999402</v>
      </c>
      <c r="Y59" s="8">
        <v>26</v>
      </c>
      <c r="Z59" s="99">
        <v>27.9</v>
      </c>
      <c r="AA59" s="122">
        <f t="shared" si="0"/>
        <v>75.917785679999994</v>
      </c>
      <c r="AB59" s="122">
        <f t="shared" si="1"/>
        <v>4063.1818181818176</v>
      </c>
      <c r="AC59" t="s">
        <v>473</v>
      </c>
    </row>
    <row r="60" spans="1:29" x14ac:dyDescent="0.35">
      <c r="A60" s="4" t="s">
        <v>48</v>
      </c>
      <c r="B60" s="4">
        <v>5</v>
      </c>
      <c r="C60" s="4" t="s">
        <v>45</v>
      </c>
      <c r="D60" s="5">
        <v>3</v>
      </c>
      <c r="E60" s="4">
        <v>3031</v>
      </c>
      <c r="F60" s="4">
        <v>3031.8</v>
      </c>
      <c r="G60" s="4">
        <v>2970.64</v>
      </c>
      <c r="H60" s="7">
        <v>8</v>
      </c>
      <c r="I60" s="4">
        <v>133.5</v>
      </c>
      <c r="J60" s="4">
        <v>20.2</v>
      </c>
      <c r="K60" s="4">
        <v>0.31</v>
      </c>
      <c r="L60" s="4">
        <v>2999</v>
      </c>
      <c r="M60" s="4">
        <v>0.4</v>
      </c>
      <c r="N60" s="4">
        <v>739</v>
      </c>
      <c r="O60" s="4">
        <v>16.87</v>
      </c>
      <c r="P60" s="4">
        <v>250.7</v>
      </c>
      <c r="Q60" s="8">
        <v>1.04</v>
      </c>
      <c r="R60" s="31">
        <v>0.13499390862944161</v>
      </c>
      <c r="S60" s="32">
        <v>1453.9754598984771</v>
      </c>
      <c r="T60" s="32">
        <v>6696.1821</v>
      </c>
      <c r="U60" s="32">
        <v>7337.6782000000003</v>
      </c>
      <c r="V60" s="32">
        <v>3.2933538071066017</v>
      </c>
      <c r="W60" s="33">
        <v>0.2305329949238579</v>
      </c>
      <c r="X60" s="33">
        <v>6.8125824377999402</v>
      </c>
      <c r="Y60" s="8">
        <v>38</v>
      </c>
      <c r="Z60" s="99">
        <v>27.9</v>
      </c>
      <c r="AA60" s="122">
        <f t="shared" si="0"/>
        <v>42.467631599999997</v>
      </c>
      <c r="AB60" s="122">
        <f t="shared" si="1"/>
        <v>9674.1935483870966</v>
      </c>
      <c r="AC60" t="s">
        <v>474</v>
      </c>
    </row>
    <row r="61" spans="1:29" x14ac:dyDescent="0.35">
      <c r="A61" s="4" t="s">
        <v>48</v>
      </c>
      <c r="B61" s="4">
        <v>5</v>
      </c>
      <c r="C61" s="4" t="s">
        <v>45</v>
      </c>
      <c r="D61" s="5">
        <v>4</v>
      </c>
      <c r="E61" s="4">
        <v>3056</v>
      </c>
      <c r="F61" s="4">
        <v>3056.8</v>
      </c>
      <c r="G61" s="4">
        <v>2995.33</v>
      </c>
      <c r="H61" s="7">
        <v>8</v>
      </c>
      <c r="I61" s="4">
        <v>164.4</v>
      </c>
      <c r="J61" s="4">
        <v>12</v>
      </c>
      <c r="K61" s="4">
        <v>0.39</v>
      </c>
      <c r="L61" s="4">
        <v>3053.4</v>
      </c>
      <c r="M61" s="4">
        <v>0.43</v>
      </c>
      <c r="N61" s="4">
        <v>1225</v>
      </c>
      <c r="O61" s="4">
        <v>22.71</v>
      </c>
      <c r="P61" s="4">
        <v>250.7</v>
      </c>
      <c r="Q61" s="8">
        <v>1.04</v>
      </c>
      <c r="R61" s="31">
        <v>0.13499390862944161</v>
      </c>
      <c r="S61" s="32">
        <v>1453.9754598984771</v>
      </c>
      <c r="T61" s="32">
        <v>6696.1821</v>
      </c>
      <c r="U61" s="32">
        <v>7337.6782000000003</v>
      </c>
      <c r="V61" s="32">
        <v>3.2933538071066017</v>
      </c>
      <c r="W61" s="33">
        <v>0.2305329949238579</v>
      </c>
      <c r="X61" s="33">
        <v>6.8125824377999402</v>
      </c>
      <c r="Y61" s="8">
        <v>40</v>
      </c>
      <c r="Z61" s="99">
        <v>27.9</v>
      </c>
      <c r="AA61" s="122">
        <f t="shared" si="0"/>
        <v>39.0851136</v>
      </c>
      <c r="AB61" s="122">
        <f t="shared" si="1"/>
        <v>7829.2307692307695</v>
      </c>
      <c r="AC61" t="s">
        <v>475</v>
      </c>
    </row>
    <row r="62" spans="1:29" x14ac:dyDescent="0.35">
      <c r="A62" s="4" t="s">
        <v>50</v>
      </c>
      <c r="B62" s="4">
        <v>1</v>
      </c>
      <c r="C62" s="4" t="s">
        <v>44</v>
      </c>
      <c r="D62" s="5">
        <v>1</v>
      </c>
      <c r="E62" s="34">
        <v>3333</v>
      </c>
      <c r="F62" s="34">
        <v>3334.2</v>
      </c>
      <c r="G62" s="4"/>
      <c r="H62" s="7">
        <v>12</v>
      </c>
      <c r="I62" s="4">
        <v>320</v>
      </c>
      <c r="J62" s="4">
        <v>24.4</v>
      </c>
      <c r="K62" s="4">
        <v>0.3</v>
      </c>
      <c r="L62" s="4">
        <v>1223.7</v>
      </c>
      <c r="M62" s="4">
        <v>0.56000000000000005</v>
      </c>
      <c r="N62" s="4">
        <v>422.6</v>
      </c>
      <c r="O62" s="4">
        <v>4.0199999999999996</v>
      </c>
      <c r="P62" s="4">
        <v>302.7</v>
      </c>
      <c r="Q62" s="8">
        <v>0.89198935198289797</v>
      </c>
      <c r="R62" s="35">
        <v>0.10899312714776627</v>
      </c>
      <c r="S62" s="36">
        <v>1689.4641886597938</v>
      </c>
      <c r="T62" s="36">
        <v>6632.9741000000004</v>
      </c>
      <c r="U62" s="36">
        <v>8466.9307000000008</v>
      </c>
      <c r="V62" s="36">
        <v>4.1097601374570427</v>
      </c>
      <c r="W62" s="37">
        <v>0.18851408934707908</v>
      </c>
      <c r="X62" s="37">
        <v>8.2290415576318914</v>
      </c>
      <c r="Y62" s="8">
        <v>40</v>
      </c>
      <c r="Z62" s="99">
        <v>28.3</v>
      </c>
      <c r="AA62" s="122">
        <f t="shared" si="0"/>
        <v>118.99392</v>
      </c>
      <c r="AB62" s="122">
        <f t="shared" si="1"/>
        <v>4079.0000000000005</v>
      </c>
      <c r="AC62" t="s">
        <v>476</v>
      </c>
    </row>
    <row r="63" spans="1:29" x14ac:dyDescent="0.35">
      <c r="A63" s="4" t="s">
        <v>50</v>
      </c>
      <c r="B63" s="4">
        <v>1</v>
      </c>
      <c r="C63" s="4" t="s">
        <v>44</v>
      </c>
      <c r="D63" s="5">
        <v>2</v>
      </c>
      <c r="E63" s="34">
        <v>3360.2</v>
      </c>
      <c r="F63" s="34">
        <v>3361.4</v>
      </c>
      <c r="G63" s="4"/>
      <c r="H63" s="7">
        <v>12</v>
      </c>
      <c r="I63" s="4">
        <v>183</v>
      </c>
      <c r="J63" s="4">
        <v>29.5</v>
      </c>
      <c r="K63" s="4">
        <v>0.24</v>
      </c>
      <c r="L63" s="4">
        <v>1271.3</v>
      </c>
      <c r="M63" s="4">
        <v>0.65</v>
      </c>
      <c r="N63" s="4">
        <v>210.4</v>
      </c>
      <c r="O63" s="4">
        <v>3.51</v>
      </c>
      <c r="P63" s="4">
        <v>302.7</v>
      </c>
      <c r="Q63" s="8">
        <v>0.89198935198289797</v>
      </c>
      <c r="R63" s="35">
        <v>0.10899312714776627</v>
      </c>
      <c r="S63" s="36">
        <v>1689.4641886597938</v>
      </c>
      <c r="T63" s="36">
        <v>6632.9741000000004</v>
      </c>
      <c r="U63" s="36">
        <v>8466.9307000000008</v>
      </c>
      <c r="V63" s="36">
        <v>4.1097601374570427</v>
      </c>
      <c r="W63" s="37">
        <v>0.18851408934707908</v>
      </c>
      <c r="X63" s="37">
        <v>8.2290415576318914</v>
      </c>
      <c r="Y63" s="8">
        <v>47</v>
      </c>
      <c r="Z63" s="99">
        <v>28.3</v>
      </c>
      <c r="AA63" s="122">
        <f t="shared" si="0"/>
        <v>65.818511999999984</v>
      </c>
      <c r="AB63" s="122">
        <f t="shared" si="1"/>
        <v>5297.083333333333</v>
      </c>
      <c r="AC63" t="s">
        <v>477</v>
      </c>
    </row>
    <row r="64" spans="1:29" x14ac:dyDescent="0.35">
      <c r="A64" s="4" t="s">
        <v>50</v>
      </c>
      <c r="B64" s="4">
        <v>1</v>
      </c>
      <c r="C64" s="4" t="s">
        <v>44</v>
      </c>
      <c r="D64" s="5">
        <v>3</v>
      </c>
      <c r="E64" s="34">
        <v>3393.8</v>
      </c>
      <c r="F64" s="34">
        <v>3395</v>
      </c>
      <c r="G64" s="4"/>
      <c r="H64" s="7">
        <v>12</v>
      </c>
      <c r="I64" s="4">
        <v>521</v>
      </c>
      <c r="J64" s="4">
        <v>12.2</v>
      </c>
      <c r="K64" s="4">
        <v>0.28999999999999998</v>
      </c>
      <c r="L64" s="4">
        <v>1320.4</v>
      </c>
      <c r="M64" s="4">
        <v>0.56000000000000005</v>
      </c>
      <c r="N64" s="4">
        <v>332.6</v>
      </c>
      <c r="O64" s="4">
        <v>1.95</v>
      </c>
      <c r="P64" s="4">
        <v>302.7</v>
      </c>
      <c r="Q64" s="8">
        <v>0.89198935198289797</v>
      </c>
      <c r="R64" s="35">
        <v>0.10899312714776627</v>
      </c>
      <c r="S64" s="36">
        <v>1689.4641886597938</v>
      </c>
      <c r="T64" s="36">
        <v>6632.9741000000004</v>
      </c>
      <c r="U64" s="36">
        <v>8466.9307000000008</v>
      </c>
      <c r="V64" s="36">
        <v>4.1097601374570427</v>
      </c>
      <c r="W64" s="37">
        <v>0.18851408934707908</v>
      </c>
      <c r="X64" s="37">
        <v>8.2290415576318914</v>
      </c>
      <c r="Y64" s="8">
        <v>40</v>
      </c>
      <c r="Z64" s="99">
        <v>28.3</v>
      </c>
      <c r="AA64" s="122">
        <f t="shared" si="0"/>
        <v>93.639538399999978</v>
      </c>
      <c r="AB64" s="122">
        <f t="shared" si="1"/>
        <v>4553.1034482758623</v>
      </c>
      <c r="AC64" t="s">
        <v>478</v>
      </c>
    </row>
    <row r="65" spans="1:29" x14ac:dyDescent="0.35">
      <c r="A65" s="4" t="s">
        <v>50</v>
      </c>
      <c r="B65" s="4">
        <v>1</v>
      </c>
      <c r="C65" s="4" t="s">
        <v>44</v>
      </c>
      <c r="D65" s="5">
        <v>4</v>
      </c>
      <c r="E65" s="34">
        <v>3409</v>
      </c>
      <c r="F65" s="34">
        <v>3410.2</v>
      </c>
      <c r="G65" s="4"/>
      <c r="H65" s="7">
        <v>12</v>
      </c>
      <c r="I65" s="4">
        <v>475.5</v>
      </c>
      <c r="J65" s="4">
        <v>6.7</v>
      </c>
      <c r="K65" s="4">
        <v>0.22</v>
      </c>
      <c r="L65" s="4">
        <v>1340.4</v>
      </c>
      <c r="M65" s="4">
        <v>0.38</v>
      </c>
      <c r="N65" s="4">
        <v>334.1</v>
      </c>
      <c r="O65" s="4">
        <v>2.14</v>
      </c>
      <c r="P65" s="4">
        <v>302.7</v>
      </c>
      <c r="Q65" s="8">
        <v>0.89198935198289797</v>
      </c>
      <c r="R65" s="35">
        <v>0.10899312714776627</v>
      </c>
      <c r="S65" s="36">
        <v>1689.4641886597938</v>
      </c>
      <c r="T65" s="36">
        <v>6632.9741000000004</v>
      </c>
      <c r="U65" s="36">
        <v>8466.9307000000008</v>
      </c>
      <c r="V65" s="36">
        <v>4.1097601374570427</v>
      </c>
      <c r="W65" s="37">
        <v>0.18851408934707908</v>
      </c>
      <c r="X65" s="37">
        <v>8.2290415576318914</v>
      </c>
      <c r="Y65" s="8">
        <v>37</v>
      </c>
      <c r="Z65" s="99">
        <v>28.3</v>
      </c>
      <c r="AA65" s="122">
        <f t="shared" si="0"/>
        <v>35.605059599999997</v>
      </c>
      <c r="AB65" s="122">
        <f t="shared" si="1"/>
        <v>6092.727272727273</v>
      </c>
      <c r="AC65" t="s">
        <v>479</v>
      </c>
    </row>
    <row r="66" spans="1:29" x14ac:dyDescent="0.35">
      <c r="A66" s="4" t="s">
        <v>50</v>
      </c>
      <c r="B66" s="4">
        <v>2</v>
      </c>
      <c r="C66" s="4" t="s">
        <v>45</v>
      </c>
      <c r="D66" s="5">
        <v>1</v>
      </c>
      <c r="E66" s="34">
        <v>3138.5</v>
      </c>
      <c r="F66" s="34">
        <v>3139.4</v>
      </c>
      <c r="G66" s="4"/>
      <c r="H66" s="7">
        <v>9</v>
      </c>
      <c r="I66" s="4">
        <v>150.80000000000001</v>
      </c>
      <c r="J66" s="4">
        <v>16.8</v>
      </c>
      <c r="K66" s="4">
        <v>0.26</v>
      </c>
      <c r="L66" s="4">
        <v>1497.2</v>
      </c>
      <c r="M66" s="4">
        <v>0.27</v>
      </c>
      <c r="N66" s="4">
        <v>246.6</v>
      </c>
      <c r="O66" s="4">
        <v>4.9800000000000004</v>
      </c>
      <c r="P66" s="4">
        <v>246.5</v>
      </c>
      <c r="Q66" s="8">
        <v>0.8467576839339892</v>
      </c>
      <c r="R66" s="9">
        <v>9.584842105263161E-2</v>
      </c>
      <c r="S66" s="10">
        <v>1996.5030468421039</v>
      </c>
      <c r="T66" s="10">
        <v>6481.6138000000001</v>
      </c>
      <c r="U66" s="10">
        <v>8013.7084999999997</v>
      </c>
      <c r="V66" s="10">
        <v>4.2050805263157898</v>
      </c>
      <c r="W66" s="11">
        <v>0.13621578947368432</v>
      </c>
      <c r="X66" s="11">
        <v>3.8823394489200207</v>
      </c>
      <c r="Y66" s="8">
        <v>47</v>
      </c>
      <c r="Z66" s="99">
        <v>31.4</v>
      </c>
      <c r="AA66" s="122">
        <f t="shared" si="0"/>
        <v>33.461675520000007</v>
      </c>
      <c r="AB66" s="122">
        <f t="shared" si="1"/>
        <v>5758.4615384615381</v>
      </c>
      <c r="AC66" t="s">
        <v>480</v>
      </c>
    </row>
    <row r="67" spans="1:29" x14ac:dyDescent="0.35">
      <c r="A67" s="4" t="s">
        <v>50</v>
      </c>
      <c r="B67" s="4">
        <v>2</v>
      </c>
      <c r="C67" s="4" t="s">
        <v>45</v>
      </c>
      <c r="D67" s="5">
        <v>2</v>
      </c>
      <c r="E67" s="34">
        <v>3146</v>
      </c>
      <c r="F67" s="34">
        <v>3146.9</v>
      </c>
      <c r="G67" s="4"/>
      <c r="H67" s="7">
        <v>9</v>
      </c>
      <c r="I67" s="4">
        <v>232.9</v>
      </c>
      <c r="J67" s="4">
        <v>15.7</v>
      </c>
      <c r="K67" s="4">
        <v>0.42</v>
      </c>
      <c r="L67" s="4">
        <v>1513.8</v>
      </c>
      <c r="M67" s="4">
        <v>0.72</v>
      </c>
      <c r="N67" s="4">
        <v>524</v>
      </c>
      <c r="O67" s="4">
        <v>6.86</v>
      </c>
      <c r="P67" s="4">
        <v>246.5</v>
      </c>
      <c r="Q67" s="8">
        <v>0.8467576839339892</v>
      </c>
      <c r="R67" s="9">
        <v>9.584842105263161E-2</v>
      </c>
      <c r="S67" s="10">
        <v>1996.5030468421039</v>
      </c>
      <c r="T67" s="10">
        <v>6481.6138000000001</v>
      </c>
      <c r="U67" s="10">
        <v>8013.7084999999997</v>
      </c>
      <c r="V67" s="10">
        <v>4.2050805263157898</v>
      </c>
      <c r="W67" s="11">
        <v>0.13621578947368432</v>
      </c>
      <c r="X67" s="11">
        <v>3.8823394489200207</v>
      </c>
      <c r="Y67" s="8">
        <v>48</v>
      </c>
      <c r="Z67" s="99">
        <v>31.4</v>
      </c>
      <c r="AA67" s="122">
        <f t="shared" ref="AA67:AA130" si="2">I67*J67*K67*2*0.0254</f>
        <v>78.015724079999984</v>
      </c>
      <c r="AB67" s="122">
        <f t="shared" ref="AB67:AB130" si="3">L67/K67</f>
        <v>3604.2857142857142</v>
      </c>
      <c r="AC67" t="s">
        <v>481</v>
      </c>
    </row>
    <row r="68" spans="1:29" x14ac:dyDescent="0.35">
      <c r="A68" s="4" t="s">
        <v>50</v>
      </c>
      <c r="B68" s="4">
        <v>2</v>
      </c>
      <c r="C68" s="4" t="s">
        <v>45</v>
      </c>
      <c r="D68" s="5">
        <v>3</v>
      </c>
      <c r="E68" s="34">
        <v>3159</v>
      </c>
      <c r="F68" s="34">
        <v>3159.6</v>
      </c>
      <c r="G68" s="4"/>
      <c r="H68" s="7">
        <v>6</v>
      </c>
      <c r="I68" s="4">
        <v>246.6</v>
      </c>
      <c r="J68" s="4">
        <v>3.2</v>
      </c>
      <c r="K68" s="4">
        <v>0.47</v>
      </c>
      <c r="L68" s="4">
        <v>1540.2</v>
      </c>
      <c r="M68" s="4">
        <v>0.28000000000000003</v>
      </c>
      <c r="N68" s="4">
        <v>1205.9000000000001</v>
      </c>
      <c r="O68" s="4">
        <v>14.9</v>
      </c>
      <c r="P68" s="4">
        <v>246.5</v>
      </c>
      <c r="Q68" s="8">
        <v>0.8467576839339892</v>
      </c>
      <c r="R68" s="9">
        <v>9.584842105263161E-2</v>
      </c>
      <c r="S68" s="10">
        <v>1996.5030468421039</v>
      </c>
      <c r="T68" s="10">
        <v>6481.6138000000001</v>
      </c>
      <c r="U68" s="10">
        <v>8013.7084999999997</v>
      </c>
      <c r="V68" s="10">
        <v>4.2050805263157898</v>
      </c>
      <c r="W68" s="11">
        <v>0.13621578947368432</v>
      </c>
      <c r="X68" s="11">
        <v>3.8823394489200207</v>
      </c>
      <c r="Y68" s="8">
        <v>37</v>
      </c>
      <c r="Z68" s="99">
        <v>31.4</v>
      </c>
      <c r="AA68" s="122">
        <f t="shared" si="2"/>
        <v>18.841029119999998</v>
      </c>
      <c r="AB68" s="122">
        <f t="shared" si="3"/>
        <v>3277.0212765957449</v>
      </c>
      <c r="AC68" t="s">
        <v>482</v>
      </c>
    </row>
    <row r="69" spans="1:29" x14ac:dyDescent="0.35">
      <c r="A69" s="4" t="s">
        <v>50</v>
      </c>
      <c r="B69" s="4">
        <v>2</v>
      </c>
      <c r="C69" s="4" t="s">
        <v>45</v>
      </c>
      <c r="D69" s="5">
        <v>4</v>
      </c>
      <c r="E69" s="34">
        <v>3170</v>
      </c>
      <c r="F69" s="34">
        <v>3170.6</v>
      </c>
      <c r="G69" s="4"/>
      <c r="H69" s="7">
        <v>6</v>
      </c>
      <c r="I69" s="4">
        <v>246.9</v>
      </c>
      <c r="J69" s="4">
        <v>32.700000000000003</v>
      </c>
      <c r="K69" s="4">
        <v>0.35</v>
      </c>
      <c r="L69" s="4">
        <v>1562.9</v>
      </c>
      <c r="M69" s="4">
        <v>1</v>
      </c>
      <c r="N69" s="4">
        <v>560.5</v>
      </c>
      <c r="O69" s="4">
        <v>6.92</v>
      </c>
      <c r="P69" s="4">
        <v>246.5</v>
      </c>
      <c r="Q69" s="8">
        <v>0.8467576839339892</v>
      </c>
      <c r="R69" s="9">
        <v>9.584842105263161E-2</v>
      </c>
      <c r="S69" s="10">
        <v>1996.5030468421039</v>
      </c>
      <c r="T69" s="10">
        <v>6481.6138000000001</v>
      </c>
      <c r="U69" s="10">
        <v>8013.7084999999997</v>
      </c>
      <c r="V69" s="10">
        <v>4.2050805263157898</v>
      </c>
      <c r="W69" s="11">
        <v>0.13621578947368432</v>
      </c>
      <c r="X69" s="11">
        <v>3.8823394489200207</v>
      </c>
      <c r="Y69" s="8">
        <v>64</v>
      </c>
      <c r="Z69" s="99">
        <v>31.4</v>
      </c>
      <c r="AA69" s="122">
        <f t="shared" si="2"/>
        <v>143.5491414</v>
      </c>
      <c r="AB69" s="122">
        <f t="shared" si="3"/>
        <v>4465.4285714285716</v>
      </c>
      <c r="AC69" t="s">
        <v>483</v>
      </c>
    </row>
    <row r="70" spans="1:29" x14ac:dyDescent="0.35">
      <c r="A70" s="4" t="s">
        <v>50</v>
      </c>
      <c r="B70" s="4">
        <v>3</v>
      </c>
      <c r="C70" s="4" t="s">
        <v>45</v>
      </c>
      <c r="D70" s="5">
        <v>1</v>
      </c>
      <c r="E70" s="34">
        <v>3083.8</v>
      </c>
      <c r="F70" s="34">
        <v>3085</v>
      </c>
      <c r="G70" s="4"/>
      <c r="H70" s="7">
        <v>12</v>
      </c>
      <c r="I70" s="4">
        <v>102.3</v>
      </c>
      <c r="J70" s="4">
        <v>18.7</v>
      </c>
      <c r="K70" s="4">
        <v>0.67</v>
      </c>
      <c r="L70" s="4">
        <v>2750</v>
      </c>
      <c r="M70" s="4">
        <v>0.38</v>
      </c>
      <c r="N70" s="4">
        <v>1067</v>
      </c>
      <c r="O70" s="4">
        <v>27.54</v>
      </c>
      <c r="P70" s="4">
        <v>186.6</v>
      </c>
      <c r="Q70" s="8">
        <v>1.0535879678328397</v>
      </c>
      <c r="R70" s="9">
        <v>9.9478333333333308E-2</v>
      </c>
      <c r="S70" s="10">
        <v>1732.9822144444447</v>
      </c>
      <c r="T70" s="10">
        <v>6474.6143000000002</v>
      </c>
      <c r="U70" s="10">
        <v>8111.8671999999997</v>
      </c>
      <c r="V70" s="10">
        <v>4.1301111111111082</v>
      </c>
      <c r="W70" s="11">
        <v>0.1416938888888889</v>
      </c>
      <c r="X70" s="11">
        <v>3.8259216958679074</v>
      </c>
      <c r="Y70" s="8">
        <v>42</v>
      </c>
      <c r="Z70" s="99">
        <v>33</v>
      </c>
      <c r="AA70" s="122">
        <f t="shared" si="2"/>
        <v>65.111208359999992</v>
      </c>
      <c r="AB70" s="122">
        <f t="shared" si="3"/>
        <v>4104.4776119402986</v>
      </c>
      <c r="AC70" t="s">
        <v>484</v>
      </c>
    </row>
    <row r="71" spans="1:29" x14ac:dyDescent="0.35">
      <c r="A71" s="4" t="s">
        <v>50</v>
      </c>
      <c r="B71" s="4">
        <v>3</v>
      </c>
      <c r="C71" s="4" t="s">
        <v>45</v>
      </c>
      <c r="D71" s="5">
        <v>2</v>
      </c>
      <c r="E71" s="34">
        <v>3108.5</v>
      </c>
      <c r="F71" s="34">
        <v>3109.5</v>
      </c>
      <c r="G71" s="4"/>
      <c r="H71" s="7">
        <v>10</v>
      </c>
      <c r="I71" s="4">
        <v>84</v>
      </c>
      <c r="J71" s="4">
        <v>17</v>
      </c>
      <c r="K71" s="4">
        <v>0.61</v>
      </c>
      <c r="L71" s="4">
        <v>2763</v>
      </c>
      <c r="M71" s="4">
        <v>0.3</v>
      </c>
      <c r="N71" s="4">
        <v>710</v>
      </c>
      <c r="O71" s="4">
        <v>25.78</v>
      </c>
      <c r="P71" s="4">
        <v>186.6</v>
      </c>
      <c r="Q71" s="8">
        <v>1.0535879678328397</v>
      </c>
      <c r="R71" s="9">
        <v>9.9478333333333308E-2</v>
      </c>
      <c r="S71" s="10">
        <v>1732.9822144444447</v>
      </c>
      <c r="T71" s="10">
        <v>6474.6143000000002</v>
      </c>
      <c r="U71" s="10">
        <v>8111.8671999999997</v>
      </c>
      <c r="V71" s="10">
        <v>4.1301111111111082</v>
      </c>
      <c r="W71" s="11">
        <v>0.1416938888888889</v>
      </c>
      <c r="X71" s="11">
        <v>3.8259216958679074</v>
      </c>
      <c r="Y71" s="8">
        <v>44</v>
      </c>
      <c r="Z71" s="99">
        <v>33</v>
      </c>
      <c r="AA71" s="122">
        <f t="shared" si="2"/>
        <v>44.250863999999993</v>
      </c>
      <c r="AB71" s="122">
        <f t="shared" si="3"/>
        <v>4529.5081967213118</v>
      </c>
      <c r="AC71" t="s">
        <v>485</v>
      </c>
    </row>
    <row r="72" spans="1:29" x14ac:dyDescent="0.35">
      <c r="A72" s="4" t="s">
        <v>50</v>
      </c>
      <c r="B72" s="4">
        <v>3</v>
      </c>
      <c r="C72" s="4" t="s">
        <v>45</v>
      </c>
      <c r="D72" s="5">
        <v>3</v>
      </c>
      <c r="E72" s="34">
        <v>3119</v>
      </c>
      <c r="F72" s="34">
        <v>3119.8</v>
      </c>
      <c r="G72" s="4"/>
      <c r="H72" s="7">
        <v>8</v>
      </c>
      <c r="I72" s="4">
        <v>93.1</v>
      </c>
      <c r="J72" s="4">
        <v>22.5</v>
      </c>
      <c r="K72" s="4">
        <v>0.54</v>
      </c>
      <c r="L72" s="4">
        <v>2785</v>
      </c>
      <c r="M72" s="4">
        <v>0.61</v>
      </c>
      <c r="N72" s="4">
        <v>841</v>
      </c>
      <c r="O72" s="4">
        <v>31.8</v>
      </c>
      <c r="P72" s="4">
        <v>186.6</v>
      </c>
      <c r="Q72" s="8">
        <v>1.0535879678328397</v>
      </c>
      <c r="R72" s="9">
        <v>9.9478333333333308E-2</v>
      </c>
      <c r="S72" s="10">
        <v>1732.9822144444447</v>
      </c>
      <c r="T72" s="10">
        <v>6474.6143000000002</v>
      </c>
      <c r="U72" s="10">
        <v>8111.8671999999997</v>
      </c>
      <c r="V72" s="10">
        <v>4.1301111111111082</v>
      </c>
      <c r="W72" s="11">
        <v>0.1416938888888889</v>
      </c>
      <c r="X72" s="11">
        <v>3.8259216958679074</v>
      </c>
      <c r="Y72" s="8">
        <v>48</v>
      </c>
      <c r="Z72" s="99">
        <v>33</v>
      </c>
      <c r="AA72" s="122">
        <f t="shared" si="2"/>
        <v>57.463181999999996</v>
      </c>
      <c r="AB72" s="122">
        <f t="shared" si="3"/>
        <v>5157.4074074074069</v>
      </c>
      <c r="AC72" t="s">
        <v>486</v>
      </c>
    </row>
    <row r="73" spans="1:29" x14ac:dyDescent="0.35">
      <c r="A73" s="4" t="s">
        <v>50</v>
      </c>
      <c r="B73" s="4">
        <v>4</v>
      </c>
      <c r="C73" s="4" t="s">
        <v>45</v>
      </c>
      <c r="D73" s="5">
        <v>1</v>
      </c>
      <c r="E73" s="14">
        <v>2995</v>
      </c>
      <c r="F73" s="14">
        <v>2995.6</v>
      </c>
      <c r="G73" s="4"/>
      <c r="H73" s="7">
        <v>6</v>
      </c>
      <c r="I73" s="4">
        <v>100.6</v>
      </c>
      <c r="J73" s="4">
        <v>35.200000000000003</v>
      </c>
      <c r="K73" s="4">
        <v>0.63</v>
      </c>
      <c r="L73" s="4">
        <v>2685.8</v>
      </c>
      <c r="M73" s="4">
        <v>0.8</v>
      </c>
      <c r="N73" s="4">
        <v>1153.5999999999999</v>
      </c>
      <c r="O73" s="4">
        <v>34.96</v>
      </c>
      <c r="P73" s="4">
        <v>242.6</v>
      </c>
      <c r="Q73" s="8" t="s">
        <v>49</v>
      </c>
      <c r="R73" s="9">
        <v>0.1022678571428571</v>
      </c>
      <c r="S73" s="10">
        <v>1862.6042507142859</v>
      </c>
      <c r="T73" s="10">
        <v>6562.5640000000003</v>
      </c>
      <c r="U73" s="10">
        <v>8008.9775</v>
      </c>
      <c r="V73" s="10">
        <v>4.1957742857142861</v>
      </c>
      <c r="W73" s="11">
        <v>0.15246928571428572</v>
      </c>
      <c r="X73" s="11">
        <v>3.2020112505240363</v>
      </c>
      <c r="Y73" s="8">
        <v>51</v>
      </c>
      <c r="Z73" s="99">
        <v>18.5</v>
      </c>
      <c r="AA73" s="122">
        <f t="shared" si="2"/>
        <v>113.33000448</v>
      </c>
      <c r="AB73" s="122">
        <f t="shared" si="3"/>
        <v>4263.1746031746034</v>
      </c>
      <c r="AC73" t="s">
        <v>487</v>
      </c>
    </row>
    <row r="74" spans="1:29" x14ac:dyDescent="0.35">
      <c r="A74" s="4" t="s">
        <v>50</v>
      </c>
      <c r="B74" s="4">
        <v>4</v>
      </c>
      <c r="C74" s="4" t="s">
        <v>45</v>
      </c>
      <c r="D74" s="5">
        <v>2</v>
      </c>
      <c r="E74" s="14">
        <v>3007</v>
      </c>
      <c r="F74" s="14">
        <v>3007.8</v>
      </c>
      <c r="G74" s="4"/>
      <c r="H74" s="7">
        <v>8</v>
      </c>
      <c r="I74" s="4">
        <v>45.7</v>
      </c>
      <c r="J74" s="4">
        <v>15.1</v>
      </c>
      <c r="K74" s="4">
        <v>1.08</v>
      </c>
      <c r="L74" s="4">
        <v>2708.6</v>
      </c>
      <c r="M74" s="4">
        <v>0.39</v>
      </c>
      <c r="N74" s="4">
        <v>1571.2</v>
      </c>
      <c r="O74" s="4">
        <v>104.75</v>
      </c>
      <c r="P74" s="4">
        <v>242.6</v>
      </c>
      <c r="Q74" s="8" t="s">
        <v>49</v>
      </c>
      <c r="R74" s="9">
        <v>0.1022678571428571</v>
      </c>
      <c r="S74" s="10">
        <v>1862.6042507142859</v>
      </c>
      <c r="T74" s="10">
        <v>6562.5640000000003</v>
      </c>
      <c r="U74" s="10">
        <v>8008.9775</v>
      </c>
      <c r="V74" s="10">
        <v>4.1957742857142861</v>
      </c>
      <c r="W74" s="11">
        <v>0.15246928571428572</v>
      </c>
      <c r="X74" s="11">
        <v>3.2020112505240363</v>
      </c>
      <c r="Y74" s="8">
        <v>60</v>
      </c>
      <c r="Z74" s="99">
        <v>18.5</v>
      </c>
      <c r="AA74" s="122">
        <f t="shared" si="2"/>
        <v>37.860000480000004</v>
      </c>
      <c r="AB74" s="122">
        <f t="shared" si="3"/>
        <v>2507.9629629629626</v>
      </c>
      <c r="AC74" t="s">
        <v>488</v>
      </c>
    </row>
    <row r="75" spans="1:29" x14ac:dyDescent="0.35">
      <c r="A75" s="4" t="s">
        <v>50</v>
      </c>
      <c r="B75" s="4">
        <v>4</v>
      </c>
      <c r="C75" s="4" t="s">
        <v>45</v>
      </c>
      <c r="D75" s="5">
        <v>3</v>
      </c>
      <c r="E75" s="14">
        <v>3037.2</v>
      </c>
      <c r="F75" s="14">
        <v>3037.8</v>
      </c>
      <c r="G75" s="4"/>
      <c r="H75" s="7">
        <v>6</v>
      </c>
      <c r="I75" s="4">
        <v>36.6</v>
      </c>
      <c r="J75" s="4">
        <v>24.2</v>
      </c>
      <c r="K75" s="4">
        <v>1.1499999999999999</v>
      </c>
      <c r="L75" s="4">
        <v>2770.6</v>
      </c>
      <c r="M75" s="4">
        <v>0.77</v>
      </c>
      <c r="N75" s="4">
        <v>1544</v>
      </c>
      <c r="O75" s="4">
        <v>128.71</v>
      </c>
      <c r="P75" s="4">
        <v>242.6</v>
      </c>
      <c r="Q75" s="8" t="s">
        <v>49</v>
      </c>
      <c r="R75" s="9">
        <v>0.1022678571428571</v>
      </c>
      <c r="S75" s="10">
        <v>1862.6042507142859</v>
      </c>
      <c r="T75" s="10">
        <v>6562.5640000000003</v>
      </c>
      <c r="U75" s="10">
        <v>8008.9775</v>
      </c>
      <c r="V75" s="10">
        <v>4.1957742857142861</v>
      </c>
      <c r="W75" s="11">
        <v>0.15246928571428572</v>
      </c>
      <c r="X75" s="11">
        <v>3.2020112505240363</v>
      </c>
      <c r="Y75" s="8">
        <v>49</v>
      </c>
      <c r="Z75" s="99">
        <v>18.5</v>
      </c>
      <c r="AA75" s="122">
        <f t="shared" si="2"/>
        <v>51.743762399999994</v>
      </c>
      <c r="AB75" s="122">
        <f t="shared" si="3"/>
        <v>2409.217391304348</v>
      </c>
      <c r="AC75" t="s">
        <v>489</v>
      </c>
    </row>
    <row r="76" spans="1:29" x14ac:dyDescent="0.35">
      <c r="A76" s="4" t="s">
        <v>50</v>
      </c>
      <c r="B76" s="4">
        <v>4</v>
      </c>
      <c r="C76" s="4" t="s">
        <v>45</v>
      </c>
      <c r="D76" s="5">
        <v>4</v>
      </c>
      <c r="E76" s="14">
        <v>3045</v>
      </c>
      <c r="F76" s="14">
        <v>3046</v>
      </c>
      <c r="G76" s="4"/>
      <c r="H76" s="7">
        <v>10</v>
      </c>
      <c r="I76" s="4">
        <v>73.2</v>
      </c>
      <c r="J76" s="4">
        <v>22.5</v>
      </c>
      <c r="K76" s="4">
        <v>0.48</v>
      </c>
      <c r="L76" s="4">
        <v>2786.8</v>
      </c>
      <c r="M76" s="4">
        <v>0.18</v>
      </c>
      <c r="N76" s="4">
        <v>1493.4</v>
      </c>
      <c r="O76" s="4">
        <v>62.3</v>
      </c>
      <c r="P76" s="4">
        <v>242.6</v>
      </c>
      <c r="Q76" s="8" t="s">
        <v>49</v>
      </c>
      <c r="R76" s="9">
        <v>0.1022678571428571</v>
      </c>
      <c r="S76" s="10">
        <v>1862.6042507142859</v>
      </c>
      <c r="T76" s="10">
        <v>6562.5640000000003</v>
      </c>
      <c r="U76" s="10">
        <v>8008.9775</v>
      </c>
      <c r="V76" s="10">
        <v>4.1957742857142861</v>
      </c>
      <c r="W76" s="11">
        <v>0.15246928571428572</v>
      </c>
      <c r="X76" s="11">
        <v>3.2020112505240363</v>
      </c>
      <c r="Y76" s="8">
        <v>38</v>
      </c>
      <c r="Z76" s="99">
        <v>18.5</v>
      </c>
      <c r="AA76" s="122">
        <f t="shared" si="2"/>
        <v>40.160447999999995</v>
      </c>
      <c r="AB76" s="122">
        <f t="shared" si="3"/>
        <v>5805.8333333333339</v>
      </c>
      <c r="AC76" t="s">
        <v>490</v>
      </c>
    </row>
    <row r="77" spans="1:29" x14ac:dyDescent="0.35">
      <c r="A77" s="4" t="s">
        <v>50</v>
      </c>
      <c r="B77" s="4">
        <v>5</v>
      </c>
      <c r="C77" s="4" t="s">
        <v>45</v>
      </c>
      <c r="D77" s="5">
        <v>1</v>
      </c>
      <c r="E77" s="14">
        <v>2930</v>
      </c>
      <c r="F77" s="14">
        <v>2930.6</v>
      </c>
      <c r="G77" s="4"/>
      <c r="H77" s="7">
        <v>6</v>
      </c>
      <c r="I77" s="4">
        <v>225</v>
      </c>
      <c r="J77" s="4">
        <v>14.3</v>
      </c>
      <c r="K77" s="4">
        <v>0.3</v>
      </c>
      <c r="L77" s="4">
        <v>1133</v>
      </c>
      <c r="M77" s="4">
        <v>0.56999999999999995</v>
      </c>
      <c r="N77" s="4">
        <v>456.5</v>
      </c>
      <c r="O77" s="4">
        <v>6.18</v>
      </c>
      <c r="P77" s="4">
        <v>247.4</v>
      </c>
      <c r="Q77" s="8">
        <v>0.95187448194101443</v>
      </c>
      <c r="R77" s="9">
        <v>9.4636170212765922E-2</v>
      </c>
      <c r="S77" s="10">
        <v>1740.7036093617012</v>
      </c>
      <c r="T77" s="10">
        <v>6331.4780000000001</v>
      </c>
      <c r="U77" s="10">
        <v>7997.8755000000001</v>
      </c>
      <c r="V77" s="10">
        <v>3.4517710638297849</v>
      </c>
      <c r="W77" s="11">
        <v>0.13955234042553197</v>
      </c>
      <c r="X77" s="11">
        <v>4.9194600579358569</v>
      </c>
      <c r="Y77" s="8">
        <v>54</v>
      </c>
      <c r="Z77" s="99">
        <v>31</v>
      </c>
      <c r="AA77" s="122">
        <f t="shared" si="2"/>
        <v>49.034700000000001</v>
      </c>
      <c r="AB77" s="122">
        <f t="shared" si="3"/>
        <v>3776.666666666667</v>
      </c>
      <c r="AC77" t="s">
        <v>491</v>
      </c>
    </row>
    <row r="78" spans="1:29" x14ac:dyDescent="0.35">
      <c r="A78" s="4" t="s">
        <v>50</v>
      </c>
      <c r="B78" s="4">
        <v>5</v>
      </c>
      <c r="C78" s="4" t="s">
        <v>45</v>
      </c>
      <c r="D78" s="5">
        <v>2</v>
      </c>
      <c r="E78" s="14">
        <v>2947</v>
      </c>
      <c r="F78" s="14">
        <v>2947.6</v>
      </c>
      <c r="G78" s="4"/>
      <c r="H78" s="7">
        <v>6</v>
      </c>
      <c r="I78" s="4">
        <v>210.3</v>
      </c>
      <c r="J78" s="4">
        <v>15.4</v>
      </c>
      <c r="K78" s="4">
        <v>0.47</v>
      </c>
      <c r="L78" s="4">
        <v>1164</v>
      </c>
      <c r="M78" s="4">
        <v>0.64</v>
      </c>
      <c r="N78" s="4">
        <v>390</v>
      </c>
      <c r="O78" s="4">
        <v>5.65</v>
      </c>
      <c r="P78" s="4">
        <v>247.4</v>
      </c>
      <c r="Q78" s="8">
        <v>0.95187448194101443</v>
      </c>
      <c r="R78" s="9">
        <v>9.4636170212765922E-2</v>
      </c>
      <c r="S78" s="10">
        <v>1740.7036093617012</v>
      </c>
      <c r="T78" s="10">
        <v>6331.4780000000001</v>
      </c>
      <c r="U78" s="10">
        <v>7997.8755000000001</v>
      </c>
      <c r="V78" s="10">
        <v>3.4517710638297849</v>
      </c>
      <c r="W78" s="11">
        <v>0.13955234042553197</v>
      </c>
      <c r="X78" s="11">
        <v>4.9194600579358569</v>
      </c>
      <c r="Y78" s="8">
        <v>47</v>
      </c>
      <c r="Z78" s="99">
        <v>31</v>
      </c>
      <c r="AA78" s="122">
        <f t="shared" si="2"/>
        <v>77.325291119999989</v>
      </c>
      <c r="AB78" s="122">
        <f t="shared" si="3"/>
        <v>2476.5957446808511</v>
      </c>
      <c r="AC78" t="s">
        <v>492</v>
      </c>
    </row>
    <row r="79" spans="1:29" x14ac:dyDescent="0.35">
      <c r="A79" s="4" t="s">
        <v>50</v>
      </c>
      <c r="B79" s="4">
        <v>5</v>
      </c>
      <c r="C79" s="4" t="s">
        <v>45</v>
      </c>
      <c r="D79" s="5">
        <v>3</v>
      </c>
      <c r="E79" s="14">
        <v>2955</v>
      </c>
      <c r="F79" s="14">
        <v>2955.8</v>
      </c>
      <c r="G79" s="4"/>
      <c r="H79" s="7">
        <v>8</v>
      </c>
      <c r="I79" s="4">
        <v>193.3</v>
      </c>
      <c r="J79" s="4">
        <v>11.8</v>
      </c>
      <c r="K79" s="4">
        <v>0.31</v>
      </c>
      <c r="L79" s="4">
        <v>1187</v>
      </c>
      <c r="M79" s="4">
        <v>0.54</v>
      </c>
      <c r="N79" s="4">
        <v>1033</v>
      </c>
      <c r="O79" s="4">
        <v>16.3</v>
      </c>
      <c r="P79" s="4">
        <v>247.4</v>
      </c>
      <c r="Q79" s="8">
        <v>0.95187448194101443</v>
      </c>
      <c r="R79" s="9">
        <v>9.4636170212765922E-2</v>
      </c>
      <c r="S79" s="10">
        <v>1740.7036093617012</v>
      </c>
      <c r="T79" s="10">
        <v>6331.4780000000001</v>
      </c>
      <c r="U79" s="10">
        <v>7997.8755000000001</v>
      </c>
      <c r="V79" s="10">
        <v>3.4517710638297849</v>
      </c>
      <c r="W79" s="11">
        <v>0.13955234042553197</v>
      </c>
      <c r="X79" s="11">
        <v>4.9194600579358569</v>
      </c>
      <c r="Y79" s="8">
        <v>29</v>
      </c>
      <c r="Z79" s="99">
        <v>31</v>
      </c>
      <c r="AA79" s="122">
        <f t="shared" si="2"/>
        <v>35.920243120000002</v>
      </c>
      <c r="AB79" s="122">
        <f t="shared" si="3"/>
        <v>3829.0322580645161</v>
      </c>
      <c r="AC79" t="s">
        <v>493</v>
      </c>
    </row>
    <row r="80" spans="1:29" x14ac:dyDescent="0.35">
      <c r="A80" s="4" t="s">
        <v>50</v>
      </c>
      <c r="B80" s="4">
        <v>5</v>
      </c>
      <c r="C80" s="4" t="s">
        <v>45</v>
      </c>
      <c r="D80" s="5">
        <v>4</v>
      </c>
      <c r="E80" s="14">
        <v>2972</v>
      </c>
      <c r="F80" s="14">
        <v>2972.8</v>
      </c>
      <c r="G80" s="4"/>
      <c r="H80" s="7">
        <v>8</v>
      </c>
      <c r="I80" s="4">
        <v>188.5</v>
      </c>
      <c r="J80" s="4">
        <v>12.4</v>
      </c>
      <c r="K80" s="4">
        <v>0.28999999999999998</v>
      </c>
      <c r="L80" s="4">
        <v>1223</v>
      </c>
      <c r="M80" s="4">
        <v>0.32</v>
      </c>
      <c r="N80" s="4">
        <v>768.7</v>
      </c>
      <c r="O80" s="4">
        <v>12.43</v>
      </c>
      <c r="P80" s="4">
        <v>247.4</v>
      </c>
      <c r="Q80" s="8">
        <v>0.95187448194101398</v>
      </c>
      <c r="R80" s="9">
        <v>9.4636170212765922E-2</v>
      </c>
      <c r="S80" s="10">
        <v>1740.7036093617012</v>
      </c>
      <c r="T80" s="10">
        <v>6331.4780000000001</v>
      </c>
      <c r="U80" s="10">
        <v>7997.8755000000001</v>
      </c>
      <c r="V80" s="10">
        <v>3.4517710638297849</v>
      </c>
      <c r="W80" s="11">
        <v>0.13955234042553197</v>
      </c>
      <c r="X80" s="11">
        <v>4.9194600579358569</v>
      </c>
      <c r="Y80" s="8">
        <v>39</v>
      </c>
      <c r="Z80" s="99">
        <v>31</v>
      </c>
      <c r="AA80" s="122">
        <f t="shared" si="2"/>
        <v>34.434576800000002</v>
      </c>
      <c r="AB80" s="122">
        <f t="shared" si="3"/>
        <v>4217.2413793103451</v>
      </c>
      <c r="AC80" t="s">
        <v>494</v>
      </c>
    </row>
    <row r="81" spans="1:29" x14ac:dyDescent="0.35">
      <c r="A81" s="4" t="s">
        <v>50</v>
      </c>
      <c r="B81" s="4">
        <v>6</v>
      </c>
      <c r="C81" s="4" t="s">
        <v>45</v>
      </c>
      <c r="D81" s="5">
        <v>1</v>
      </c>
      <c r="E81" s="14">
        <v>2867.5</v>
      </c>
      <c r="F81" s="14">
        <v>2868</v>
      </c>
      <c r="G81" s="4"/>
      <c r="H81" s="7">
        <v>5</v>
      </c>
      <c r="I81" s="4">
        <v>165.5</v>
      </c>
      <c r="J81" s="4">
        <v>18.899999999999999</v>
      </c>
      <c r="K81" s="4">
        <v>0.22</v>
      </c>
      <c r="L81" s="4">
        <v>3721.3</v>
      </c>
      <c r="M81" s="4">
        <v>0.23</v>
      </c>
      <c r="N81" s="4">
        <v>689</v>
      </c>
      <c r="O81" s="4">
        <v>12.69</v>
      </c>
      <c r="P81" s="4">
        <v>245.7</v>
      </c>
      <c r="Q81" s="8">
        <v>1.162763642942986</v>
      </c>
      <c r="R81" s="9">
        <v>8.2928961748633886E-2</v>
      </c>
      <c r="S81" s="10">
        <v>1888.8659366120221</v>
      </c>
      <c r="T81" s="10">
        <v>6159.4102000000003</v>
      </c>
      <c r="U81" s="10">
        <v>7693.7334000000001</v>
      </c>
      <c r="V81" s="10">
        <v>4.4408207650273201</v>
      </c>
      <c r="W81" s="11">
        <v>0.1139573770491803</v>
      </c>
      <c r="X81" s="11">
        <v>3.1282826527440073</v>
      </c>
      <c r="Y81" s="8">
        <v>40</v>
      </c>
      <c r="Z81" s="99">
        <v>21.5</v>
      </c>
      <c r="AA81" s="122">
        <f t="shared" si="2"/>
        <v>34.957969200000001</v>
      </c>
      <c r="AB81" s="122">
        <f t="shared" si="3"/>
        <v>16915</v>
      </c>
      <c r="AC81" t="s">
        <v>495</v>
      </c>
    </row>
    <row r="82" spans="1:29" x14ac:dyDescent="0.35">
      <c r="A82" s="4" t="s">
        <v>50</v>
      </c>
      <c r="B82" s="4">
        <v>6</v>
      </c>
      <c r="C82" s="4" t="s">
        <v>45</v>
      </c>
      <c r="D82" s="5">
        <v>2</v>
      </c>
      <c r="E82" s="14">
        <v>2886.5</v>
      </c>
      <c r="F82" s="14">
        <v>2887</v>
      </c>
      <c r="G82" s="4"/>
      <c r="H82" s="7">
        <v>5</v>
      </c>
      <c r="I82" s="4">
        <v>110.7</v>
      </c>
      <c r="J82" s="4">
        <v>14.2</v>
      </c>
      <c r="K82" s="4">
        <v>0.87</v>
      </c>
      <c r="L82" s="4">
        <v>3419.2</v>
      </c>
      <c r="M82" s="4">
        <v>0.42</v>
      </c>
      <c r="N82" s="4">
        <v>906.3</v>
      </c>
      <c r="O82" s="4">
        <v>24.96</v>
      </c>
      <c r="P82" s="4">
        <v>245.7</v>
      </c>
      <c r="Q82" s="8">
        <v>1.162763642942986</v>
      </c>
      <c r="R82" s="9">
        <v>8.2928961748633886E-2</v>
      </c>
      <c r="S82" s="10">
        <v>1888.8659366120221</v>
      </c>
      <c r="T82" s="10">
        <v>6159.4102000000003</v>
      </c>
      <c r="U82" s="10">
        <v>7693.7334000000001</v>
      </c>
      <c r="V82" s="10">
        <v>4.4408207650273201</v>
      </c>
      <c r="W82" s="11">
        <v>0.1139573770491803</v>
      </c>
      <c r="X82" s="11">
        <v>3.1282826527440073</v>
      </c>
      <c r="Y82" s="8">
        <v>62</v>
      </c>
      <c r="Z82" s="99">
        <v>21.5</v>
      </c>
      <c r="AA82" s="122">
        <f t="shared" si="2"/>
        <v>69.473460239999994</v>
      </c>
      <c r="AB82" s="122">
        <f t="shared" si="3"/>
        <v>3930.1149425287354</v>
      </c>
      <c r="AC82" t="s">
        <v>496</v>
      </c>
    </row>
    <row r="83" spans="1:29" x14ac:dyDescent="0.35">
      <c r="A83" s="4" t="s">
        <v>50</v>
      </c>
      <c r="B83" s="4">
        <v>6</v>
      </c>
      <c r="C83" s="4" t="s">
        <v>45</v>
      </c>
      <c r="D83" s="5">
        <v>3</v>
      </c>
      <c r="E83" s="14">
        <v>2898.5</v>
      </c>
      <c r="F83" s="14">
        <v>2899</v>
      </c>
      <c r="G83" s="4"/>
      <c r="H83" s="7"/>
      <c r="I83" s="4">
        <v>119.8</v>
      </c>
      <c r="J83" s="4">
        <v>27.9</v>
      </c>
      <c r="K83" s="4">
        <v>0.96</v>
      </c>
      <c r="L83" s="4">
        <v>3447</v>
      </c>
      <c r="M83" s="4">
        <v>0.74</v>
      </c>
      <c r="N83" s="4">
        <v>2469.5</v>
      </c>
      <c r="O83" s="4">
        <v>62.82</v>
      </c>
      <c r="P83" s="4">
        <v>245.7</v>
      </c>
      <c r="Q83" s="8"/>
      <c r="R83" s="9">
        <v>8.2928961748633886E-2</v>
      </c>
      <c r="S83" s="10">
        <v>1888.8659366120221</v>
      </c>
      <c r="T83" s="10">
        <v>6159.4102000000003</v>
      </c>
      <c r="U83" s="10">
        <v>7693.7334000000001</v>
      </c>
      <c r="V83" s="10">
        <v>4.4408207650273201</v>
      </c>
      <c r="W83" s="11">
        <v>0.1139573770491803</v>
      </c>
      <c r="X83" s="11">
        <v>3.1282826527440073</v>
      </c>
      <c r="Y83" s="8"/>
      <c r="Z83" s="99">
        <v>21.5</v>
      </c>
      <c r="AA83" s="122">
        <f t="shared" si="2"/>
        <v>163.00313855999997</v>
      </c>
      <c r="AB83" s="122">
        <f t="shared" si="3"/>
        <v>3590.625</v>
      </c>
      <c r="AC83" t="s">
        <v>497</v>
      </c>
    </row>
    <row r="84" spans="1:29" x14ac:dyDescent="0.35">
      <c r="A84" s="4" t="s">
        <v>50</v>
      </c>
      <c r="B84" s="4">
        <v>7</v>
      </c>
      <c r="C84" s="4" t="s">
        <v>45</v>
      </c>
      <c r="D84" s="5">
        <v>1</v>
      </c>
      <c r="E84" s="14">
        <v>2744</v>
      </c>
      <c r="F84" s="14">
        <v>2744.6</v>
      </c>
      <c r="G84" s="4"/>
      <c r="H84" s="7">
        <v>6</v>
      </c>
      <c r="I84" s="4">
        <v>109</v>
      </c>
      <c r="J84" s="4">
        <v>18.5</v>
      </c>
      <c r="K84" s="4">
        <v>0.24</v>
      </c>
      <c r="L84" s="4">
        <v>1237.5</v>
      </c>
      <c r="M84" s="4">
        <v>0.25</v>
      </c>
      <c r="N84" s="4">
        <v>524.1</v>
      </c>
      <c r="O84" s="4">
        <v>20.86</v>
      </c>
      <c r="P84" s="4">
        <v>304.7</v>
      </c>
      <c r="Q84" s="8">
        <v>0.91466588200221022</v>
      </c>
      <c r="R84" s="23">
        <v>9.4722258064516118E-2</v>
      </c>
      <c r="S84" s="24">
        <v>1739.7756858064499</v>
      </c>
      <c r="T84" s="24">
        <v>6045.6313</v>
      </c>
      <c r="U84" s="24">
        <v>7584.0502999999999</v>
      </c>
      <c r="V84" s="24">
        <v>5.2997819354838684</v>
      </c>
      <c r="W84" s="25">
        <v>0.13527903225806442</v>
      </c>
      <c r="X84" s="25">
        <v>6.2907819751802574</v>
      </c>
      <c r="Y84" s="8">
        <v>50</v>
      </c>
      <c r="Z84" s="99">
        <v>30.9</v>
      </c>
      <c r="AA84" s="122">
        <f t="shared" si="2"/>
        <v>24.585167999999999</v>
      </c>
      <c r="AB84" s="122">
        <f t="shared" si="3"/>
        <v>5156.25</v>
      </c>
      <c r="AC84" t="s">
        <v>498</v>
      </c>
    </row>
    <row r="85" spans="1:29" x14ac:dyDescent="0.35">
      <c r="A85" s="4" t="s">
        <v>50</v>
      </c>
      <c r="B85" s="4">
        <v>7</v>
      </c>
      <c r="C85" s="4" t="s">
        <v>45</v>
      </c>
      <c r="D85" s="5">
        <v>2</v>
      </c>
      <c r="E85" s="14">
        <v>2771</v>
      </c>
      <c r="F85" s="14">
        <v>2771.6</v>
      </c>
      <c r="G85" s="4"/>
      <c r="H85" s="7">
        <v>6</v>
      </c>
      <c r="I85" s="4">
        <v>155</v>
      </c>
      <c r="J85" s="4">
        <v>25.1</v>
      </c>
      <c r="K85" s="4">
        <v>0.33</v>
      </c>
      <c r="L85" s="4">
        <v>1294</v>
      </c>
      <c r="M85" s="4">
        <v>0.72</v>
      </c>
      <c r="N85" s="4">
        <v>440</v>
      </c>
      <c r="O85" s="4">
        <v>30.71</v>
      </c>
      <c r="P85" s="4">
        <v>304.7</v>
      </c>
      <c r="Q85" s="8">
        <v>0.91466588200221022</v>
      </c>
      <c r="R85" s="23">
        <v>9.4722258064516118E-2</v>
      </c>
      <c r="S85" s="24">
        <v>1739.7756858064499</v>
      </c>
      <c r="T85" s="24">
        <v>6045.6313</v>
      </c>
      <c r="U85" s="24">
        <v>7584.0502999999999</v>
      </c>
      <c r="V85" s="24">
        <v>5.2997819354838684</v>
      </c>
      <c r="W85" s="25">
        <v>0.13527903225806442</v>
      </c>
      <c r="X85" s="25">
        <v>6.2907819751802574</v>
      </c>
      <c r="Y85" s="8">
        <v>41</v>
      </c>
      <c r="Z85" s="99">
        <v>30.9</v>
      </c>
      <c r="AA85" s="122">
        <f t="shared" si="2"/>
        <v>65.220342000000002</v>
      </c>
      <c r="AB85" s="122">
        <f t="shared" si="3"/>
        <v>3921.212121212121</v>
      </c>
      <c r="AC85" t="s">
        <v>499</v>
      </c>
    </row>
    <row r="86" spans="1:29" x14ac:dyDescent="0.35">
      <c r="A86" s="4" t="s">
        <v>50</v>
      </c>
      <c r="B86" s="4">
        <v>7</v>
      </c>
      <c r="C86" s="4" t="s">
        <v>45</v>
      </c>
      <c r="D86" s="5">
        <v>3</v>
      </c>
      <c r="E86" s="14">
        <v>2787</v>
      </c>
      <c r="F86" s="14">
        <v>2787.6</v>
      </c>
      <c r="G86" s="4"/>
      <c r="H86" s="7">
        <v>6</v>
      </c>
      <c r="I86" s="4">
        <v>164.6</v>
      </c>
      <c r="J86" s="4">
        <v>26.3</v>
      </c>
      <c r="K86" s="4">
        <v>0.44</v>
      </c>
      <c r="L86" s="4">
        <v>1329</v>
      </c>
      <c r="M86" s="4">
        <v>1</v>
      </c>
      <c r="N86" s="4">
        <v>1188.7</v>
      </c>
      <c r="O86" s="4">
        <v>22</v>
      </c>
      <c r="P86" s="4">
        <v>304.7</v>
      </c>
      <c r="Q86" s="8">
        <v>0.91466588200221022</v>
      </c>
      <c r="R86" s="23">
        <v>9.4722258064516118E-2</v>
      </c>
      <c r="S86" s="24">
        <v>1739.7756858064499</v>
      </c>
      <c r="T86" s="24">
        <v>6045.6313</v>
      </c>
      <c r="U86" s="24">
        <v>7584.0502999999999</v>
      </c>
      <c r="V86" s="24">
        <v>5.2997819354838684</v>
      </c>
      <c r="W86" s="25">
        <v>0.13527903225806442</v>
      </c>
      <c r="X86" s="25">
        <v>6.2907819751802574</v>
      </c>
      <c r="Y86" s="8">
        <v>39</v>
      </c>
      <c r="Z86" s="99">
        <v>30.9</v>
      </c>
      <c r="AA86" s="122">
        <f t="shared" si="2"/>
        <v>96.76136095999999</v>
      </c>
      <c r="AB86" s="122">
        <f t="shared" si="3"/>
        <v>3020.4545454545455</v>
      </c>
      <c r="AC86" t="s">
        <v>500</v>
      </c>
    </row>
    <row r="87" spans="1:29" x14ac:dyDescent="0.35">
      <c r="A87" s="4" t="s">
        <v>50</v>
      </c>
      <c r="B87" s="4">
        <v>7</v>
      </c>
      <c r="C87" s="4" t="s">
        <v>45</v>
      </c>
      <c r="D87" s="5">
        <v>4</v>
      </c>
      <c r="E87" s="14">
        <v>2826.4</v>
      </c>
      <c r="F87" s="14">
        <v>2827</v>
      </c>
      <c r="G87" s="4"/>
      <c r="H87" s="7">
        <v>6</v>
      </c>
      <c r="I87" s="4">
        <v>64</v>
      </c>
      <c r="J87" s="4">
        <v>27</v>
      </c>
      <c r="K87" s="4">
        <v>0.42</v>
      </c>
      <c r="L87" s="4">
        <v>1412.7</v>
      </c>
      <c r="M87" s="4">
        <v>0.28000000000000003</v>
      </c>
      <c r="N87" s="4">
        <v>644.79999999999995</v>
      </c>
      <c r="O87" s="4">
        <v>8.6300000000000008</v>
      </c>
      <c r="P87" s="4">
        <v>304.7</v>
      </c>
      <c r="Q87" s="8">
        <v>0.91466588200221</v>
      </c>
      <c r="R87" s="23">
        <v>9.4722258064516118E-2</v>
      </c>
      <c r="S87" s="24">
        <v>1739.7756858064499</v>
      </c>
      <c r="T87" s="24">
        <v>6045.6313</v>
      </c>
      <c r="U87" s="24">
        <v>7584.0502999999999</v>
      </c>
      <c r="V87" s="24">
        <v>5.2997819354838684</v>
      </c>
      <c r="W87" s="25">
        <v>0.13527903225806442</v>
      </c>
      <c r="X87" s="25">
        <v>6.2907819751802574</v>
      </c>
      <c r="Y87" s="8">
        <v>49</v>
      </c>
      <c r="Z87" s="99">
        <v>30.9</v>
      </c>
      <c r="AA87" s="122">
        <f t="shared" si="2"/>
        <v>36.868607999999995</v>
      </c>
      <c r="AB87" s="122">
        <f t="shared" si="3"/>
        <v>3363.5714285714289</v>
      </c>
      <c r="AC87" t="s">
        <v>501</v>
      </c>
    </row>
    <row r="88" spans="1:29" x14ac:dyDescent="0.35">
      <c r="A88" s="4" t="s">
        <v>50</v>
      </c>
      <c r="B88" s="4">
        <v>7</v>
      </c>
      <c r="C88" s="4" t="s">
        <v>45</v>
      </c>
      <c r="D88" s="5">
        <v>5</v>
      </c>
      <c r="E88" s="14">
        <v>2839.6</v>
      </c>
      <c r="F88" s="14">
        <v>2840.2</v>
      </c>
      <c r="G88" s="4"/>
      <c r="H88" s="7">
        <v>6</v>
      </c>
      <c r="I88" s="4">
        <v>73.2</v>
      </c>
      <c r="J88" s="4">
        <v>32.4</v>
      </c>
      <c r="K88" s="4">
        <v>0.2</v>
      </c>
      <c r="L88" s="4">
        <v>1442.9</v>
      </c>
      <c r="M88" s="4">
        <v>0.19</v>
      </c>
      <c r="N88" s="4">
        <v>500.6</v>
      </c>
      <c r="O88" s="4">
        <v>14.56</v>
      </c>
      <c r="P88" s="4">
        <v>304.7</v>
      </c>
      <c r="Q88" s="8">
        <v>0.91466588200221</v>
      </c>
      <c r="R88" s="23">
        <v>9.4722258064516118E-2</v>
      </c>
      <c r="S88" s="24">
        <v>1739.7756858064499</v>
      </c>
      <c r="T88" s="24">
        <v>6045.6313</v>
      </c>
      <c r="U88" s="24">
        <v>7584.0502999999999</v>
      </c>
      <c r="V88" s="24">
        <v>5.2997819354838684</v>
      </c>
      <c r="W88" s="25">
        <v>0.13527903225806442</v>
      </c>
      <c r="X88" s="25">
        <v>6.2907819751802574</v>
      </c>
      <c r="Y88" s="8">
        <v>64</v>
      </c>
      <c r="Z88" s="99">
        <v>30.9</v>
      </c>
      <c r="AA88" s="122">
        <f t="shared" si="2"/>
        <v>24.096268800000001</v>
      </c>
      <c r="AB88" s="122">
        <f t="shared" si="3"/>
        <v>7214.5</v>
      </c>
      <c r="AC88" t="s">
        <v>502</v>
      </c>
    </row>
    <row r="89" spans="1:29" x14ac:dyDescent="0.35">
      <c r="A89" s="4" t="s">
        <v>51</v>
      </c>
      <c r="B89" s="4">
        <v>1</v>
      </c>
      <c r="C89" s="4" t="s">
        <v>44</v>
      </c>
      <c r="D89" s="5">
        <v>1</v>
      </c>
      <c r="E89" s="4">
        <v>3513.2</v>
      </c>
      <c r="F89" s="4">
        <v>3515</v>
      </c>
      <c r="G89" s="4">
        <v>3355.16</v>
      </c>
      <c r="H89" s="7">
        <v>18</v>
      </c>
      <c r="I89" s="4">
        <v>274.3</v>
      </c>
      <c r="J89" s="4">
        <v>23.3</v>
      </c>
      <c r="K89" s="4">
        <v>0.16</v>
      </c>
      <c r="L89" s="4">
        <v>2275.1999999999998</v>
      </c>
      <c r="M89" s="4">
        <v>0.42</v>
      </c>
      <c r="N89" s="4">
        <v>288</v>
      </c>
      <c r="O89" s="4">
        <v>0.64</v>
      </c>
      <c r="P89" s="4">
        <v>300.7</v>
      </c>
      <c r="Q89" s="8">
        <v>0.84342729219586576</v>
      </c>
      <c r="R89" s="35">
        <v>9.3800000000000008E-2</v>
      </c>
      <c r="S89" s="36">
        <v>1705.8342910714291</v>
      </c>
      <c r="T89" s="36">
        <v>7191.4775</v>
      </c>
      <c r="U89" s="36">
        <v>7987.7129000000004</v>
      </c>
      <c r="V89" s="36">
        <v>4.3807961309523806</v>
      </c>
      <c r="W89" s="37">
        <v>8.8136607142857162E-2</v>
      </c>
      <c r="X89" s="37">
        <v>4.442301773747964</v>
      </c>
      <c r="Y89" s="8">
        <v>57</v>
      </c>
      <c r="Z89" s="99">
        <v>22.3</v>
      </c>
      <c r="AA89" s="122">
        <f t="shared" si="2"/>
        <v>51.947592320000005</v>
      </c>
      <c r="AB89" s="122">
        <f t="shared" si="3"/>
        <v>14219.999999999998</v>
      </c>
      <c r="AC89" t="s">
        <v>503</v>
      </c>
    </row>
    <row r="90" spans="1:29" x14ac:dyDescent="0.35">
      <c r="A90" s="4" t="s">
        <v>51</v>
      </c>
      <c r="B90" s="4">
        <v>1</v>
      </c>
      <c r="C90" s="4" t="s">
        <v>44</v>
      </c>
      <c r="D90" s="5">
        <v>2</v>
      </c>
      <c r="E90" s="4">
        <v>3563.2</v>
      </c>
      <c r="F90" s="4">
        <v>3565</v>
      </c>
      <c r="G90" s="4">
        <v>3403.54</v>
      </c>
      <c r="H90" s="7">
        <v>18</v>
      </c>
      <c r="I90" s="4">
        <v>128</v>
      </c>
      <c r="J90" s="4">
        <v>17.399999999999999</v>
      </c>
      <c r="K90" s="4">
        <v>0.78</v>
      </c>
      <c r="L90" s="4">
        <v>2241.4</v>
      </c>
      <c r="M90" s="4">
        <v>0.42</v>
      </c>
      <c r="N90" s="4">
        <v>1110.9000000000001</v>
      </c>
      <c r="O90" s="4">
        <v>5.29</v>
      </c>
      <c r="P90" s="4">
        <v>300.7</v>
      </c>
      <c r="Q90" s="8">
        <v>0.84342729219586576</v>
      </c>
      <c r="R90" s="35">
        <v>9.3800000000000008E-2</v>
      </c>
      <c r="S90" s="36">
        <v>1705.8342910714291</v>
      </c>
      <c r="T90" s="36">
        <v>7191.4775</v>
      </c>
      <c r="U90" s="36">
        <v>7987.7129000000004</v>
      </c>
      <c r="V90" s="36">
        <v>4.3807961309523806</v>
      </c>
      <c r="W90" s="37">
        <v>8.8136607142857162E-2</v>
      </c>
      <c r="X90" s="37">
        <v>4.442301773747964</v>
      </c>
      <c r="Y90" s="8">
        <v>44</v>
      </c>
      <c r="Z90" s="99">
        <v>22.3</v>
      </c>
      <c r="AA90" s="122">
        <f t="shared" si="2"/>
        <v>88.250572799999986</v>
      </c>
      <c r="AB90" s="122">
        <f t="shared" si="3"/>
        <v>2873.5897435897436</v>
      </c>
      <c r="AC90" t="s">
        <v>504</v>
      </c>
    </row>
    <row r="91" spans="1:29" x14ac:dyDescent="0.35">
      <c r="A91" s="4" t="s">
        <v>51</v>
      </c>
      <c r="B91" s="4">
        <v>1</v>
      </c>
      <c r="C91" s="4" t="s">
        <v>44</v>
      </c>
      <c r="D91" s="5">
        <v>3</v>
      </c>
      <c r="E91" s="4">
        <v>3576.5</v>
      </c>
      <c r="F91" s="4">
        <v>3578.3</v>
      </c>
      <c r="G91" s="4">
        <v>3416.38</v>
      </c>
      <c r="H91" s="7">
        <v>18</v>
      </c>
      <c r="I91" s="4">
        <v>128</v>
      </c>
      <c r="J91" s="4">
        <v>31.6</v>
      </c>
      <c r="K91" s="4">
        <v>0.98</v>
      </c>
      <c r="L91" s="4">
        <v>2265</v>
      </c>
      <c r="M91" s="4">
        <v>0.73</v>
      </c>
      <c r="N91" s="4">
        <v>2052.8000000000002</v>
      </c>
      <c r="O91" s="4">
        <v>9.7799999999999994</v>
      </c>
      <c r="P91" s="4">
        <v>300.7</v>
      </c>
      <c r="Q91" s="8">
        <v>0.84342729219586576</v>
      </c>
      <c r="R91" s="35">
        <v>9.3800000000000008E-2</v>
      </c>
      <c r="S91" s="36">
        <v>1705.8342910714291</v>
      </c>
      <c r="T91" s="36">
        <v>7191.4775</v>
      </c>
      <c r="U91" s="36">
        <v>7987.7129000000004</v>
      </c>
      <c r="V91" s="36">
        <v>4.3807961309523806</v>
      </c>
      <c r="W91" s="37">
        <v>8.8136607142857162E-2</v>
      </c>
      <c r="X91" s="37">
        <v>4.442301773747964</v>
      </c>
      <c r="Y91" s="8">
        <v>39</v>
      </c>
      <c r="Z91" s="99">
        <v>22.3</v>
      </c>
      <c r="AA91" s="122">
        <f t="shared" si="2"/>
        <v>201.36632319999998</v>
      </c>
      <c r="AB91" s="122">
        <f t="shared" si="3"/>
        <v>2311.2244897959185</v>
      </c>
      <c r="AC91" t="s">
        <v>505</v>
      </c>
    </row>
    <row r="92" spans="1:29" x14ac:dyDescent="0.35">
      <c r="A92" s="4" t="s">
        <v>51</v>
      </c>
      <c r="B92" s="4">
        <v>2</v>
      </c>
      <c r="C92" s="4" t="s">
        <v>44</v>
      </c>
      <c r="D92" s="5">
        <v>1</v>
      </c>
      <c r="E92" s="4">
        <v>3285</v>
      </c>
      <c r="F92" s="4">
        <v>3286</v>
      </c>
      <c r="G92" s="4">
        <v>3134.12</v>
      </c>
      <c r="H92" s="7">
        <v>10</v>
      </c>
      <c r="I92" s="4">
        <v>70.400000000000006</v>
      </c>
      <c r="J92" s="4">
        <v>15.7</v>
      </c>
      <c r="K92" s="4">
        <v>0.59</v>
      </c>
      <c r="L92" s="4">
        <v>1172.2</v>
      </c>
      <c r="M92" s="4">
        <v>0.21</v>
      </c>
      <c r="N92" s="4">
        <v>1521.8</v>
      </c>
      <c r="O92" s="4">
        <v>13.18</v>
      </c>
      <c r="P92" s="4">
        <v>315.8</v>
      </c>
      <c r="Q92" s="8">
        <v>1.1632885546139955</v>
      </c>
      <c r="R92" s="9">
        <v>8.2292741935483887E-2</v>
      </c>
      <c r="S92" s="10">
        <v>2139.8560153225812</v>
      </c>
      <c r="T92" s="10">
        <v>7123.8140000000003</v>
      </c>
      <c r="U92" s="10">
        <v>7708.8774000000003</v>
      </c>
      <c r="V92" s="10">
        <v>4.7715459677419352</v>
      </c>
      <c r="W92" s="11">
        <v>0.10931209677419353</v>
      </c>
      <c r="X92" s="11">
        <v>2.0333042204039273</v>
      </c>
      <c r="Y92" s="8">
        <v>50</v>
      </c>
      <c r="Z92" s="99">
        <v>25.3</v>
      </c>
      <c r="AA92" s="122">
        <f t="shared" si="2"/>
        <v>33.127452159999997</v>
      </c>
      <c r="AB92" s="122">
        <f t="shared" si="3"/>
        <v>1986.7796610169494</v>
      </c>
      <c r="AC92" t="s">
        <v>506</v>
      </c>
    </row>
    <row r="93" spans="1:29" x14ac:dyDescent="0.35">
      <c r="A93" s="4" t="s">
        <v>51</v>
      </c>
      <c r="B93" s="4">
        <v>2</v>
      </c>
      <c r="C93" s="4" t="s">
        <v>44</v>
      </c>
      <c r="D93" s="5">
        <v>2</v>
      </c>
      <c r="E93" s="4">
        <v>3306.8</v>
      </c>
      <c r="F93" s="4">
        <v>3307.7</v>
      </c>
      <c r="G93" s="4">
        <v>3155.28</v>
      </c>
      <c r="H93" s="7">
        <v>9</v>
      </c>
      <c r="I93" s="4">
        <v>116.1</v>
      </c>
      <c r="J93" s="4">
        <v>24.6</v>
      </c>
      <c r="K93" s="4">
        <v>0.92</v>
      </c>
      <c r="L93" s="4">
        <v>1217</v>
      </c>
      <c r="M93" s="4">
        <v>0.67</v>
      </c>
      <c r="N93" s="4">
        <v>2218.4</v>
      </c>
      <c r="O93" s="4">
        <v>11.65</v>
      </c>
      <c r="P93" s="4">
        <v>315.8</v>
      </c>
      <c r="Q93" s="8">
        <v>1.1632885546139955</v>
      </c>
      <c r="R93" s="9">
        <v>8.2292741935483887E-2</v>
      </c>
      <c r="S93" s="10">
        <v>2139.8560153225812</v>
      </c>
      <c r="T93" s="10">
        <v>7123.8140000000003</v>
      </c>
      <c r="U93" s="10">
        <v>7708.8774000000003</v>
      </c>
      <c r="V93" s="10">
        <v>4.7715459677419352</v>
      </c>
      <c r="W93" s="11">
        <v>0.10931209677419353</v>
      </c>
      <c r="X93" s="11">
        <v>2.0333042204039273</v>
      </c>
      <c r="Y93" s="8">
        <v>52</v>
      </c>
      <c r="Z93" s="99">
        <v>25.3</v>
      </c>
      <c r="AA93" s="122">
        <f t="shared" si="2"/>
        <v>133.48082016000001</v>
      </c>
      <c r="AB93" s="122">
        <f t="shared" si="3"/>
        <v>1322.8260869565217</v>
      </c>
      <c r="AC93" t="s">
        <v>507</v>
      </c>
    </row>
    <row r="94" spans="1:29" x14ac:dyDescent="0.35">
      <c r="A94" s="4" t="s">
        <v>51</v>
      </c>
      <c r="B94" s="4">
        <v>2</v>
      </c>
      <c r="C94" s="4" t="s">
        <v>44</v>
      </c>
      <c r="D94" s="5">
        <v>3</v>
      </c>
      <c r="E94" s="4">
        <v>3337</v>
      </c>
      <c r="F94" s="4">
        <v>3337.8</v>
      </c>
      <c r="G94" s="4">
        <v>3184.55</v>
      </c>
      <c r="H94" s="7">
        <v>9</v>
      </c>
      <c r="I94" s="4">
        <v>102</v>
      </c>
      <c r="J94" s="4">
        <v>21</v>
      </c>
      <c r="K94" s="4">
        <v>0.77</v>
      </c>
      <c r="L94" s="4">
        <v>1280.7</v>
      </c>
      <c r="M94" s="4">
        <v>0.63</v>
      </c>
      <c r="N94" s="4">
        <v>2718.1</v>
      </c>
      <c r="O94" s="4">
        <v>16.25</v>
      </c>
      <c r="P94" s="4">
        <v>315.8</v>
      </c>
      <c r="Q94" s="8">
        <v>1.1632885546139955</v>
      </c>
      <c r="R94" s="9">
        <v>8.2292741935483887E-2</v>
      </c>
      <c r="S94" s="10">
        <v>2139.8560153225812</v>
      </c>
      <c r="T94" s="10">
        <v>7123.8140000000003</v>
      </c>
      <c r="U94" s="10">
        <v>7708.8774000000003</v>
      </c>
      <c r="V94" s="10">
        <v>4.7715459677419352</v>
      </c>
      <c r="W94" s="11">
        <v>0.10931209677419353</v>
      </c>
      <c r="X94" s="11">
        <v>2.0333042204039273</v>
      </c>
      <c r="Y94" s="8">
        <v>54</v>
      </c>
      <c r="Z94" s="99">
        <v>25.3</v>
      </c>
      <c r="AA94" s="122">
        <f t="shared" si="2"/>
        <v>83.786472000000003</v>
      </c>
      <c r="AB94" s="122">
        <f t="shared" si="3"/>
        <v>1663.2467532467533</v>
      </c>
      <c r="AC94" t="s">
        <v>508</v>
      </c>
    </row>
    <row r="95" spans="1:29" x14ac:dyDescent="0.35">
      <c r="A95" s="4" t="s">
        <v>51</v>
      </c>
      <c r="B95" s="4">
        <v>3</v>
      </c>
      <c r="C95" s="4" t="s">
        <v>44</v>
      </c>
      <c r="D95" s="5">
        <v>1</v>
      </c>
      <c r="E95" s="4">
        <v>3285</v>
      </c>
      <c r="F95" s="4">
        <v>3286</v>
      </c>
      <c r="G95" s="4">
        <v>3134.12</v>
      </c>
      <c r="H95" s="7">
        <v>10</v>
      </c>
      <c r="I95" s="4">
        <v>70.400000000000006</v>
      </c>
      <c r="J95" s="4">
        <v>15.7</v>
      </c>
      <c r="K95" s="4">
        <v>0.59</v>
      </c>
      <c r="L95" s="4">
        <v>1172.2</v>
      </c>
      <c r="M95" s="4">
        <v>0.21</v>
      </c>
      <c r="N95" s="4">
        <v>1521.8</v>
      </c>
      <c r="O95" s="4">
        <v>13.18</v>
      </c>
      <c r="P95" s="4">
        <v>315.8</v>
      </c>
      <c r="Q95" s="8">
        <v>0.81723793393312039</v>
      </c>
      <c r="R95" s="9">
        <v>9.7322674418604732E-2</v>
      </c>
      <c r="S95" s="10">
        <v>1701.5418514534879</v>
      </c>
      <c r="T95" s="10">
        <v>6862.5415000000003</v>
      </c>
      <c r="U95" s="10">
        <v>7325.2344000000003</v>
      </c>
      <c r="V95" s="10">
        <v>3.8631840116279013</v>
      </c>
      <c r="W95" s="11">
        <v>0.12415261627906983</v>
      </c>
      <c r="X95" s="11">
        <v>6.4065876262200074</v>
      </c>
      <c r="Y95" s="8">
        <v>40</v>
      </c>
      <c r="Z95" s="99">
        <v>33.9</v>
      </c>
      <c r="AA95" s="122">
        <f t="shared" si="2"/>
        <v>33.127452159999997</v>
      </c>
      <c r="AB95" s="122">
        <f t="shared" si="3"/>
        <v>1986.7796610169494</v>
      </c>
      <c r="AC95" t="s">
        <v>509</v>
      </c>
    </row>
    <row r="96" spans="1:29" x14ac:dyDescent="0.35">
      <c r="A96" s="4" t="s">
        <v>51</v>
      </c>
      <c r="B96" s="4">
        <v>3</v>
      </c>
      <c r="C96" s="4" t="s">
        <v>44</v>
      </c>
      <c r="D96" s="5">
        <v>2</v>
      </c>
      <c r="E96" s="4">
        <v>3306.8</v>
      </c>
      <c r="F96" s="4">
        <v>3307.7</v>
      </c>
      <c r="G96" s="4">
        <v>3155.28</v>
      </c>
      <c r="H96" s="7">
        <v>9</v>
      </c>
      <c r="I96" s="4">
        <v>116.1</v>
      </c>
      <c r="J96" s="4">
        <v>24.6</v>
      </c>
      <c r="K96" s="4">
        <v>0.92</v>
      </c>
      <c r="L96" s="4">
        <v>1217</v>
      </c>
      <c r="M96" s="4">
        <v>0.67</v>
      </c>
      <c r="N96" s="4">
        <v>2218.4</v>
      </c>
      <c r="O96" s="4">
        <v>11.65</v>
      </c>
      <c r="P96" s="4">
        <v>315.8</v>
      </c>
      <c r="Q96" s="8">
        <v>0.81723793393312039</v>
      </c>
      <c r="R96" s="9">
        <v>9.7322674418604732E-2</v>
      </c>
      <c r="S96" s="10">
        <v>1701.5418514534879</v>
      </c>
      <c r="T96" s="10">
        <v>6862.5415000000003</v>
      </c>
      <c r="U96" s="10">
        <v>7325.2344000000003</v>
      </c>
      <c r="V96" s="10">
        <v>3.8631840116279013</v>
      </c>
      <c r="W96" s="11">
        <v>0.12415261627906983</v>
      </c>
      <c r="X96" s="11">
        <v>6.4065876262200074</v>
      </c>
      <c r="Y96" s="8">
        <v>70</v>
      </c>
      <c r="Z96" s="99">
        <v>33.9</v>
      </c>
      <c r="AA96" s="122">
        <f t="shared" si="2"/>
        <v>133.48082016000001</v>
      </c>
      <c r="AB96" s="122">
        <f t="shared" si="3"/>
        <v>1322.8260869565217</v>
      </c>
      <c r="AC96" t="s">
        <v>510</v>
      </c>
    </row>
    <row r="97" spans="1:29" x14ac:dyDescent="0.35">
      <c r="A97" s="4" t="s">
        <v>51</v>
      </c>
      <c r="B97" s="4">
        <v>3</v>
      </c>
      <c r="C97" s="4" t="s">
        <v>44</v>
      </c>
      <c r="D97" s="5">
        <v>3</v>
      </c>
      <c r="E97" s="4">
        <v>3337</v>
      </c>
      <c r="F97" s="4">
        <v>3337.8</v>
      </c>
      <c r="G97" s="4">
        <v>3184.55</v>
      </c>
      <c r="H97" s="7">
        <v>8</v>
      </c>
      <c r="I97" s="4">
        <v>102</v>
      </c>
      <c r="J97" s="4">
        <v>21</v>
      </c>
      <c r="K97" s="4">
        <v>0.77</v>
      </c>
      <c r="L97" s="4">
        <v>1280.7</v>
      </c>
      <c r="M97" s="4">
        <v>0.63</v>
      </c>
      <c r="N97" s="4">
        <v>2718.1</v>
      </c>
      <c r="O97" s="4">
        <v>16.25</v>
      </c>
      <c r="P97" s="4">
        <v>315.8</v>
      </c>
      <c r="Q97" s="8">
        <v>0.81723793393312039</v>
      </c>
      <c r="R97" s="9">
        <v>9.7322674418604732E-2</v>
      </c>
      <c r="S97" s="10">
        <v>1701.5418514534879</v>
      </c>
      <c r="T97" s="10">
        <v>6862.5415000000003</v>
      </c>
      <c r="U97" s="10">
        <v>7325.2344000000003</v>
      </c>
      <c r="V97" s="10">
        <v>3.8631840116279013</v>
      </c>
      <c r="W97" s="11">
        <v>0.12415261627906983</v>
      </c>
      <c r="X97" s="11">
        <v>6.4065876262200074</v>
      </c>
      <c r="Y97" s="8">
        <v>47</v>
      </c>
      <c r="Z97" s="99">
        <v>33.9</v>
      </c>
      <c r="AA97" s="122">
        <f t="shared" si="2"/>
        <v>83.786472000000003</v>
      </c>
      <c r="AB97" s="122">
        <f t="shared" si="3"/>
        <v>1663.2467532467533</v>
      </c>
      <c r="AC97" t="s">
        <v>511</v>
      </c>
    </row>
    <row r="98" spans="1:29" x14ac:dyDescent="0.35">
      <c r="A98" s="4" t="s">
        <v>51</v>
      </c>
      <c r="B98" s="4">
        <v>4</v>
      </c>
      <c r="C98" s="4" t="s">
        <v>45</v>
      </c>
      <c r="D98" s="5">
        <v>1</v>
      </c>
      <c r="E98" s="4">
        <v>3134</v>
      </c>
      <c r="F98" s="4">
        <v>3134.6</v>
      </c>
      <c r="G98" s="4">
        <v>2987.35</v>
      </c>
      <c r="H98" s="7">
        <v>6</v>
      </c>
      <c r="I98" s="4">
        <v>63.1</v>
      </c>
      <c r="J98" s="4">
        <v>51.4</v>
      </c>
      <c r="K98" s="4">
        <v>0.54</v>
      </c>
      <c r="L98" s="4">
        <v>1313.5</v>
      </c>
      <c r="M98" s="4">
        <v>0.59</v>
      </c>
      <c r="N98" s="4">
        <v>1578.6</v>
      </c>
      <c r="O98" s="4">
        <v>15.25</v>
      </c>
      <c r="P98" s="4">
        <v>433.6</v>
      </c>
      <c r="Q98" s="8">
        <v>0.86597519253479593</v>
      </c>
      <c r="R98" s="9">
        <v>0.12056162162162175</v>
      </c>
      <c r="S98" s="10">
        <v>1564.7592135135123</v>
      </c>
      <c r="T98" s="10">
        <v>6729.3428000000004</v>
      </c>
      <c r="U98" s="10">
        <v>7326.7997999999998</v>
      </c>
      <c r="V98" s="10">
        <v>3.6499403603603584</v>
      </c>
      <c r="W98" s="11">
        <v>0.19118144144144139</v>
      </c>
      <c r="X98" s="11">
        <v>15.916631693724229</v>
      </c>
      <c r="Y98" s="8">
        <v>45</v>
      </c>
      <c r="Z98" s="99">
        <v>29.9</v>
      </c>
      <c r="AA98" s="122">
        <f t="shared" si="2"/>
        <v>88.971302879999996</v>
      </c>
      <c r="AB98" s="122">
        <f t="shared" si="3"/>
        <v>2432.4074074074074</v>
      </c>
      <c r="AC98" t="s">
        <v>512</v>
      </c>
    </row>
    <row r="99" spans="1:29" x14ac:dyDescent="0.35">
      <c r="A99" s="4" t="s">
        <v>51</v>
      </c>
      <c r="B99" s="4">
        <v>4</v>
      </c>
      <c r="C99" s="4" t="s">
        <v>45</v>
      </c>
      <c r="D99" s="5">
        <v>2</v>
      </c>
      <c r="E99" s="4">
        <v>3159</v>
      </c>
      <c r="F99" s="4">
        <v>3159.6</v>
      </c>
      <c r="G99" s="4">
        <v>3011.71</v>
      </c>
      <c r="H99" s="7">
        <v>6</v>
      </c>
      <c r="I99" s="4">
        <v>46.6</v>
      </c>
      <c r="J99" s="4">
        <v>26.9</v>
      </c>
      <c r="K99" s="4">
        <v>1.2</v>
      </c>
      <c r="L99" s="4">
        <v>1373</v>
      </c>
      <c r="M99" s="4">
        <v>0.6</v>
      </c>
      <c r="N99" s="4">
        <v>3606.6</v>
      </c>
      <c r="O99" s="4">
        <v>47.23</v>
      </c>
      <c r="P99" s="4">
        <v>433.6</v>
      </c>
      <c r="Q99" s="8">
        <v>0.86597519253479593</v>
      </c>
      <c r="R99" s="9">
        <v>0.12056162162162175</v>
      </c>
      <c r="S99" s="10">
        <v>1564.7592135135123</v>
      </c>
      <c r="T99" s="10">
        <v>6729.3428000000004</v>
      </c>
      <c r="U99" s="10">
        <v>7326.7997999999998</v>
      </c>
      <c r="V99" s="10">
        <v>3.6499403603603584</v>
      </c>
      <c r="W99" s="11">
        <v>0.19118144144144139</v>
      </c>
      <c r="X99" s="11">
        <v>15.916631693724229</v>
      </c>
      <c r="Y99" s="8">
        <v>42</v>
      </c>
      <c r="Z99" s="99">
        <v>29.9</v>
      </c>
      <c r="AA99" s="122">
        <f t="shared" si="2"/>
        <v>76.415798399999986</v>
      </c>
      <c r="AB99" s="122">
        <f t="shared" si="3"/>
        <v>1144.1666666666667</v>
      </c>
      <c r="AC99" t="s">
        <v>513</v>
      </c>
    </row>
    <row r="100" spans="1:29" x14ac:dyDescent="0.35">
      <c r="A100" s="4" t="s">
        <v>51</v>
      </c>
      <c r="B100" s="4">
        <v>4</v>
      </c>
      <c r="C100" s="4" t="s">
        <v>45</v>
      </c>
      <c r="D100" s="5">
        <v>3</v>
      </c>
      <c r="E100" s="4">
        <v>3180</v>
      </c>
      <c r="F100" s="4">
        <v>3180.5</v>
      </c>
      <c r="G100" s="4">
        <v>3032.09</v>
      </c>
      <c r="H100" s="7">
        <v>5</v>
      </c>
      <c r="I100" s="4">
        <v>37.4</v>
      </c>
      <c r="J100" s="4">
        <v>17.3</v>
      </c>
      <c r="K100" s="4">
        <v>1.2</v>
      </c>
      <c r="L100" s="4">
        <v>1411.2</v>
      </c>
      <c r="M100" s="4">
        <v>0.35</v>
      </c>
      <c r="N100" s="4">
        <v>3729.4</v>
      </c>
      <c r="O100" s="4">
        <v>60.77</v>
      </c>
      <c r="P100" s="4">
        <v>433.6</v>
      </c>
      <c r="Q100" s="8">
        <v>0.86597519253479593</v>
      </c>
      <c r="R100" s="9">
        <v>0.12056162162162175</v>
      </c>
      <c r="S100" s="10">
        <v>1564.7592135135123</v>
      </c>
      <c r="T100" s="10">
        <v>6729.3428000000004</v>
      </c>
      <c r="U100" s="10">
        <v>7326.7997999999998</v>
      </c>
      <c r="V100" s="10">
        <v>3.6499403603603584</v>
      </c>
      <c r="W100" s="11">
        <v>0.19118144144144139</v>
      </c>
      <c r="X100" s="11">
        <v>15.916631693724229</v>
      </c>
      <c r="Y100" s="8">
        <v>33</v>
      </c>
      <c r="Z100" s="99">
        <v>29.9</v>
      </c>
      <c r="AA100" s="122">
        <f t="shared" si="2"/>
        <v>39.442339199999999</v>
      </c>
      <c r="AB100" s="122">
        <f t="shared" si="3"/>
        <v>1176</v>
      </c>
      <c r="AC100" t="s">
        <v>514</v>
      </c>
    </row>
    <row r="101" spans="1:29" x14ac:dyDescent="0.35">
      <c r="A101" s="4" t="s">
        <v>51</v>
      </c>
      <c r="B101" s="4">
        <v>4</v>
      </c>
      <c r="C101" s="4" t="s">
        <v>45</v>
      </c>
      <c r="D101" s="5">
        <v>4</v>
      </c>
      <c r="E101" s="4">
        <v>3199</v>
      </c>
      <c r="F101" s="4">
        <v>3199.5</v>
      </c>
      <c r="G101" s="4">
        <v>3050.54</v>
      </c>
      <c r="H101" s="7">
        <v>5</v>
      </c>
      <c r="I101" s="4">
        <v>46.6</v>
      </c>
      <c r="J101" s="4">
        <v>22.6</v>
      </c>
      <c r="K101" s="4">
        <v>1.04</v>
      </c>
      <c r="L101" s="4">
        <v>1452.5</v>
      </c>
      <c r="M101" s="4">
        <v>0.36</v>
      </c>
      <c r="N101" s="4">
        <v>3493.2</v>
      </c>
      <c r="O101" s="4">
        <v>45.74</v>
      </c>
      <c r="P101" s="4">
        <v>433.6</v>
      </c>
      <c r="Q101" s="8">
        <v>0.86597519253479605</v>
      </c>
      <c r="R101" s="9">
        <v>0.12056162162162175</v>
      </c>
      <c r="S101" s="10">
        <v>1564.7592135135123</v>
      </c>
      <c r="T101" s="10">
        <v>6729.3428000000004</v>
      </c>
      <c r="U101" s="10">
        <v>7326.7997999999998</v>
      </c>
      <c r="V101" s="10">
        <v>3.6499403603603584</v>
      </c>
      <c r="W101" s="11">
        <v>0.19118144144144139</v>
      </c>
      <c r="X101" s="11">
        <v>15.916631693724229</v>
      </c>
      <c r="Y101" s="8">
        <v>38</v>
      </c>
      <c r="Z101" s="99">
        <v>29.9</v>
      </c>
      <c r="AA101" s="122">
        <f t="shared" si="2"/>
        <v>55.64054912000001</v>
      </c>
      <c r="AB101" s="122">
        <f t="shared" si="3"/>
        <v>1396.6346153846152</v>
      </c>
      <c r="AC101" t="s">
        <v>515</v>
      </c>
    </row>
    <row r="102" spans="1:29" x14ac:dyDescent="0.35">
      <c r="A102" s="4" t="s">
        <v>51</v>
      </c>
      <c r="B102" s="4">
        <v>4</v>
      </c>
      <c r="C102" s="4" t="s">
        <v>45</v>
      </c>
      <c r="D102" s="5">
        <v>5</v>
      </c>
      <c r="E102" s="4">
        <v>3233</v>
      </c>
      <c r="F102" s="4">
        <v>3233.6</v>
      </c>
      <c r="G102" s="4">
        <v>3083.6</v>
      </c>
      <c r="H102" s="7">
        <v>6</v>
      </c>
      <c r="I102" s="4">
        <v>60.2</v>
      </c>
      <c r="J102" s="4">
        <v>20.2</v>
      </c>
      <c r="K102" s="4">
        <v>0.59</v>
      </c>
      <c r="L102" s="4">
        <v>1520.7</v>
      </c>
      <c r="M102" s="4">
        <v>0.24</v>
      </c>
      <c r="N102" s="4">
        <v>3331.8</v>
      </c>
      <c r="O102" s="4">
        <v>33.729999999999997</v>
      </c>
      <c r="P102" s="4">
        <v>433.6</v>
      </c>
      <c r="Q102" s="8">
        <v>0.86597519253479605</v>
      </c>
      <c r="R102" s="9">
        <v>0.12056162162162175</v>
      </c>
      <c r="S102" s="10">
        <v>1564.7592135135123</v>
      </c>
      <c r="T102" s="10">
        <v>6729.3428000000004</v>
      </c>
      <c r="U102" s="10">
        <v>7326.7997999999998</v>
      </c>
      <c r="V102" s="10">
        <v>3.6499403603603584</v>
      </c>
      <c r="W102" s="11">
        <v>0.19118144144144139</v>
      </c>
      <c r="X102" s="11">
        <v>15.916631693724229</v>
      </c>
      <c r="Y102" s="8">
        <v>33</v>
      </c>
      <c r="Z102" s="99">
        <v>29.9</v>
      </c>
      <c r="AA102" s="122">
        <f t="shared" si="2"/>
        <v>36.447150879999995</v>
      </c>
      <c r="AB102" s="122">
        <f t="shared" si="3"/>
        <v>2577.4576271186443</v>
      </c>
      <c r="AC102" t="s">
        <v>516</v>
      </c>
    </row>
    <row r="103" spans="1:29" x14ac:dyDescent="0.35">
      <c r="A103" s="4" t="s">
        <v>52</v>
      </c>
      <c r="B103" s="4">
        <v>1</v>
      </c>
      <c r="C103" s="4" t="s">
        <v>44</v>
      </c>
      <c r="D103" s="5">
        <v>1</v>
      </c>
      <c r="E103" s="4">
        <v>3368.4</v>
      </c>
      <c r="F103" s="4">
        <v>3370</v>
      </c>
      <c r="G103" s="4">
        <v>3281.25</v>
      </c>
      <c r="H103" s="7">
        <v>16</v>
      </c>
      <c r="I103" s="4">
        <v>192.8</v>
      </c>
      <c r="J103" s="4">
        <v>30.5</v>
      </c>
      <c r="K103" s="4">
        <v>0.26</v>
      </c>
      <c r="L103" s="4">
        <v>578.5</v>
      </c>
      <c r="M103" s="4">
        <v>0.45</v>
      </c>
      <c r="N103" s="4">
        <v>398.7</v>
      </c>
      <c r="O103" s="4">
        <v>6.3</v>
      </c>
      <c r="P103" s="4">
        <v>270.60000000000002</v>
      </c>
      <c r="Q103" s="8">
        <v>0.7870417623072411</v>
      </c>
      <c r="R103" s="35">
        <v>0.11090590717299574</v>
      </c>
      <c r="S103" s="36">
        <v>1618.0541338959206</v>
      </c>
      <c r="T103" s="36">
        <v>6413.6040000000003</v>
      </c>
      <c r="U103" s="36">
        <v>7104.5366000000004</v>
      </c>
      <c r="V103" s="36">
        <v>4.4992563994374102</v>
      </c>
      <c r="W103" s="37">
        <v>0.16157440225035141</v>
      </c>
      <c r="X103" s="37">
        <v>11.30757934199997</v>
      </c>
      <c r="Y103" s="8">
        <v>51</v>
      </c>
      <c r="Z103" s="99">
        <v>32.700000000000003</v>
      </c>
      <c r="AA103" s="122">
        <f t="shared" si="2"/>
        <v>77.668323200000003</v>
      </c>
      <c r="AB103" s="122">
        <f t="shared" si="3"/>
        <v>2225</v>
      </c>
      <c r="AC103" t="s">
        <v>517</v>
      </c>
    </row>
    <row r="104" spans="1:29" x14ac:dyDescent="0.35">
      <c r="A104" s="4" t="s">
        <v>52</v>
      </c>
      <c r="B104" s="4">
        <v>1</v>
      </c>
      <c r="C104" s="4" t="s">
        <v>44</v>
      </c>
      <c r="D104" s="5">
        <v>2</v>
      </c>
      <c r="E104" s="4">
        <v>3397.4</v>
      </c>
      <c r="F104" s="4">
        <v>3399</v>
      </c>
      <c r="G104" s="4">
        <v>3309.73</v>
      </c>
      <c r="H104" s="7">
        <v>16</v>
      </c>
      <c r="I104" s="4">
        <v>192</v>
      </c>
      <c r="J104" s="4">
        <v>18.399999999999999</v>
      </c>
      <c r="K104" s="4">
        <v>0.38</v>
      </c>
      <c r="L104" s="4">
        <v>622.9</v>
      </c>
      <c r="M104" s="4">
        <v>0.54</v>
      </c>
      <c r="N104" s="4">
        <v>706.2</v>
      </c>
      <c r="O104" s="4">
        <v>11.21</v>
      </c>
      <c r="P104" s="4">
        <v>270.60000000000002</v>
      </c>
      <c r="Q104" s="8">
        <v>0.7870417623072411</v>
      </c>
      <c r="R104" s="35">
        <v>0.11090590717299574</v>
      </c>
      <c r="S104" s="36">
        <v>1618.0541338959206</v>
      </c>
      <c r="T104" s="36">
        <v>6413.6040000000003</v>
      </c>
      <c r="U104" s="36">
        <v>7104.5366000000004</v>
      </c>
      <c r="V104" s="36">
        <v>4.4992563994374102</v>
      </c>
      <c r="W104" s="37">
        <v>0.16157440225035141</v>
      </c>
      <c r="X104" s="37">
        <v>11.30757934199997</v>
      </c>
      <c r="Y104" s="8">
        <v>37</v>
      </c>
      <c r="Z104" s="99">
        <v>32.700000000000003</v>
      </c>
      <c r="AA104" s="122">
        <f t="shared" si="2"/>
        <v>68.1971712</v>
      </c>
      <c r="AB104" s="122">
        <f t="shared" si="3"/>
        <v>1639.2105263157894</v>
      </c>
      <c r="AC104" t="s">
        <v>518</v>
      </c>
    </row>
    <row r="105" spans="1:29" x14ac:dyDescent="0.35">
      <c r="A105" s="4" t="s">
        <v>52</v>
      </c>
      <c r="B105" s="4">
        <v>1</v>
      </c>
      <c r="C105" s="4" t="s">
        <v>44</v>
      </c>
      <c r="D105" s="5">
        <v>3</v>
      </c>
      <c r="E105" s="4">
        <v>3429.4</v>
      </c>
      <c r="F105" s="4">
        <v>3431</v>
      </c>
      <c r="G105" s="4">
        <v>3341.16</v>
      </c>
      <c r="H105" s="7">
        <v>16</v>
      </c>
      <c r="I105" s="4">
        <v>201.3</v>
      </c>
      <c r="J105" s="4">
        <v>29.6</v>
      </c>
      <c r="K105" s="4">
        <v>0.3</v>
      </c>
      <c r="L105" s="4">
        <v>701.5</v>
      </c>
      <c r="M105" s="4">
        <v>0.67</v>
      </c>
      <c r="N105" s="4">
        <v>527.70000000000005</v>
      </c>
      <c r="O105" s="4">
        <v>7.99</v>
      </c>
      <c r="P105" s="4">
        <v>270.60000000000002</v>
      </c>
      <c r="Q105" s="8">
        <v>0.7870417623072411</v>
      </c>
      <c r="R105" s="35">
        <v>0.11090590717299574</v>
      </c>
      <c r="S105" s="36">
        <v>1618.0541338959206</v>
      </c>
      <c r="T105" s="36">
        <v>6413.6040000000003</v>
      </c>
      <c r="U105" s="36">
        <v>7104.5366000000004</v>
      </c>
      <c r="V105" s="36">
        <v>4.4992563994374102</v>
      </c>
      <c r="W105" s="37">
        <v>0.16157440225035141</v>
      </c>
      <c r="X105" s="37">
        <v>11.30757934199997</v>
      </c>
      <c r="Y105" s="8">
        <v>51</v>
      </c>
      <c r="Z105" s="99">
        <v>32.700000000000003</v>
      </c>
      <c r="AA105" s="122">
        <f t="shared" si="2"/>
        <v>90.807235200000008</v>
      </c>
      <c r="AB105" s="122">
        <f t="shared" si="3"/>
        <v>2338.3333333333335</v>
      </c>
      <c r="AC105" t="s">
        <v>519</v>
      </c>
    </row>
    <row r="106" spans="1:29" x14ac:dyDescent="0.35">
      <c r="A106" s="4" t="s">
        <v>52</v>
      </c>
      <c r="B106" s="4">
        <v>2</v>
      </c>
      <c r="C106" s="4" t="s">
        <v>45</v>
      </c>
      <c r="D106" s="5">
        <v>1</v>
      </c>
      <c r="E106" s="4">
        <v>3281</v>
      </c>
      <c r="F106" s="4">
        <v>3284</v>
      </c>
      <c r="G106" s="4">
        <v>3195.22</v>
      </c>
      <c r="H106" s="7">
        <v>59</v>
      </c>
      <c r="I106" s="4">
        <v>192</v>
      </c>
      <c r="J106" s="4">
        <v>52.6</v>
      </c>
      <c r="K106" s="4">
        <v>0.3</v>
      </c>
      <c r="L106" s="4">
        <v>1260.4000000000001</v>
      </c>
      <c r="M106" s="4">
        <v>0.4</v>
      </c>
      <c r="N106" s="4">
        <v>637.1</v>
      </c>
      <c r="O106" s="4">
        <v>10.11</v>
      </c>
      <c r="P106" s="4">
        <v>178.4</v>
      </c>
      <c r="Q106" s="8">
        <v>0.80715990166006812</v>
      </c>
      <c r="R106" s="35">
        <v>8.5922222222222247E-2</v>
      </c>
      <c r="S106" s="36">
        <v>1898.4835619047619</v>
      </c>
      <c r="T106" s="36">
        <v>6383.8931000000002</v>
      </c>
      <c r="U106" s="36">
        <v>7929.8823000000002</v>
      </c>
      <c r="V106" s="36">
        <v>3.8806148148148152</v>
      </c>
      <c r="W106" s="37">
        <v>0.11818835978835986</v>
      </c>
      <c r="X106" s="37">
        <v>2.1986899679999059</v>
      </c>
      <c r="Y106" s="8">
        <v>77</v>
      </c>
      <c r="Z106" s="99">
        <v>32.299999999999997</v>
      </c>
      <c r="AA106" s="122">
        <f t="shared" si="2"/>
        <v>153.91180800000001</v>
      </c>
      <c r="AB106" s="122">
        <f t="shared" si="3"/>
        <v>4201.3333333333339</v>
      </c>
      <c r="AC106" t="s">
        <v>520</v>
      </c>
    </row>
    <row r="107" spans="1:29" x14ac:dyDescent="0.35">
      <c r="A107" s="4" t="s">
        <v>52</v>
      </c>
      <c r="B107" s="4">
        <v>3</v>
      </c>
      <c r="C107" s="4" t="s">
        <v>45</v>
      </c>
      <c r="D107" s="5">
        <v>1</v>
      </c>
      <c r="E107" s="4">
        <v>3191.8</v>
      </c>
      <c r="F107" s="4">
        <v>3192.5</v>
      </c>
      <c r="G107" s="4">
        <v>3107.37</v>
      </c>
      <c r="H107" s="7">
        <v>7</v>
      </c>
      <c r="I107" s="4">
        <v>109.7</v>
      </c>
      <c r="J107" s="4">
        <v>11.7</v>
      </c>
      <c r="K107" s="4">
        <v>0.55000000000000004</v>
      </c>
      <c r="L107" s="4">
        <v>4368</v>
      </c>
      <c r="M107" s="4">
        <v>0.24</v>
      </c>
      <c r="N107" s="4">
        <v>1630</v>
      </c>
      <c r="O107" s="4">
        <v>45.28</v>
      </c>
      <c r="P107" s="4">
        <v>244.2</v>
      </c>
      <c r="Q107" s="8">
        <v>1.2318910736443407</v>
      </c>
      <c r="R107" s="15">
        <v>0.13987654867256641</v>
      </c>
      <c r="S107" s="16">
        <v>1432.4339800884959</v>
      </c>
      <c r="T107" s="16">
        <v>6136.3568999999998</v>
      </c>
      <c r="U107" s="16">
        <v>7580.9032999999999</v>
      </c>
      <c r="V107" s="16">
        <v>2.9014070796460172</v>
      </c>
      <c r="W107" s="17">
        <v>0.24546592920353974</v>
      </c>
      <c r="X107" s="17">
        <v>5.4604337789999766</v>
      </c>
      <c r="Y107" s="8">
        <v>52</v>
      </c>
      <c r="Z107" s="99">
        <v>26.2</v>
      </c>
      <c r="AA107" s="122">
        <f t="shared" si="2"/>
        <v>35.860710600000004</v>
      </c>
      <c r="AB107" s="122">
        <f t="shared" si="3"/>
        <v>7941.8181818181811</v>
      </c>
      <c r="AC107" t="s">
        <v>521</v>
      </c>
    </row>
    <row r="108" spans="1:29" x14ac:dyDescent="0.35">
      <c r="A108" s="4" t="s">
        <v>52</v>
      </c>
      <c r="B108" s="4">
        <v>3</v>
      </c>
      <c r="C108" s="4" t="s">
        <v>45</v>
      </c>
      <c r="D108" s="5">
        <v>2</v>
      </c>
      <c r="E108" s="4">
        <v>3202.3</v>
      </c>
      <c r="F108" s="4">
        <v>3203</v>
      </c>
      <c r="G108" s="4">
        <v>3117.68</v>
      </c>
      <c r="H108" s="7">
        <v>7</v>
      </c>
      <c r="I108" s="4">
        <v>137.19999999999999</v>
      </c>
      <c r="J108" s="4">
        <v>16.5</v>
      </c>
      <c r="K108" s="4">
        <v>0.79</v>
      </c>
      <c r="L108" s="4">
        <v>4392.2</v>
      </c>
      <c r="M108" s="4">
        <v>0.57999999999999996</v>
      </c>
      <c r="N108" s="4">
        <v>2022.8</v>
      </c>
      <c r="O108" s="4">
        <v>44.95</v>
      </c>
      <c r="P108" s="4">
        <v>244.2</v>
      </c>
      <c r="Q108" s="8">
        <v>1.2318910736443407</v>
      </c>
      <c r="R108" s="15">
        <v>0.13987654867256641</v>
      </c>
      <c r="S108" s="16">
        <v>1432.4339800884959</v>
      </c>
      <c r="T108" s="16">
        <v>6136.3568999999998</v>
      </c>
      <c r="U108" s="16">
        <v>7580.9032999999999</v>
      </c>
      <c r="V108" s="16">
        <v>2.9014070796460172</v>
      </c>
      <c r="W108" s="17">
        <v>0.24546592920353974</v>
      </c>
      <c r="X108" s="17">
        <v>5.4604337789999766</v>
      </c>
      <c r="Y108" s="8">
        <v>27</v>
      </c>
      <c r="Z108" s="99">
        <v>26.2</v>
      </c>
      <c r="AA108" s="122">
        <f t="shared" si="2"/>
        <v>90.850821599999989</v>
      </c>
      <c r="AB108" s="122">
        <f t="shared" si="3"/>
        <v>5559.7468354430375</v>
      </c>
      <c r="AC108" t="s">
        <v>522</v>
      </c>
    </row>
    <row r="109" spans="1:29" x14ac:dyDescent="0.35">
      <c r="A109" s="4" t="s">
        <v>52</v>
      </c>
      <c r="B109" s="4">
        <v>3</v>
      </c>
      <c r="C109" s="4" t="s">
        <v>45</v>
      </c>
      <c r="D109" s="5">
        <v>3</v>
      </c>
      <c r="E109" s="4">
        <v>3222.8</v>
      </c>
      <c r="F109" s="4">
        <v>3224</v>
      </c>
      <c r="G109" s="4">
        <v>3137.83</v>
      </c>
      <c r="H109" s="7">
        <v>12</v>
      </c>
      <c r="I109" s="4">
        <v>54.9</v>
      </c>
      <c r="J109" s="4">
        <v>17.100000000000001</v>
      </c>
      <c r="K109" s="4">
        <v>0.45</v>
      </c>
      <c r="L109" s="4">
        <v>4436.2</v>
      </c>
      <c r="M109" s="4">
        <v>0.15</v>
      </c>
      <c r="N109" s="4">
        <v>1400.8</v>
      </c>
      <c r="O109" s="4">
        <v>77.819999999999993</v>
      </c>
      <c r="P109" s="4">
        <v>244.2</v>
      </c>
      <c r="Q109" s="8">
        <v>1.2318910736443407</v>
      </c>
      <c r="R109" s="15">
        <v>0.13987654867256641</v>
      </c>
      <c r="S109" s="16">
        <v>1432.4339800884959</v>
      </c>
      <c r="T109" s="16">
        <v>6136.3568999999998</v>
      </c>
      <c r="U109" s="16">
        <v>7580.9032999999999</v>
      </c>
      <c r="V109" s="16">
        <v>2.9014070796460172</v>
      </c>
      <c r="W109" s="17">
        <v>0.24546592920353974</v>
      </c>
      <c r="X109" s="17">
        <v>5.4604337789999766</v>
      </c>
      <c r="Y109" s="8">
        <v>59</v>
      </c>
      <c r="Z109" s="99">
        <v>26.2</v>
      </c>
      <c r="AA109" s="122">
        <f t="shared" si="2"/>
        <v>21.460739400000001</v>
      </c>
      <c r="AB109" s="122">
        <f t="shared" si="3"/>
        <v>9858.2222222222208</v>
      </c>
      <c r="AC109" t="s">
        <v>523</v>
      </c>
    </row>
    <row r="110" spans="1:29" x14ac:dyDescent="0.35">
      <c r="A110" s="4" t="s">
        <v>52</v>
      </c>
      <c r="B110" s="4">
        <v>4</v>
      </c>
      <c r="C110" s="4" t="s">
        <v>45</v>
      </c>
      <c r="D110" s="5">
        <v>1</v>
      </c>
      <c r="E110" s="4">
        <v>3128</v>
      </c>
      <c r="F110" s="4">
        <v>3128.9</v>
      </c>
      <c r="G110" s="4">
        <v>3044.65</v>
      </c>
      <c r="H110" s="7">
        <v>9</v>
      </c>
      <c r="I110" s="4">
        <v>82.4</v>
      </c>
      <c r="J110" s="4">
        <v>19.600000000000001</v>
      </c>
      <c r="K110" s="4">
        <v>0.63</v>
      </c>
      <c r="L110" s="4">
        <v>3261.5</v>
      </c>
      <c r="M110" s="4">
        <v>0.36</v>
      </c>
      <c r="N110" s="4">
        <v>2530.3000000000002</v>
      </c>
      <c r="O110" s="4">
        <v>93.61</v>
      </c>
      <c r="P110" s="4">
        <v>248.3</v>
      </c>
      <c r="Q110" s="8">
        <v>1.0103753361001444</v>
      </c>
      <c r="R110" s="15">
        <v>7.2274770642201822E-2</v>
      </c>
      <c r="S110" s="16">
        <v>2051.2120871559632</v>
      </c>
      <c r="T110" s="16">
        <v>6361.4609</v>
      </c>
      <c r="U110" s="16">
        <v>7262.5630000000001</v>
      </c>
      <c r="V110" s="16">
        <v>4.7795064220183505</v>
      </c>
      <c r="W110" s="17">
        <v>9.1829816513761445E-2</v>
      </c>
      <c r="X110" s="17">
        <v>1.9704603269999337</v>
      </c>
      <c r="Y110" s="8">
        <v>50</v>
      </c>
      <c r="Z110" s="99">
        <v>31.6</v>
      </c>
      <c r="AA110" s="122">
        <f t="shared" si="2"/>
        <v>51.687740160000004</v>
      </c>
      <c r="AB110" s="122">
        <f t="shared" si="3"/>
        <v>5176.9841269841272</v>
      </c>
      <c r="AC110" t="s">
        <v>524</v>
      </c>
    </row>
    <row r="111" spans="1:29" x14ac:dyDescent="0.35">
      <c r="A111" s="4" t="s">
        <v>52</v>
      </c>
      <c r="B111" s="4">
        <v>4</v>
      </c>
      <c r="C111" s="4" t="s">
        <v>45</v>
      </c>
      <c r="D111" s="5">
        <v>2</v>
      </c>
      <c r="E111" s="4">
        <v>3135.6</v>
      </c>
      <c r="F111" s="4">
        <v>3136.5</v>
      </c>
      <c r="G111" s="4">
        <v>3052.12</v>
      </c>
      <c r="H111" s="7">
        <v>9</v>
      </c>
      <c r="I111" s="4">
        <v>73.2</v>
      </c>
      <c r="J111" s="4">
        <v>16</v>
      </c>
      <c r="K111" s="4">
        <v>0.86</v>
      </c>
      <c r="L111" s="4">
        <v>3275.6</v>
      </c>
      <c r="M111" s="4">
        <v>0.42</v>
      </c>
      <c r="N111" s="4">
        <v>2412.1</v>
      </c>
      <c r="O111" s="4">
        <v>100.49</v>
      </c>
      <c r="P111" s="4">
        <v>248.3</v>
      </c>
      <c r="Q111" s="8">
        <v>1.0103753361001444</v>
      </c>
      <c r="R111" s="15">
        <v>7.2274770642201822E-2</v>
      </c>
      <c r="S111" s="16">
        <v>2051.2120871559632</v>
      </c>
      <c r="T111" s="16">
        <v>6361.4609</v>
      </c>
      <c r="U111" s="16">
        <v>7262.5630000000001</v>
      </c>
      <c r="V111" s="16">
        <v>4.7795064220183505</v>
      </c>
      <c r="W111" s="17">
        <v>9.1829816513761445E-2</v>
      </c>
      <c r="X111" s="17">
        <v>1.9704603269999337</v>
      </c>
      <c r="Y111" s="8">
        <v>68</v>
      </c>
      <c r="Z111" s="99">
        <v>31.6</v>
      </c>
      <c r="AA111" s="122">
        <f t="shared" si="2"/>
        <v>51.167385599999996</v>
      </c>
      <c r="AB111" s="122">
        <f t="shared" si="3"/>
        <v>3808.8372093023254</v>
      </c>
      <c r="AC111" t="s">
        <v>525</v>
      </c>
    </row>
    <row r="112" spans="1:29" x14ac:dyDescent="0.35">
      <c r="A112" s="4" t="s">
        <v>52</v>
      </c>
      <c r="B112" s="4">
        <v>4</v>
      </c>
      <c r="C112" s="4" t="s">
        <v>45</v>
      </c>
      <c r="D112" s="5">
        <v>3</v>
      </c>
      <c r="E112" s="4">
        <v>3157</v>
      </c>
      <c r="F112" s="4">
        <v>3157.9</v>
      </c>
      <c r="G112" s="4">
        <v>3073.13</v>
      </c>
      <c r="H112" s="7">
        <v>9</v>
      </c>
      <c r="I112" s="4">
        <v>64.099999999999994</v>
      </c>
      <c r="J112" s="4">
        <v>15.4</v>
      </c>
      <c r="K112" s="4">
        <v>0.61</v>
      </c>
      <c r="L112" s="4">
        <v>3321.9</v>
      </c>
      <c r="M112" s="4">
        <v>0.24</v>
      </c>
      <c r="N112" s="4">
        <v>2258.9</v>
      </c>
      <c r="O112" s="4">
        <v>107.42</v>
      </c>
      <c r="P112" s="4">
        <v>248.3</v>
      </c>
      <c r="Q112" s="8">
        <v>1.0103753361001444</v>
      </c>
      <c r="R112" s="15">
        <v>7.2274770642201822E-2</v>
      </c>
      <c r="S112" s="16">
        <v>2051.2120871559632</v>
      </c>
      <c r="T112" s="16">
        <v>6361.4609</v>
      </c>
      <c r="U112" s="16">
        <v>7262.5630000000001</v>
      </c>
      <c r="V112" s="16">
        <v>4.7795064220183505</v>
      </c>
      <c r="W112" s="17">
        <v>9.1829816513761445E-2</v>
      </c>
      <c r="X112" s="17">
        <v>1.9704603269999337</v>
      </c>
      <c r="Y112" s="8">
        <v>49</v>
      </c>
      <c r="Z112" s="99">
        <v>31.6</v>
      </c>
      <c r="AA112" s="122">
        <f t="shared" si="2"/>
        <v>30.589494319999996</v>
      </c>
      <c r="AB112" s="122">
        <f t="shared" si="3"/>
        <v>5445.7377049180332</v>
      </c>
      <c r="AC112" t="s">
        <v>526</v>
      </c>
    </row>
    <row r="113" spans="1:29" x14ac:dyDescent="0.35">
      <c r="A113" s="4" t="s">
        <v>53</v>
      </c>
      <c r="B113" s="4">
        <v>1</v>
      </c>
      <c r="C113" s="4" t="s">
        <v>44</v>
      </c>
      <c r="D113" s="5">
        <v>1</v>
      </c>
      <c r="E113" s="5">
        <v>3508.4</v>
      </c>
      <c r="F113" s="4">
        <v>3509</v>
      </c>
      <c r="G113" s="4">
        <v>3279.41</v>
      </c>
      <c r="H113" s="7">
        <v>6</v>
      </c>
      <c r="I113" s="4">
        <v>82.3</v>
      </c>
      <c r="J113" s="4">
        <v>18.399999999999999</v>
      </c>
      <c r="K113" s="4">
        <v>0.61</v>
      </c>
      <c r="L113" s="4">
        <v>1159</v>
      </c>
      <c r="M113" s="4">
        <v>0.42</v>
      </c>
      <c r="N113" s="4">
        <v>2428.1</v>
      </c>
      <c r="O113" s="4">
        <v>89.93</v>
      </c>
      <c r="P113" s="4">
        <v>246.8</v>
      </c>
      <c r="Q113" s="8">
        <v>0.77454372111440983</v>
      </c>
      <c r="R113" s="18">
        <v>0.126653947368421</v>
      </c>
      <c r="S113" s="19">
        <v>1288.861488684209</v>
      </c>
      <c r="T113" s="19">
        <v>6265.2592999999997</v>
      </c>
      <c r="U113" s="19">
        <v>8063.8882000000003</v>
      </c>
      <c r="V113" s="19">
        <v>3.8475605263157879</v>
      </c>
      <c r="W113" s="20">
        <v>0.28236947368421039</v>
      </c>
      <c r="X113" s="20">
        <v>16.095845438927938</v>
      </c>
      <c r="Y113" s="8"/>
      <c r="Z113" s="99">
        <v>24.5</v>
      </c>
      <c r="AA113" s="122">
        <f t="shared" si="2"/>
        <v>46.925748159999998</v>
      </c>
      <c r="AB113" s="122">
        <f t="shared" si="3"/>
        <v>1900</v>
      </c>
      <c r="AC113" t="s">
        <v>527</v>
      </c>
    </row>
    <row r="114" spans="1:29" x14ac:dyDescent="0.35">
      <c r="A114" s="4" t="s">
        <v>53</v>
      </c>
      <c r="B114" s="4">
        <v>1</v>
      </c>
      <c r="C114" s="4" t="s">
        <v>44</v>
      </c>
      <c r="D114" s="5">
        <v>2</v>
      </c>
      <c r="E114" s="4">
        <v>3538.5</v>
      </c>
      <c r="F114" s="4">
        <v>3539.5</v>
      </c>
      <c r="G114" s="4">
        <v>3304.56</v>
      </c>
      <c r="H114" s="7">
        <v>10</v>
      </c>
      <c r="I114" s="4">
        <v>100.6</v>
      </c>
      <c r="J114" s="4">
        <v>16.899999999999999</v>
      </c>
      <c r="K114" s="4">
        <v>0.83</v>
      </c>
      <c r="L114" s="4">
        <v>1210.3</v>
      </c>
      <c r="M114" s="4">
        <v>0.3</v>
      </c>
      <c r="N114" s="4">
        <v>2626.9</v>
      </c>
      <c r="O114" s="4">
        <v>79.599999999999994</v>
      </c>
      <c r="P114" s="4">
        <v>246.8</v>
      </c>
      <c r="Q114" s="8">
        <v>0.77454372111440983</v>
      </c>
      <c r="R114" s="18">
        <v>0.126653947368421</v>
      </c>
      <c r="S114" s="19">
        <v>1288.861488684209</v>
      </c>
      <c r="T114" s="19">
        <v>6265.2592999999997</v>
      </c>
      <c r="U114" s="19">
        <v>8063.8882000000003</v>
      </c>
      <c r="V114" s="19">
        <v>3.8475605263157879</v>
      </c>
      <c r="W114" s="20">
        <v>0.28236947368421039</v>
      </c>
      <c r="X114" s="20">
        <v>16.095845438927938</v>
      </c>
      <c r="Y114" s="8">
        <v>0</v>
      </c>
      <c r="Z114" s="99">
        <v>24.5</v>
      </c>
      <c r="AA114" s="122">
        <f t="shared" si="2"/>
        <v>71.684702959999996</v>
      </c>
      <c r="AB114" s="122">
        <f t="shared" si="3"/>
        <v>1458.1927710843374</v>
      </c>
      <c r="AC114" t="s">
        <v>528</v>
      </c>
    </row>
    <row r="115" spans="1:29" x14ac:dyDescent="0.35">
      <c r="A115" s="4" t="s">
        <v>53</v>
      </c>
      <c r="B115" s="4">
        <v>1</v>
      </c>
      <c r="C115" s="4" t="s">
        <v>44</v>
      </c>
      <c r="D115" s="5">
        <v>3</v>
      </c>
      <c r="E115" s="4">
        <v>3555.7</v>
      </c>
      <c r="F115" s="4">
        <v>3556.3</v>
      </c>
      <c r="G115" s="4">
        <v>3318.85</v>
      </c>
      <c r="H115" s="7">
        <v>12</v>
      </c>
      <c r="I115" s="4">
        <v>95.1</v>
      </c>
      <c r="J115" s="4">
        <v>14.5</v>
      </c>
      <c r="K115" s="4">
        <v>0.62</v>
      </c>
      <c r="L115" s="4">
        <v>1244.0999999999999</v>
      </c>
      <c r="M115" s="4">
        <v>0.43</v>
      </c>
      <c r="N115" s="4">
        <v>2778.2</v>
      </c>
      <c r="O115" s="4">
        <v>89.04</v>
      </c>
      <c r="P115" s="4">
        <v>246.8</v>
      </c>
      <c r="Q115" s="8">
        <v>0.77454372111440983</v>
      </c>
      <c r="R115" s="18">
        <v>0.126653947368421</v>
      </c>
      <c r="S115" s="19">
        <v>1288.861488684209</v>
      </c>
      <c r="T115" s="19">
        <v>6265.2592999999997</v>
      </c>
      <c r="U115" s="19">
        <v>8063.8882000000003</v>
      </c>
      <c r="V115" s="19">
        <v>3.8475605263157879</v>
      </c>
      <c r="W115" s="20">
        <v>0.28236947368421039</v>
      </c>
      <c r="X115" s="20">
        <v>16.095845438927938</v>
      </c>
      <c r="Y115" s="8">
        <v>0</v>
      </c>
      <c r="Z115" s="99">
        <v>24.5</v>
      </c>
      <c r="AA115" s="122">
        <f t="shared" si="2"/>
        <v>43.43140919999999</v>
      </c>
      <c r="AB115" s="122">
        <f t="shared" si="3"/>
        <v>2006.6129032258063</v>
      </c>
      <c r="AC115" t="s">
        <v>529</v>
      </c>
    </row>
    <row r="116" spans="1:29" x14ac:dyDescent="0.35">
      <c r="A116" s="4" t="s">
        <v>53</v>
      </c>
      <c r="B116" s="4">
        <v>2</v>
      </c>
      <c r="C116" s="4" t="s">
        <v>44</v>
      </c>
      <c r="D116" s="5">
        <v>1</v>
      </c>
      <c r="E116" s="4">
        <v>3427.8</v>
      </c>
      <c r="F116" s="4">
        <v>3429</v>
      </c>
      <c r="G116" s="4">
        <v>3210.91</v>
      </c>
      <c r="H116" s="7">
        <v>12</v>
      </c>
      <c r="I116" s="4">
        <v>64.8</v>
      </c>
      <c r="J116" s="4">
        <v>19.100000000000001</v>
      </c>
      <c r="K116" s="4">
        <v>0.36</v>
      </c>
      <c r="L116" s="4">
        <v>2539</v>
      </c>
      <c r="M116" s="4">
        <v>0.2</v>
      </c>
      <c r="N116" s="4">
        <v>996.6</v>
      </c>
      <c r="O116" s="4">
        <v>46.86</v>
      </c>
      <c r="P116" s="4">
        <v>232.8</v>
      </c>
      <c r="Q116" s="8">
        <v>4680.8471368533337</v>
      </c>
      <c r="R116" s="15">
        <v>0.11257851562500001</v>
      </c>
      <c r="S116" s="16">
        <v>1637.7384308593741</v>
      </c>
      <c r="T116" s="16">
        <v>6310.3065999999999</v>
      </c>
      <c r="U116" s="16">
        <v>8015.4287000000004</v>
      </c>
      <c r="V116" s="16">
        <v>3.7526097656249977</v>
      </c>
      <c r="W116" s="17">
        <v>0.17316445312499995</v>
      </c>
      <c r="X116" s="17">
        <v>6.6498394963318486</v>
      </c>
      <c r="Y116" s="8"/>
      <c r="Z116" s="99">
        <v>24.2</v>
      </c>
      <c r="AA116" s="122">
        <f t="shared" si="2"/>
        <v>22.634691839999999</v>
      </c>
      <c r="AB116" s="122">
        <f t="shared" si="3"/>
        <v>7052.7777777777783</v>
      </c>
      <c r="AC116" t="s">
        <v>530</v>
      </c>
    </row>
    <row r="117" spans="1:29" x14ac:dyDescent="0.35">
      <c r="A117" s="4" t="s">
        <v>53</v>
      </c>
      <c r="B117" s="4">
        <v>2</v>
      </c>
      <c r="C117" s="4" t="s">
        <v>44</v>
      </c>
      <c r="D117" s="5">
        <v>2</v>
      </c>
      <c r="E117" s="4">
        <v>3461.4</v>
      </c>
      <c r="F117" s="4">
        <v>3462</v>
      </c>
      <c r="G117" s="4">
        <v>3239.67</v>
      </c>
      <c r="H117" s="7">
        <v>6</v>
      </c>
      <c r="I117" s="4">
        <v>113.3</v>
      </c>
      <c r="J117" s="4">
        <v>18.5</v>
      </c>
      <c r="K117" s="4">
        <v>0.74</v>
      </c>
      <c r="L117" s="4">
        <v>1869</v>
      </c>
      <c r="M117" s="4">
        <v>0.49</v>
      </c>
      <c r="N117" s="4">
        <v>2048.3000000000002</v>
      </c>
      <c r="O117" s="4">
        <v>55.08</v>
      </c>
      <c r="P117" s="4">
        <v>232.8</v>
      </c>
      <c r="Q117" s="8">
        <v>10700.847136853334</v>
      </c>
      <c r="R117" s="15">
        <v>0.11257851562500001</v>
      </c>
      <c r="S117" s="16">
        <v>1637.7384308593741</v>
      </c>
      <c r="T117" s="16">
        <v>6310.3065999999999</v>
      </c>
      <c r="U117" s="16">
        <v>8015.4287000000004</v>
      </c>
      <c r="V117" s="16">
        <v>3.7526097656249977</v>
      </c>
      <c r="W117" s="17">
        <v>0.17316445312499995</v>
      </c>
      <c r="X117" s="17">
        <v>6.6498394963318486</v>
      </c>
      <c r="Y117" s="8">
        <v>0</v>
      </c>
      <c r="Z117" s="99">
        <v>24.2</v>
      </c>
      <c r="AA117" s="122">
        <f t="shared" si="2"/>
        <v>78.794711599999985</v>
      </c>
      <c r="AB117" s="122">
        <f t="shared" si="3"/>
        <v>2525.6756756756758</v>
      </c>
      <c r="AC117" t="s">
        <v>531</v>
      </c>
    </row>
    <row r="118" spans="1:29" x14ac:dyDescent="0.35">
      <c r="A118" s="4" t="s">
        <v>53</v>
      </c>
      <c r="B118" s="4">
        <v>2</v>
      </c>
      <c r="C118" s="4" t="s">
        <v>44</v>
      </c>
      <c r="D118" s="5">
        <v>3</v>
      </c>
      <c r="E118" s="4">
        <v>3481.4</v>
      </c>
      <c r="F118" s="4">
        <v>3482</v>
      </c>
      <c r="G118" s="4">
        <v>3256.63</v>
      </c>
      <c r="H118" s="7">
        <v>6</v>
      </c>
      <c r="I118" s="4">
        <v>101.4</v>
      </c>
      <c r="J118" s="4">
        <v>13.3</v>
      </c>
      <c r="K118" s="4">
        <v>0.47</v>
      </c>
      <c r="L118" s="4">
        <v>1902.8</v>
      </c>
      <c r="M118" s="4">
        <v>0.17</v>
      </c>
      <c r="N118" s="4">
        <v>1923</v>
      </c>
      <c r="O118" s="4">
        <v>57.81</v>
      </c>
      <c r="P118" s="4">
        <v>232</v>
      </c>
      <c r="Q118" s="8">
        <v>1.0080751230511069</v>
      </c>
      <c r="R118" s="15">
        <v>0.11257851562500001</v>
      </c>
      <c r="S118" s="16">
        <v>1637.7384308593741</v>
      </c>
      <c r="T118" s="16">
        <v>6310.3065999999999</v>
      </c>
      <c r="U118" s="16">
        <v>8015.4287000000004</v>
      </c>
      <c r="V118" s="16">
        <v>3.7526097656249977</v>
      </c>
      <c r="W118" s="17">
        <v>0.17316445312499995</v>
      </c>
      <c r="X118" s="17">
        <v>6.6498394963318486</v>
      </c>
      <c r="Y118" s="8">
        <v>0</v>
      </c>
      <c r="Z118" s="99">
        <v>24.2</v>
      </c>
      <c r="AA118" s="122">
        <f t="shared" si="2"/>
        <v>32.199651119999999</v>
      </c>
      <c r="AB118" s="122">
        <f t="shared" si="3"/>
        <v>4048.5106382978724</v>
      </c>
      <c r="AC118" t="s">
        <v>532</v>
      </c>
    </row>
    <row r="119" spans="1:29" x14ac:dyDescent="0.35">
      <c r="A119" s="4" t="s">
        <v>53</v>
      </c>
      <c r="B119" s="4">
        <v>3</v>
      </c>
      <c r="C119" s="4" t="s">
        <v>45</v>
      </c>
      <c r="D119" s="5">
        <v>1</v>
      </c>
      <c r="E119" s="4">
        <v>3241</v>
      </c>
      <c r="F119" s="4">
        <v>3241.6</v>
      </c>
      <c r="G119" s="4">
        <v>3047.49</v>
      </c>
      <c r="H119" s="7">
        <v>6</v>
      </c>
      <c r="I119" s="4">
        <v>265.2</v>
      </c>
      <c r="J119" s="4">
        <v>18.8</v>
      </c>
      <c r="K119" s="4">
        <v>0.31</v>
      </c>
      <c r="L119" s="4">
        <v>1816.5</v>
      </c>
      <c r="M119" s="4">
        <v>0.42</v>
      </c>
      <c r="N119" s="4">
        <v>1160.0999999999999</v>
      </c>
      <c r="O119" s="4">
        <v>13.33</v>
      </c>
      <c r="P119" s="4">
        <v>435</v>
      </c>
      <c r="Q119" s="8">
        <v>0.87852475992994139</v>
      </c>
      <c r="R119" s="18">
        <v>0.10654657039711185</v>
      </c>
      <c r="S119" s="19">
        <v>1766.6966996389881</v>
      </c>
      <c r="T119" s="19">
        <v>6426.5537000000004</v>
      </c>
      <c r="U119" s="19">
        <v>7739.9502000000002</v>
      </c>
      <c r="V119" s="19">
        <v>4.1453220216606486</v>
      </c>
      <c r="W119" s="20">
        <v>0.16087472924187723</v>
      </c>
      <c r="X119" s="20">
        <v>6.6846711960357412</v>
      </c>
      <c r="Y119" s="8"/>
      <c r="Z119" s="99">
        <v>26.6</v>
      </c>
      <c r="AA119" s="122">
        <f t="shared" si="2"/>
        <v>78.515748479999999</v>
      </c>
      <c r="AB119" s="122">
        <f t="shared" si="3"/>
        <v>5859.677419354839</v>
      </c>
      <c r="AC119" t="s">
        <v>533</v>
      </c>
    </row>
    <row r="120" spans="1:29" x14ac:dyDescent="0.35">
      <c r="A120" s="4" t="s">
        <v>53</v>
      </c>
      <c r="B120" s="4">
        <v>3</v>
      </c>
      <c r="C120" s="4" t="s">
        <v>45</v>
      </c>
      <c r="D120" s="5">
        <v>2</v>
      </c>
      <c r="E120" s="4">
        <v>3254</v>
      </c>
      <c r="F120" s="4">
        <v>3254.6</v>
      </c>
      <c r="G120" s="4">
        <v>3059.12</v>
      </c>
      <c r="H120" s="7">
        <v>6</v>
      </c>
      <c r="I120" s="4">
        <v>164.6</v>
      </c>
      <c r="J120" s="4">
        <v>18.399999999999999</v>
      </c>
      <c r="K120" s="4">
        <v>0.53</v>
      </c>
      <c r="L120" s="4">
        <v>1844.1</v>
      </c>
      <c r="M120" s="4">
        <v>0.45</v>
      </c>
      <c r="N120" s="4">
        <v>1282.3</v>
      </c>
      <c r="O120" s="4">
        <v>23.75</v>
      </c>
      <c r="P120" s="4">
        <v>435</v>
      </c>
      <c r="Q120" s="8">
        <v>0.87852475992994139</v>
      </c>
      <c r="R120" s="18">
        <v>0.10654657039711185</v>
      </c>
      <c r="S120" s="19">
        <v>1766.6966996389881</v>
      </c>
      <c r="T120" s="19">
        <v>6426.5537000000004</v>
      </c>
      <c r="U120" s="19">
        <v>7739.9502000000002</v>
      </c>
      <c r="V120" s="19">
        <v>4.1453220216606486</v>
      </c>
      <c r="W120" s="20">
        <v>0.16087472924187723</v>
      </c>
      <c r="X120" s="20">
        <v>6.6846711960357412</v>
      </c>
      <c r="Y120" s="8">
        <v>0</v>
      </c>
      <c r="Z120" s="99">
        <v>26.6</v>
      </c>
      <c r="AA120" s="122">
        <f t="shared" si="2"/>
        <v>81.543103360000003</v>
      </c>
      <c r="AB120" s="122">
        <f t="shared" si="3"/>
        <v>3479.4339622641505</v>
      </c>
      <c r="AC120" t="s">
        <v>534</v>
      </c>
    </row>
    <row r="121" spans="1:29" x14ac:dyDescent="0.35">
      <c r="A121" s="4" t="s">
        <v>53</v>
      </c>
      <c r="B121" s="4">
        <v>3</v>
      </c>
      <c r="C121" s="4" t="s">
        <v>45</v>
      </c>
      <c r="D121" s="5">
        <v>3</v>
      </c>
      <c r="E121" s="4">
        <v>3280</v>
      </c>
      <c r="F121" s="4">
        <v>3280.6</v>
      </c>
      <c r="G121" s="4">
        <v>3082.26</v>
      </c>
      <c r="H121" s="7">
        <v>6</v>
      </c>
      <c r="I121" s="4">
        <v>155.4</v>
      </c>
      <c r="J121" s="4">
        <v>31</v>
      </c>
      <c r="K121" s="4">
        <v>0.55000000000000004</v>
      </c>
      <c r="L121" s="4">
        <v>1889.9</v>
      </c>
      <c r="M121" s="4">
        <v>0.99</v>
      </c>
      <c r="N121" s="4">
        <v>1264.0999999999999</v>
      </c>
      <c r="O121" s="4">
        <v>24.79</v>
      </c>
      <c r="P121" s="4">
        <v>435</v>
      </c>
      <c r="Q121" s="8">
        <v>0.87852475992994139</v>
      </c>
      <c r="R121" s="18">
        <v>0.10654657039711185</v>
      </c>
      <c r="S121" s="19">
        <v>1766.6966996389881</v>
      </c>
      <c r="T121" s="19">
        <v>6426.5537000000004</v>
      </c>
      <c r="U121" s="19">
        <v>7739.9502000000002</v>
      </c>
      <c r="V121" s="19">
        <v>4.1453220216606486</v>
      </c>
      <c r="W121" s="20">
        <v>0.16087472924187723</v>
      </c>
      <c r="X121" s="20">
        <v>6.6846711960357412</v>
      </c>
      <c r="Y121" s="8">
        <v>0</v>
      </c>
      <c r="Z121" s="99">
        <v>26.6</v>
      </c>
      <c r="AA121" s="122">
        <f t="shared" si="2"/>
        <v>134.59815600000002</v>
      </c>
      <c r="AB121" s="122">
        <f t="shared" si="3"/>
        <v>3436.181818181818</v>
      </c>
      <c r="AC121" t="s">
        <v>535</v>
      </c>
    </row>
    <row r="122" spans="1:29" x14ac:dyDescent="0.35">
      <c r="A122" s="4" t="s">
        <v>53</v>
      </c>
      <c r="B122" s="4">
        <v>3</v>
      </c>
      <c r="C122" s="4" t="s">
        <v>45</v>
      </c>
      <c r="D122" s="5">
        <v>4</v>
      </c>
      <c r="E122" s="4">
        <v>3307</v>
      </c>
      <c r="F122" s="4">
        <v>3307.6</v>
      </c>
      <c r="G122" s="4">
        <v>3106.1</v>
      </c>
      <c r="H122" s="7">
        <v>6</v>
      </c>
      <c r="I122" s="4">
        <v>137.19999999999999</v>
      </c>
      <c r="J122" s="4">
        <v>21.2</v>
      </c>
      <c r="K122" s="4">
        <v>0.27</v>
      </c>
      <c r="L122" s="4">
        <v>1944.4</v>
      </c>
      <c r="M122" s="4">
        <v>0.28999999999999998</v>
      </c>
      <c r="N122" s="4">
        <v>667.5</v>
      </c>
      <c r="O122" s="4">
        <v>14.83</v>
      </c>
      <c r="P122" s="4">
        <v>435</v>
      </c>
      <c r="Q122" s="8">
        <v>0.87852475992994139</v>
      </c>
      <c r="R122" s="18">
        <v>0.10654657039711185</v>
      </c>
      <c r="S122" s="19">
        <v>1766.6966996389881</v>
      </c>
      <c r="T122" s="19">
        <v>6426.5537000000004</v>
      </c>
      <c r="U122" s="19">
        <v>7739.9502000000002</v>
      </c>
      <c r="V122" s="19">
        <v>4.1453220216606486</v>
      </c>
      <c r="W122" s="20">
        <v>0.16087472924187723</v>
      </c>
      <c r="X122" s="20">
        <v>6.6846711960357412</v>
      </c>
      <c r="Y122" s="8">
        <v>0</v>
      </c>
      <c r="Z122" s="99">
        <v>26.6</v>
      </c>
      <c r="AA122" s="122">
        <f t="shared" si="2"/>
        <v>39.894906239999997</v>
      </c>
      <c r="AB122" s="122">
        <f t="shared" si="3"/>
        <v>7201.4814814814818</v>
      </c>
      <c r="AC122" t="s">
        <v>536</v>
      </c>
    </row>
    <row r="123" spans="1:29" x14ac:dyDescent="0.35">
      <c r="A123" s="4" t="s">
        <v>53</v>
      </c>
      <c r="B123" s="4">
        <v>3</v>
      </c>
      <c r="C123" s="4" t="s">
        <v>45</v>
      </c>
      <c r="D123" s="5">
        <v>5</v>
      </c>
      <c r="E123" s="4">
        <v>3346.2</v>
      </c>
      <c r="F123" s="4">
        <v>3346.8</v>
      </c>
      <c r="G123" s="4">
        <v>3140.4</v>
      </c>
      <c r="H123" s="7">
        <v>6</v>
      </c>
      <c r="I123" s="4">
        <v>118.9</v>
      </c>
      <c r="J123" s="4">
        <v>26.8</v>
      </c>
      <c r="K123" s="4">
        <v>0.14000000000000001</v>
      </c>
      <c r="L123" s="4">
        <v>2035.4</v>
      </c>
      <c r="M123" s="4">
        <v>0.19</v>
      </c>
      <c r="N123" s="4">
        <v>264.5</v>
      </c>
      <c r="O123" s="4">
        <v>6.78</v>
      </c>
      <c r="P123" s="4">
        <v>435</v>
      </c>
      <c r="Q123" s="8">
        <v>0.87852475992994139</v>
      </c>
      <c r="R123" s="18">
        <v>0.10654657039711185</v>
      </c>
      <c r="S123" s="19">
        <v>1766.6966996389881</v>
      </c>
      <c r="T123" s="19">
        <v>6426.5537000000004</v>
      </c>
      <c r="U123" s="19">
        <v>7739.9502000000002</v>
      </c>
      <c r="V123" s="19">
        <v>4.1453220216606486</v>
      </c>
      <c r="W123" s="20">
        <v>0.16087472924187723</v>
      </c>
      <c r="X123" s="20">
        <v>6.6846711960357412</v>
      </c>
      <c r="Y123" s="8">
        <v>0</v>
      </c>
      <c r="Z123" s="99">
        <v>26.6</v>
      </c>
      <c r="AA123" s="122">
        <f t="shared" si="2"/>
        <v>22.662530240000006</v>
      </c>
      <c r="AB123" s="122">
        <f t="shared" si="3"/>
        <v>14538.571428571428</v>
      </c>
      <c r="AC123" t="s">
        <v>537</v>
      </c>
    </row>
    <row r="124" spans="1:29" x14ac:dyDescent="0.35">
      <c r="A124" s="4" t="s">
        <v>53</v>
      </c>
      <c r="B124" s="4">
        <v>4</v>
      </c>
      <c r="C124" s="4" t="s">
        <v>45</v>
      </c>
      <c r="D124" s="5">
        <v>1</v>
      </c>
      <c r="E124" s="4">
        <v>3150.9</v>
      </c>
      <c r="F124" s="4">
        <v>3151.5</v>
      </c>
      <c r="G124" s="4">
        <v>2966.04</v>
      </c>
      <c r="H124" s="7">
        <v>6</v>
      </c>
      <c r="I124" s="4">
        <v>73.2</v>
      </c>
      <c r="J124" s="4">
        <v>11.8</v>
      </c>
      <c r="K124" s="4">
        <v>0.21</v>
      </c>
      <c r="L124" s="4">
        <v>3840.3</v>
      </c>
      <c r="M124" s="4">
        <v>0.2</v>
      </c>
      <c r="N124" s="4">
        <v>360.9</v>
      </c>
      <c r="O124" s="4">
        <v>15.04</v>
      </c>
      <c r="P124" s="4">
        <v>108.4</v>
      </c>
      <c r="Q124" s="8">
        <v>1.3256035578924066</v>
      </c>
      <c r="R124" s="9">
        <v>0.10385436241610735</v>
      </c>
      <c r="S124" s="10">
        <v>1694.5465463087246</v>
      </c>
      <c r="T124" s="10">
        <v>6363.3397999999997</v>
      </c>
      <c r="U124" s="10">
        <v>8044.7431999999999</v>
      </c>
      <c r="V124" s="10">
        <v>4.0674355704697964</v>
      </c>
      <c r="W124" s="11">
        <v>0.15952483221476504</v>
      </c>
      <c r="X124" s="11">
        <v>3.5655539905439566</v>
      </c>
      <c r="Y124" s="8"/>
      <c r="Z124" s="99">
        <v>25.4</v>
      </c>
      <c r="AA124" s="122">
        <f t="shared" si="2"/>
        <v>9.2145916799999998</v>
      </c>
      <c r="AB124" s="122">
        <f t="shared" si="3"/>
        <v>18287.142857142859</v>
      </c>
      <c r="AC124" t="s">
        <v>538</v>
      </c>
    </row>
    <row r="125" spans="1:29" x14ac:dyDescent="0.35">
      <c r="A125" s="4" t="s">
        <v>53</v>
      </c>
      <c r="B125" s="4">
        <v>4</v>
      </c>
      <c r="C125" s="4" t="s">
        <v>45</v>
      </c>
      <c r="D125" s="5">
        <v>2</v>
      </c>
      <c r="E125" s="4">
        <v>3169.4</v>
      </c>
      <c r="F125" s="4">
        <v>3170</v>
      </c>
      <c r="G125" s="4">
        <v>2982.87</v>
      </c>
      <c r="H125" s="7">
        <v>6</v>
      </c>
      <c r="I125" s="4">
        <v>109.7</v>
      </c>
      <c r="J125" s="4">
        <v>20.399999999999999</v>
      </c>
      <c r="K125" s="4">
        <v>0.37</v>
      </c>
      <c r="L125" s="4">
        <v>3864.6</v>
      </c>
      <c r="M125" s="4">
        <v>0.26</v>
      </c>
      <c r="N125" s="4">
        <v>503.4</v>
      </c>
      <c r="O125" s="4">
        <v>13.98</v>
      </c>
      <c r="P125" s="4">
        <v>108.4</v>
      </c>
      <c r="Q125" s="8">
        <v>1.3256035578924066</v>
      </c>
      <c r="R125" s="9">
        <v>0.10385436241610735</v>
      </c>
      <c r="S125" s="10">
        <v>1694.5465463087246</v>
      </c>
      <c r="T125" s="10">
        <v>6363.3397999999997</v>
      </c>
      <c r="U125" s="10">
        <v>8044.7431999999999</v>
      </c>
      <c r="V125" s="10">
        <v>4.0674355704697964</v>
      </c>
      <c r="W125" s="11">
        <v>0.15952483221476504</v>
      </c>
      <c r="X125" s="11">
        <v>3.5655539905439566</v>
      </c>
      <c r="Y125" s="8">
        <v>0</v>
      </c>
      <c r="Z125" s="99">
        <v>25.4</v>
      </c>
      <c r="AA125" s="122">
        <f t="shared" si="2"/>
        <v>42.063192480000005</v>
      </c>
      <c r="AB125" s="122">
        <f t="shared" si="3"/>
        <v>10444.864864864865</v>
      </c>
      <c r="AC125" t="s">
        <v>539</v>
      </c>
    </row>
    <row r="126" spans="1:29" x14ac:dyDescent="0.35">
      <c r="A126" s="4" t="s">
        <v>53</v>
      </c>
      <c r="B126" s="4">
        <v>4</v>
      </c>
      <c r="C126" s="4" t="s">
        <v>45</v>
      </c>
      <c r="D126" s="5">
        <v>3</v>
      </c>
      <c r="E126" s="4">
        <v>3187.7</v>
      </c>
      <c r="F126" s="4">
        <v>3188.3</v>
      </c>
      <c r="G126" s="4">
        <v>2999.5</v>
      </c>
      <c r="H126" s="7">
        <v>6</v>
      </c>
      <c r="I126" s="4">
        <v>54.9</v>
      </c>
      <c r="J126" s="4">
        <v>15.1</v>
      </c>
      <c r="K126" s="4">
        <v>0.35</v>
      </c>
      <c r="L126" s="4">
        <v>3902.6</v>
      </c>
      <c r="M126" s="4">
        <v>0.17</v>
      </c>
      <c r="N126" s="4">
        <v>304.3</v>
      </c>
      <c r="O126" s="4">
        <v>16.91</v>
      </c>
      <c r="P126" s="4">
        <v>108.4</v>
      </c>
      <c r="Q126" s="8">
        <v>1.3256035578924066</v>
      </c>
      <c r="R126" s="9">
        <v>0.10385436241610735</v>
      </c>
      <c r="S126" s="10">
        <v>1694.5465463087246</v>
      </c>
      <c r="T126" s="10">
        <v>6363.3397999999997</v>
      </c>
      <c r="U126" s="10">
        <v>8044.7431999999999</v>
      </c>
      <c r="V126" s="10">
        <v>4.0674355704697964</v>
      </c>
      <c r="W126" s="11">
        <v>0.15952483221476504</v>
      </c>
      <c r="X126" s="11">
        <v>3.5655539905439566</v>
      </c>
      <c r="Y126" s="8">
        <v>0</v>
      </c>
      <c r="Z126" s="99">
        <v>25.4</v>
      </c>
      <c r="AA126" s="122">
        <f t="shared" si="2"/>
        <v>14.739442199999999</v>
      </c>
      <c r="AB126" s="122">
        <f t="shared" si="3"/>
        <v>11150.285714285716</v>
      </c>
      <c r="AC126" t="s">
        <v>540</v>
      </c>
    </row>
    <row r="127" spans="1:29" x14ac:dyDescent="0.35">
      <c r="A127" s="4" t="s">
        <v>53</v>
      </c>
      <c r="B127" s="4">
        <v>4</v>
      </c>
      <c r="C127" s="4" t="s">
        <v>45</v>
      </c>
      <c r="D127" s="5">
        <v>4</v>
      </c>
      <c r="E127" s="4">
        <v>3200.9</v>
      </c>
      <c r="F127" s="4">
        <v>3201.5</v>
      </c>
      <c r="G127" s="4">
        <v>3011.47</v>
      </c>
      <c r="H127" s="7">
        <v>6</v>
      </c>
      <c r="I127" s="4">
        <v>91.4</v>
      </c>
      <c r="J127" s="4">
        <v>13.4</v>
      </c>
      <c r="K127" s="4">
        <v>0.38</v>
      </c>
      <c r="L127" s="4">
        <v>3929.3</v>
      </c>
      <c r="M127" s="4">
        <v>0.28999999999999998</v>
      </c>
      <c r="N127" s="4">
        <v>558.70000000000005</v>
      </c>
      <c r="O127" s="4">
        <v>18.62</v>
      </c>
      <c r="P127" s="4">
        <v>108.4</v>
      </c>
      <c r="Q127" s="8">
        <v>1.3256035578924066</v>
      </c>
      <c r="R127" s="9">
        <v>0.10385436241610735</v>
      </c>
      <c r="S127" s="10">
        <v>1694.5465463087246</v>
      </c>
      <c r="T127" s="10">
        <v>6363.3397999999997</v>
      </c>
      <c r="U127" s="10">
        <v>8044.7431999999999</v>
      </c>
      <c r="V127" s="10">
        <v>4.0674355704697964</v>
      </c>
      <c r="W127" s="11">
        <v>0.15952483221476504</v>
      </c>
      <c r="X127" s="11">
        <v>3.5655539905439566</v>
      </c>
      <c r="Y127" s="8">
        <v>0</v>
      </c>
      <c r="Z127" s="99">
        <v>25.4</v>
      </c>
      <c r="AA127" s="122">
        <f t="shared" si="2"/>
        <v>23.642767040000003</v>
      </c>
      <c r="AB127" s="122">
        <f t="shared" si="3"/>
        <v>10340.263157894737</v>
      </c>
      <c r="AC127" t="s">
        <v>541</v>
      </c>
    </row>
    <row r="128" spans="1:29" x14ac:dyDescent="0.35">
      <c r="A128" s="4" t="s">
        <v>53</v>
      </c>
      <c r="B128" s="4">
        <v>4</v>
      </c>
      <c r="C128" s="4" t="s">
        <v>45</v>
      </c>
      <c r="D128" s="5">
        <v>5</v>
      </c>
      <c r="E128" s="4">
        <v>3217.5</v>
      </c>
      <c r="F128" s="4">
        <v>3218.1</v>
      </c>
      <c r="G128" s="4">
        <v>3026.41</v>
      </c>
      <c r="H128" s="7">
        <v>6</v>
      </c>
      <c r="I128" s="4">
        <v>91.4</v>
      </c>
      <c r="J128" s="4">
        <v>14.1</v>
      </c>
      <c r="K128" s="4">
        <v>0.32</v>
      </c>
      <c r="L128" s="4">
        <v>3951.8</v>
      </c>
      <c r="M128" s="4">
        <v>0.21</v>
      </c>
      <c r="N128" s="4">
        <v>438.3</v>
      </c>
      <c r="O128" s="4">
        <v>14.61</v>
      </c>
      <c r="P128" s="4">
        <v>108.4</v>
      </c>
      <c r="Q128" s="8">
        <v>1.3256035578924066</v>
      </c>
      <c r="R128" s="9">
        <v>0.10385436241610735</v>
      </c>
      <c r="S128" s="10">
        <v>1694.5465463087246</v>
      </c>
      <c r="T128" s="10">
        <v>6363.3397999999997</v>
      </c>
      <c r="U128" s="10">
        <v>8044.7431999999999</v>
      </c>
      <c r="V128" s="10">
        <v>4.0674355704697964</v>
      </c>
      <c r="W128" s="11">
        <v>0.15952483221476504</v>
      </c>
      <c r="X128" s="11">
        <v>3.5655539905439566</v>
      </c>
      <c r="Y128" s="8">
        <v>0</v>
      </c>
      <c r="Z128" s="99">
        <v>25.4</v>
      </c>
      <c r="AA128" s="122">
        <f t="shared" si="2"/>
        <v>20.949757439999999</v>
      </c>
      <c r="AB128" s="122">
        <f t="shared" si="3"/>
        <v>12349.375</v>
      </c>
      <c r="AC128" t="s">
        <v>542</v>
      </c>
    </row>
    <row r="129" spans="1:29" x14ac:dyDescent="0.35">
      <c r="A129" s="4" t="s">
        <v>53</v>
      </c>
      <c r="B129" s="4">
        <v>5</v>
      </c>
      <c r="C129" s="4" t="s">
        <v>45</v>
      </c>
      <c r="D129" s="5">
        <v>1</v>
      </c>
      <c r="E129" s="4">
        <v>3098</v>
      </c>
      <c r="F129" s="4">
        <v>3103</v>
      </c>
      <c r="G129" s="4">
        <v>2917.79</v>
      </c>
      <c r="H129" s="7">
        <v>50</v>
      </c>
      <c r="I129" s="4">
        <v>155.4</v>
      </c>
      <c r="J129" s="4">
        <v>38.1</v>
      </c>
      <c r="K129" s="4">
        <v>0.98</v>
      </c>
      <c r="L129" s="4">
        <v>4027.9</v>
      </c>
      <c r="M129" s="4">
        <v>0.43</v>
      </c>
      <c r="N129" s="4">
        <v>2218</v>
      </c>
      <c r="O129" s="4">
        <v>43.49</v>
      </c>
      <c r="P129" s="4">
        <v>198.9</v>
      </c>
      <c r="Q129" s="8">
        <v>0.92110095268315273</v>
      </c>
      <c r="R129" s="9">
        <v>0.11613050847457623</v>
      </c>
      <c r="S129" s="10">
        <v>1959.6482999999998</v>
      </c>
      <c r="T129" s="10">
        <v>6690.8657000000003</v>
      </c>
      <c r="U129" s="10">
        <v>7781.5293000000001</v>
      </c>
      <c r="V129" s="10">
        <v>3.559027118644067</v>
      </c>
      <c r="W129" s="11">
        <v>0.17996440677966102</v>
      </c>
      <c r="X129" s="11">
        <v>1.592762723028132</v>
      </c>
      <c r="Y129" s="8"/>
      <c r="Z129" s="99">
        <v>25.8</v>
      </c>
      <c r="AA129" s="122">
        <f t="shared" si="2"/>
        <v>294.75812015999998</v>
      </c>
      <c r="AB129" s="122">
        <f t="shared" si="3"/>
        <v>4110.1020408163267</v>
      </c>
      <c r="AC129" t="s">
        <v>543</v>
      </c>
    </row>
    <row r="130" spans="1:29" x14ac:dyDescent="0.35">
      <c r="A130" s="4" t="s">
        <v>53</v>
      </c>
      <c r="B130" s="4">
        <v>6</v>
      </c>
      <c r="C130" s="4" t="s">
        <v>45</v>
      </c>
      <c r="D130" s="5">
        <v>1</v>
      </c>
      <c r="E130" s="4">
        <v>2982</v>
      </c>
      <c r="F130" s="4">
        <v>2982.6</v>
      </c>
      <c r="G130" s="4">
        <v>2810.95</v>
      </c>
      <c r="H130" s="7">
        <v>6</v>
      </c>
      <c r="I130" s="4">
        <v>228.6</v>
      </c>
      <c r="J130" s="4">
        <v>10.7</v>
      </c>
      <c r="K130" s="4">
        <v>0.3</v>
      </c>
      <c r="L130" s="4">
        <v>2067.3000000000002</v>
      </c>
      <c r="M130" s="4">
        <v>0.28999999999999998</v>
      </c>
      <c r="N130" s="4">
        <v>797.8</v>
      </c>
      <c r="O130" s="4">
        <v>10.64</v>
      </c>
      <c r="P130" s="4">
        <v>344.2</v>
      </c>
      <c r="Q130" s="8">
        <v>1.1083569711846191</v>
      </c>
      <c r="R130" s="9">
        <v>0.11723749999999998</v>
      </c>
      <c r="S130" s="10">
        <v>1439.1562553571428</v>
      </c>
      <c r="T130" s="10">
        <v>6087.8125</v>
      </c>
      <c r="U130" s="10">
        <v>8098.0127000000002</v>
      </c>
      <c r="V130" s="10">
        <v>2.8572254464285725</v>
      </c>
      <c r="W130" s="11">
        <v>0.18699598214285723</v>
      </c>
      <c r="X130" s="11">
        <v>6.2833716135719229</v>
      </c>
      <c r="Y130" s="8"/>
      <c r="Z130" s="99">
        <v>29.8</v>
      </c>
      <c r="AA130" s="122">
        <f t="shared" si="2"/>
        <v>37.277344799999995</v>
      </c>
      <c r="AB130" s="122">
        <f t="shared" si="3"/>
        <v>6891.0000000000009</v>
      </c>
      <c r="AC130" t="s">
        <v>544</v>
      </c>
    </row>
    <row r="131" spans="1:29" x14ac:dyDescent="0.35">
      <c r="A131" s="4" t="s">
        <v>53</v>
      </c>
      <c r="B131" s="4">
        <v>6</v>
      </c>
      <c r="C131" s="4" t="s">
        <v>45</v>
      </c>
      <c r="D131" s="5">
        <v>2</v>
      </c>
      <c r="E131" s="4">
        <v>2991.4</v>
      </c>
      <c r="F131" s="4">
        <v>2992</v>
      </c>
      <c r="G131" s="4">
        <v>2819.7</v>
      </c>
      <c r="H131" s="7">
        <v>6</v>
      </c>
      <c r="I131" s="4">
        <v>347.5</v>
      </c>
      <c r="J131" s="4">
        <v>10.7</v>
      </c>
      <c r="K131" s="4">
        <v>0.45</v>
      </c>
      <c r="L131" s="4">
        <v>2080.5</v>
      </c>
      <c r="M131" s="4">
        <v>0.73</v>
      </c>
      <c r="N131" s="4">
        <v>1644.1</v>
      </c>
      <c r="O131" s="4">
        <v>14.42</v>
      </c>
      <c r="P131" s="4">
        <v>344.2</v>
      </c>
      <c r="Q131" s="8">
        <v>1.1083569711846191</v>
      </c>
      <c r="R131" s="9">
        <v>0.11723749999999998</v>
      </c>
      <c r="S131" s="10">
        <v>1439.1562553571428</v>
      </c>
      <c r="T131" s="10">
        <v>6087.8125</v>
      </c>
      <c r="U131" s="10">
        <v>8098.0127000000002</v>
      </c>
      <c r="V131" s="10">
        <v>2.8572254464285725</v>
      </c>
      <c r="W131" s="11">
        <v>0.18699598214285723</v>
      </c>
      <c r="X131" s="11">
        <v>6.2833716135719229</v>
      </c>
      <c r="Y131" s="8">
        <v>0</v>
      </c>
      <c r="Z131" s="99">
        <v>29.8</v>
      </c>
      <c r="AA131" s="122">
        <f t="shared" ref="AA131:AA194" si="4">I131*J131*K131*2*0.0254</f>
        <v>84.999194999999986</v>
      </c>
      <c r="AB131" s="122">
        <f t="shared" ref="AB131:AB194" si="5">L131/K131</f>
        <v>4623.333333333333</v>
      </c>
      <c r="AC131" t="s">
        <v>545</v>
      </c>
    </row>
    <row r="132" spans="1:29" x14ac:dyDescent="0.35">
      <c r="A132" s="4" t="s">
        <v>53</v>
      </c>
      <c r="B132" s="4">
        <v>6</v>
      </c>
      <c r="C132" s="4" t="s">
        <v>45</v>
      </c>
      <c r="D132" s="5">
        <v>3</v>
      </c>
      <c r="E132" s="4">
        <v>3002</v>
      </c>
      <c r="F132" s="4">
        <v>3002.5</v>
      </c>
      <c r="G132" s="4">
        <v>2829.58</v>
      </c>
      <c r="H132" s="7">
        <v>5</v>
      </c>
      <c r="I132" s="4">
        <v>164.6</v>
      </c>
      <c r="J132" s="4">
        <v>9.1</v>
      </c>
      <c r="K132" s="4">
        <v>0.43</v>
      </c>
      <c r="L132" s="4">
        <v>2102.9</v>
      </c>
      <c r="M132" s="4">
        <v>0.31</v>
      </c>
      <c r="N132" s="4">
        <v>804.1</v>
      </c>
      <c r="O132" s="4">
        <v>14.89</v>
      </c>
      <c r="P132" s="4">
        <v>344.2</v>
      </c>
      <c r="Q132" s="8">
        <v>1.1083569711846191</v>
      </c>
      <c r="R132" s="9">
        <v>0.11723749999999998</v>
      </c>
      <c r="S132" s="10">
        <v>1439.1562553571428</v>
      </c>
      <c r="T132" s="10">
        <v>6087.8125</v>
      </c>
      <c r="U132" s="10">
        <v>8098.0127000000002</v>
      </c>
      <c r="V132" s="10">
        <v>2.8572254464285725</v>
      </c>
      <c r="W132" s="11">
        <v>0.18699598214285723</v>
      </c>
      <c r="X132" s="11">
        <v>6.2833716135719229</v>
      </c>
      <c r="Y132" s="8">
        <v>0</v>
      </c>
      <c r="Z132" s="99">
        <v>29.8</v>
      </c>
      <c r="AA132" s="122">
        <f t="shared" si="4"/>
        <v>32.71925384</v>
      </c>
      <c r="AB132" s="122">
        <f t="shared" si="5"/>
        <v>4890.4651162790697</v>
      </c>
      <c r="AC132" t="s">
        <v>546</v>
      </c>
    </row>
    <row r="133" spans="1:29" x14ac:dyDescent="0.35">
      <c r="A133" s="4" t="s">
        <v>53</v>
      </c>
      <c r="B133" s="4">
        <v>6</v>
      </c>
      <c r="C133" s="4" t="s">
        <v>45</v>
      </c>
      <c r="D133" s="5">
        <v>4</v>
      </c>
      <c r="E133" s="4">
        <v>3011.5</v>
      </c>
      <c r="F133" s="4">
        <v>3012</v>
      </c>
      <c r="G133" s="4">
        <v>2838.41</v>
      </c>
      <c r="H133" s="7">
        <v>5</v>
      </c>
      <c r="I133" s="4">
        <v>192</v>
      </c>
      <c r="J133" s="4">
        <v>13.2</v>
      </c>
      <c r="K133" s="4">
        <v>0.35</v>
      </c>
      <c r="L133" s="4">
        <v>2121.1999999999998</v>
      </c>
      <c r="M133" s="4">
        <v>0.34</v>
      </c>
      <c r="N133" s="4">
        <v>623.5</v>
      </c>
      <c r="O133" s="4">
        <v>9.9</v>
      </c>
      <c r="P133" s="4">
        <v>344.2</v>
      </c>
      <c r="Q133" s="8">
        <v>1.1083569711846191</v>
      </c>
      <c r="R133" s="9">
        <v>0.11723749999999998</v>
      </c>
      <c r="S133" s="10">
        <v>1439.1562553571428</v>
      </c>
      <c r="T133" s="10">
        <v>6087.8125</v>
      </c>
      <c r="U133" s="10">
        <v>8098.0127000000002</v>
      </c>
      <c r="V133" s="10">
        <v>2.8572254464285725</v>
      </c>
      <c r="W133" s="11">
        <v>0.18699598214285723</v>
      </c>
      <c r="X133" s="11">
        <v>6.2833716135719229</v>
      </c>
      <c r="Y133" s="8">
        <v>0</v>
      </c>
      <c r="Z133" s="99">
        <v>29.8</v>
      </c>
      <c r="AA133" s="122">
        <f t="shared" si="4"/>
        <v>45.061631999999989</v>
      </c>
      <c r="AB133" s="122">
        <f t="shared" si="5"/>
        <v>6060.5714285714284</v>
      </c>
      <c r="AC133" t="s">
        <v>547</v>
      </c>
    </row>
    <row r="134" spans="1:29" x14ac:dyDescent="0.35">
      <c r="A134" s="4" t="s">
        <v>53</v>
      </c>
      <c r="B134" s="4">
        <v>6</v>
      </c>
      <c r="C134" s="4" t="s">
        <v>45</v>
      </c>
      <c r="D134" s="5">
        <v>5</v>
      </c>
      <c r="E134" s="4">
        <v>3028.4</v>
      </c>
      <c r="F134" s="4">
        <v>3029</v>
      </c>
      <c r="G134" s="4">
        <v>2854.02</v>
      </c>
      <c r="H134" s="7">
        <v>6</v>
      </c>
      <c r="I134" s="4">
        <v>128</v>
      </c>
      <c r="J134" s="4">
        <v>16.100000000000001</v>
      </c>
      <c r="K134" s="4">
        <v>0.3</v>
      </c>
      <c r="L134" s="4">
        <v>2152.9</v>
      </c>
      <c r="M134" s="4">
        <v>0.28999999999999998</v>
      </c>
      <c r="N134" s="4">
        <v>693.4</v>
      </c>
      <c r="O134" s="4">
        <v>16.510000000000002</v>
      </c>
      <c r="P134" s="4">
        <v>344.2</v>
      </c>
      <c r="Q134" s="8">
        <v>1.1083569711846191</v>
      </c>
      <c r="R134" s="9">
        <v>0.11723749999999998</v>
      </c>
      <c r="S134" s="10">
        <v>1439.1562553571428</v>
      </c>
      <c r="T134" s="10">
        <v>6087.8125</v>
      </c>
      <c r="U134" s="10">
        <v>8098.0127000000002</v>
      </c>
      <c r="V134" s="10">
        <v>2.8572254464285725</v>
      </c>
      <c r="W134" s="11">
        <v>0.18699598214285723</v>
      </c>
      <c r="X134" s="11">
        <v>6.2833716135719229</v>
      </c>
      <c r="Y134" s="8">
        <v>0</v>
      </c>
      <c r="Z134" s="99">
        <v>29.8</v>
      </c>
      <c r="AA134" s="122">
        <f t="shared" si="4"/>
        <v>31.406592</v>
      </c>
      <c r="AB134" s="122">
        <f t="shared" si="5"/>
        <v>7176.3333333333339</v>
      </c>
      <c r="AC134" t="s">
        <v>548</v>
      </c>
    </row>
    <row r="135" spans="1:29" x14ac:dyDescent="0.35">
      <c r="A135" s="4" t="s">
        <v>53</v>
      </c>
      <c r="B135" s="4">
        <v>7</v>
      </c>
      <c r="C135" s="4" t="s">
        <v>45</v>
      </c>
      <c r="D135" s="5">
        <v>1</v>
      </c>
      <c r="E135" s="4">
        <v>2877.5</v>
      </c>
      <c r="F135" s="4">
        <v>2878.1</v>
      </c>
      <c r="G135" s="4">
        <v>2713.22</v>
      </c>
      <c r="H135" s="7">
        <v>6</v>
      </c>
      <c r="I135" s="4">
        <v>73.2</v>
      </c>
      <c r="J135" s="4">
        <v>21.9</v>
      </c>
      <c r="K135" s="4">
        <v>0.71</v>
      </c>
      <c r="L135" s="4">
        <v>2439.5</v>
      </c>
      <c r="M135" s="4">
        <v>0.41</v>
      </c>
      <c r="N135" s="4">
        <v>1288.4000000000001</v>
      </c>
      <c r="O135" s="4">
        <v>53.68</v>
      </c>
      <c r="P135" s="4">
        <v>365.7</v>
      </c>
      <c r="Q135" s="8">
        <v>1.0572041052847898</v>
      </c>
      <c r="R135" s="9">
        <v>0.11306747967479679</v>
      </c>
      <c r="S135" s="10">
        <v>1593.4881845528469</v>
      </c>
      <c r="T135" s="10">
        <v>6020.3130000000001</v>
      </c>
      <c r="U135" s="10">
        <v>8069.4018999999998</v>
      </c>
      <c r="V135" s="10">
        <v>3.302049593495934</v>
      </c>
      <c r="W135" s="11">
        <v>0.1765605691056911</v>
      </c>
      <c r="X135" s="11">
        <v>6.5154029361477095</v>
      </c>
      <c r="Y135" s="8"/>
      <c r="Z135" s="99">
        <v>29.4</v>
      </c>
      <c r="AA135" s="122">
        <f t="shared" si="4"/>
        <v>57.819889439999997</v>
      </c>
      <c r="AB135" s="122">
        <f t="shared" si="5"/>
        <v>3435.9154929577467</v>
      </c>
      <c r="AC135" t="s">
        <v>549</v>
      </c>
    </row>
    <row r="136" spans="1:29" x14ac:dyDescent="0.35">
      <c r="A136" s="4" t="s">
        <v>53</v>
      </c>
      <c r="B136" s="4">
        <v>7</v>
      </c>
      <c r="C136" s="4" t="s">
        <v>45</v>
      </c>
      <c r="D136" s="5">
        <v>2</v>
      </c>
      <c r="E136" s="4">
        <v>2900.9</v>
      </c>
      <c r="F136" s="4">
        <v>2901.5</v>
      </c>
      <c r="G136" s="4">
        <v>2735.19</v>
      </c>
      <c r="H136" s="7">
        <v>6</v>
      </c>
      <c r="I136" s="4">
        <v>109.7</v>
      </c>
      <c r="J136" s="4">
        <v>28.8</v>
      </c>
      <c r="K136" s="4">
        <v>0.83</v>
      </c>
      <c r="L136" s="4">
        <v>2487.1999999999998</v>
      </c>
      <c r="M136" s="4">
        <v>0.75</v>
      </c>
      <c r="N136" s="4">
        <v>1978.3</v>
      </c>
      <c r="O136" s="4">
        <v>54.95</v>
      </c>
      <c r="P136" s="4">
        <v>365.7</v>
      </c>
      <c r="Q136" s="8">
        <v>1.0572041052847898</v>
      </c>
      <c r="R136" s="9">
        <v>0.11306747967479679</v>
      </c>
      <c r="S136" s="10">
        <v>1593.4881845528469</v>
      </c>
      <c r="T136" s="10">
        <v>6020.3130000000001</v>
      </c>
      <c r="U136" s="10">
        <v>8069.4018999999998</v>
      </c>
      <c r="V136" s="10">
        <v>3.302049593495934</v>
      </c>
      <c r="W136" s="11">
        <v>0.1765605691056911</v>
      </c>
      <c r="X136" s="11">
        <v>6.5154029361477095</v>
      </c>
      <c r="Y136" s="8">
        <v>0</v>
      </c>
      <c r="Z136" s="99">
        <v>29.4</v>
      </c>
      <c r="AA136" s="122">
        <f t="shared" si="4"/>
        <v>133.21125504</v>
      </c>
      <c r="AB136" s="122">
        <f t="shared" si="5"/>
        <v>2996.6265060240962</v>
      </c>
      <c r="AC136" t="s">
        <v>550</v>
      </c>
    </row>
    <row r="137" spans="1:29" x14ac:dyDescent="0.35">
      <c r="A137" s="4" t="s">
        <v>53</v>
      </c>
      <c r="B137" s="4">
        <v>7</v>
      </c>
      <c r="C137" s="4" t="s">
        <v>45</v>
      </c>
      <c r="D137" s="5">
        <v>3</v>
      </c>
      <c r="E137" s="4">
        <v>2923.9</v>
      </c>
      <c r="F137" s="4">
        <v>2924.5</v>
      </c>
      <c r="G137" s="4">
        <v>2756.77</v>
      </c>
      <c r="H137" s="7">
        <v>6</v>
      </c>
      <c r="I137" s="4">
        <v>155.4</v>
      </c>
      <c r="J137" s="4">
        <v>14.8</v>
      </c>
      <c r="K137" s="4">
        <v>0.5</v>
      </c>
      <c r="L137" s="4">
        <v>2531.1</v>
      </c>
      <c r="M137" s="4">
        <v>0.43</v>
      </c>
      <c r="N137" s="4">
        <v>1701.3</v>
      </c>
      <c r="O137" s="4">
        <v>33.36</v>
      </c>
      <c r="P137" s="4">
        <v>365.7</v>
      </c>
      <c r="Q137" s="8">
        <v>1.0572041052847898</v>
      </c>
      <c r="R137" s="9">
        <v>0.11306747967479679</v>
      </c>
      <c r="S137" s="10">
        <v>1593.4881845528469</v>
      </c>
      <c r="T137" s="10">
        <v>6020.3130000000001</v>
      </c>
      <c r="U137" s="10">
        <v>8069.4018999999998</v>
      </c>
      <c r="V137" s="10">
        <v>3.302049593495934</v>
      </c>
      <c r="W137" s="11">
        <v>0.1765605691056911</v>
      </c>
      <c r="X137" s="11">
        <v>6.5154029361477095</v>
      </c>
      <c r="Y137" s="8">
        <v>0</v>
      </c>
      <c r="Z137" s="99">
        <v>29.4</v>
      </c>
      <c r="AA137" s="122">
        <f t="shared" si="4"/>
        <v>58.417968000000002</v>
      </c>
      <c r="AB137" s="122">
        <f t="shared" si="5"/>
        <v>5062.2</v>
      </c>
      <c r="AC137" t="s">
        <v>551</v>
      </c>
    </row>
    <row r="138" spans="1:29" x14ac:dyDescent="0.35">
      <c r="A138" s="4" t="s">
        <v>53</v>
      </c>
      <c r="B138" s="4">
        <v>7</v>
      </c>
      <c r="C138" s="4" t="s">
        <v>45</v>
      </c>
      <c r="D138" s="5">
        <v>4</v>
      </c>
      <c r="E138" s="4">
        <v>2934.9</v>
      </c>
      <c r="F138" s="4">
        <v>2935.5</v>
      </c>
      <c r="G138" s="4">
        <v>2767.05</v>
      </c>
      <c r="H138" s="7">
        <v>6</v>
      </c>
      <c r="I138" s="4">
        <v>155.4</v>
      </c>
      <c r="J138" s="4">
        <v>8.9</v>
      </c>
      <c r="K138" s="4">
        <v>0.45</v>
      </c>
      <c r="L138" s="4">
        <v>2554.5</v>
      </c>
      <c r="M138" s="4">
        <v>0.28000000000000003</v>
      </c>
      <c r="N138" s="4">
        <v>2357.8000000000002</v>
      </c>
      <c r="O138" s="4">
        <v>46.23</v>
      </c>
      <c r="P138" s="4">
        <v>365.7</v>
      </c>
      <c r="Q138" s="8">
        <v>1.05720410528479</v>
      </c>
      <c r="R138" s="9">
        <v>0.11306747967479679</v>
      </c>
      <c r="S138" s="10">
        <v>1593.4881845528469</v>
      </c>
      <c r="T138" s="10">
        <v>6020.3130000000001</v>
      </c>
      <c r="U138" s="10">
        <v>8069.4018999999998</v>
      </c>
      <c r="V138" s="10">
        <v>3.302049593495934</v>
      </c>
      <c r="W138" s="11">
        <v>0.1765605691056911</v>
      </c>
      <c r="X138" s="11">
        <v>6.5154029361477095</v>
      </c>
      <c r="Y138" s="8">
        <v>0</v>
      </c>
      <c r="Z138" s="99">
        <v>29.4</v>
      </c>
      <c r="AA138" s="122">
        <f t="shared" si="4"/>
        <v>31.616751600000001</v>
      </c>
      <c r="AB138" s="122">
        <f t="shared" si="5"/>
        <v>5676.666666666667</v>
      </c>
      <c r="AC138" t="s">
        <v>552</v>
      </c>
    </row>
    <row r="139" spans="1:29" x14ac:dyDescent="0.35">
      <c r="A139" s="4" t="s">
        <v>53</v>
      </c>
      <c r="B139" s="4">
        <v>7</v>
      </c>
      <c r="C139" s="4" t="s">
        <v>45</v>
      </c>
      <c r="D139" s="5">
        <v>5</v>
      </c>
      <c r="E139" s="4">
        <v>2949</v>
      </c>
      <c r="F139" s="4">
        <v>2949.6</v>
      </c>
      <c r="G139" s="4">
        <v>2780.2</v>
      </c>
      <c r="H139" s="7">
        <v>6</v>
      </c>
      <c r="I139" s="4">
        <v>45.7</v>
      </c>
      <c r="J139" s="4">
        <v>20.399999999999999</v>
      </c>
      <c r="K139" s="4">
        <v>0.15</v>
      </c>
      <c r="L139" s="4">
        <v>2783.4</v>
      </c>
      <c r="M139" s="4">
        <v>0.17</v>
      </c>
      <c r="N139" s="4">
        <v>430.5</v>
      </c>
      <c r="O139" s="4">
        <v>28.7</v>
      </c>
      <c r="P139" s="4">
        <v>365.7</v>
      </c>
      <c r="Q139" s="8">
        <v>1.05720410528479</v>
      </c>
      <c r="R139" s="9">
        <v>0.11306747967479679</v>
      </c>
      <c r="S139" s="10">
        <v>1593.4881845528469</v>
      </c>
      <c r="T139" s="10">
        <v>6020.3130000000001</v>
      </c>
      <c r="U139" s="10">
        <v>8069.4018999999998</v>
      </c>
      <c r="V139" s="10">
        <v>3.302049593495934</v>
      </c>
      <c r="W139" s="11">
        <v>0.1765605691056911</v>
      </c>
      <c r="X139" s="11">
        <v>6.5154029361477095</v>
      </c>
      <c r="Y139" s="8">
        <v>0</v>
      </c>
      <c r="Z139" s="99">
        <v>29.4</v>
      </c>
      <c r="AA139" s="122">
        <f t="shared" si="4"/>
        <v>7.1039735999999989</v>
      </c>
      <c r="AB139" s="122">
        <f t="shared" si="5"/>
        <v>18556</v>
      </c>
      <c r="AC139" t="s">
        <v>553</v>
      </c>
    </row>
    <row r="140" spans="1:29" x14ac:dyDescent="0.35">
      <c r="A140" s="4" t="s">
        <v>53</v>
      </c>
      <c r="B140" s="4">
        <v>7</v>
      </c>
      <c r="C140" s="4" t="s">
        <v>45</v>
      </c>
      <c r="D140" s="5">
        <v>6</v>
      </c>
      <c r="E140" s="4">
        <v>2967</v>
      </c>
      <c r="F140" s="4">
        <v>2967.6</v>
      </c>
      <c r="G140" s="4">
        <v>2796.97</v>
      </c>
      <c r="H140" s="7">
        <v>6</v>
      </c>
      <c r="I140" s="4">
        <v>128</v>
      </c>
      <c r="J140" s="4">
        <v>9.1999999999999993</v>
      </c>
      <c r="K140" s="4">
        <v>0.12</v>
      </c>
      <c r="L140" s="4">
        <v>2708.8</v>
      </c>
      <c r="M140" s="4">
        <v>0.09</v>
      </c>
      <c r="N140" s="4">
        <v>554.5</v>
      </c>
      <c r="O140" s="4">
        <v>13.2</v>
      </c>
      <c r="P140" s="4">
        <v>365.7</v>
      </c>
      <c r="Q140" s="8">
        <v>1.05720410528479</v>
      </c>
      <c r="R140" s="9">
        <v>0.11306747967479679</v>
      </c>
      <c r="S140" s="10">
        <v>1593.4881845528469</v>
      </c>
      <c r="T140" s="10">
        <v>6020.3130000000001</v>
      </c>
      <c r="U140" s="10">
        <v>8069.4018999999998</v>
      </c>
      <c r="V140" s="10">
        <v>3.302049593495934</v>
      </c>
      <c r="W140" s="11">
        <v>0.1765605691056911</v>
      </c>
      <c r="X140" s="11">
        <v>6.5154029361477095</v>
      </c>
      <c r="Y140" s="8">
        <v>0</v>
      </c>
      <c r="Z140" s="99">
        <v>29.4</v>
      </c>
      <c r="AA140" s="122">
        <f t="shared" si="4"/>
        <v>7.1786495999999991</v>
      </c>
      <c r="AB140" s="122">
        <f t="shared" si="5"/>
        <v>22573.333333333336</v>
      </c>
      <c r="AC140" t="s">
        <v>554</v>
      </c>
    </row>
    <row r="141" spans="1:29" x14ac:dyDescent="0.35">
      <c r="A141" s="4" t="s">
        <v>54</v>
      </c>
      <c r="B141" s="4">
        <v>1</v>
      </c>
      <c r="C141" s="4" t="s">
        <v>45</v>
      </c>
      <c r="D141" s="5">
        <v>1</v>
      </c>
      <c r="E141" s="4">
        <v>3522</v>
      </c>
      <c r="F141" s="4">
        <v>3527</v>
      </c>
      <c r="G141" s="4">
        <v>3475.63</v>
      </c>
      <c r="H141" s="7">
        <v>100</v>
      </c>
      <c r="I141" s="4">
        <v>174.1</v>
      </c>
      <c r="J141" s="4">
        <v>54</v>
      </c>
      <c r="K141" s="4">
        <v>0.24</v>
      </c>
      <c r="L141" s="4">
        <v>904.2</v>
      </c>
      <c r="M141" s="4">
        <v>0.48</v>
      </c>
      <c r="N141" s="4">
        <v>242.6</v>
      </c>
      <c r="O141" s="4">
        <v>4.25</v>
      </c>
      <c r="P141" s="4">
        <v>100.8</v>
      </c>
      <c r="Q141" s="8">
        <v>1.1848148348806065</v>
      </c>
      <c r="R141" s="41">
        <v>7.7025503355704655E-2</v>
      </c>
      <c r="S141" s="42">
        <v>1886.0329825503347</v>
      </c>
      <c r="T141" s="42">
        <v>7782.7870999999996</v>
      </c>
      <c r="U141" s="42">
        <v>8413.6270000000004</v>
      </c>
      <c r="V141" s="42">
        <v>4.9884852348993265</v>
      </c>
      <c r="W141" s="43">
        <v>9.8477852348993297E-2</v>
      </c>
      <c r="X141" s="43">
        <v>2.2010874078240179</v>
      </c>
      <c r="Y141" s="8"/>
      <c r="Z141" s="99">
        <v>28.3</v>
      </c>
      <c r="AA141" s="122">
        <f t="shared" si="4"/>
        <v>114.62186879999999</v>
      </c>
      <c r="AB141" s="122">
        <f t="shared" si="5"/>
        <v>3767.5000000000005</v>
      </c>
      <c r="AC141" t="s">
        <v>555</v>
      </c>
    </row>
    <row r="142" spans="1:29" x14ac:dyDescent="0.35">
      <c r="A142" s="4" t="s">
        <v>54</v>
      </c>
      <c r="B142" s="4">
        <v>2</v>
      </c>
      <c r="C142" s="4" t="s">
        <v>45</v>
      </c>
      <c r="D142" s="5">
        <v>1</v>
      </c>
      <c r="E142" s="4">
        <v>3399.9</v>
      </c>
      <c r="F142" s="4">
        <v>3400.7</v>
      </c>
      <c r="G142" s="4">
        <v>3354.56</v>
      </c>
      <c r="H142" s="7">
        <v>8</v>
      </c>
      <c r="I142" s="4">
        <v>118.9</v>
      </c>
      <c r="J142" s="4">
        <v>7.2</v>
      </c>
      <c r="K142" s="4">
        <v>0.08</v>
      </c>
      <c r="L142" s="4">
        <v>2024.4</v>
      </c>
      <c r="M142" s="4">
        <v>0.11</v>
      </c>
      <c r="N142" s="4">
        <v>126.2</v>
      </c>
      <c r="O142" s="4">
        <v>3.24</v>
      </c>
      <c r="P142" s="4">
        <v>132.9</v>
      </c>
      <c r="Q142" s="8">
        <v>1.1848148348806065</v>
      </c>
      <c r="R142" s="44">
        <v>0.12651357142857136</v>
      </c>
      <c r="S142" s="45">
        <v>1582.3972771428571</v>
      </c>
      <c r="T142" s="45">
        <v>7302.4228999999996</v>
      </c>
      <c r="U142" s="45">
        <v>8270.3456999999999</v>
      </c>
      <c r="V142" s="45">
        <v>2.7750992857142847</v>
      </c>
      <c r="W142" s="46">
        <v>0.20311999999999997</v>
      </c>
      <c r="X142" s="46">
        <v>4.2657281573757748</v>
      </c>
      <c r="Y142" s="8"/>
      <c r="Z142" s="99">
        <v>26.9</v>
      </c>
      <c r="AA142" s="122">
        <f t="shared" si="4"/>
        <v>3.4791091199999999</v>
      </c>
      <c r="AB142" s="122">
        <f t="shared" si="5"/>
        <v>25305</v>
      </c>
      <c r="AC142" t="s">
        <v>556</v>
      </c>
    </row>
    <row r="143" spans="1:29" x14ac:dyDescent="0.35">
      <c r="A143" s="4" t="s">
        <v>54</v>
      </c>
      <c r="B143" s="4">
        <v>2</v>
      </c>
      <c r="C143" s="4" t="s">
        <v>45</v>
      </c>
      <c r="D143" s="5">
        <v>2</v>
      </c>
      <c r="E143" s="4">
        <v>3422</v>
      </c>
      <c r="F143" s="4">
        <v>3422.8</v>
      </c>
      <c r="G143" s="4">
        <v>3376.41</v>
      </c>
      <c r="H143" s="7">
        <v>8</v>
      </c>
      <c r="I143" s="4">
        <v>283.5</v>
      </c>
      <c r="J143" s="4">
        <v>15.9</v>
      </c>
      <c r="K143" s="4">
        <v>0.3</v>
      </c>
      <c r="L143" s="4">
        <v>1650.8</v>
      </c>
      <c r="M143" s="4">
        <v>0.38</v>
      </c>
      <c r="N143" s="4">
        <v>251.1</v>
      </c>
      <c r="O143" s="4">
        <v>2.7</v>
      </c>
      <c r="P143" s="4">
        <v>132.9</v>
      </c>
      <c r="Q143" s="8">
        <v>1.1848148348806065</v>
      </c>
      <c r="R143" s="44">
        <v>0.12651357142857136</v>
      </c>
      <c r="S143" s="45">
        <v>1582.3972771428571</v>
      </c>
      <c r="T143" s="45">
        <v>7302.4228999999996</v>
      </c>
      <c r="U143" s="45">
        <v>8270.3456999999999</v>
      </c>
      <c r="V143" s="45">
        <v>2.7750992857142847</v>
      </c>
      <c r="W143" s="46">
        <v>0.20311999999999997</v>
      </c>
      <c r="X143" s="46">
        <v>4.2657281573757748</v>
      </c>
      <c r="Y143" s="8">
        <v>0</v>
      </c>
      <c r="Z143" s="99">
        <v>26.9</v>
      </c>
      <c r="AA143" s="122">
        <f t="shared" si="4"/>
        <v>68.696585999999996</v>
      </c>
      <c r="AB143" s="122">
        <f t="shared" si="5"/>
        <v>5502.666666666667</v>
      </c>
      <c r="AC143" t="s">
        <v>557</v>
      </c>
    </row>
    <row r="144" spans="1:29" x14ac:dyDescent="0.35">
      <c r="A144" s="4" t="s">
        <v>54</v>
      </c>
      <c r="B144" s="4">
        <v>2</v>
      </c>
      <c r="C144" s="4" t="s">
        <v>45</v>
      </c>
      <c r="D144" s="5">
        <v>3</v>
      </c>
      <c r="E144" s="4">
        <v>3454.5</v>
      </c>
      <c r="F144" s="4">
        <v>3455.3</v>
      </c>
      <c r="G144" s="4">
        <v>3408.67</v>
      </c>
      <c r="H144" s="7">
        <v>8</v>
      </c>
      <c r="I144" s="4">
        <v>429.8</v>
      </c>
      <c r="J144" s="4">
        <v>9.9</v>
      </c>
      <c r="K144" s="4">
        <v>0.33</v>
      </c>
      <c r="L144" s="4">
        <v>1964.8</v>
      </c>
      <c r="M144" s="4">
        <v>0.4</v>
      </c>
      <c r="N144" s="4">
        <v>260.89999999999998</v>
      </c>
      <c r="O144" s="4">
        <v>1.85</v>
      </c>
      <c r="P144" s="4">
        <v>132.9</v>
      </c>
      <c r="Q144" s="8">
        <v>1.18481483488061</v>
      </c>
      <c r="R144" s="44">
        <v>0.12651357142857136</v>
      </c>
      <c r="S144" s="45">
        <v>1582.3972771428571</v>
      </c>
      <c r="T144" s="45">
        <v>7302.4228999999996</v>
      </c>
      <c r="U144" s="45">
        <v>8270.3456999999999</v>
      </c>
      <c r="V144" s="45">
        <v>2.7750992857142847</v>
      </c>
      <c r="W144" s="46">
        <v>0.20311999999999997</v>
      </c>
      <c r="X144" s="46">
        <v>4.2657281573757748</v>
      </c>
      <c r="Y144" s="8">
        <v>0</v>
      </c>
      <c r="Z144" s="99">
        <v>26.9</v>
      </c>
      <c r="AA144" s="122">
        <f t="shared" si="4"/>
        <v>71.331155280000004</v>
      </c>
      <c r="AB144" s="122">
        <f t="shared" si="5"/>
        <v>5953.9393939393931</v>
      </c>
      <c r="AC144" t="s">
        <v>558</v>
      </c>
    </row>
    <row r="145" spans="1:29" x14ac:dyDescent="0.35">
      <c r="A145" s="4" t="s">
        <v>54</v>
      </c>
      <c r="B145" s="4">
        <v>3</v>
      </c>
      <c r="C145" s="4" t="s">
        <v>45</v>
      </c>
      <c r="D145" s="5">
        <v>1</v>
      </c>
      <c r="E145" s="4">
        <v>3269.3</v>
      </c>
      <c r="F145" s="4">
        <v>3270.1</v>
      </c>
      <c r="G145" s="4">
        <v>3225.01</v>
      </c>
      <c r="H145" s="7">
        <v>8</v>
      </c>
      <c r="I145" s="4">
        <v>63.4</v>
      </c>
      <c r="J145" s="4">
        <v>14.6</v>
      </c>
      <c r="K145" s="4">
        <v>0.12</v>
      </c>
      <c r="L145" s="4">
        <v>1030.3</v>
      </c>
      <c r="M145" s="4">
        <v>0.03</v>
      </c>
      <c r="N145" s="4">
        <v>619.9</v>
      </c>
      <c r="O145" s="4">
        <v>29.81</v>
      </c>
      <c r="P145" s="4">
        <v>400.4</v>
      </c>
      <c r="Q145" s="8">
        <v>0.82791473037588803</v>
      </c>
      <c r="R145" s="44">
        <v>9.8888080808080758E-2</v>
      </c>
      <c r="S145" s="45">
        <v>1845.1406232323234</v>
      </c>
      <c r="T145" s="45">
        <v>7393.0043999999998</v>
      </c>
      <c r="U145" s="45">
        <v>8039.1709000000001</v>
      </c>
      <c r="V145" s="45">
        <v>3.928119595959592</v>
      </c>
      <c r="W145" s="46">
        <v>0.14248464646464662</v>
      </c>
      <c r="X145" s="46">
        <v>10.580001278868217</v>
      </c>
      <c r="Y145" s="8"/>
      <c r="Z145" s="99">
        <v>30.2</v>
      </c>
      <c r="AA145" s="122">
        <f t="shared" si="4"/>
        <v>5.6427014399999997</v>
      </c>
      <c r="AB145" s="122">
        <f t="shared" si="5"/>
        <v>8585.8333333333339</v>
      </c>
      <c r="AC145" t="s">
        <v>559</v>
      </c>
    </row>
    <row r="146" spans="1:29" x14ac:dyDescent="0.35">
      <c r="A146" s="4" t="s">
        <v>54</v>
      </c>
      <c r="B146" s="4">
        <v>3</v>
      </c>
      <c r="C146" s="4" t="s">
        <v>45</v>
      </c>
      <c r="D146" s="5">
        <v>2</v>
      </c>
      <c r="E146" s="4">
        <v>3295.2</v>
      </c>
      <c r="F146" s="4">
        <v>3296</v>
      </c>
      <c r="G146" s="4">
        <v>3250.74</v>
      </c>
      <c r="H146" s="7">
        <v>8</v>
      </c>
      <c r="I146" s="4">
        <v>91.4</v>
      </c>
      <c r="J146" s="4">
        <v>31.3</v>
      </c>
      <c r="K146" s="4">
        <v>0.66</v>
      </c>
      <c r="L146" s="4">
        <v>1082.0999999999999</v>
      </c>
      <c r="M146" s="4">
        <v>0.52</v>
      </c>
      <c r="N146" s="4">
        <v>1452</v>
      </c>
      <c r="O146" s="4">
        <v>48.4</v>
      </c>
      <c r="P146" s="4">
        <v>400.4</v>
      </c>
      <c r="Q146" s="8">
        <v>0.82791473037588803</v>
      </c>
      <c r="R146" s="44">
        <v>9.8888080808080758E-2</v>
      </c>
      <c r="S146" s="45">
        <v>1845.1406232323234</v>
      </c>
      <c r="T146" s="45">
        <v>7393.0043999999998</v>
      </c>
      <c r="U146" s="45">
        <v>8039.1709000000001</v>
      </c>
      <c r="V146" s="45">
        <v>3.928119595959592</v>
      </c>
      <c r="W146" s="46">
        <v>0.14248464646464662</v>
      </c>
      <c r="X146" s="46">
        <v>10.580001278868217</v>
      </c>
      <c r="Y146" s="8">
        <v>0</v>
      </c>
      <c r="Z146" s="99">
        <v>30.2</v>
      </c>
      <c r="AA146" s="122">
        <f t="shared" si="4"/>
        <v>95.917572960000015</v>
      </c>
      <c r="AB146" s="122">
        <f t="shared" si="5"/>
        <v>1639.5454545454543</v>
      </c>
      <c r="AC146" t="s">
        <v>560</v>
      </c>
    </row>
    <row r="147" spans="1:29" x14ac:dyDescent="0.35">
      <c r="A147" s="4" t="s">
        <v>54</v>
      </c>
      <c r="B147" s="4">
        <v>3</v>
      </c>
      <c r="C147" s="4" t="s">
        <v>45</v>
      </c>
      <c r="D147" s="5">
        <v>3</v>
      </c>
      <c r="E147" s="4">
        <v>3331</v>
      </c>
      <c r="F147" s="4">
        <v>3331.6</v>
      </c>
      <c r="G147" s="4">
        <v>3286.28</v>
      </c>
      <c r="H147" s="7">
        <v>6</v>
      </c>
      <c r="I147" s="4">
        <v>92.2</v>
      </c>
      <c r="J147" s="4">
        <v>37.9</v>
      </c>
      <c r="K147" s="4">
        <v>0.89</v>
      </c>
      <c r="L147" s="4">
        <v>1158.2</v>
      </c>
      <c r="M147" s="4">
        <v>1</v>
      </c>
      <c r="N147" s="4">
        <v>2679.3</v>
      </c>
      <c r="O147" s="4">
        <v>88.54</v>
      </c>
      <c r="P147" s="4">
        <v>400.4</v>
      </c>
      <c r="Q147" s="8">
        <v>0.82791473037588803</v>
      </c>
      <c r="R147" s="44">
        <v>9.8888080808080758E-2</v>
      </c>
      <c r="S147" s="45">
        <v>1845.1406232323234</v>
      </c>
      <c r="T147" s="45">
        <v>7393.0043999999998</v>
      </c>
      <c r="U147" s="45">
        <v>8039.1709000000001</v>
      </c>
      <c r="V147" s="45">
        <v>3.928119595959592</v>
      </c>
      <c r="W147" s="46">
        <v>0.14248464646464662</v>
      </c>
      <c r="X147" s="46">
        <v>10.580001278868217</v>
      </c>
      <c r="Y147" s="8">
        <v>0</v>
      </c>
      <c r="Z147" s="99">
        <v>30.2</v>
      </c>
      <c r="AA147" s="122">
        <f t="shared" si="4"/>
        <v>157.98790855999999</v>
      </c>
      <c r="AB147" s="122">
        <f t="shared" si="5"/>
        <v>1301.3483146067415</v>
      </c>
      <c r="AC147" t="s">
        <v>561</v>
      </c>
    </row>
    <row r="148" spans="1:29" x14ac:dyDescent="0.35">
      <c r="A148" s="4" t="s">
        <v>54</v>
      </c>
      <c r="B148" s="4">
        <v>3</v>
      </c>
      <c r="C148" s="4" t="s">
        <v>45</v>
      </c>
      <c r="D148" s="5">
        <v>4</v>
      </c>
      <c r="E148" s="4">
        <v>3358.4</v>
      </c>
      <c r="F148" s="4">
        <v>3359</v>
      </c>
      <c r="G148" s="4">
        <v>3313.48</v>
      </c>
      <c r="H148" s="7">
        <v>6</v>
      </c>
      <c r="I148" s="4">
        <v>85</v>
      </c>
      <c r="J148" s="4">
        <v>14.9</v>
      </c>
      <c r="K148" s="4">
        <v>0.52</v>
      </c>
      <c r="L148" s="4">
        <v>1211.9000000000001</v>
      </c>
      <c r="M148" s="4">
        <v>0.25</v>
      </c>
      <c r="N148" s="4">
        <v>2398.1999999999998</v>
      </c>
      <c r="O148" s="4">
        <v>86.04</v>
      </c>
      <c r="P148" s="4">
        <v>400.4</v>
      </c>
      <c r="Q148" s="8">
        <v>0.82791473037588803</v>
      </c>
      <c r="R148" s="44">
        <v>9.8888080808080758E-2</v>
      </c>
      <c r="S148" s="45">
        <v>1845.1406232323234</v>
      </c>
      <c r="T148" s="45">
        <v>7393.0043999999998</v>
      </c>
      <c r="U148" s="45">
        <v>8039.1709000000001</v>
      </c>
      <c r="V148" s="45">
        <v>3.928119595959592</v>
      </c>
      <c r="W148" s="46">
        <v>0.14248464646464662</v>
      </c>
      <c r="X148" s="46">
        <v>10.580001278868217</v>
      </c>
      <c r="Y148" s="8">
        <v>0</v>
      </c>
      <c r="Z148" s="99">
        <v>30.2</v>
      </c>
      <c r="AA148" s="122">
        <f t="shared" si="4"/>
        <v>33.455863999999998</v>
      </c>
      <c r="AB148" s="122">
        <f t="shared" si="5"/>
        <v>2330.5769230769233</v>
      </c>
      <c r="AC148" t="s">
        <v>562</v>
      </c>
    </row>
    <row r="149" spans="1:29" x14ac:dyDescent="0.35">
      <c r="A149" s="4" t="s">
        <v>54</v>
      </c>
      <c r="B149" s="4">
        <v>4</v>
      </c>
      <c r="C149" s="4" t="s">
        <v>45</v>
      </c>
      <c r="D149" s="5">
        <v>1</v>
      </c>
      <c r="E149" s="4">
        <v>3168.5</v>
      </c>
      <c r="F149" s="4">
        <v>3169.1</v>
      </c>
      <c r="G149" s="4">
        <v>3124.78</v>
      </c>
      <c r="H149" s="7">
        <v>6</v>
      </c>
      <c r="I149" s="4">
        <v>181.4</v>
      </c>
      <c r="J149" s="4">
        <v>14.9</v>
      </c>
      <c r="K149" s="4">
        <v>0.19</v>
      </c>
      <c r="L149" s="4">
        <v>2159.5</v>
      </c>
      <c r="M149" s="4">
        <v>0.16</v>
      </c>
      <c r="N149" s="4">
        <v>577.4</v>
      </c>
      <c r="O149" s="4">
        <v>9.6999999999999993</v>
      </c>
      <c r="P149" s="4">
        <v>237.8</v>
      </c>
      <c r="Q149" s="8">
        <v>1.0215491765743201</v>
      </c>
      <c r="R149" s="44">
        <v>0.12822727272727283</v>
      </c>
      <c r="S149" s="45">
        <v>1479.1729343434342</v>
      </c>
      <c r="T149" s="45">
        <v>7073.0796</v>
      </c>
      <c r="U149" s="45">
        <v>7894.8193000000001</v>
      </c>
      <c r="V149" s="45">
        <v>4.1845813131313125</v>
      </c>
      <c r="W149" s="46">
        <v>0.21389393939393925</v>
      </c>
      <c r="X149" s="46">
        <v>6.3529600093199283</v>
      </c>
      <c r="Y149" s="8"/>
      <c r="Z149" s="99">
        <v>30.2</v>
      </c>
      <c r="AA149" s="122">
        <f t="shared" si="4"/>
        <v>26.088004720000001</v>
      </c>
      <c r="AB149" s="122">
        <f t="shared" si="5"/>
        <v>11365.78947368421</v>
      </c>
      <c r="AC149" t="s">
        <v>563</v>
      </c>
    </row>
    <row r="150" spans="1:29" x14ac:dyDescent="0.35">
      <c r="A150" s="4" t="s">
        <v>54</v>
      </c>
      <c r="B150" s="4">
        <v>4</v>
      </c>
      <c r="C150" s="4" t="s">
        <v>45</v>
      </c>
      <c r="D150" s="5">
        <v>2</v>
      </c>
      <c r="E150" s="4">
        <v>3185</v>
      </c>
      <c r="F150" s="4">
        <v>3185.6</v>
      </c>
      <c r="G150" s="4">
        <v>3141.22</v>
      </c>
      <c r="H150" s="7">
        <v>6</v>
      </c>
      <c r="I150" s="4">
        <v>265.2</v>
      </c>
      <c r="J150" s="4">
        <v>14.6</v>
      </c>
      <c r="K150" s="4">
        <v>0.33</v>
      </c>
      <c r="L150" s="4">
        <v>2176.6</v>
      </c>
      <c r="M150" s="4">
        <v>0.57999999999999996</v>
      </c>
      <c r="N150" s="4">
        <v>715.7</v>
      </c>
      <c r="O150" s="4">
        <v>8.23</v>
      </c>
      <c r="P150" s="4">
        <v>237.8</v>
      </c>
      <c r="Q150" s="8">
        <v>1.0215491765743201</v>
      </c>
      <c r="R150" s="44">
        <v>0.12822727272727283</v>
      </c>
      <c r="S150" s="45">
        <v>1479.1729343434342</v>
      </c>
      <c r="T150" s="45">
        <v>7073.0796</v>
      </c>
      <c r="U150" s="45">
        <v>7894.8193000000001</v>
      </c>
      <c r="V150" s="45">
        <v>4.1845813131313125</v>
      </c>
      <c r="W150" s="46">
        <v>0.21389393939393925</v>
      </c>
      <c r="X150" s="46">
        <v>6.3529600093199283</v>
      </c>
      <c r="Y150" s="8">
        <v>0</v>
      </c>
      <c r="Z150" s="99">
        <v>30.2</v>
      </c>
      <c r="AA150" s="122">
        <f t="shared" si="4"/>
        <v>64.908866880000005</v>
      </c>
      <c r="AB150" s="122">
        <f t="shared" si="5"/>
        <v>6595.7575757575751</v>
      </c>
      <c r="AC150" t="s">
        <v>564</v>
      </c>
    </row>
    <row r="151" spans="1:29" x14ac:dyDescent="0.35">
      <c r="A151" s="4" t="s">
        <v>54</v>
      </c>
      <c r="B151" s="4">
        <v>4</v>
      </c>
      <c r="C151" s="4" t="s">
        <v>45</v>
      </c>
      <c r="D151" s="5">
        <v>3</v>
      </c>
      <c r="E151" s="4">
        <v>3197</v>
      </c>
      <c r="F151" s="4">
        <v>3197.6</v>
      </c>
      <c r="G151" s="4">
        <v>3153.15</v>
      </c>
      <c r="H151" s="7">
        <v>6</v>
      </c>
      <c r="I151" s="4">
        <v>210.3</v>
      </c>
      <c r="J151" s="4">
        <v>13.4</v>
      </c>
      <c r="K151" s="4">
        <v>0.28000000000000003</v>
      </c>
      <c r="L151" s="4">
        <v>2202.9</v>
      </c>
      <c r="M151" s="4">
        <v>0.37</v>
      </c>
      <c r="N151" s="4">
        <v>547.5</v>
      </c>
      <c r="O151" s="4">
        <v>7.94</v>
      </c>
      <c r="P151" s="4">
        <v>237.8</v>
      </c>
      <c r="Q151" s="8">
        <v>1.0215491765743201</v>
      </c>
      <c r="R151" s="44">
        <v>0.12822727272727283</v>
      </c>
      <c r="S151" s="45">
        <v>1479.1729343434342</v>
      </c>
      <c r="T151" s="45">
        <v>7073.0796</v>
      </c>
      <c r="U151" s="45">
        <v>7894.8193000000001</v>
      </c>
      <c r="V151" s="45">
        <v>4.1845813131313125</v>
      </c>
      <c r="W151" s="46">
        <v>0.21389393939393925</v>
      </c>
      <c r="X151" s="46">
        <v>6.3529600093199283</v>
      </c>
      <c r="Y151" s="8">
        <v>0</v>
      </c>
      <c r="Z151" s="99">
        <v>30.2</v>
      </c>
      <c r="AA151" s="122">
        <f t="shared" si="4"/>
        <v>40.083516480000007</v>
      </c>
      <c r="AB151" s="122">
        <f t="shared" si="5"/>
        <v>7867.5</v>
      </c>
      <c r="AC151" t="s">
        <v>565</v>
      </c>
    </row>
    <row r="152" spans="1:29" x14ac:dyDescent="0.35">
      <c r="A152" s="4" t="s">
        <v>54</v>
      </c>
      <c r="B152" s="4">
        <v>4</v>
      </c>
      <c r="C152" s="4" t="s">
        <v>45</v>
      </c>
      <c r="D152" s="5">
        <v>4</v>
      </c>
      <c r="E152" s="4">
        <v>3223</v>
      </c>
      <c r="F152" s="4">
        <v>3223.6</v>
      </c>
      <c r="G152" s="4">
        <v>3178.97</v>
      </c>
      <c r="H152" s="7">
        <v>6</v>
      </c>
      <c r="I152" s="4">
        <v>228.6</v>
      </c>
      <c r="J152" s="4">
        <v>27.4</v>
      </c>
      <c r="K152" s="4">
        <v>0.18</v>
      </c>
      <c r="L152" s="4">
        <v>2536.5</v>
      </c>
      <c r="M152" s="4">
        <v>0.44</v>
      </c>
      <c r="N152" s="4">
        <v>309.39999999999998</v>
      </c>
      <c r="O152" s="4">
        <v>4.13</v>
      </c>
      <c r="P152" s="4">
        <v>237.8</v>
      </c>
      <c r="Q152" s="8">
        <v>1.0215491765743201</v>
      </c>
      <c r="R152" s="44">
        <v>0.12822727272727283</v>
      </c>
      <c r="S152" s="45">
        <v>1479.1729343434342</v>
      </c>
      <c r="T152" s="45">
        <v>7073.0796</v>
      </c>
      <c r="U152" s="45">
        <v>7894.8193000000001</v>
      </c>
      <c r="V152" s="45">
        <v>4.1845813131313125</v>
      </c>
      <c r="W152" s="46">
        <v>0.21389393939393925</v>
      </c>
      <c r="X152" s="46">
        <v>6.3529600093199283</v>
      </c>
      <c r="Y152" s="8">
        <v>0</v>
      </c>
      <c r="Z152" s="99">
        <v>30.2</v>
      </c>
      <c r="AA152" s="122">
        <f t="shared" si="4"/>
        <v>57.274724159999991</v>
      </c>
      <c r="AB152" s="122">
        <f t="shared" si="5"/>
        <v>14091.666666666668</v>
      </c>
      <c r="AC152" t="s">
        <v>566</v>
      </c>
    </row>
    <row r="153" spans="1:29" x14ac:dyDescent="0.35">
      <c r="A153" s="4" t="s">
        <v>54</v>
      </c>
      <c r="B153" s="4">
        <v>5</v>
      </c>
      <c r="C153" s="4" t="s">
        <v>45</v>
      </c>
      <c r="D153" s="5">
        <v>1</v>
      </c>
      <c r="E153" s="4">
        <v>3097.4</v>
      </c>
      <c r="F153" s="4">
        <v>3098.8</v>
      </c>
      <c r="G153" s="4">
        <v>3054.38</v>
      </c>
      <c r="H153" s="7">
        <v>14</v>
      </c>
      <c r="I153" s="4">
        <v>201.2</v>
      </c>
      <c r="J153" s="4">
        <v>16.2</v>
      </c>
      <c r="K153" s="4">
        <v>0.77</v>
      </c>
      <c r="L153" s="4">
        <v>3337.8</v>
      </c>
      <c r="M153" s="4">
        <v>0.44</v>
      </c>
      <c r="N153" s="4">
        <v>1022.6</v>
      </c>
      <c r="O153" s="4">
        <v>15.49</v>
      </c>
      <c r="P153" s="4">
        <v>178.2</v>
      </c>
      <c r="Q153" s="8">
        <v>11195.580799040001</v>
      </c>
      <c r="R153" s="9">
        <v>0.13811250000000003</v>
      </c>
      <c r="S153" s="10">
        <v>1989.8529508333334</v>
      </c>
      <c r="T153" s="10">
        <v>7034.3852999999999</v>
      </c>
      <c r="U153" s="10">
        <v>7761.6787000000004</v>
      </c>
      <c r="V153" s="10">
        <v>3.6044691666666666</v>
      </c>
      <c r="W153" s="11">
        <v>0.22816416666666672</v>
      </c>
      <c r="X153" s="11">
        <v>4.1071554194040036</v>
      </c>
      <c r="Y153" s="8"/>
      <c r="Z153" s="99">
        <v>20</v>
      </c>
      <c r="AA153" s="122">
        <f t="shared" si="4"/>
        <v>127.49625503999998</v>
      </c>
      <c r="AB153" s="122">
        <f t="shared" si="5"/>
        <v>4334.8051948051952</v>
      </c>
      <c r="AC153" t="s">
        <v>567</v>
      </c>
    </row>
    <row r="154" spans="1:29" x14ac:dyDescent="0.35">
      <c r="A154" s="4" t="s">
        <v>54</v>
      </c>
      <c r="B154" s="4">
        <v>5</v>
      </c>
      <c r="C154" s="4" t="s">
        <v>45</v>
      </c>
      <c r="D154" s="5">
        <v>2</v>
      </c>
      <c r="E154" s="4">
        <v>3120.1</v>
      </c>
      <c r="F154" s="4">
        <v>3121.5</v>
      </c>
      <c r="G154" s="4">
        <v>3076.87</v>
      </c>
      <c r="H154" s="7">
        <v>14</v>
      </c>
      <c r="I154" s="4">
        <v>118.9</v>
      </c>
      <c r="J154" s="4">
        <v>24.6</v>
      </c>
      <c r="K154" s="4">
        <v>0.45</v>
      </c>
      <c r="L154" s="4">
        <v>4405.5</v>
      </c>
      <c r="M154" s="4">
        <v>0.4</v>
      </c>
      <c r="N154" s="4">
        <v>413.3</v>
      </c>
      <c r="O154" s="4">
        <v>10.6</v>
      </c>
      <c r="P154" s="4">
        <v>178.2</v>
      </c>
      <c r="Q154" s="8">
        <v>1.1127495548402766</v>
      </c>
      <c r="R154" s="9">
        <v>0.13811250000000003</v>
      </c>
      <c r="S154" s="10">
        <v>1989.8529508333334</v>
      </c>
      <c r="T154" s="10">
        <v>7034.3852999999999</v>
      </c>
      <c r="U154" s="10">
        <v>7761.6787000000004</v>
      </c>
      <c r="V154" s="10">
        <v>3.6044691666666666</v>
      </c>
      <c r="W154" s="11">
        <v>0.22816416666666672</v>
      </c>
      <c r="X154" s="11">
        <v>4.1071554194040036</v>
      </c>
      <c r="Y154" s="8">
        <v>0</v>
      </c>
      <c r="Z154" s="99">
        <v>20</v>
      </c>
      <c r="AA154" s="122">
        <f t="shared" si="4"/>
        <v>66.864128400000013</v>
      </c>
      <c r="AB154" s="122">
        <f t="shared" si="5"/>
        <v>9790</v>
      </c>
      <c r="AC154" t="s">
        <v>568</v>
      </c>
    </row>
    <row r="155" spans="1:29" x14ac:dyDescent="0.35">
      <c r="A155" s="4" t="s">
        <v>54</v>
      </c>
      <c r="B155" s="4">
        <v>6</v>
      </c>
      <c r="C155" s="4" t="s">
        <v>45</v>
      </c>
      <c r="D155" s="5">
        <v>1</v>
      </c>
      <c r="E155" s="4">
        <v>3000.4</v>
      </c>
      <c r="F155" s="4">
        <v>3001</v>
      </c>
      <c r="G155" s="4">
        <v>2958.67</v>
      </c>
      <c r="H155" s="7">
        <v>6</v>
      </c>
      <c r="I155" s="4">
        <v>128</v>
      </c>
      <c r="J155" s="4">
        <v>16.600000000000001</v>
      </c>
      <c r="K155" s="4">
        <v>0.25</v>
      </c>
      <c r="L155" s="4">
        <v>3000.8</v>
      </c>
      <c r="M155" s="4">
        <v>0.27</v>
      </c>
      <c r="N155" s="4">
        <v>544.79999999999995</v>
      </c>
      <c r="O155" s="4">
        <v>12.97</v>
      </c>
      <c r="P155" s="4">
        <v>349.2</v>
      </c>
      <c r="Q155" s="8">
        <v>1.0176217627521316</v>
      </c>
      <c r="R155" s="9">
        <v>0.13111769911504415</v>
      </c>
      <c r="S155" s="10">
        <v>1447.3097368731565</v>
      </c>
      <c r="T155" s="10">
        <v>6669.8486000000003</v>
      </c>
      <c r="U155" s="10">
        <v>7612.2183000000005</v>
      </c>
      <c r="V155" s="10">
        <v>3.4192510324483796</v>
      </c>
      <c r="W155" s="11">
        <v>0.21625132743362832</v>
      </c>
      <c r="X155" s="11">
        <v>10.99691662334426</v>
      </c>
      <c r="Y155" s="8"/>
      <c r="Z155" s="99">
        <v>29.8</v>
      </c>
      <c r="AA155" s="122">
        <f t="shared" si="4"/>
        <v>26.984960000000001</v>
      </c>
      <c r="AB155" s="122">
        <f t="shared" si="5"/>
        <v>12003.2</v>
      </c>
      <c r="AC155" t="s">
        <v>569</v>
      </c>
    </row>
    <row r="156" spans="1:29" x14ac:dyDescent="0.35">
      <c r="A156" s="4" t="s">
        <v>54</v>
      </c>
      <c r="B156" s="4">
        <v>6</v>
      </c>
      <c r="C156" s="4" t="s">
        <v>45</v>
      </c>
      <c r="D156" s="5">
        <v>2</v>
      </c>
      <c r="E156" s="4">
        <v>3018.7</v>
      </c>
      <c r="F156" s="4">
        <v>3019.3</v>
      </c>
      <c r="G156" s="4">
        <v>2976.71</v>
      </c>
      <c r="H156" s="7">
        <v>6</v>
      </c>
      <c r="I156" s="4">
        <v>171.5</v>
      </c>
      <c r="J156" s="4">
        <v>13.8</v>
      </c>
      <c r="K156" s="4">
        <v>0.32</v>
      </c>
      <c r="L156" s="4">
        <v>3042.8</v>
      </c>
      <c r="M156" s="4">
        <v>0.25</v>
      </c>
      <c r="N156" s="4">
        <v>1896.4</v>
      </c>
      <c r="O156" s="4">
        <v>33.700000000000003</v>
      </c>
      <c r="P156" s="4">
        <v>349.2</v>
      </c>
      <c r="Q156" s="8">
        <v>1.0176217627521316</v>
      </c>
      <c r="R156" s="9">
        <v>0.13111769911504415</v>
      </c>
      <c r="S156" s="10">
        <v>1447.3097368731565</v>
      </c>
      <c r="T156" s="10">
        <v>6669.8486000000003</v>
      </c>
      <c r="U156" s="10">
        <v>7612.2183000000005</v>
      </c>
      <c r="V156" s="10">
        <v>3.4192510324483796</v>
      </c>
      <c r="W156" s="11">
        <v>0.21625132743362832</v>
      </c>
      <c r="X156" s="11">
        <v>10.99691662334426</v>
      </c>
      <c r="Y156" s="8">
        <v>0</v>
      </c>
      <c r="Z156" s="99">
        <v>29.8</v>
      </c>
      <c r="AA156" s="122">
        <f t="shared" si="4"/>
        <v>38.473075200000004</v>
      </c>
      <c r="AB156" s="122">
        <f t="shared" si="5"/>
        <v>9508.75</v>
      </c>
      <c r="AC156" t="s">
        <v>570</v>
      </c>
    </row>
    <row r="157" spans="1:29" x14ac:dyDescent="0.35">
      <c r="A157" s="4" t="s">
        <v>54</v>
      </c>
      <c r="B157" s="4">
        <v>6</v>
      </c>
      <c r="C157" s="4" t="s">
        <v>45</v>
      </c>
      <c r="D157" s="5">
        <v>3</v>
      </c>
      <c r="E157" s="4">
        <v>3034</v>
      </c>
      <c r="F157" s="4">
        <v>3034.6</v>
      </c>
      <c r="G157" s="4">
        <v>2991.78</v>
      </c>
      <c r="H157" s="7">
        <v>6</v>
      </c>
      <c r="I157" s="4">
        <v>73.3</v>
      </c>
      <c r="J157" s="4">
        <v>13.3</v>
      </c>
      <c r="K157" s="4">
        <v>0.25</v>
      </c>
      <c r="L157" s="4">
        <v>1263</v>
      </c>
      <c r="M157" s="4">
        <v>0.08</v>
      </c>
      <c r="N157" s="4">
        <v>797.8</v>
      </c>
      <c r="O157" s="4">
        <v>33.19</v>
      </c>
      <c r="P157" s="4">
        <v>349.2</v>
      </c>
      <c r="Q157" s="8">
        <v>1.01762176275213</v>
      </c>
      <c r="R157" s="9">
        <v>0.13111769911504415</v>
      </c>
      <c r="S157" s="10">
        <v>1447.3097368731565</v>
      </c>
      <c r="T157" s="10">
        <v>6669.8486000000003</v>
      </c>
      <c r="U157" s="10">
        <v>7612.2183000000005</v>
      </c>
      <c r="V157" s="10">
        <v>3.4192510324483796</v>
      </c>
      <c r="W157" s="11">
        <v>0.21625132743362832</v>
      </c>
      <c r="X157" s="11">
        <v>10.99691662334426</v>
      </c>
      <c r="Y157" s="8">
        <v>0</v>
      </c>
      <c r="Z157" s="99">
        <v>29.8</v>
      </c>
      <c r="AA157" s="122">
        <f t="shared" si="4"/>
        <v>12.381103</v>
      </c>
      <c r="AB157" s="122">
        <f t="shared" si="5"/>
        <v>5052</v>
      </c>
      <c r="AC157" t="s">
        <v>571</v>
      </c>
    </row>
    <row r="158" spans="1:29" x14ac:dyDescent="0.35">
      <c r="A158" s="4" t="s">
        <v>54</v>
      </c>
      <c r="B158" s="4">
        <v>6</v>
      </c>
      <c r="C158" s="4" t="s">
        <v>45</v>
      </c>
      <c r="D158" s="5">
        <v>4</v>
      </c>
      <c r="E158" s="4">
        <v>3058.4</v>
      </c>
      <c r="F158" s="4">
        <v>3059</v>
      </c>
      <c r="G158" s="4">
        <v>3015.83</v>
      </c>
      <c r="H158" s="7">
        <v>6</v>
      </c>
      <c r="I158" s="4">
        <v>136.69999999999999</v>
      </c>
      <c r="J158" s="4">
        <v>23.5</v>
      </c>
      <c r="K158" s="4">
        <v>0.35</v>
      </c>
      <c r="L158" s="4">
        <v>1320.9</v>
      </c>
      <c r="M158" s="4">
        <v>0.34</v>
      </c>
      <c r="N158" s="4">
        <v>1357.4</v>
      </c>
      <c r="O158" s="4">
        <v>30.27</v>
      </c>
      <c r="P158" s="4">
        <v>349.2</v>
      </c>
      <c r="Q158" s="8">
        <v>1.01762176275213</v>
      </c>
      <c r="R158" s="9">
        <v>0.13111769911504415</v>
      </c>
      <c r="S158" s="10">
        <v>1447.3097368731565</v>
      </c>
      <c r="T158" s="10">
        <v>6669.8486000000003</v>
      </c>
      <c r="U158" s="10">
        <v>7612.2183000000005</v>
      </c>
      <c r="V158" s="10">
        <v>3.4192510324483796</v>
      </c>
      <c r="W158" s="11">
        <v>0.21625132743362832</v>
      </c>
      <c r="X158" s="11">
        <v>10.99691662334426</v>
      </c>
      <c r="Y158" s="8">
        <v>0</v>
      </c>
      <c r="Z158" s="99">
        <v>29.8</v>
      </c>
      <c r="AA158" s="122">
        <f t="shared" si="4"/>
        <v>57.117360999999988</v>
      </c>
      <c r="AB158" s="122">
        <f t="shared" si="5"/>
        <v>3774.0000000000005</v>
      </c>
      <c r="AC158" t="s">
        <v>572</v>
      </c>
    </row>
    <row r="159" spans="1:29" x14ac:dyDescent="0.35">
      <c r="A159" s="4" t="s">
        <v>54</v>
      </c>
      <c r="B159" s="4">
        <v>6</v>
      </c>
      <c r="C159" s="4" t="s">
        <v>45</v>
      </c>
      <c r="D159" s="5">
        <v>5</v>
      </c>
      <c r="E159" s="4">
        <v>3074.7</v>
      </c>
      <c r="F159" s="4">
        <v>3075.3</v>
      </c>
      <c r="G159" s="4">
        <v>3031.89</v>
      </c>
      <c r="H159" s="7">
        <v>6</v>
      </c>
      <c r="I159" s="4">
        <v>237.7</v>
      </c>
      <c r="J159" s="4">
        <v>17.100000000000001</v>
      </c>
      <c r="K159" s="4">
        <v>0.32</v>
      </c>
      <c r="L159" s="4">
        <v>2566.6999999999998</v>
      </c>
      <c r="M159" s="4">
        <v>0.45</v>
      </c>
      <c r="N159" s="4">
        <v>1053.9000000000001</v>
      </c>
      <c r="O159" s="4">
        <v>13.51</v>
      </c>
      <c r="P159" s="4">
        <v>349.2</v>
      </c>
      <c r="Q159" s="8">
        <v>1.01762176275213</v>
      </c>
      <c r="R159" s="9">
        <v>0.13111769911504415</v>
      </c>
      <c r="S159" s="10">
        <v>1447.3097368731565</v>
      </c>
      <c r="T159" s="10">
        <v>6669.8486000000003</v>
      </c>
      <c r="U159" s="10">
        <v>7612.2183000000005</v>
      </c>
      <c r="V159" s="10">
        <v>3.4192510324483796</v>
      </c>
      <c r="W159" s="11">
        <v>0.21625132743362832</v>
      </c>
      <c r="X159" s="11">
        <v>10.99691662334426</v>
      </c>
      <c r="Y159" s="8">
        <v>0</v>
      </c>
      <c r="Z159" s="99">
        <v>29.8</v>
      </c>
      <c r="AA159" s="122">
        <f t="shared" si="4"/>
        <v>66.075275520000005</v>
      </c>
      <c r="AB159" s="122">
        <f t="shared" si="5"/>
        <v>8020.9374999999991</v>
      </c>
      <c r="AC159" t="s">
        <v>573</v>
      </c>
    </row>
    <row r="160" spans="1:29" x14ac:dyDescent="0.35">
      <c r="A160" s="4" t="s">
        <v>54</v>
      </c>
      <c r="B160" s="4">
        <v>7</v>
      </c>
      <c r="C160" s="4" t="s">
        <v>45</v>
      </c>
      <c r="D160" s="5">
        <v>1</v>
      </c>
      <c r="E160" s="4">
        <v>2877</v>
      </c>
      <c r="F160" s="4">
        <v>2877.6</v>
      </c>
      <c r="G160" s="4">
        <v>2836.98</v>
      </c>
      <c r="H160" s="7">
        <v>6</v>
      </c>
      <c r="I160" s="4">
        <v>173.7</v>
      </c>
      <c r="J160" s="4">
        <v>14.3</v>
      </c>
      <c r="K160" s="4">
        <v>0.76</v>
      </c>
      <c r="L160" s="4">
        <v>1479.6</v>
      </c>
      <c r="M160" s="4">
        <v>0.61</v>
      </c>
      <c r="N160" s="4">
        <v>1353.3</v>
      </c>
      <c r="O160" s="4">
        <v>23.74</v>
      </c>
      <c r="P160" s="4">
        <v>325.10000000000002</v>
      </c>
      <c r="Q160" s="8">
        <v>0.98844636253994123</v>
      </c>
      <c r="R160" s="9">
        <v>0.13843566176470584</v>
      </c>
      <c r="S160" s="10">
        <v>1453.5982165441173</v>
      </c>
      <c r="T160" s="10">
        <v>6608.0312999999996</v>
      </c>
      <c r="U160" s="10">
        <v>7187.2367999999997</v>
      </c>
      <c r="V160" s="10">
        <v>2.7342062499999997</v>
      </c>
      <c r="W160" s="11">
        <v>0.31477573529411768</v>
      </c>
      <c r="X160" s="11">
        <v>12.796258066627528</v>
      </c>
      <c r="Y160" s="8"/>
      <c r="Z160" s="99">
        <v>29.8</v>
      </c>
      <c r="AA160" s="122">
        <f t="shared" si="4"/>
        <v>95.898797279999982</v>
      </c>
      <c r="AB160" s="122">
        <f t="shared" si="5"/>
        <v>1946.8421052631577</v>
      </c>
      <c r="AC160" t="s">
        <v>574</v>
      </c>
    </row>
    <row r="161" spans="1:29" x14ac:dyDescent="0.35">
      <c r="A161" s="4" t="s">
        <v>54</v>
      </c>
      <c r="B161" s="4">
        <v>7</v>
      </c>
      <c r="C161" s="4" t="s">
        <v>45</v>
      </c>
      <c r="D161" s="5">
        <v>2</v>
      </c>
      <c r="E161" s="4">
        <v>2888.5</v>
      </c>
      <c r="F161" s="4">
        <v>2889.1</v>
      </c>
      <c r="G161" s="4">
        <v>2848.32</v>
      </c>
      <c r="H161" s="7">
        <v>6</v>
      </c>
      <c r="I161" s="4">
        <v>167</v>
      </c>
      <c r="J161" s="4">
        <v>6.8</v>
      </c>
      <c r="K161" s="4">
        <v>0.65</v>
      </c>
      <c r="L161" s="4">
        <v>1504.4</v>
      </c>
      <c r="M161" s="4">
        <v>0.27</v>
      </c>
      <c r="N161" s="4">
        <v>1432.4</v>
      </c>
      <c r="O161" s="4">
        <v>26.15</v>
      </c>
      <c r="P161" s="4">
        <v>325.10000000000002</v>
      </c>
      <c r="Q161" s="8">
        <v>0.98844636253994123</v>
      </c>
      <c r="R161" s="9">
        <v>0.13843566176470584</v>
      </c>
      <c r="S161" s="10">
        <v>1453.5982165441173</v>
      </c>
      <c r="T161" s="10">
        <v>6608.0312999999996</v>
      </c>
      <c r="U161" s="10">
        <v>7187.2367999999997</v>
      </c>
      <c r="V161" s="10">
        <v>2.7342062499999997</v>
      </c>
      <c r="W161" s="11">
        <v>0.31477573529411768</v>
      </c>
      <c r="X161" s="11">
        <v>12.796258066627528</v>
      </c>
      <c r="Y161" s="8">
        <v>0</v>
      </c>
      <c r="Z161" s="99">
        <v>29.8</v>
      </c>
      <c r="AA161" s="122">
        <f t="shared" si="4"/>
        <v>37.497512</v>
      </c>
      <c r="AB161" s="122">
        <f t="shared" si="5"/>
        <v>2314.4615384615386</v>
      </c>
      <c r="AC161" t="s">
        <v>575</v>
      </c>
    </row>
    <row r="162" spans="1:29" x14ac:dyDescent="0.35">
      <c r="A162" s="4" t="s">
        <v>54</v>
      </c>
      <c r="B162" s="4">
        <v>7</v>
      </c>
      <c r="C162" s="4" t="s">
        <v>45</v>
      </c>
      <c r="D162" s="5">
        <v>3</v>
      </c>
      <c r="E162" s="4">
        <v>2899</v>
      </c>
      <c r="F162" s="4">
        <v>2899.6</v>
      </c>
      <c r="G162" s="4">
        <v>2858.66</v>
      </c>
      <c r="H162" s="7">
        <v>6</v>
      </c>
      <c r="I162" s="4">
        <v>106.8</v>
      </c>
      <c r="J162" s="4">
        <v>12.5</v>
      </c>
      <c r="K162" s="4">
        <v>0.46</v>
      </c>
      <c r="L162" s="4">
        <v>2509.4</v>
      </c>
      <c r="M162" s="4">
        <v>0.24</v>
      </c>
      <c r="N162" s="4">
        <v>1226.5</v>
      </c>
      <c r="O162" s="4">
        <v>35</v>
      </c>
      <c r="P162" s="4">
        <v>325.10000000000002</v>
      </c>
      <c r="Q162" s="8">
        <v>0.988446362539941</v>
      </c>
      <c r="R162" s="9">
        <v>0.13843566176470584</v>
      </c>
      <c r="S162" s="10">
        <v>1453.5982165441173</v>
      </c>
      <c r="T162" s="10">
        <v>6608.0312999999996</v>
      </c>
      <c r="U162" s="10">
        <v>7187.2367999999997</v>
      </c>
      <c r="V162" s="10">
        <v>2.7342062499999997</v>
      </c>
      <c r="W162" s="11">
        <v>0.31477573529411768</v>
      </c>
      <c r="X162" s="11">
        <v>12.796258066627528</v>
      </c>
      <c r="Y162" s="8">
        <v>0</v>
      </c>
      <c r="Z162" s="99">
        <v>29.8</v>
      </c>
      <c r="AA162" s="122">
        <f t="shared" si="4"/>
        <v>31.196280000000002</v>
      </c>
      <c r="AB162" s="122">
        <f t="shared" si="5"/>
        <v>5455.217391304348</v>
      </c>
      <c r="AC162" t="s">
        <v>576</v>
      </c>
    </row>
    <row r="163" spans="1:29" x14ac:dyDescent="0.35">
      <c r="A163" s="4" t="s">
        <v>54</v>
      </c>
      <c r="B163" s="4">
        <v>7</v>
      </c>
      <c r="C163" s="4" t="s">
        <v>45</v>
      </c>
      <c r="D163" s="5">
        <v>4</v>
      </c>
      <c r="E163" s="4">
        <v>2919.7</v>
      </c>
      <c r="F163" s="4">
        <v>2920.3</v>
      </c>
      <c r="G163" s="4">
        <v>2879.07</v>
      </c>
      <c r="H163" s="7">
        <v>6</v>
      </c>
      <c r="I163" s="4">
        <v>109.7</v>
      </c>
      <c r="J163" s="4">
        <v>12.6</v>
      </c>
      <c r="K163" s="4">
        <v>0.14000000000000001</v>
      </c>
      <c r="L163" s="4">
        <v>2577.6999999999998</v>
      </c>
      <c r="M163" s="4">
        <v>0.21</v>
      </c>
      <c r="N163" s="4">
        <v>330</v>
      </c>
      <c r="O163" s="4">
        <v>9.17</v>
      </c>
      <c r="P163" s="4">
        <v>325.10000000000002</v>
      </c>
      <c r="Q163" s="8">
        <v>0.988446362539941</v>
      </c>
      <c r="R163" s="9">
        <v>0.13843566176470584</v>
      </c>
      <c r="S163" s="10">
        <v>1453.5982165441173</v>
      </c>
      <c r="T163" s="10">
        <v>6608.0312999999996</v>
      </c>
      <c r="U163" s="10">
        <v>7187.2367999999997</v>
      </c>
      <c r="V163" s="10">
        <v>2.7342062499999997</v>
      </c>
      <c r="W163" s="11">
        <v>0.31477573529411768</v>
      </c>
      <c r="X163" s="11">
        <v>12.796258066627528</v>
      </c>
      <c r="Y163" s="8">
        <v>0</v>
      </c>
      <c r="Z163" s="99">
        <v>29.8</v>
      </c>
      <c r="AA163" s="122">
        <f t="shared" si="4"/>
        <v>9.8303486400000004</v>
      </c>
      <c r="AB163" s="122">
        <f t="shared" si="5"/>
        <v>18412.142857142855</v>
      </c>
      <c r="AC163" t="s">
        <v>577</v>
      </c>
    </row>
    <row r="164" spans="1:29" x14ac:dyDescent="0.35">
      <c r="A164" s="4" t="s">
        <v>54</v>
      </c>
      <c r="B164" s="4">
        <v>7</v>
      </c>
      <c r="C164" s="4" t="s">
        <v>45</v>
      </c>
      <c r="D164" s="5">
        <v>5</v>
      </c>
      <c r="E164" s="4">
        <v>2952.4</v>
      </c>
      <c r="F164" s="4">
        <v>2953</v>
      </c>
      <c r="G164" s="4">
        <v>2911.38</v>
      </c>
      <c r="H164" s="7">
        <v>6</v>
      </c>
      <c r="I164" s="4">
        <v>118.9</v>
      </c>
      <c r="J164" s="4">
        <v>8.1999999999999993</v>
      </c>
      <c r="K164" s="4">
        <v>0.42</v>
      </c>
      <c r="L164" s="4">
        <v>2724.8</v>
      </c>
      <c r="M164" s="4">
        <v>0.26</v>
      </c>
      <c r="N164" s="4">
        <v>812.2</v>
      </c>
      <c r="O164" s="4">
        <v>20.82</v>
      </c>
      <c r="P164" s="4">
        <v>325.10000000000002</v>
      </c>
      <c r="Q164" s="8">
        <v>0.988446362539941</v>
      </c>
      <c r="R164" s="9">
        <v>0.13843566176470584</v>
      </c>
      <c r="S164" s="10">
        <v>1453.5982165441173</v>
      </c>
      <c r="T164" s="10">
        <v>6608.0312999999996</v>
      </c>
      <c r="U164" s="10">
        <v>7187.2367999999997</v>
      </c>
      <c r="V164" s="10">
        <v>2.7342062499999997</v>
      </c>
      <c r="W164" s="11">
        <v>0.31477573529411768</v>
      </c>
      <c r="X164" s="11">
        <v>12.796258066627528</v>
      </c>
      <c r="Y164" s="8">
        <v>0</v>
      </c>
      <c r="Z164" s="99">
        <v>29.8</v>
      </c>
      <c r="AA164" s="122">
        <f t="shared" si="4"/>
        <v>20.802173279999998</v>
      </c>
      <c r="AB164" s="122">
        <f t="shared" si="5"/>
        <v>6487.6190476190486</v>
      </c>
      <c r="AC164" t="s">
        <v>578</v>
      </c>
    </row>
    <row r="165" spans="1:29" x14ac:dyDescent="0.35">
      <c r="A165" s="4" t="s">
        <v>55</v>
      </c>
      <c r="B165" s="4">
        <v>1</v>
      </c>
      <c r="C165" s="4" t="s">
        <v>45</v>
      </c>
      <c r="D165" s="5">
        <v>1</v>
      </c>
      <c r="E165" s="4">
        <v>3540.6</v>
      </c>
      <c r="F165" s="4">
        <v>3545.6</v>
      </c>
      <c r="G165" s="4">
        <v>3311.27</v>
      </c>
      <c r="H165" s="7">
        <v>100</v>
      </c>
      <c r="I165" s="4">
        <v>448.1</v>
      </c>
      <c r="J165" s="4">
        <v>12.1</v>
      </c>
      <c r="K165" s="4">
        <v>0.4</v>
      </c>
      <c r="L165" s="4">
        <v>3564.5</v>
      </c>
      <c r="M165" s="4">
        <v>0.26</v>
      </c>
      <c r="N165" s="4">
        <v>122.9</v>
      </c>
      <c r="O165" s="4">
        <v>0.84</v>
      </c>
      <c r="P165" s="4">
        <v>56.1</v>
      </c>
      <c r="Q165" s="8">
        <v>1.1769337434007303</v>
      </c>
      <c r="R165" s="47">
        <v>0.10556911764705885</v>
      </c>
      <c r="S165" s="48">
        <v>1635.7042691176475</v>
      </c>
      <c r="T165" s="48">
        <v>7333.3344999999999</v>
      </c>
      <c r="U165" s="48">
        <v>8533.8359</v>
      </c>
      <c r="V165" s="48">
        <v>4.6689897058823497</v>
      </c>
      <c r="W165" s="49">
        <v>0.1453132352941176</v>
      </c>
      <c r="X165" s="49">
        <v>1.4822673311159031</v>
      </c>
      <c r="Y165" s="8"/>
      <c r="Z165" s="99">
        <v>23.4</v>
      </c>
      <c r="AA165" s="122">
        <f t="shared" si="4"/>
        <v>110.1752432</v>
      </c>
      <c r="AB165" s="122">
        <f t="shared" si="5"/>
        <v>8911.25</v>
      </c>
      <c r="AC165" t="s">
        <v>579</v>
      </c>
    </row>
    <row r="166" spans="1:29" x14ac:dyDescent="0.35">
      <c r="A166" s="4" t="s">
        <v>55</v>
      </c>
      <c r="B166" s="4">
        <v>2</v>
      </c>
      <c r="C166" s="4" t="s">
        <v>45</v>
      </c>
      <c r="D166" s="5">
        <v>1</v>
      </c>
      <c r="E166" s="4">
        <v>3380.9</v>
      </c>
      <c r="F166" s="4">
        <v>3381.5</v>
      </c>
      <c r="G166" s="4">
        <v>3168.6</v>
      </c>
      <c r="H166" s="7">
        <v>6</v>
      </c>
      <c r="I166" s="4">
        <v>156.80000000000001</v>
      </c>
      <c r="J166" s="4">
        <v>11.3</v>
      </c>
      <c r="K166" s="4">
        <v>0.13</v>
      </c>
      <c r="L166" s="4">
        <v>1389.8</v>
      </c>
      <c r="M166" s="4">
        <v>0.08</v>
      </c>
      <c r="N166" s="4">
        <v>353.9</v>
      </c>
      <c r="O166" s="4">
        <v>6.88</v>
      </c>
      <c r="P166" s="4">
        <v>242.2</v>
      </c>
      <c r="Q166" s="8">
        <v>9707.4828394399992</v>
      </c>
      <c r="R166" s="9">
        <v>9.8818823529411806E-2</v>
      </c>
      <c r="S166" s="10">
        <v>1916.1625335294127</v>
      </c>
      <c r="T166" s="10">
        <v>7296.2313999999997</v>
      </c>
      <c r="U166" s="10">
        <v>8485.0625</v>
      </c>
      <c r="V166" s="10">
        <v>3.9390694117647072</v>
      </c>
      <c r="W166" s="11">
        <v>0.14189470588235295</v>
      </c>
      <c r="X166" s="11">
        <v>3.618491573772177</v>
      </c>
      <c r="Y166" s="8"/>
      <c r="Z166" s="99">
        <v>28.7</v>
      </c>
      <c r="AA166" s="122">
        <f t="shared" si="4"/>
        <v>11.701231360000001</v>
      </c>
      <c r="AB166" s="122">
        <f t="shared" si="5"/>
        <v>10690.76923076923</v>
      </c>
      <c r="AC166" t="s">
        <v>580</v>
      </c>
    </row>
    <row r="167" spans="1:29" x14ac:dyDescent="0.35">
      <c r="A167" s="4" t="s">
        <v>55</v>
      </c>
      <c r="B167" s="4">
        <v>2</v>
      </c>
      <c r="C167" s="4" t="s">
        <v>45</v>
      </c>
      <c r="D167" s="5">
        <v>2</v>
      </c>
      <c r="E167" s="4">
        <v>3389.4</v>
      </c>
      <c r="F167" s="4">
        <v>3390</v>
      </c>
      <c r="G167" s="4">
        <v>3176.28</v>
      </c>
      <c r="H167" s="7">
        <v>6</v>
      </c>
      <c r="I167" s="4">
        <v>175</v>
      </c>
      <c r="J167" s="4">
        <v>12</v>
      </c>
      <c r="K167" s="4">
        <v>0.28999999999999998</v>
      </c>
      <c r="L167" s="4">
        <v>1402.9</v>
      </c>
      <c r="M167" s="4">
        <v>0.3</v>
      </c>
      <c r="N167" s="4">
        <v>384.3</v>
      </c>
      <c r="O167" s="4">
        <v>6.69</v>
      </c>
      <c r="P167" s="4">
        <v>242.2</v>
      </c>
      <c r="Q167" s="8">
        <v>0.92905644623078687</v>
      </c>
      <c r="R167" s="9">
        <v>9.8818823529411806E-2</v>
      </c>
      <c r="S167" s="10">
        <v>1916.1625335294127</v>
      </c>
      <c r="T167" s="10">
        <v>7296.2313999999997</v>
      </c>
      <c r="U167" s="10">
        <v>8485.0625</v>
      </c>
      <c r="V167" s="10">
        <v>3.9390694117647072</v>
      </c>
      <c r="W167" s="11">
        <v>0.14189470588235295</v>
      </c>
      <c r="X167" s="11">
        <v>3.618491573772177</v>
      </c>
      <c r="Y167" s="8">
        <v>0</v>
      </c>
      <c r="Z167" s="99">
        <v>28.7</v>
      </c>
      <c r="AA167" s="122">
        <f t="shared" si="4"/>
        <v>30.937199999999997</v>
      </c>
      <c r="AB167" s="122">
        <f t="shared" si="5"/>
        <v>4837.5862068965525</v>
      </c>
      <c r="AC167" t="s">
        <v>581</v>
      </c>
    </row>
    <row r="168" spans="1:29" x14ac:dyDescent="0.35">
      <c r="A168" s="4" t="s">
        <v>55</v>
      </c>
      <c r="B168" s="4">
        <v>2</v>
      </c>
      <c r="C168" s="4" t="s">
        <v>45</v>
      </c>
      <c r="D168" s="5">
        <v>3</v>
      </c>
      <c r="E168" s="4">
        <v>3406.5</v>
      </c>
      <c r="F168" s="4">
        <v>3407.1</v>
      </c>
      <c r="G168" s="4">
        <v>3191.67</v>
      </c>
      <c r="H168" s="7">
        <v>6</v>
      </c>
      <c r="I168" s="4">
        <v>313.8</v>
      </c>
      <c r="J168" s="4">
        <v>13.9</v>
      </c>
      <c r="K168" s="4">
        <v>0.33</v>
      </c>
      <c r="L168" s="4">
        <v>1426.7</v>
      </c>
      <c r="M168" s="4">
        <v>0.64</v>
      </c>
      <c r="N168" s="4">
        <v>551</v>
      </c>
      <c r="O168" s="4">
        <v>5.35</v>
      </c>
      <c r="P168" s="4">
        <v>242.2</v>
      </c>
      <c r="Q168" s="8">
        <v>0.92905644623078687</v>
      </c>
      <c r="R168" s="9">
        <v>9.8818823529411806E-2</v>
      </c>
      <c r="S168" s="10">
        <v>1916.1625335294127</v>
      </c>
      <c r="T168" s="10">
        <v>7296.2313999999997</v>
      </c>
      <c r="U168" s="10">
        <v>8485.0625</v>
      </c>
      <c r="V168" s="10">
        <v>3.9390694117647072</v>
      </c>
      <c r="W168" s="11">
        <v>0.14189470588235295</v>
      </c>
      <c r="X168" s="11">
        <v>3.618491573772177</v>
      </c>
      <c r="Y168" s="8">
        <v>0</v>
      </c>
      <c r="Z168" s="99">
        <v>28.7</v>
      </c>
      <c r="AA168" s="122">
        <f t="shared" si="4"/>
        <v>73.12155048000001</v>
      </c>
      <c r="AB168" s="122">
        <f t="shared" si="5"/>
        <v>4323.333333333333</v>
      </c>
      <c r="AC168" t="s">
        <v>582</v>
      </c>
    </row>
    <row r="169" spans="1:29" x14ac:dyDescent="0.35">
      <c r="A169" s="4" t="s">
        <v>55</v>
      </c>
      <c r="B169" s="4">
        <v>2</v>
      </c>
      <c r="C169" s="4" t="s">
        <v>45</v>
      </c>
      <c r="D169" s="5">
        <v>4</v>
      </c>
      <c r="E169" s="4">
        <v>3418.5</v>
      </c>
      <c r="F169" s="4">
        <v>3419.1</v>
      </c>
      <c r="G169" s="4">
        <v>3202.42</v>
      </c>
      <c r="H169" s="7">
        <v>6</v>
      </c>
      <c r="I169" s="4">
        <v>312.2</v>
      </c>
      <c r="J169" s="4">
        <v>21.6</v>
      </c>
      <c r="K169" s="4">
        <v>0.28999999999999998</v>
      </c>
      <c r="L169" s="4">
        <v>1451.5</v>
      </c>
      <c r="M169" s="4">
        <v>0.7</v>
      </c>
      <c r="N169" s="4">
        <v>534.70000000000005</v>
      </c>
      <c r="O169" s="4">
        <v>5.22</v>
      </c>
      <c r="P169" s="4">
        <v>242.2</v>
      </c>
      <c r="Q169" s="8">
        <v>0.92905644623078698</v>
      </c>
      <c r="R169" s="9">
        <v>9.8818823529411806E-2</v>
      </c>
      <c r="S169" s="10">
        <v>1916.1625335294127</v>
      </c>
      <c r="T169" s="10">
        <v>7296.2313999999997</v>
      </c>
      <c r="U169" s="10">
        <v>8485.0625</v>
      </c>
      <c r="V169" s="10">
        <v>3.9390694117647072</v>
      </c>
      <c r="W169" s="11">
        <v>0.14189470588235295</v>
      </c>
      <c r="X169" s="11">
        <v>3.618491573772177</v>
      </c>
      <c r="Y169" s="8">
        <v>0</v>
      </c>
      <c r="Z169" s="99">
        <v>28.7</v>
      </c>
      <c r="AA169" s="122">
        <f t="shared" si="4"/>
        <v>99.345536639999992</v>
      </c>
      <c r="AB169" s="122">
        <f t="shared" si="5"/>
        <v>5005.1724137931042</v>
      </c>
      <c r="AC169" t="s">
        <v>583</v>
      </c>
    </row>
    <row r="170" spans="1:29" x14ac:dyDescent="0.35">
      <c r="A170" s="4" t="s">
        <v>55</v>
      </c>
      <c r="B170" s="4">
        <v>3</v>
      </c>
      <c r="C170" s="4" t="s">
        <v>45</v>
      </c>
      <c r="D170" s="5">
        <v>1</v>
      </c>
      <c r="E170" s="4">
        <v>3318</v>
      </c>
      <c r="F170" s="4">
        <v>3318.8</v>
      </c>
      <c r="G170" s="4">
        <v>3111.99</v>
      </c>
      <c r="H170" s="7">
        <v>8</v>
      </c>
      <c r="I170" s="4">
        <v>128</v>
      </c>
      <c r="J170" s="4">
        <v>25.9</v>
      </c>
      <c r="K170" s="4">
        <v>0.3</v>
      </c>
      <c r="L170" s="4">
        <v>2596.9</v>
      </c>
      <c r="M170" s="4">
        <v>0.49</v>
      </c>
      <c r="N170" s="4">
        <v>117.2</v>
      </c>
      <c r="O170" s="4">
        <v>2.79</v>
      </c>
      <c r="P170" s="4">
        <v>50.4</v>
      </c>
      <c r="Q170" s="8">
        <v>1.2366883868209804</v>
      </c>
      <c r="R170" s="9">
        <v>0.13074453125000005</v>
      </c>
      <c r="S170" s="10">
        <v>1483.1086531249994</v>
      </c>
      <c r="T170" s="10">
        <v>7224.9008999999996</v>
      </c>
      <c r="U170" s="10">
        <v>9021.1952999999994</v>
      </c>
      <c r="V170" s="10">
        <v>2.9666648437499994</v>
      </c>
      <c r="W170" s="11">
        <v>0.21272890625000007</v>
      </c>
      <c r="X170" s="11">
        <v>4.0845943184760038</v>
      </c>
      <c r="Y170" s="8"/>
      <c r="Z170" s="99">
        <v>22.4</v>
      </c>
      <c r="AA170" s="122">
        <f t="shared" si="4"/>
        <v>50.523647999999994</v>
      </c>
      <c r="AB170" s="122">
        <f t="shared" si="5"/>
        <v>8656.3333333333339</v>
      </c>
      <c r="AC170" t="s">
        <v>584</v>
      </c>
    </row>
    <row r="171" spans="1:29" x14ac:dyDescent="0.35">
      <c r="A171" s="4" t="s">
        <v>55</v>
      </c>
      <c r="B171" s="4">
        <v>3</v>
      </c>
      <c r="C171" s="4" t="s">
        <v>45</v>
      </c>
      <c r="D171" s="5">
        <v>2</v>
      </c>
      <c r="E171" s="4">
        <v>3328</v>
      </c>
      <c r="F171" s="4">
        <v>3328.8</v>
      </c>
      <c r="G171" s="4">
        <v>3121.02</v>
      </c>
      <c r="H171" s="7">
        <v>8</v>
      </c>
      <c r="I171" s="4">
        <v>100.6</v>
      </c>
      <c r="J171" s="4">
        <v>7.3</v>
      </c>
      <c r="K171" s="4">
        <v>0.34</v>
      </c>
      <c r="L171" s="4">
        <v>2613.9</v>
      </c>
      <c r="M171" s="4">
        <v>0.17</v>
      </c>
      <c r="N171" s="4">
        <v>93.3</v>
      </c>
      <c r="O171" s="4">
        <v>2.83</v>
      </c>
      <c r="P171" s="4">
        <v>50.4</v>
      </c>
      <c r="Q171" s="8">
        <v>1.2366883868209804</v>
      </c>
      <c r="R171" s="9">
        <v>0.13074453125000005</v>
      </c>
      <c r="S171" s="10">
        <v>1483.1086531249994</v>
      </c>
      <c r="T171" s="10">
        <v>7224.9008999999996</v>
      </c>
      <c r="U171" s="10">
        <v>9021.1952999999994</v>
      </c>
      <c r="V171" s="10">
        <v>2.9666648437499994</v>
      </c>
      <c r="W171" s="11">
        <v>0.21272890625000007</v>
      </c>
      <c r="X171" s="11">
        <v>4.0845943184760038</v>
      </c>
      <c r="Y171" s="8">
        <v>0</v>
      </c>
      <c r="Z171" s="99">
        <v>22.4</v>
      </c>
      <c r="AA171" s="122">
        <f t="shared" si="4"/>
        <v>12.684211360000001</v>
      </c>
      <c r="AB171" s="122">
        <f t="shared" si="5"/>
        <v>7687.9411764705883</v>
      </c>
      <c r="AC171" t="s">
        <v>585</v>
      </c>
    </row>
    <row r="172" spans="1:29" x14ac:dyDescent="0.35">
      <c r="A172" s="4" t="s">
        <v>55</v>
      </c>
      <c r="B172" s="4">
        <v>3</v>
      </c>
      <c r="C172" s="4" t="s">
        <v>45</v>
      </c>
      <c r="D172" s="5">
        <v>3</v>
      </c>
      <c r="E172" s="4">
        <v>3340.3</v>
      </c>
      <c r="F172" s="4">
        <v>3341.3</v>
      </c>
      <c r="G172" s="4">
        <v>3132.07</v>
      </c>
      <c r="H172" s="7">
        <v>10</v>
      </c>
      <c r="I172" s="4">
        <v>82.3</v>
      </c>
      <c r="J172" s="4">
        <v>14.5</v>
      </c>
      <c r="K172" s="4">
        <v>0.22</v>
      </c>
      <c r="L172" s="4">
        <v>2636.3</v>
      </c>
      <c r="M172" s="4">
        <v>0.12</v>
      </c>
      <c r="N172" s="4">
        <v>153.9</v>
      </c>
      <c r="O172" s="4">
        <v>5.7</v>
      </c>
      <c r="P172" s="4">
        <v>50.4</v>
      </c>
      <c r="Q172" s="8">
        <v>1.2366883868209799</v>
      </c>
      <c r="R172" s="9">
        <v>0.13074453125000005</v>
      </c>
      <c r="S172" s="10">
        <v>1483.1086531249994</v>
      </c>
      <c r="T172" s="10">
        <v>7224.9008999999996</v>
      </c>
      <c r="U172" s="10">
        <v>9021.1952999999994</v>
      </c>
      <c r="V172" s="10">
        <v>2.9666648437499994</v>
      </c>
      <c r="W172" s="11">
        <v>0.21272890625000007</v>
      </c>
      <c r="X172" s="11">
        <v>4.0845943184760038</v>
      </c>
      <c r="Y172" s="8">
        <v>0</v>
      </c>
      <c r="Z172" s="99">
        <v>22.4</v>
      </c>
      <c r="AA172" s="122">
        <f t="shared" si="4"/>
        <v>13.336879599999998</v>
      </c>
      <c r="AB172" s="122">
        <f t="shared" si="5"/>
        <v>11983.18181818182</v>
      </c>
      <c r="AC172" t="s">
        <v>586</v>
      </c>
    </row>
    <row r="173" spans="1:29" x14ac:dyDescent="0.35">
      <c r="A173" s="4" t="s">
        <v>55</v>
      </c>
      <c r="B173" s="4">
        <v>4</v>
      </c>
      <c r="C173" s="4" t="s">
        <v>45</v>
      </c>
      <c r="D173" s="5">
        <v>1</v>
      </c>
      <c r="E173" s="4">
        <v>3154.4</v>
      </c>
      <c r="F173" s="4">
        <v>3155</v>
      </c>
      <c r="G173" s="4">
        <v>2964.15</v>
      </c>
      <c r="H173" s="7">
        <v>6</v>
      </c>
      <c r="I173" s="4">
        <v>100.6</v>
      </c>
      <c r="J173" s="4">
        <v>19.100000000000001</v>
      </c>
      <c r="K173" s="4">
        <v>0.38</v>
      </c>
      <c r="L173" s="4">
        <v>2539</v>
      </c>
      <c r="M173" s="4">
        <v>0.28999999999999998</v>
      </c>
      <c r="N173" s="4">
        <v>1334.8</v>
      </c>
      <c r="O173" s="4">
        <v>40.450000000000003</v>
      </c>
      <c r="P173" s="4">
        <v>272.5</v>
      </c>
      <c r="Q173" s="8">
        <v>1.1407348002104638</v>
      </c>
      <c r="R173" s="9">
        <v>0.10654571428571426</v>
      </c>
      <c r="S173" s="10">
        <v>1599.0973147619056</v>
      </c>
      <c r="T173" s="10">
        <v>7141.7191999999995</v>
      </c>
      <c r="U173" s="10">
        <v>8516.0175999999992</v>
      </c>
      <c r="V173" s="10">
        <v>3.4497957142857154</v>
      </c>
      <c r="W173" s="11">
        <v>0.1640966666666667</v>
      </c>
      <c r="X173" s="11">
        <v>5.1692972493962799</v>
      </c>
      <c r="Y173" s="8"/>
      <c r="Z173" s="99">
        <v>29.9</v>
      </c>
      <c r="AA173" s="122">
        <f t="shared" si="4"/>
        <v>37.091863840000002</v>
      </c>
      <c r="AB173" s="122">
        <f t="shared" si="5"/>
        <v>6681.5789473684208</v>
      </c>
      <c r="AC173" t="s">
        <v>587</v>
      </c>
    </row>
    <row r="174" spans="1:29" x14ac:dyDescent="0.35">
      <c r="A174" s="4" t="s">
        <v>55</v>
      </c>
      <c r="B174" s="4">
        <v>4</v>
      </c>
      <c r="C174" s="4" t="s">
        <v>45</v>
      </c>
      <c r="D174" s="5">
        <v>2</v>
      </c>
      <c r="E174" s="4">
        <v>3162.7</v>
      </c>
      <c r="F174" s="4">
        <v>3163.5</v>
      </c>
      <c r="G174" s="4">
        <v>2971.67</v>
      </c>
      <c r="H174" s="7">
        <v>8</v>
      </c>
      <c r="I174" s="4">
        <v>118.9</v>
      </c>
      <c r="J174" s="4">
        <v>12.1</v>
      </c>
      <c r="K174" s="4">
        <v>0.63</v>
      </c>
      <c r="L174" s="4">
        <v>2558</v>
      </c>
      <c r="M174" s="4">
        <v>0.39</v>
      </c>
      <c r="N174" s="4">
        <v>1378</v>
      </c>
      <c r="O174" s="4">
        <v>35.33</v>
      </c>
      <c r="P174" s="4">
        <v>272.5</v>
      </c>
      <c r="Q174" s="8">
        <v>1.1407348002104638</v>
      </c>
      <c r="R174" s="9">
        <v>0.10654571428571426</v>
      </c>
      <c r="S174" s="10">
        <v>1599.0973147619056</v>
      </c>
      <c r="T174" s="10">
        <v>7141.7191999999995</v>
      </c>
      <c r="U174" s="10">
        <v>8516.0175999999992</v>
      </c>
      <c r="V174" s="10">
        <v>3.4497957142857154</v>
      </c>
      <c r="W174" s="11">
        <v>0.1640966666666667</v>
      </c>
      <c r="X174" s="11">
        <v>5.1692972493962799</v>
      </c>
      <c r="Y174" s="8">
        <v>0</v>
      </c>
      <c r="Z174" s="99">
        <v>29.9</v>
      </c>
      <c r="AA174" s="122">
        <f t="shared" si="4"/>
        <v>46.043834760000003</v>
      </c>
      <c r="AB174" s="122">
        <f t="shared" si="5"/>
        <v>4060.3174603174602</v>
      </c>
      <c r="AC174" t="s">
        <v>588</v>
      </c>
    </row>
    <row r="175" spans="1:29" x14ac:dyDescent="0.35">
      <c r="A175" s="4" t="s">
        <v>55</v>
      </c>
      <c r="B175" s="4">
        <v>4</v>
      </c>
      <c r="C175" s="4" t="s">
        <v>45</v>
      </c>
      <c r="D175" s="5">
        <v>3</v>
      </c>
      <c r="E175" s="4">
        <v>3183.5</v>
      </c>
      <c r="F175" s="4">
        <v>3184.1</v>
      </c>
      <c r="G175" s="4">
        <v>2990.49</v>
      </c>
      <c r="H175" s="7">
        <v>6</v>
      </c>
      <c r="I175" s="4">
        <v>118.9</v>
      </c>
      <c r="J175" s="4">
        <v>10.4</v>
      </c>
      <c r="K175" s="4">
        <v>0.54</v>
      </c>
      <c r="L175" s="4">
        <v>2595.6</v>
      </c>
      <c r="M175" s="4">
        <v>0.39</v>
      </c>
      <c r="N175" s="4">
        <v>1097.3</v>
      </c>
      <c r="O175" s="4">
        <v>28.14</v>
      </c>
      <c r="P175" s="4">
        <v>272.5</v>
      </c>
      <c r="Q175" s="8">
        <v>1.14073480021046</v>
      </c>
      <c r="R175" s="9">
        <v>0.10654571428571426</v>
      </c>
      <c r="S175" s="10">
        <v>1599.0973147619056</v>
      </c>
      <c r="T175" s="10">
        <v>7141.7191999999995</v>
      </c>
      <c r="U175" s="10">
        <v>8516.0175999999992</v>
      </c>
      <c r="V175" s="10">
        <v>3.4497957142857154</v>
      </c>
      <c r="W175" s="11">
        <v>0.1640966666666667</v>
      </c>
      <c r="X175" s="11">
        <v>5.1692972493962799</v>
      </c>
      <c r="Y175" s="8">
        <v>0</v>
      </c>
      <c r="Z175" s="99">
        <v>29.9</v>
      </c>
      <c r="AA175" s="122">
        <f t="shared" si="4"/>
        <v>33.921313920000003</v>
      </c>
      <c r="AB175" s="122">
        <f t="shared" si="5"/>
        <v>4806.6666666666661</v>
      </c>
      <c r="AC175" t="s">
        <v>589</v>
      </c>
    </row>
    <row r="176" spans="1:29" x14ac:dyDescent="0.35">
      <c r="A176" s="4" t="s">
        <v>55</v>
      </c>
      <c r="B176" s="4">
        <v>4</v>
      </c>
      <c r="C176" s="4" t="s">
        <v>45</v>
      </c>
      <c r="D176" s="5">
        <v>4</v>
      </c>
      <c r="E176" s="4">
        <v>3203</v>
      </c>
      <c r="F176" s="4">
        <v>3203.8</v>
      </c>
      <c r="G176" s="4">
        <v>3008.06</v>
      </c>
      <c r="H176" s="7">
        <v>8</v>
      </c>
      <c r="I176" s="4">
        <v>100.6</v>
      </c>
      <c r="J176" s="4">
        <v>22.2</v>
      </c>
      <c r="K176" s="4">
        <v>0.42</v>
      </c>
      <c r="L176" s="4">
        <v>2632.6</v>
      </c>
      <c r="M176" s="4">
        <v>0.3</v>
      </c>
      <c r="N176" s="4">
        <v>1072.2</v>
      </c>
      <c r="O176" s="4">
        <v>32.49</v>
      </c>
      <c r="P176" s="4">
        <v>272.5</v>
      </c>
      <c r="Q176" s="8">
        <v>1.14073480021046</v>
      </c>
      <c r="R176" s="9">
        <v>0.10654571428571426</v>
      </c>
      <c r="S176" s="10">
        <v>1599.0973147619056</v>
      </c>
      <c r="T176" s="10">
        <v>7141.7191999999995</v>
      </c>
      <c r="U176" s="10">
        <v>8516.0175999999992</v>
      </c>
      <c r="V176" s="10">
        <v>3.4497957142857154</v>
      </c>
      <c r="W176" s="11">
        <v>0.1640966666666667</v>
      </c>
      <c r="X176" s="11">
        <v>5.1692972493962799</v>
      </c>
      <c r="Y176" s="8">
        <v>0</v>
      </c>
      <c r="Z176" s="99">
        <v>29.9</v>
      </c>
      <c r="AA176" s="122">
        <f t="shared" si="4"/>
        <v>47.650115519999986</v>
      </c>
      <c r="AB176" s="122">
        <f t="shared" si="5"/>
        <v>6268.0952380952385</v>
      </c>
      <c r="AC176" t="s">
        <v>590</v>
      </c>
    </row>
    <row r="177" spans="1:29" x14ac:dyDescent="0.35">
      <c r="A177" s="4" t="s">
        <v>55</v>
      </c>
      <c r="B177" s="4">
        <v>5</v>
      </c>
      <c r="C177" s="4" t="s">
        <v>45</v>
      </c>
      <c r="D177" s="5">
        <v>1</v>
      </c>
      <c r="E177" s="4">
        <v>3064.9</v>
      </c>
      <c r="F177" s="4">
        <v>3065.5</v>
      </c>
      <c r="G177" s="4">
        <v>2882.15</v>
      </c>
      <c r="H177" s="7">
        <v>6</v>
      </c>
      <c r="I177" s="4">
        <v>97.2</v>
      </c>
      <c r="J177" s="4">
        <v>40.799999999999997</v>
      </c>
      <c r="K177" s="4">
        <v>0.52</v>
      </c>
      <c r="L177" s="4">
        <v>3596.1</v>
      </c>
      <c r="M177" s="4">
        <v>0.65</v>
      </c>
      <c r="N177" s="4">
        <v>1652.8</v>
      </c>
      <c r="O177" s="4">
        <v>51.81</v>
      </c>
      <c r="P177" s="4">
        <v>377.9</v>
      </c>
      <c r="Q177" s="8">
        <v>1.1524965422245979</v>
      </c>
      <c r="R177" s="9">
        <v>0.10682584269662922</v>
      </c>
      <c r="S177" s="10">
        <v>1663.851550561797</v>
      </c>
      <c r="T177" s="10">
        <v>6648.0443999999998</v>
      </c>
      <c r="U177" s="10">
        <v>7872.4224000000004</v>
      </c>
      <c r="V177" s="10">
        <v>4.2849207865168513</v>
      </c>
      <c r="W177" s="11">
        <v>0.16196516853932591</v>
      </c>
      <c r="X177" s="11">
        <v>4.3246810341359136</v>
      </c>
      <c r="Y177" s="8"/>
      <c r="Z177" s="99">
        <v>29.9</v>
      </c>
      <c r="AA177" s="122">
        <f t="shared" si="4"/>
        <v>104.75951616</v>
      </c>
      <c r="AB177" s="122">
        <f t="shared" si="5"/>
        <v>6915.5769230769229</v>
      </c>
      <c r="AC177" t="s">
        <v>591</v>
      </c>
    </row>
    <row r="178" spans="1:29" x14ac:dyDescent="0.35">
      <c r="A178" s="4" t="s">
        <v>55</v>
      </c>
      <c r="B178" s="4">
        <v>5</v>
      </c>
      <c r="C178" s="4" t="s">
        <v>45</v>
      </c>
      <c r="D178" s="5">
        <v>2</v>
      </c>
      <c r="E178" s="4">
        <v>3073.7</v>
      </c>
      <c r="F178" s="4">
        <v>3074.5</v>
      </c>
      <c r="G178" s="4">
        <v>2890.33</v>
      </c>
      <c r="H178" s="7">
        <v>8</v>
      </c>
      <c r="I178" s="4">
        <v>69.8</v>
      </c>
      <c r="J178" s="4">
        <v>11.4</v>
      </c>
      <c r="K178" s="4">
        <v>0.43</v>
      </c>
      <c r="L178" s="4">
        <v>3615.9</v>
      </c>
      <c r="M178" s="4">
        <v>0.11</v>
      </c>
      <c r="N178" s="4">
        <v>1761.7</v>
      </c>
      <c r="O178" s="4">
        <v>76.92</v>
      </c>
      <c r="P178" s="4">
        <v>377.9</v>
      </c>
      <c r="Q178" s="8">
        <v>1.1524965422245979</v>
      </c>
      <c r="R178" s="9">
        <v>0.10682584269662922</v>
      </c>
      <c r="S178" s="10">
        <v>1663.851550561797</v>
      </c>
      <c r="T178" s="10">
        <v>6648.0443999999998</v>
      </c>
      <c r="U178" s="10">
        <v>7872.4224000000004</v>
      </c>
      <c r="V178" s="10">
        <v>4.2849207865168513</v>
      </c>
      <c r="W178" s="11">
        <v>0.16196516853932591</v>
      </c>
      <c r="X178" s="11">
        <v>4.3246810341359136</v>
      </c>
      <c r="Y178" s="8">
        <v>0</v>
      </c>
      <c r="Z178" s="99">
        <v>29.9</v>
      </c>
      <c r="AA178" s="122">
        <f t="shared" si="4"/>
        <v>17.381707680000002</v>
      </c>
      <c r="AB178" s="122">
        <f t="shared" si="5"/>
        <v>8409.0697674418607</v>
      </c>
      <c r="AC178" t="s">
        <v>592</v>
      </c>
    </row>
    <row r="179" spans="1:29" x14ac:dyDescent="0.35">
      <c r="A179" s="4" t="s">
        <v>55</v>
      </c>
      <c r="B179" s="4">
        <v>5</v>
      </c>
      <c r="C179" s="4" t="s">
        <v>45</v>
      </c>
      <c r="D179" s="5">
        <v>3</v>
      </c>
      <c r="E179" s="4">
        <v>3101.7</v>
      </c>
      <c r="F179" s="4">
        <v>3102.5</v>
      </c>
      <c r="G179" s="4">
        <v>2916.13</v>
      </c>
      <c r="H179" s="7">
        <v>8</v>
      </c>
      <c r="I179" s="4">
        <v>124.7</v>
      </c>
      <c r="J179" s="4">
        <v>21.3</v>
      </c>
      <c r="K179" s="4">
        <v>0.48</v>
      </c>
      <c r="L179" s="4">
        <v>3580.1</v>
      </c>
      <c r="M179" s="4">
        <v>0.39</v>
      </c>
      <c r="N179" s="4">
        <v>1620.4</v>
      </c>
      <c r="O179" s="4">
        <v>39.61</v>
      </c>
      <c r="P179" s="4">
        <v>377.9</v>
      </c>
      <c r="Q179" s="8">
        <v>1.1524965422246001</v>
      </c>
      <c r="R179" s="9">
        <v>0.10682584269662922</v>
      </c>
      <c r="S179" s="10">
        <v>1663.851550561797</v>
      </c>
      <c r="T179" s="10">
        <v>6648.0443999999998</v>
      </c>
      <c r="U179" s="10">
        <v>7872.4224000000004</v>
      </c>
      <c r="V179" s="10">
        <v>4.2849207865168513</v>
      </c>
      <c r="W179" s="11">
        <v>0.16196516853932591</v>
      </c>
      <c r="X179" s="11">
        <v>4.3246810341359136</v>
      </c>
      <c r="Y179" s="8">
        <v>0</v>
      </c>
      <c r="Z179" s="99">
        <v>29.9</v>
      </c>
      <c r="AA179" s="122">
        <f t="shared" si="4"/>
        <v>64.766586239999995</v>
      </c>
      <c r="AB179" s="122">
        <f t="shared" si="5"/>
        <v>7458.541666666667</v>
      </c>
      <c r="AC179" t="s">
        <v>593</v>
      </c>
    </row>
    <row r="180" spans="1:29" x14ac:dyDescent="0.35">
      <c r="A180" s="4" t="s">
        <v>55</v>
      </c>
      <c r="B180" s="4">
        <v>5</v>
      </c>
      <c r="C180" s="4" t="s">
        <v>45</v>
      </c>
      <c r="D180" s="5">
        <v>4</v>
      </c>
      <c r="E180" s="4">
        <v>3130</v>
      </c>
      <c r="F180" s="4">
        <v>3130.8</v>
      </c>
      <c r="G180" s="4">
        <v>2942.04</v>
      </c>
      <c r="H180" s="7">
        <v>8</v>
      </c>
      <c r="I180" s="4">
        <v>133.80000000000001</v>
      </c>
      <c r="J180" s="4">
        <v>24.9</v>
      </c>
      <c r="K180" s="4">
        <v>0.44</v>
      </c>
      <c r="L180" s="4">
        <v>3640.6</v>
      </c>
      <c r="M180" s="4">
        <v>0.3</v>
      </c>
      <c r="N180" s="4">
        <v>1294.5</v>
      </c>
      <c r="O180" s="4">
        <v>29.49</v>
      </c>
      <c r="P180" s="4">
        <v>377.9</v>
      </c>
      <c r="Q180" s="8">
        <v>1.1524965422246001</v>
      </c>
      <c r="R180" s="9">
        <v>0.10682584269662922</v>
      </c>
      <c r="S180" s="10">
        <v>1663.851550561797</v>
      </c>
      <c r="T180" s="10">
        <v>6648.0443999999998</v>
      </c>
      <c r="U180" s="10">
        <v>7872.4224000000004</v>
      </c>
      <c r="V180" s="10">
        <v>4.2849207865168513</v>
      </c>
      <c r="W180" s="11">
        <v>0.16196516853932591</v>
      </c>
      <c r="X180" s="11">
        <v>4.3246810341359136</v>
      </c>
      <c r="Y180" s="8">
        <v>0</v>
      </c>
      <c r="Z180" s="99">
        <v>29.9</v>
      </c>
      <c r="AA180" s="122">
        <f t="shared" si="4"/>
        <v>74.468370239999999</v>
      </c>
      <c r="AB180" s="122">
        <f t="shared" si="5"/>
        <v>8274.0909090909081</v>
      </c>
      <c r="AC180" t="s">
        <v>594</v>
      </c>
    </row>
    <row r="181" spans="1:29" x14ac:dyDescent="0.35">
      <c r="A181" s="4" t="s">
        <v>55</v>
      </c>
      <c r="B181" s="4">
        <v>6</v>
      </c>
      <c r="C181" s="4" t="s">
        <v>45</v>
      </c>
      <c r="D181" s="5">
        <v>1</v>
      </c>
      <c r="E181" s="4">
        <v>2973.4</v>
      </c>
      <c r="F181" s="4">
        <v>2974</v>
      </c>
      <c r="G181" s="4">
        <v>2796.93</v>
      </c>
      <c r="H181" s="7">
        <v>6</v>
      </c>
      <c r="I181" s="4">
        <v>310.89999999999998</v>
      </c>
      <c r="J181" s="4">
        <v>8.9</v>
      </c>
      <c r="K181" s="4">
        <v>0.38</v>
      </c>
      <c r="L181" s="4">
        <v>1673.7</v>
      </c>
      <c r="M181" s="4">
        <v>0.42</v>
      </c>
      <c r="N181" s="4">
        <v>674.4</v>
      </c>
      <c r="O181" s="4">
        <v>6.61</v>
      </c>
      <c r="P181" s="4">
        <v>402.5</v>
      </c>
      <c r="Q181" s="8">
        <v>1.0880621793754299</v>
      </c>
      <c r="R181" s="9">
        <v>0.12470152091254748</v>
      </c>
      <c r="S181" s="10">
        <v>1638.3784581749053</v>
      </c>
      <c r="T181" s="10">
        <v>6275.5649000000003</v>
      </c>
      <c r="U181" s="10">
        <v>8178.3193000000001</v>
      </c>
      <c r="V181" s="10">
        <v>3.0704954372623554</v>
      </c>
      <c r="W181" s="11">
        <v>0.20376539923954384</v>
      </c>
      <c r="X181" s="11">
        <v>8.008370979547287</v>
      </c>
      <c r="Y181" s="8"/>
      <c r="Z181" s="99">
        <v>29.9</v>
      </c>
      <c r="AA181" s="122">
        <f t="shared" si="4"/>
        <v>53.414361039999996</v>
      </c>
      <c r="AB181" s="122">
        <f t="shared" si="5"/>
        <v>4404.4736842105267</v>
      </c>
      <c r="AC181" t="s">
        <v>595</v>
      </c>
    </row>
    <row r="182" spans="1:29" x14ac:dyDescent="0.35">
      <c r="A182" s="4" t="s">
        <v>55</v>
      </c>
      <c r="B182" s="4">
        <v>6</v>
      </c>
      <c r="C182" s="4" t="s">
        <v>45</v>
      </c>
      <c r="D182" s="5">
        <v>2</v>
      </c>
      <c r="E182" s="4">
        <v>2982</v>
      </c>
      <c r="F182" s="4">
        <v>2982.6</v>
      </c>
      <c r="G182" s="4">
        <v>2804.95</v>
      </c>
      <c r="H182" s="7">
        <v>6</v>
      </c>
      <c r="I182" s="4">
        <v>242.2</v>
      </c>
      <c r="J182" s="4">
        <v>13.7</v>
      </c>
      <c r="K182" s="4">
        <v>0.44</v>
      </c>
      <c r="L182" s="4">
        <v>1688.1</v>
      </c>
      <c r="M182" s="4">
        <v>0.51</v>
      </c>
      <c r="N182" s="4">
        <v>1361.4</v>
      </c>
      <c r="O182" s="4">
        <v>17.14</v>
      </c>
      <c r="P182" s="4">
        <v>402.5</v>
      </c>
      <c r="Q182" s="8">
        <v>1.0880621793754299</v>
      </c>
      <c r="R182" s="9">
        <v>0.12470152091254748</v>
      </c>
      <c r="S182" s="10">
        <v>1638.3784581749053</v>
      </c>
      <c r="T182" s="10">
        <v>6275.5649000000003</v>
      </c>
      <c r="U182" s="10">
        <v>8178.3193000000001</v>
      </c>
      <c r="V182" s="10">
        <v>3.0704954372623554</v>
      </c>
      <c r="W182" s="11">
        <v>0.20376539923954384</v>
      </c>
      <c r="X182" s="11">
        <v>8.008370979547287</v>
      </c>
      <c r="Y182" s="8">
        <v>0</v>
      </c>
      <c r="Z182" s="99">
        <v>29.9</v>
      </c>
      <c r="AA182" s="122">
        <f t="shared" si="4"/>
        <v>74.167065279999989</v>
      </c>
      <c r="AB182" s="122">
        <f t="shared" si="5"/>
        <v>3836.590909090909</v>
      </c>
      <c r="AC182" t="s">
        <v>596</v>
      </c>
    </row>
    <row r="183" spans="1:29" x14ac:dyDescent="0.35">
      <c r="A183" s="4" t="s">
        <v>55</v>
      </c>
      <c r="B183" s="4">
        <v>6</v>
      </c>
      <c r="C183" s="4" t="s">
        <v>45</v>
      </c>
      <c r="D183" s="5">
        <v>3</v>
      </c>
      <c r="E183" s="4">
        <v>3011</v>
      </c>
      <c r="F183" s="4">
        <v>3011.6</v>
      </c>
      <c r="G183" s="4">
        <v>2832.04</v>
      </c>
      <c r="H183" s="7">
        <v>6</v>
      </c>
      <c r="I183" s="4">
        <v>150.69999999999999</v>
      </c>
      <c r="J183" s="4">
        <v>10.1</v>
      </c>
      <c r="K183" s="4">
        <v>0.21</v>
      </c>
      <c r="L183" s="4">
        <v>2076.8000000000002</v>
      </c>
      <c r="M183" s="4">
        <v>0.13</v>
      </c>
      <c r="N183" s="4">
        <v>461.4</v>
      </c>
      <c r="O183" s="4">
        <v>9.33</v>
      </c>
      <c r="P183" s="4">
        <v>402.5</v>
      </c>
      <c r="Q183" s="8">
        <v>1.0880621793754299</v>
      </c>
      <c r="R183" s="9">
        <v>0.12470152091254748</v>
      </c>
      <c r="S183" s="10">
        <v>1638.3784581749053</v>
      </c>
      <c r="T183" s="10">
        <v>6275.5649000000003</v>
      </c>
      <c r="U183" s="10">
        <v>8178.3193000000001</v>
      </c>
      <c r="V183" s="10">
        <v>3.0704954372623554</v>
      </c>
      <c r="W183" s="11">
        <v>0.20376539923954384</v>
      </c>
      <c r="X183" s="11">
        <v>8.008370979547287</v>
      </c>
      <c r="Y183" s="8">
        <v>0</v>
      </c>
      <c r="Z183" s="99">
        <v>29.9</v>
      </c>
      <c r="AA183" s="122">
        <f t="shared" si="4"/>
        <v>16.237442759999997</v>
      </c>
      <c r="AB183" s="122">
        <f t="shared" si="5"/>
        <v>9889.523809523811</v>
      </c>
      <c r="AC183" t="s">
        <v>597</v>
      </c>
    </row>
    <row r="184" spans="1:29" x14ac:dyDescent="0.35">
      <c r="A184" s="4" t="s">
        <v>55</v>
      </c>
      <c r="B184" s="4">
        <v>6</v>
      </c>
      <c r="C184" s="4" t="s">
        <v>45</v>
      </c>
      <c r="D184" s="5">
        <v>4</v>
      </c>
      <c r="E184" s="4">
        <v>3018</v>
      </c>
      <c r="F184" s="4">
        <v>3018.6</v>
      </c>
      <c r="G184" s="4">
        <v>2838.57</v>
      </c>
      <c r="H184" s="7">
        <v>6</v>
      </c>
      <c r="I184" s="4">
        <v>150.69999999999999</v>
      </c>
      <c r="J184" s="4">
        <v>15.6</v>
      </c>
      <c r="K184" s="4">
        <v>0.25</v>
      </c>
      <c r="L184" s="4">
        <v>2090.6</v>
      </c>
      <c r="M184" s="4">
        <v>0.18</v>
      </c>
      <c r="N184" s="4">
        <v>468.1</v>
      </c>
      <c r="O184" s="4">
        <v>9.4700000000000006</v>
      </c>
      <c r="P184" s="4">
        <v>402.5</v>
      </c>
      <c r="Q184" s="8">
        <v>1.0880621793754299</v>
      </c>
      <c r="R184" s="9">
        <v>0.12470152091254748</v>
      </c>
      <c r="S184" s="10">
        <v>1638.3784581749053</v>
      </c>
      <c r="T184" s="10">
        <v>6275.5649000000003</v>
      </c>
      <c r="U184" s="10">
        <v>8178.3193000000001</v>
      </c>
      <c r="V184" s="10">
        <v>3.0704954372623554</v>
      </c>
      <c r="W184" s="11">
        <v>0.20376539923954384</v>
      </c>
      <c r="X184" s="11">
        <v>8.008370979547287</v>
      </c>
      <c r="Y184" s="8">
        <v>0</v>
      </c>
      <c r="Z184" s="99">
        <v>29.9</v>
      </c>
      <c r="AA184" s="122">
        <f t="shared" si="4"/>
        <v>29.856683999999994</v>
      </c>
      <c r="AB184" s="122">
        <f t="shared" si="5"/>
        <v>8362.4</v>
      </c>
      <c r="AC184" t="s">
        <v>598</v>
      </c>
    </row>
    <row r="185" spans="1:29" x14ac:dyDescent="0.35">
      <c r="A185" s="4" t="s">
        <v>55</v>
      </c>
      <c r="B185" s="4">
        <v>6</v>
      </c>
      <c r="C185" s="4" t="s">
        <v>45</v>
      </c>
      <c r="D185" s="5">
        <v>5</v>
      </c>
      <c r="E185" s="4">
        <v>3037.4</v>
      </c>
      <c r="F185" s="4">
        <v>3038</v>
      </c>
      <c r="G185" s="4">
        <v>2856.68</v>
      </c>
      <c r="H185" s="7">
        <v>6</v>
      </c>
      <c r="I185" s="4">
        <v>280.2</v>
      </c>
      <c r="J185" s="4">
        <v>24.9</v>
      </c>
      <c r="K185" s="4">
        <v>0.42</v>
      </c>
      <c r="L185" s="4">
        <v>2132.6999999999998</v>
      </c>
      <c r="M185" s="4">
        <v>0.79</v>
      </c>
      <c r="N185" s="4">
        <v>1217.5</v>
      </c>
      <c r="O185" s="4">
        <v>13.24</v>
      </c>
      <c r="P185" s="4">
        <v>402.5</v>
      </c>
      <c r="Q185" s="8">
        <v>1.0880621793754299</v>
      </c>
      <c r="R185" s="9">
        <v>0.12470152091254748</v>
      </c>
      <c r="S185" s="10">
        <v>1638.3784581749053</v>
      </c>
      <c r="T185" s="10">
        <v>6275.5649000000003</v>
      </c>
      <c r="U185" s="10">
        <v>8178.3193000000001</v>
      </c>
      <c r="V185" s="10">
        <v>3.0704954372623554</v>
      </c>
      <c r="W185" s="11">
        <v>0.20376539923954384</v>
      </c>
      <c r="X185" s="11">
        <v>8.008370979547287</v>
      </c>
      <c r="Y185" s="8">
        <v>0</v>
      </c>
      <c r="Z185" s="99">
        <v>29.9</v>
      </c>
      <c r="AA185" s="122">
        <f t="shared" si="4"/>
        <v>148.86084527999998</v>
      </c>
      <c r="AB185" s="122">
        <f t="shared" si="5"/>
        <v>5077.8571428571422</v>
      </c>
      <c r="AC185" t="s">
        <v>599</v>
      </c>
    </row>
    <row r="186" spans="1:29" x14ac:dyDescent="0.35">
      <c r="A186" s="4" t="s">
        <v>56</v>
      </c>
      <c r="B186" s="4">
        <v>1</v>
      </c>
      <c r="C186" s="4" t="s">
        <v>44</v>
      </c>
      <c r="D186" s="5">
        <v>1</v>
      </c>
      <c r="E186" s="4">
        <v>3470</v>
      </c>
      <c r="F186" s="4">
        <v>3475</v>
      </c>
      <c r="G186" s="4">
        <v>3392.46</v>
      </c>
      <c r="H186" s="7">
        <v>99</v>
      </c>
      <c r="I186" s="4">
        <v>502.9</v>
      </c>
      <c r="J186" s="4">
        <v>41.5</v>
      </c>
      <c r="K186" s="4">
        <v>0.28999999999999998</v>
      </c>
      <c r="L186" s="4">
        <v>2209.6999999999998</v>
      </c>
      <c r="M186" s="4">
        <v>0.67</v>
      </c>
      <c r="N186" s="4">
        <v>155.69999999999999</v>
      </c>
      <c r="O186" s="4">
        <v>0.94</v>
      </c>
      <c r="P186" s="4">
        <v>108.8</v>
      </c>
      <c r="Q186" s="8">
        <v>0.78</v>
      </c>
      <c r="R186" s="35">
        <v>7.207391304347828E-2</v>
      </c>
      <c r="S186" s="36">
        <v>2046.521904347826</v>
      </c>
      <c r="T186" s="36">
        <v>7543.1421</v>
      </c>
      <c r="U186" s="36">
        <v>8169.2196999999996</v>
      </c>
      <c r="V186" s="36">
        <v>3.9210115942028994</v>
      </c>
      <c r="W186" s="51">
        <v>9.0211594202898579E-2</v>
      </c>
      <c r="X186" s="51">
        <v>0.93373556407205638</v>
      </c>
      <c r="Y186" s="8"/>
      <c r="Z186" s="99">
        <v>21.4</v>
      </c>
      <c r="AA186" s="122">
        <f t="shared" si="4"/>
        <v>307.46199619999993</v>
      </c>
      <c r="AB186" s="122">
        <f t="shared" si="5"/>
        <v>7619.6551724137926</v>
      </c>
      <c r="AC186" t="s">
        <v>600</v>
      </c>
    </row>
    <row r="187" spans="1:29" x14ac:dyDescent="0.35">
      <c r="A187" s="4" t="s">
        <v>56</v>
      </c>
      <c r="B187" s="4">
        <v>2</v>
      </c>
      <c r="C187" s="4" t="s">
        <v>45</v>
      </c>
      <c r="D187" s="5">
        <v>1</v>
      </c>
      <c r="E187" s="4">
        <v>3311</v>
      </c>
      <c r="F187" s="4">
        <v>3312</v>
      </c>
      <c r="G187" s="4">
        <v>3242.8</v>
      </c>
      <c r="H187" s="7">
        <v>6</v>
      </c>
      <c r="I187" s="4">
        <v>338.3</v>
      </c>
      <c r="J187" s="4">
        <v>21.1</v>
      </c>
      <c r="K187" s="4">
        <v>0.27</v>
      </c>
      <c r="L187" s="4">
        <v>1357.4</v>
      </c>
      <c r="M187" s="4">
        <v>0.76</v>
      </c>
      <c r="N187" s="4">
        <v>139.19999999999999</v>
      </c>
      <c r="O187" s="4">
        <v>1.25</v>
      </c>
      <c r="P187" s="4">
        <v>158.4</v>
      </c>
      <c r="Q187" s="8">
        <v>0.87045945417777704</v>
      </c>
      <c r="R187" s="23">
        <v>0.1002885185185185</v>
      </c>
      <c r="S187" s="24">
        <v>1826.4505351851849</v>
      </c>
      <c r="T187" s="24">
        <v>7211.7021000000004</v>
      </c>
      <c r="U187" s="24">
        <v>8812.7304999999997</v>
      </c>
      <c r="V187" s="24">
        <v>4.2602366666666684</v>
      </c>
      <c r="W187" s="52">
        <v>0.1482607407407408</v>
      </c>
      <c r="X187" s="52">
        <v>6.0048530225276906</v>
      </c>
      <c r="Y187" s="8"/>
      <c r="Z187" s="99">
        <v>24.2</v>
      </c>
      <c r="AA187" s="122">
        <f t="shared" si="4"/>
        <v>97.906591080000027</v>
      </c>
      <c r="AB187" s="122">
        <f t="shared" si="5"/>
        <v>5027.4074074074078</v>
      </c>
      <c r="AC187" t="s">
        <v>601</v>
      </c>
    </row>
    <row r="188" spans="1:29" x14ac:dyDescent="0.35">
      <c r="A188" s="4" t="s">
        <v>56</v>
      </c>
      <c r="B188" s="4">
        <v>2</v>
      </c>
      <c r="C188" s="4" t="s">
        <v>45</v>
      </c>
      <c r="D188" s="5">
        <v>2</v>
      </c>
      <c r="E188" s="4">
        <v>3326.2</v>
      </c>
      <c r="F188" s="4">
        <v>3327.2</v>
      </c>
      <c r="G188" s="4">
        <v>3257.3</v>
      </c>
      <c r="H188" s="7">
        <v>6</v>
      </c>
      <c r="I188" s="4">
        <v>347.5</v>
      </c>
      <c r="J188" s="4">
        <v>18.399999999999999</v>
      </c>
      <c r="K188" s="4">
        <v>0.23</v>
      </c>
      <c r="L188" s="4">
        <v>1384.7</v>
      </c>
      <c r="M188" s="4">
        <v>0.38</v>
      </c>
      <c r="N188" s="4">
        <v>90.7</v>
      </c>
      <c r="O188" s="4">
        <v>0.8</v>
      </c>
      <c r="P188" s="4">
        <v>158.4</v>
      </c>
      <c r="Q188" s="8">
        <v>0.87045945417777704</v>
      </c>
      <c r="R188" s="23">
        <v>0.1002885185185185</v>
      </c>
      <c r="S188" s="24">
        <v>1826.4505351851849</v>
      </c>
      <c r="T188" s="24">
        <v>7211.7021000000004</v>
      </c>
      <c r="U188" s="24">
        <v>8812.7304999999997</v>
      </c>
      <c r="V188" s="24">
        <v>4.2602366666666684</v>
      </c>
      <c r="W188" s="52">
        <v>0.1482607407407408</v>
      </c>
      <c r="X188" s="52">
        <v>6.0048530225276906</v>
      </c>
      <c r="Y188" s="8">
        <v>0</v>
      </c>
      <c r="Z188" s="99">
        <v>24.2</v>
      </c>
      <c r="AA188" s="122">
        <f t="shared" si="4"/>
        <v>74.707495999999992</v>
      </c>
      <c r="AB188" s="122">
        <f t="shared" si="5"/>
        <v>6020.434782608696</v>
      </c>
      <c r="AC188" t="s">
        <v>602</v>
      </c>
    </row>
    <row r="189" spans="1:29" x14ac:dyDescent="0.35">
      <c r="A189" s="4" t="s">
        <v>56</v>
      </c>
      <c r="B189" s="4">
        <v>2</v>
      </c>
      <c r="C189" s="4" t="s">
        <v>45</v>
      </c>
      <c r="D189" s="5">
        <v>3</v>
      </c>
      <c r="E189" s="4">
        <v>3362</v>
      </c>
      <c r="F189" s="4">
        <v>3363</v>
      </c>
      <c r="G189" s="4">
        <v>3291.19</v>
      </c>
      <c r="H189" s="7">
        <v>6</v>
      </c>
      <c r="I189" s="4">
        <v>164.6</v>
      </c>
      <c r="J189" s="4">
        <v>28.8</v>
      </c>
      <c r="K189" s="4">
        <v>0.28000000000000003</v>
      </c>
      <c r="L189" s="4">
        <v>1666.6</v>
      </c>
      <c r="M189" s="4">
        <v>0.46</v>
      </c>
      <c r="N189" s="4">
        <v>188.8</v>
      </c>
      <c r="O189" s="4">
        <v>3.5</v>
      </c>
      <c r="P189" s="4">
        <v>158.4</v>
      </c>
      <c r="Q189" s="8">
        <v>0.87045945417777704</v>
      </c>
      <c r="R189" s="23">
        <v>0.1002885185185185</v>
      </c>
      <c r="S189" s="24">
        <v>1826.4505351851849</v>
      </c>
      <c r="T189" s="24">
        <v>7211.7021000000004</v>
      </c>
      <c r="U189" s="24">
        <v>8812.7304999999997</v>
      </c>
      <c r="V189" s="24">
        <v>4.2602366666666684</v>
      </c>
      <c r="W189" s="52">
        <v>0.1482607407407408</v>
      </c>
      <c r="X189" s="52">
        <v>6.0048530225276906</v>
      </c>
      <c r="Y189" s="8">
        <v>0</v>
      </c>
      <c r="Z189" s="99">
        <v>24.2</v>
      </c>
      <c r="AA189" s="122">
        <f t="shared" si="4"/>
        <v>67.428587519999994</v>
      </c>
      <c r="AB189" s="122">
        <f t="shared" si="5"/>
        <v>5952.142857142856</v>
      </c>
      <c r="AC189" t="s">
        <v>603</v>
      </c>
    </row>
    <row r="190" spans="1:29" x14ac:dyDescent="0.35">
      <c r="A190" s="4" t="s">
        <v>56</v>
      </c>
      <c r="B190" s="4">
        <v>2</v>
      </c>
      <c r="C190" s="4" t="s">
        <v>45</v>
      </c>
      <c r="D190" s="5">
        <v>4</v>
      </c>
      <c r="E190" s="4">
        <v>3384</v>
      </c>
      <c r="F190" s="4">
        <v>3385</v>
      </c>
      <c r="G190" s="4">
        <v>3312</v>
      </c>
      <c r="H190" s="7">
        <v>6</v>
      </c>
      <c r="I190" s="4">
        <v>100.6</v>
      </c>
      <c r="J190" s="4">
        <v>15.9</v>
      </c>
      <c r="K190" s="4">
        <v>0.1</v>
      </c>
      <c r="L190" s="4">
        <v>1813.3</v>
      </c>
      <c r="M190" s="4">
        <v>0.3</v>
      </c>
      <c r="N190" s="4">
        <v>58.4</v>
      </c>
      <c r="O190" s="4">
        <v>1.77</v>
      </c>
      <c r="P190" s="4">
        <v>158.4</v>
      </c>
      <c r="Q190" s="8">
        <v>0.87045945417777704</v>
      </c>
      <c r="R190" s="23">
        <v>0.1002885185185185</v>
      </c>
      <c r="S190" s="24">
        <v>1826.4505351851849</v>
      </c>
      <c r="T190" s="24">
        <v>7211.7021000000004</v>
      </c>
      <c r="U190" s="24">
        <v>8812.7304999999997</v>
      </c>
      <c r="V190" s="24">
        <v>4.2602366666666684</v>
      </c>
      <c r="W190" s="52">
        <v>0.1482607407407408</v>
      </c>
      <c r="X190" s="52">
        <v>6.0048530225276906</v>
      </c>
      <c r="Y190" s="8">
        <v>0</v>
      </c>
      <c r="Z190" s="99">
        <v>24.2</v>
      </c>
      <c r="AA190" s="122">
        <f t="shared" si="4"/>
        <v>8.1256632</v>
      </c>
      <c r="AB190" s="122">
        <f t="shared" si="5"/>
        <v>18133</v>
      </c>
      <c r="AC190" t="s">
        <v>604</v>
      </c>
    </row>
    <row r="191" spans="1:29" x14ac:dyDescent="0.35">
      <c r="A191" s="4" t="s">
        <v>56</v>
      </c>
      <c r="B191" s="4">
        <v>2</v>
      </c>
      <c r="C191" s="4" t="s">
        <v>45</v>
      </c>
      <c r="D191" s="5">
        <v>5</v>
      </c>
      <c r="E191" s="4">
        <v>3407.5</v>
      </c>
      <c r="F191" s="4">
        <v>3408.5</v>
      </c>
      <c r="G191" s="4">
        <v>3334.13</v>
      </c>
      <c r="H191" s="7">
        <v>6</v>
      </c>
      <c r="I191" s="4">
        <v>192</v>
      </c>
      <c r="J191" s="4">
        <v>7.9</v>
      </c>
      <c r="K191" s="4">
        <v>0.19</v>
      </c>
      <c r="L191" s="4">
        <v>1855.1</v>
      </c>
      <c r="M191" s="4">
        <v>0.33</v>
      </c>
      <c r="N191" s="4">
        <v>132.5</v>
      </c>
      <c r="O191" s="4">
        <v>2.1</v>
      </c>
      <c r="P191" s="4">
        <v>158.4</v>
      </c>
      <c r="Q191" s="8">
        <v>0.87045945417777704</v>
      </c>
      <c r="R191" s="23">
        <v>0.1002885185185185</v>
      </c>
      <c r="S191" s="24">
        <v>1826.4505351851849</v>
      </c>
      <c r="T191" s="24">
        <v>7211.7021000000004</v>
      </c>
      <c r="U191" s="24">
        <v>8812.7304999999997</v>
      </c>
      <c r="V191" s="24">
        <v>4.2602366666666684</v>
      </c>
      <c r="W191" s="52">
        <v>0.1482607407407408</v>
      </c>
      <c r="X191" s="52">
        <v>6.0048530225276906</v>
      </c>
      <c r="Y191" s="8">
        <v>0</v>
      </c>
      <c r="Z191" s="99">
        <v>24.2</v>
      </c>
      <c r="AA191" s="122">
        <f t="shared" si="4"/>
        <v>14.640153600000003</v>
      </c>
      <c r="AB191" s="122">
        <f t="shared" si="5"/>
        <v>9763.6842105263149</v>
      </c>
      <c r="AC191" t="s">
        <v>605</v>
      </c>
    </row>
    <row r="192" spans="1:29" x14ac:dyDescent="0.35">
      <c r="A192" s="4" t="s">
        <v>56</v>
      </c>
      <c r="B192" s="4">
        <v>3</v>
      </c>
      <c r="C192" s="4" t="s">
        <v>45</v>
      </c>
      <c r="D192" s="5">
        <v>1</v>
      </c>
      <c r="E192" s="4">
        <v>3207.4</v>
      </c>
      <c r="F192" s="4">
        <v>3208</v>
      </c>
      <c r="G192" s="4">
        <v>3143.87</v>
      </c>
      <c r="H192" s="7">
        <v>6</v>
      </c>
      <c r="I192" s="4">
        <v>127</v>
      </c>
      <c r="J192" s="4">
        <v>29</v>
      </c>
      <c r="K192" s="4">
        <v>0.14000000000000001</v>
      </c>
      <c r="L192" s="4">
        <v>1130.9000000000001</v>
      </c>
      <c r="M192" s="4">
        <v>0.44</v>
      </c>
      <c r="N192" s="4">
        <v>153</v>
      </c>
      <c r="O192" s="4">
        <v>3.67</v>
      </c>
      <c r="P192" s="4">
        <v>143.1</v>
      </c>
      <c r="Q192" s="8">
        <v>0.84866729097206095</v>
      </c>
      <c r="R192" s="23">
        <v>9.8596641791044715E-2</v>
      </c>
      <c r="S192" s="24">
        <v>1873.0627970149264</v>
      </c>
      <c r="T192" s="24">
        <v>6917.1986999999999</v>
      </c>
      <c r="U192" s="24">
        <v>7819.7875999999997</v>
      </c>
      <c r="V192" s="24">
        <v>4.3988141791044777</v>
      </c>
      <c r="W192" s="52">
        <v>0.14172238805970153</v>
      </c>
      <c r="X192" s="52">
        <v>5.6975180253120365</v>
      </c>
      <c r="Y192" s="8"/>
      <c r="Z192" s="99">
        <v>29.9</v>
      </c>
      <c r="AA192" s="122">
        <f t="shared" si="4"/>
        <v>26.193496</v>
      </c>
      <c r="AB192" s="122">
        <f t="shared" si="5"/>
        <v>8077.8571428571431</v>
      </c>
      <c r="AC192" t="s">
        <v>606</v>
      </c>
    </row>
    <row r="193" spans="1:29" x14ac:dyDescent="0.35">
      <c r="A193" s="4" t="s">
        <v>56</v>
      </c>
      <c r="B193" s="4">
        <v>3</v>
      </c>
      <c r="C193" s="4" t="s">
        <v>45</v>
      </c>
      <c r="D193" s="5">
        <v>2</v>
      </c>
      <c r="E193" s="4">
        <v>3240.4</v>
      </c>
      <c r="F193" s="4">
        <v>3241</v>
      </c>
      <c r="G193" s="4">
        <v>3175.58</v>
      </c>
      <c r="H193" s="7">
        <v>6</v>
      </c>
      <c r="I193" s="4">
        <v>152.6</v>
      </c>
      <c r="J193" s="4">
        <v>13.4</v>
      </c>
      <c r="K193" s="4">
        <v>0.17</v>
      </c>
      <c r="L193" s="4">
        <v>847.1</v>
      </c>
      <c r="M193" s="4">
        <v>0.17</v>
      </c>
      <c r="N193" s="4">
        <v>221</v>
      </c>
      <c r="O193" s="4">
        <v>4.41</v>
      </c>
      <c r="P193" s="4">
        <v>143.1</v>
      </c>
      <c r="Q193" s="8">
        <v>0.84866729097206084</v>
      </c>
      <c r="R193" s="23">
        <v>9.8596641791044715E-2</v>
      </c>
      <c r="S193" s="24">
        <v>1873.0627970149264</v>
      </c>
      <c r="T193" s="24">
        <v>6917.1986999999999</v>
      </c>
      <c r="U193" s="24">
        <v>7819.7875999999997</v>
      </c>
      <c r="V193" s="24">
        <v>4.3988141791044777</v>
      </c>
      <c r="W193" s="52">
        <v>0.14172238805970153</v>
      </c>
      <c r="X193" s="52">
        <v>5.6975180253120365</v>
      </c>
      <c r="Y193" s="8">
        <v>0</v>
      </c>
      <c r="Z193" s="99">
        <v>29.9</v>
      </c>
      <c r="AA193" s="122">
        <f t="shared" si="4"/>
        <v>17.659238239999997</v>
      </c>
      <c r="AB193" s="122">
        <f t="shared" si="5"/>
        <v>4982.9411764705883</v>
      </c>
      <c r="AC193" t="s">
        <v>607</v>
      </c>
    </row>
    <row r="194" spans="1:29" x14ac:dyDescent="0.35">
      <c r="A194" s="4" t="s">
        <v>56</v>
      </c>
      <c r="B194" s="4">
        <v>3</v>
      </c>
      <c r="C194" s="4" t="s">
        <v>45</v>
      </c>
      <c r="D194" s="5">
        <v>3</v>
      </c>
      <c r="E194" s="4">
        <v>3254.8</v>
      </c>
      <c r="F194" s="4">
        <v>3255.4</v>
      </c>
      <c r="G194" s="4">
        <v>3189.26</v>
      </c>
      <c r="H194" s="7">
        <v>6</v>
      </c>
      <c r="I194" s="4">
        <v>26.5</v>
      </c>
      <c r="J194" s="4">
        <v>16.8</v>
      </c>
      <c r="K194" s="4">
        <v>0.46</v>
      </c>
      <c r="L194" s="4">
        <v>869.2</v>
      </c>
      <c r="M194" s="4">
        <v>0.09</v>
      </c>
      <c r="N194" s="4">
        <v>302.7</v>
      </c>
      <c r="O194" s="4">
        <v>34.880000000000003</v>
      </c>
      <c r="P194" s="4">
        <v>143.1</v>
      </c>
      <c r="Q194" s="8">
        <v>0.84866729097206084</v>
      </c>
      <c r="R194" s="23">
        <v>9.8596641791044715E-2</v>
      </c>
      <c r="S194" s="24">
        <v>1873.0627970149264</v>
      </c>
      <c r="T194" s="24">
        <v>6917.1986999999999</v>
      </c>
      <c r="U194" s="24">
        <v>7819.7875999999997</v>
      </c>
      <c r="V194" s="24">
        <v>4.3988141791044777</v>
      </c>
      <c r="W194" s="52">
        <v>0.14172238805970153</v>
      </c>
      <c r="X194" s="52">
        <v>5.6975180253120365</v>
      </c>
      <c r="Y194" s="8">
        <v>0</v>
      </c>
      <c r="Z194" s="99">
        <v>29.9</v>
      </c>
      <c r="AA194" s="122">
        <f t="shared" si="4"/>
        <v>10.403433600000001</v>
      </c>
      <c r="AB194" s="122">
        <f t="shared" si="5"/>
        <v>1889.5652173913043</v>
      </c>
      <c r="AC194" t="s">
        <v>608</v>
      </c>
    </row>
    <row r="195" spans="1:29" x14ac:dyDescent="0.35">
      <c r="A195" s="4" t="s">
        <v>56</v>
      </c>
      <c r="B195" s="4">
        <v>3</v>
      </c>
      <c r="C195" s="4" t="s">
        <v>45</v>
      </c>
      <c r="D195" s="5">
        <v>4</v>
      </c>
      <c r="E195" s="4">
        <v>3267</v>
      </c>
      <c r="F195" s="4">
        <v>3267.6</v>
      </c>
      <c r="G195" s="4">
        <v>3200.84</v>
      </c>
      <c r="H195" s="7">
        <v>6</v>
      </c>
      <c r="I195" s="4">
        <v>255.1</v>
      </c>
      <c r="J195" s="4">
        <v>23</v>
      </c>
      <c r="K195" s="4">
        <v>0.3</v>
      </c>
      <c r="L195" s="4">
        <v>889.6</v>
      </c>
      <c r="M195" s="4">
        <v>0.95</v>
      </c>
      <c r="N195" s="4">
        <v>144.80000000000001</v>
      </c>
      <c r="O195" s="4">
        <v>1.73</v>
      </c>
      <c r="P195" s="4">
        <v>143.1</v>
      </c>
      <c r="Q195" s="8">
        <v>0.84866729097206095</v>
      </c>
      <c r="R195" s="23">
        <v>9.8596641791044715E-2</v>
      </c>
      <c r="S195" s="24">
        <v>1873.0627970149264</v>
      </c>
      <c r="T195" s="24">
        <v>6917.1986999999999</v>
      </c>
      <c r="U195" s="24">
        <v>7819.7875999999997</v>
      </c>
      <c r="V195" s="24">
        <v>4.3988141791044777</v>
      </c>
      <c r="W195" s="52">
        <v>0.14172238805970153</v>
      </c>
      <c r="X195" s="52">
        <v>5.6975180253120365</v>
      </c>
      <c r="Y195" s="8">
        <v>0</v>
      </c>
      <c r="Z195" s="99">
        <v>29.9</v>
      </c>
      <c r="AA195" s="122">
        <f t="shared" ref="AA195:AA258" si="6">I195*J195*K195*2*0.0254</f>
        <v>89.417652000000004</v>
      </c>
      <c r="AB195" s="122">
        <f t="shared" ref="AB195:AB258" si="7">L195/K195</f>
        <v>2965.3333333333335</v>
      </c>
      <c r="AC195" t="s">
        <v>609</v>
      </c>
    </row>
    <row r="196" spans="1:29" x14ac:dyDescent="0.35">
      <c r="A196" s="4" t="s">
        <v>56</v>
      </c>
      <c r="B196" s="4">
        <v>3</v>
      </c>
      <c r="C196" s="4" t="s">
        <v>45</v>
      </c>
      <c r="D196" s="5">
        <v>5</v>
      </c>
      <c r="E196" s="4">
        <v>3281</v>
      </c>
      <c r="F196" s="4">
        <v>3281.6</v>
      </c>
      <c r="G196" s="4">
        <v>3214.18</v>
      </c>
      <c r="H196" s="7">
        <v>6</v>
      </c>
      <c r="I196" s="4">
        <v>219.7</v>
      </c>
      <c r="J196" s="4">
        <v>22.8</v>
      </c>
      <c r="K196" s="4">
        <v>0.37</v>
      </c>
      <c r="L196" s="4">
        <v>914.5</v>
      </c>
      <c r="M196" s="4">
        <v>1</v>
      </c>
      <c r="N196" s="4">
        <v>331</v>
      </c>
      <c r="O196" s="4">
        <v>4.59</v>
      </c>
      <c r="P196" s="4">
        <v>143.1</v>
      </c>
      <c r="Q196" s="8">
        <v>0.84866729097206095</v>
      </c>
      <c r="R196" s="23">
        <v>9.8596641791044715E-2</v>
      </c>
      <c r="S196" s="24">
        <v>1873.0627970149264</v>
      </c>
      <c r="T196" s="24">
        <v>6917.1986999999999</v>
      </c>
      <c r="U196" s="24">
        <v>7819.7875999999997</v>
      </c>
      <c r="V196" s="24">
        <v>4.3988141791044777</v>
      </c>
      <c r="W196" s="52">
        <v>0.14172238805970153</v>
      </c>
      <c r="X196" s="52">
        <v>5.6975180253120365</v>
      </c>
      <c r="Y196" s="8">
        <v>0</v>
      </c>
      <c r="Z196" s="99">
        <v>29.9</v>
      </c>
      <c r="AA196" s="122">
        <f t="shared" si="6"/>
        <v>94.152171359999983</v>
      </c>
      <c r="AB196" s="122">
        <f t="shared" si="7"/>
        <v>2471.6216216216217</v>
      </c>
      <c r="AC196" t="s">
        <v>610</v>
      </c>
    </row>
    <row r="197" spans="1:29" x14ac:dyDescent="0.35">
      <c r="A197" s="4" t="s">
        <v>56</v>
      </c>
      <c r="B197" s="4">
        <v>4</v>
      </c>
      <c r="C197" s="4" t="s">
        <v>45</v>
      </c>
      <c r="D197" s="5">
        <v>1</v>
      </c>
      <c r="E197" s="4">
        <v>2974</v>
      </c>
      <c r="F197" s="4">
        <v>2974.6</v>
      </c>
      <c r="G197" s="4">
        <v>2918.17</v>
      </c>
      <c r="H197" s="7">
        <v>6</v>
      </c>
      <c r="I197" s="4">
        <v>54.9</v>
      </c>
      <c r="J197" s="4">
        <v>16.100000000000001</v>
      </c>
      <c r="K197" s="4">
        <v>0.33</v>
      </c>
      <c r="L197" s="4">
        <v>2320</v>
      </c>
      <c r="M197" s="4">
        <v>0.13</v>
      </c>
      <c r="N197" s="4">
        <v>444.9</v>
      </c>
      <c r="O197" s="4">
        <v>24.71</v>
      </c>
      <c r="P197" s="4">
        <v>166.2</v>
      </c>
      <c r="Q197" s="8">
        <v>1.1070283123856888</v>
      </c>
      <c r="R197" s="15">
        <v>0.10026181818181815</v>
      </c>
      <c r="S197" s="16">
        <v>1756.3611863636359</v>
      </c>
      <c r="T197" s="16">
        <v>6481.8622999999998</v>
      </c>
      <c r="U197" s="16">
        <v>7512.7772999999997</v>
      </c>
      <c r="V197" s="16">
        <v>3.5594745454545453</v>
      </c>
      <c r="W197" s="53">
        <v>0.15124636363636365</v>
      </c>
      <c r="X197" s="53">
        <v>2.4956867835718834</v>
      </c>
      <c r="Y197" s="8"/>
      <c r="Z197" s="99">
        <v>29.6</v>
      </c>
      <c r="AA197" s="122">
        <f t="shared" si="6"/>
        <v>14.817531960000002</v>
      </c>
      <c r="AB197" s="122">
        <f t="shared" si="7"/>
        <v>7030.30303030303</v>
      </c>
      <c r="AC197" t="s">
        <v>611</v>
      </c>
    </row>
    <row r="198" spans="1:29" x14ac:dyDescent="0.35">
      <c r="A198" s="4" t="s">
        <v>56</v>
      </c>
      <c r="B198" s="4">
        <v>4</v>
      </c>
      <c r="C198" s="4" t="s">
        <v>45</v>
      </c>
      <c r="D198" s="5">
        <v>2</v>
      </c>
      <c r="E198" s="4">
        <v>2996.4</v>
      </c>
      <c r="F198" s="4">
        <v>2997</v>
      </c>
      <c r="G198" s="4">
        <v>2939.92</v>
      </c>
      <c r="H198" s="7">
        <v>6</v>
      </c>
      <c r="I198" s="4">
        <v>45.7</v>
      </c>
      <c r="J198" s="4">
        <v>17.7</v>
      </c>
      <c r="K198" s="4">
        <v>0.59</v>
      </c>
      <c r="L198" s="4">
        <v>2358.8000000000002</v>
      </c>
      <c r="M198" s="4">
        <v>0.23</v>
      </c>
      <c r="N198" s="4">
        <v>601</v>
      </c>
      <c r="O198" s="4">
        <v>40.07</v>
      </c>
      <c r="P198" s="4">
        <v>166.2</v>
      </c>
      <c r="Q198" s="8">
        <v>1.1070283123856888</v>
      </c>
      <c r="R198" s="15">
        <v>0.10026181818181815</v>
      </c>
      <c r="S198" s="16">
        <v>1756.3611863636359</v>
      </c>
      <c r="T198" s="16">
        <v>6481.8622999999998</v>
      </c>
      <c r="U198" s="16">
        <v>7512.7772999999997</v>
      </c>
      <c r="V198" s="16">
        <v>3.5594745454545453</v>
      </c>
      <c r="W198" s="53">
        <v>0.15124636363636365</v>
      </c>
      <c r="X198" s="53">
        <v>2.4956867835718834</v>
      </c>
      <c r="Y198" s="8">
        <v>0</v>
      </c>
      <c r="Z198" s="99">
        <v>29.6</v>
      </c>
      <c r="AA198" s="122">
        <f t="shared" si="6"/>
        <v>24.244051079999998</v>
      </c>
      <c r="AB198" s="122">
        <f t="shared" si="7"/>
        <v>3997.9661016949158</v>
      </c>
      <c r="AC198" t="s">
        <v>612</v>
      </c>
    </row>
    <row r="199" spans="1:29" x14ac:dyDescent="0.35">
      <c r="A199" s="4" t="s">
        <v>56</v>
      </c>
      <c r="B199" s="4">
        <v>4</v>
      </c>
      <c r="C199" s="4" t="s">
        <v>45</v>
      </c>
      <c r="D199" s="5">
        <v>3</v>
      </c>
      <c r="E199" s="4">
        <v>3012</v>
      </c>
      <c r="F199" s="4">
        <v>3012.6</v>
      </c>
      <c r="G199" s="4">
        <v>2954.98</v>
      </c>
      <c r="H199" s="7">
        <v>6</v>
      </c>
      <c r="I199" s="4">
        <v>109.7</v>
      </c>
      <c r="J199" s="4">
        <v>20</v>
      </c>
      <c r="K199" s="4">
        <v>0.4</v>
      </c>
      <c r="L199" s="4">
        <v>2388</v>
      </c>
      <c r="M199" s="4">
        <v>0.5</v>
      </c>
      <c r="N199" s="4">
        <v>309.8</v>
      </c>
      <c r="O199" s="4">
        <v>8.61</v>
      </c>
      <c r="P199" s="4">
        <v>166.2</v>
      </c>
      <c r="Q199" s="8">
        <v>1.1070283123856888</v>
      </c>
      <c r="R199" s="15">
        <v>0.10026181818181815</v>
      </c>
      <c r="S199" s="16">
        <v>1756.3611863636359</v>
      </c>
      <c r="T199" s="16">
        <v>6481.8622999999998</v>
      </c>
      <c r="U199" s="16">
        <v>7512.7772999999997</v>
      </c>
      <c r="V199" s="16">
        <v>3.5594745454545453</v>
      </c>
      <c r="W199" s="53">
        <v>0.15124636363636365</v>
      </c>
      <c r="X199" s="53">
        <v>2.4956867835718834</v>
      </c>
      <c r="Y199" s="8">
        <v>0</v>
      </c>
      <c r="Z199" s="99">
        <v>29.6</v>
      </c>
      <c r="AA199" s="122">
        <f t="shared" si="6"/>
        <v>44.582079999999998</v>
      </c>
      <c r="AB199" s="122">
        <f t="shared" si="7"/>
        <v>5970</v>
      </c>
      <c r="AC199" t="s">
        <v>613</v>
      </c>
    </row>
    <row r="200" spans="1:29" x14ac:dyDescent="0.35">
      <c r="A200" s="4" t="s">
        <v>56</v>
      </c>
      <c r="B200" s="4">
        <v>4</v>
      </c>
      <c r="C200" s="4" t="s">
        <v>45</v>
      </c>
      <c r="D200" s="5">
        <v>4</v>
      </c>
      <c r="E200" s="4">
        <v>3052</v>
      </c>
      <c r="F200" s="4">
        <v>3052.6</v>
      </c>
      <c r="G200" s="4">
        <v>2993.83</v>
      </c>
      <c r="H200" s="7">
        <v>6</v>
      </c>
      <c r="I200" s="4">
        <v>82.3</v>
      </c>
      <c r="J200" s="4">
        <v>40</v>
      </c>
      <c r="K200" s="4">
        <v>0.47</v>
      </c>
      <c r="L200" s="4">
        <v>2457.3000000000002</v>
      </c>
      <c r="M200" s="4">
        <v>0.88</v>
      </c>
      <c r="N200" s="4">
        <v>286.2</v>
      </c>
      <c r="O200" s="4">
        <v>10.6</v>
      </c>
      <c r="P200" s="4">
        <v>166.2</v>
      </c>
      <c r="Q200" s="8">
        <v>1.1070283123856901</v>
      </c>
      <c r="R200" s="15">
        <v>0.10026181818181815</v>
      </c>
      <c r="S200" s="16">
        <v>1756.3611863636359</v>
      </c>
      <c r="T200" s="16">
        <v>6481.8622999999998</v>
      </c>
      <c r="U200" s="16">
        <v>7512.7772999999997</v>
      </c>
      <c r="V200" s="16">
        <v>3.5594745454545453</v>
      </c>
      <c r="W200" s="53">
        <v>0.15124636363636365</v>
      </c>
      <c r="X200" s="53">
        <v>2.4956867835718834</v>
      </c>
      <c r="Y200" s="8">
        <v>0</v>
      </c>
      <c r="Z200" s="99">
        <v>29.6</v>
      </c>
      <c r="AA200" s="122">
        <f t="shared" si="6"/>
        <v>78.599791999999994</v>
      </c>
      <c r="AB200" s="122">
        <f t="shared" si="7"/>
        <v>5228.2978723404258</v>
      </c>
      <c r="AC200" t="s">
        <v>614</v>
      </c>
    </row>
    <row r="201" spans="1:29" x14ac:dyDescent="0.35">
      <c r="A201" s="4" t="s">
        <v>56</v>
      </c>
      <c r="B201" s="4">
        <v>4</v>
      </c>
      <c r="C201" s="4" t="s">
        <v>45</v>
      </c>
      <c r="D201" s="5">
        <v>5</v>
      </c>
      <c r="E201" s="4">
        <v>3071</v>
      </c>
      <c r="F201" s="4">
        <v>3071.6</v>
      </c>
      <c r="G201" s="4">
        <v>3012.15</v>
      </c>
      <c r="H201" s="7">
        <v>6</v>
      </c>
      <c r="I201" s="4">
        <v>109.7</v>
      </c>
      <c r="J201" s="4">
        <v>48.3</v>
      </c>
      <c r="K201" s="4">
        <v>0.26</v>
      </c>
      <c r="L201" s="4">
        <v>2491</v>
      </c>
      <c r="M201" s="4">
        <v>0.87</v>
      </c>
      <c r="N201" s="4">
        <v>157.1</v>
      </c>
      <c r="O201" s="4">
        <v>4.3600000000000003</v>
      </c>
      <c r="P201" s="4">
        <v>166</v>
      </c>
      <c r="Q201" s="8">
        <v>1.1070283123856901</v>
      </c>
      <c r="R201" s="15">
        <v>0.10026181818181815</v>
      </c>
      <c r="S201" s="16">
        <v>1756.3611863636359</v>
      </c>
      <c r="T201" s="16">
        <v>6481.8622999999998</v>
      </c>
      <c r="U201" s="16">
        <v>7512.7772999999997</v>
      </c>
      <c r="V201" s="16">
        <v>3.5594745454545453</v>
      </c>
      <c r="W201" s="53">
        <v>0.15124636363636365</v>
      </c>
      <c r="X201" s="53">
        <v>2.4956867835718834</v>
      </c>
      <c r="Y201" s="8">
        <v>0</v>
      </c>
      <c r="Z201" s="99">
        <v>29.6</v>
      </c>
      <c r="AA201" s="122">
        <f t="shared" si="6"/>
        <v>69.982720080000007</v>
      </c>
      <c r="AB201" s="122">
        <f t="shared" si="7"/>
        <v>9580.7692307692305</v>
      </c>
      <c r="AC201" t="s">
        <v>615</v>
      </c>
    </row>
    <row r="202" spans="1:29" x14ac:dyDescent="0.35">
      <c r="A202" s="4" t="s">
        <v>56</v>
      </c>
      <c r="B202" s="4">
        <v>5</v>
      </c>
      <c r="C202" s="4" t="s">
        <v>46</v>
      </c>
      <c r="D202" s="5">
        <v>1</v>
      </c>
      <c r="E202" s="4">
        <v>2937.3</v>
      </c>
      <c r="F202" s="4">
        <v>2938.5</v>
      </c>
      <c r="G202" s="4">
        <v>2882.43</v>
      </c>
      <c r="H202" s="7">
        <v>20</v>
      </c>
      <c r="I202" s="4">
        <v>146.30000000000001</v>
      </c>
      <c r="J202" s="4">
        <v>57.9</v>
      </c>
      <c r="K202" s="4">
        <v>0.39</v>
      </c>
      <c r="L202" s="4">
        <v>1788.4</v>
      </c>
      <c r="M202" s="4">
        <v>0.38</v>
      </c>
      <c r="N202" s="4">
        <v>794.7</v>
      </c>
      <c r="O202" s="4">
        <v>16.559999999999999</v>
      </c>
      <c r="P202" s="4">
        <v>127.9</v>
      </c>
      <c r="Q202" s="8" t="s">
        <v>49</v>
      </c>
      <c r="R202" s="23">
        <v>7.6136065573770478E-2</v>
      </c>
      <c r="S202" s="24">
        <v>2126.597978688525</v>
      </c>
      <c r="T202" s="24">
        <v>5988</v>
      </c>
      <c r="U202" s="24">
        <v>7027.2812999999996</v>
      </c>
      <c r="V202" s="24">
        <v>3.1917737704918028</v>
      </c>
      <c r="W202" s="52">
        <v>0.13562786885245903</v>
      </c>
      <c r="X202" s="52">
        <v>1.2207103874323444</v>
      </c>
      <c r="Y202" s="8"/>
      <c r="Z202" s="99">
        <v>29.9</v>
      </c>
      <c r="AA202" s="122">
        <f t="shared" si="6"/>
        <v>167.82289524000001</v>
      </c>
      <c r="AB202" s="122">
        <f t="shared" si="7"/>
        <v>4585.6410256410254</v>
      </c>
      <c r="AC202" t="s">
        <v>616</v>
      </c>
    </row>
    <row r="203" spans="1:29" x14ac:dyDescent="0.35">
      <c r="A203" s="4" t="s">
        <v>56</v>
      </c>
      <c r="B203" s="4">
        <v>5</v>
      </c>
      <c r="C203" s="4" t="s">
        <v>46</v>
      </c>
      <c r="D203" s="5">
        <v>2</v>
      </c>
      <c r="E203" s="4">
        <v>2949</v>
      </c>
      <c r="F203" s="4">
        <v>2950</v>
      </c>
      <c r="G203" s="4">
        <v>2893.82</v>
      </c>
      <c r="H203" s="7">
        <v>10</v>
      </c>
      <c r="I203" s="4">
        <v>27.4</v>
      </c>
      <c r="J203" s="4">
        <v>6.8</v>
      </c>
      <c r="K203" s="4">
        <v>0.18</v>
      </c>
      <c r="L203" s="4">
        <v>1856.3</v>
      </c>
      <c r="M203" s="4">
        <v>0.02</v>
      </c>
      <c r="N203" s="4">
        <v>591.4</v>
      </c>
      <c r="O203" s="4">
        <v>65.709999999999994</v>
      </c>
      <c r="P203" s="4">
        <v>127.9</v>
      </c>
      <c r="Q203" s="8" t="s">
        <v>49</v>
      </c>
      <c r="R203" s="23">
        <v>7.6136065573770478E-2</v>
      </c>
      <c r="S203" s="24">
        <v>2126.597978688525</v>
      </c>
      <c r="T203" s="24">
        <v>5988</v>
      </c>
      <c r="U203" s="24">
        <v>7027.2812999999996</v>
      </c>
      <c r="V203" s="24">
        <v>3.1917737704918028</v>
      </c>
      <c r="W203" s="52">
        <v>0.13562786885245903</v>
      </c>
      <c r="X203" s="52">
        <v>1.2207103874323444</v>
      </c>
      <c r="Y203" s="8">
        <v>0</v>
      </c>
      <c r="Z203" s="99">
        <v>29.9</v>
      </c>
      <c r="AA203" s="122">
        <f t="shared" si="6"/>
        <v>1.7037100799999998</v>
      </c>
      <c r="AB203" s="122">
        <f t="shared" si="7"/>
        <v>10312.777777777777</v>
      </c>
      <c r="AC203" t="s">
        <v>617</v>
      </c>
    </row>
    <row r="204" spans="1:29" x14ac:dyDescent="0.35">
      <c r="A204" s="4" t="s">
        <v>57</v>
      </c>
      <c r="B204" s="4">
        <v>1</v>
      </c>
      <c r="C204" s="4" t="s">
        <v>44</v>
      </c>
      <c r="D204" s="5">
        <v>1</v>
      </c>
      <c r="E204" s="4">
        <v>3442.9</v>
      </c>
      <c r="F204" s="4">
        <v>3443.5</v>
      </c>
      <c r="G204" s="4">
        <v>3372.96</v>
      </c>
      <c r="H204" s="7">
        <v>6</v>
      </c>
      <c r="I204" s="4">
        <v>454.4</v>
      </c>
      <c r="J204" s="4">
        <v>24.8</v>
      </c>
      <c r="K204" s="4">
        <v>0.35</v>
      </c>
      <c r="L204" s="4">
        <v>1701.5</v>
      </c>
      <c r="M204" s="4">
        <v>0.95</v>
      </c>
      <c r="N204" s="4">
        <v>610.20000000000005</v>
      </c>
      <c r="O204" s="4">
        <v>4.09</v>
      </c>
      <c r="P204" s="4">
        <v>202.9</v>
      </c>
      <c r="Q204" s="8">
        <v>0.79492846517679738</v>
      </c>
      <c r="R204" s="23">
        <v>5.5988727272727266E-2</v>
      </c>
      <c r="S204" s="24">
        <v>2215.6201323636369</v>
      </c>
      <c r="T204" s="24">
        <v>6401.6558000000005</v>
      </c>
      <c r="U204" s="24">
        <v>8422.2206999999999</v>
      </c>
      <c r="V204" s="24">
        <v>4.3187643636363617</v>
      </c>
      <c r="W204" s="25">
        <v>4.1532363636363645E-2</v>
      </c>
      <c r="X204" s="25">
        <v>1.7132936046479945</v>
      </c>
      <c r="Y204" s="8">
        <v>50</v>
      </c>
      <c r="Z204" s="99">
        <v>30</v>
      </c>
      <c r="AA204" s="122">
        <f t="shared" si="6"/>
        <v>200.36495359999998</v>
      </c>
      <c r="AB204" s="122">
        <f t="shared" si="7"/>
        <v>4861.4285714285716</v>
      </c>
      <c r="AC204" t="s">
        <v>618</v>
      </c>
    </row>
    <row r="205" spans="1:29" x14ac:dyDescent="0.35">
      <c r="A205" s="4" t="s">
        <v>57</v>
      </c>
      <c r="B205" s="4">
        <v>1</v>
      </c>
      <c r="C205" s="4" t="s">
        <v>44</v>
      </c>
      <c r="D205" s="5">
        <v>2</v>
      </c>
      <c r="E205" s="4">
        <v>3469.6</v>
      </c>
      <c r="F205" s="4">
        <v>3470.2</v>
      </c>
      <c r="G205" s="4">
        <v>3399.04</v>
      </c>
      <c r="H205" s="7">
        <v>6</v>
      </c>
      <c r="I205" s="4">
        <v>134.4</v>
      </c>
      <c r="J205" s="4">
        <v>27.4</v>
      </c>
      <c r="K205" s="4">
        <v>0.14000000000000001</v>
      </c>
      <c r="L205" s="4">
        <v>1839.7</v>
      </c>
      <c r="M205" s="4">
        <v>0.12</v>
      </c>
      <c r="N205" s="4">
        <v>187.2</v>
      </c>
      <c r="O205" s="4">
        <v>4.24</v>
      </c>
      <c r="P205" s="4">
        <v>202.9</v>
      </c>
      <c r="Q205" s="8">
        <v>0.79492846517679738</v>
      </c>
      <c r="R205" s="23">
        <v>5.5988727272727266E-2</v>
      </c>
      <c r="S205" s="24">
        <v>2215.6201323636369</v>
      </c>
      <c r="T205" s="24">
        <v>6401.6558000000005</v>
      </c>
      <c r="U205" s="24">
        <v>8422.2206999999999</v>
      </c>
      <c r="V205" s="24">
        <v>4.3187643636363617</v>
      </c>
      <c r="W205" s="25">
        <v>4.1532363636363645E-2</v>
      </c>
      <c r="X205" s="25">
        <v>1.7132936046479945</v>
      </c>
      <c r="Y205" s="8">
        <v>63</v>
      </c>
      <c r="Z205" s="99">
        <v>30</v>
      </c>
      <c r="AA205" s="122">
        <f t="shared" si="6"/>
        <v>26.19036672</v>
      </c>
      <c r="AB205" s="122">
        <f t="shared" si="7"/>
        <v>13140.714285714284</v>
      </c>
      <c r="AC205" t="s">
        <v>619</v>
      </c>
    </row>
    <row r="206" spans="1:29" x14ac:dyDescent="0.35">
      <c r="A206" s="4" t="s">
        <v>57</v>
      </c>
      <c r="B206" s="4">
        <v>1</v>
      </c>
      <c r="C206" s="4" t="s">
        <v>44</v>
      </c>
      <c r="D206" s="5">
        <v>3</v>
      </c>
      <c r="E206" s="4">
        <v>3514</v>
      </c>
      <c r="F206" s="4">
        <v>3514.7</v>
      </c>
      <c r="G206" s="4">
        <v>3442.39</v>
      </c>
      <c r="H206" s="7">
        <v>6</v>
      </c>
      <c r="I206" s="4">
        <v>100.6</v>
      </c>
      <c r="J206" s="4">
        <v>10.4</v>
      </c>
      <c r="K206" s="4">
        <v>0.11</v>
      </c>
      <c r="L206" s="4">
        <v>2275.4</v>
      </c>
      <c r="M206" s="4">
        <v>0.31</v>
      </c>
      <c r="N206" s="4">
        <v>159.5</v>
      </c>
      <c r="O206" s="4">
        <v>4.83</v>
      </c>
      <c r="P206" s="4">
        <v>202.9</v>
      </c>
      <c r="Q206" s="8">
        <v>0.79492846517679738</v>
      </c>
      <c r="R206" s="23">
        <v>5.5988727272727266E-2</v>
      </c>
      <c r="S206" s="24">
        <v>2215.6201323636369</v>
      </c>
      <c r="T206" s="24">
        <v>6401.6558000000005</v>
      </c>
      <c r="U206" s="24">
        <v>8422.2206999999999</v>
      </c>
      <c r="V206" s="24">
        <v>4.3187643636363617</v>
      </c>
      <c r="W206" s="25">
        <v>4.1532363636363645E-2</v>
      </c>
      <c r="X206" s="25">
        <v>1.7132936046479945</v>
      </c>
      <c r="Y206" s="8">
        <v>81</v>
      </c>
      <c r="Z206" s="99">
        <v>30</v>
      </c>
      <c r="AA206" s="122">
        <f t="shared" si="6"/>
        <v>5.8463891199999996</v>
      </c>
      <c r="AB206" s="122">
        <f t="shared" si="7"/>
        <v>20685.454545454548</v>
      </c>
      <c r="AC206" t="s">
        <v>620</v>
      </c>
    </row>
    <row r="207" spans="1:29" x14ac:dyDescent="0.35">
      <c r="A207" s="4" t="s">
        <v>57</v>
      </c>
      <c r="B207" s="4">
        <v>1</v>
      </c>
      <c r="C207" s="4" t="s">
        <v>44</v>
      </c>
      <c r="D207" s="5">
        <v>4</v>
      </c>
      <c r="E207" s="4">
        <v>3528.4</v>
      </c>
      <c r="F207" s="4">
        <v>3529</v>
      </c>
      <c r="G207" s="4">
        <v>3456.47</v>
      </c>
      <c r="H207" s="7">
        <v>6</v>
      </c>
      <c r="I207" s="4">
        <v>146.30000000000001</v>
      </c>
      <c r="J207" s="4">
        <v>11.3</v>
      </c>
      <c r="K207" s="4">
        <v>0.13</v>
      </c>
      <c r="L207" s="4">
        <v>2399.9</v>
      </c>
      <c r="M207" s="4">
        <v>0.41</v>
      </c>
      <c r="N207" s="4">
        <v>150.6</v>
      </c>
      <c r="O207" s="4">
        <v>3.14</v>
      </c>
      <c r="P207" s="4">
        <v>202.9</v>
      </c>
      <c r="Q207" s="8">
        <v>0.79492846517679738</v>
      </c>
      <c r="R207" s="23">
        <v>5.5988727272727266E-2</v>
      </c>
      <c r="S207" s="24">
        <v>2215.6201323636369</v>
      </c>
      <c r="T207" s="24">
        <v>6401.6558000000005</v>
      </c>
      <c r="U207" s="24">
        <v>8422.2206999999999</v>
      </c>
      <c r="V207" s="24">
        <v>4.3187643636363617</v>
      </c>
      <c r="W207" s="25">
        <v>4.1532363636363645E-2</v>
      </c>
      <c r="X207" s="25">
        <v>1.7132936046479945</v>
      </c>
      <c r="Y207" s="8">
        <v>84</v>
      </c>
      <c r="Z207" s="99">
        <v>30</v>
      </c>
      <c r="AA207" s="122">
        <f t="shared" si="6"/>
        <v>10.917666760000001</v>
      </c>
      <c r="AB207" s="122">
        <f t="shared" si="7"/>
        <v>18460.76923076923</v>
      </c>
      <c r="AC207" t="s">
        <v>621</v>
      </c>
    </row>
    <row r="208" spans="1:29" x14ac:dyDescent="0.35">
      <c r="A208" s="4" t="s">
        <v>57</v>
      </c>
      <c r="B208" s="4">
        <v>2</v>
      </c>
      <c r="C208" s="4" t="s">
        <v>45</v>
      </c>
      <c r="D208" s="5">
        <v>1</v>
      </c>
      <c r="E208" s="4">
        <v>3371.8</v>
      </c>
      <c r="F208" s="4">
        <v>3373</v>
      </c>
      <c r="G208" s="4">
        <v>3303.45</v>
      </c>
      <c r="H208" s="7">
        <v>12</v>
      </c>
      <c r="I208" s="4">
        <v>129.19999999999999</v>
      </c>
      <c r="J208" s="4">
        <v>72.8</v>
      </c>
      <c r="K208" s="4">
        <v>0.56999999999999995</v>
      </c>
      <c r="L208" s="4">
        <v>1223.2</v>
      </c>
      <c r="M208" s="4">
        <v>1</v>
      </c>
      <c r="N208" s="4">
        <v>528.29999999999995</v>
      </c>
      <c r="O208" s="4">
        <v>12.47</v>
      </c>
      <c r="P208" s="4">
        <v>247.2</v>
      </c>
      <c r="Q208" s="8">
        <v>0.8041479838218879</v>
      </c>
      <c r="R208" s="23">
        <v>7.3542990654205609E-2</v>
      </c>
      <c r="S208" s="24">
        <v>1881.8679887850467</v>
      </c>
      <c r="T208" s="24">
        <v>6506.2768999999998</v>
      </c>
      <c r="U208" s="24">
        <v>8284.3173999999999</v>
      </c>
      <c r="V208" s="24">
        <v>3.8780943925233653</v>
      </c>
      <c r="W208" s="25">
        <v>7.1191588785046722E-2</v>
      </c>
      <c r="X208" s="25">
        <v>1.1426807601000526</v>
      </c>
      <c r="Y208" s="8">
        <v>66</v>
      </c>
      <c r="Z208" s="99">
        <v>29.6</v>
      </c>
      <c r="AA208" s="122">
        <f t="shared" si="6"/>
        <v>272.35318655999993</v>
      </c>
      <c r="AB208" s="122">
        <f t="shared" si="7"/>
        <v>2145.9649122807018</v>
      </c>
      <c r="AC208" t="s">
        <v>622</v>
      </c>
    </row>
    <row r="209" spans="1:29" x14ac:dyDescent="0.35">
      <c r="A209" s="4" t="s">
        <v>57</v>
      </c>
      <c r="B209" s="4">
        <v>2</v>
      </c>
      <c r="C209" s="4" t="s">
        <v>45</v>
      </c>
      <c r="D209" s="5">
        <v>2</v>
      </c>
      <c r="E209" s="4">
        <v>3385</v>
      </c>
      <c r="F209" s="4">
        <v>3385.6</v>
      </c>
      <c r="G209" s="4">
        <v>3316.37</v>
      </c>
      <c r="H209" s="7">
        <v>6</v>
      </c>
      <c r="I209" s="4">
        <v>109.7</v>
      </c>
      <c r="J209" s="4">
        <v>19.8</v>
      </c>
      <c r="K209" s="4">
        <v>0.48</v>
      </c>
      <c r="L209" s="4">
        <v>1251.8</v>
      </c>
      <c r="M209" s="4">
        <v>0.44</v>
      </c>
      <c r="N209" s="4">
        <v>703.7</v>
      </c>
      <c r="O209" s="4">
        <v>19.55</v>
      </c>
      <c r="P209" s="4">
        <v>247.2</v>
      </c>
      <c r="Q209" s="8">
        <v>0.8041479838218879</v>
      </c>
      <c r="R209" s="23">
        <v>7.3542990654205609E-2</v>
      </c>
      <c r="S209" s="24">
        <v>1881.8679887850467</v>
      </c>
      <c r="T209" s="24">
        <v>6506.2768999999998</v>
      </c>
      <c r="U209" s="24">
        <v>8284.3173999999999</v>
      </c>
      <c r="V209" s="24">
        <v>3.8780943925233653</v>
      </c>
      <c r="W209" s="25">
        <v>7.1191588785046722E-2</v>
      </c>
      <c r="X209" s="25">
        <v>1.1426807601000526</v>
      </c>
      <c r="Y209" s="8">
        <v>54</v>
      </c>
      <c r="Z209" s="99">
        <v>29.6</v>
      </c>
      <c r="AA209" s="122">
        <f t="shared" si="6"/>
        <v>52.96351104</v>
      </c>
      <c r="AB209" s="122">
        <f t="shared" si="7"/>
        <v>2607.9166666666665</v>
      </c>
      <c r="AC209" t="s">
        <v>623</v>
      </c>
    </row>
    <row r="210" spans="1:29" x14ac:dyDescent="0.35">
      <c r="A210" s="4" t="s">
        <v>57</v>
      </c>
      <c r="B210" s="4">
        <v>2</v>
      </c>
      <c r="C210" s="4" t="s">
        <v>45</v>
      </c>
      <c r="D210" s="5">
        <v>3</v>
      </c>
      <c r="E210" s="4">
        <v>3399.4</v>
      </c>
      <c r="F210" s="4">
        <v>3400</v>
      </c>
      <c r="G210" s="4">
        <v>3330.5</v>
      </c>
      <c r="H210" s="7">
        <v>6</v>
      </c>
      <c r="I210" s="4">
        <v>269.2</v>
      </c>
      <c r="J210" s="4">
        <v>23.7</v>
      </c>
      <c r="K210" s="4">
        <v>0.24</v>
      </c>
      <c r="L210" s="4">
        <v>1284.2</v>
      </c>
      <c r="M210" s="4">
        <v>0.4</v>
      </c>
      <c r="N210" s="4">
        <v>679.2</v>
      </c>
      <c r="O210" s="4">
        <v>7.69</v>
      </c>
      <c r="P210" s="4">
        <v>247.2</v>
      </c>
      <c r="Q210" s="8">
        <v>0.8041479838218879</v>
      </c>
      <c r="R210" s="23">
        <v>7.3542990654205609E-2</v>
      </c>
      <c r="S210" s="24">
        <v>1881.8679887850467</v>
      </c>
      <c r="T210" s="24">
        <v>6506.2768999999998</v>
      </c>
      <c r="U210" s="24">
        <v>8284.3173999999999</v>
      </c>
      <c r="V210" s="24">
        <v>3.8780943925233653</v>
      </c>
      <c r="W210" s="25">
        <v>7.1191588785046722E-2</v>
      </c>
      <c r="X210" s="25">
        <v>1.1426807601000526</v>
      </c>
      <c r="Y210" s="8">
        <v>84</v>
      </c>
      <c r="Z210" s="99">
        <v>29.6</v>
      </c>
      <c r="AA210" s="122">
        <f t="shared" si="6"/>
        <v>77.78544767999999</v>
      </c>
      <c r="AB210" s="122">
        <f t="shared" si="7"/>
        <v>5350.8333333333339</v>
      </c>
      <c r="AC210" t="s">
        <v>624</v>
      </c>
    </row>
    <row r="211" spans="1:29" x14ac:dyDescent="0.35">
      <c r="A211" s="4" t="s">
        <v>57</v>
      </c>
      <c r="B211" s="4">
        <v>3</v>
      </c>
      <c r="C211" s="4" t="s">
        <v>45</v>
      </c>
      <c r="D211" s="5">
        <v>1</v>
      </c>
      <c r="E211" s="4">
        <v>3289.5</v>
      </c>
      <c r="F211" s="4">
        <v>3290.3</v>
      </c>
      <c r="G211" s="4">
        <v>3223.22</v>
      </c>
      <c r="H211" s="7">
        <v>8</v>
      </c>
      <c r="I211" s="4">
        <v>219.7</v>
      </c>
      <c r="J211" s="4">
        <v>17.600000000000001</v>
      </c>
      <c r="K211" s="4">
        <v>0.1</v>
      </c>
      <c r="L211" s="4">
        <v>1845.4</v>
      </c>
      <c r="M211" s="4">
        <v>0.19</v>
      </c>
      <c r="N211" s="4">
        <v>150.9</v>
      </c>
      <c r="O211" s="4">
        <v>2.09</v>
      </c>
      <c r="P211" s="4">
        <v>253</v>
      </c>
      <c r="Q211" s="8">
        <v>0.8389696646878535</v>
      </c>
      <c r="R211" s="23">
        <v>8.55672727272727E-2</v>
      </c>
      <c r="S211" s="24">
        <v>1881.5473490909094</v>
      </c>
      <c r="T211" s="24">
        <v>6329.3617999999997</v>
      </c>
      <c r="U211" s="24">
        <v>8479.9102000000003</v>
      </c>
      <c r="V211" s="24">
        <v>3.8361625454545463</v>
      </c>
      <c r="W211" s="25">
        <v>0.11245709090909085</v>
      </c>
      <c r="X211" s="25">
        <v>4.6390813761238308</v>
      </c>
      <c r="Y211" s="8">
        <v>47</v>
      </c>
      <c r="Z211" s="99">
        <v>26.4</v>
      </c>
      <c r="AA211" s="122">
        <f t="shared" si="6"/>
        <v>19.6429376</v>
      </c>
      <c r="AB211" s="122">
        <f t="shared" si="7"/>
        <v>18454</v>
      </c>
      <c r="AC211" t="s">
        <v>625</v>
      </c>
    </row>
    <row r="212" spans="1:29" x14ac:dyDescent="0.35">
      <c r="A212" s="4" t="s">
        <v>57</v>
      </c>
      <c r="B212" s="4">
        <v>3</v>
      </c>
      <c r="C212" s="4" t="s">
        <v>45</v>
      </c>
      <c r="D212" s="5">
        <v>2</v>
      </c>
      <c r="E212" s="4">
        <v>3335</v>
      </c>
      <c r="F212" s="4">
        <v>3335.8</v>
      </c>
      <c r="G212" s="4">
        <v>3267.57</v>
      </c>
      <c r="H212" s="7">
        <v>8</v>
      </c>
      <c r="I212" s="4">
        <v>155.69999999999999</v>
      </c>
      <c r="J212" s="4">
        <v>40.799999999999997</v>
      </c>
      <c r="K212" s="4">
        <v>0.35</v>
      </c>
      <c r="L212" s="4">
        <v>1284.3</v>
      </c>
      <c r="M212" s="4">
        <v>0.8</v>
      </c>
      <c r="N212" s="4">
        <v>555.5</v>
      </c>
      <c r="O212" s="4">
        <v>10.88</v>
      </c>
      <c r="P212" s="4">
        <v>253</v>
      </c>
      <c r="Q212" s="8">
        <v>0.8389696646878535</v>
      </c>
      <c r="R212" s="23">
        <v>8.55672727272727E-2</v>
      </c>
      <c r="S212" s="24">
        <v>1881.5473490909094</v>
      </c>
      <c r="T212" s="24">
        <v>6329.3617999999997</v>
      </c>
      <c r="U212" s="24">
        <v>8479.9102000000003</v>
      </c>
      <c r="V212" s="24">
        <v>3.8361625454545463</v>
      </c>
      <c r="W212" s="25">
        <v>0.11245709090909085</v>
      </c>
      <c r="X212" s="25">
        <v>4.6390813761238308</v>
      </c>
      <c r="Y212" s="8">
        <v>52</v>
      </c>
      <c r="Z212" s="99">
        <v>26.4</v>
      </c>
      <c r="AA212" s="122">
        <f t="shared" si="6"/>
        <v>112.94851679999998</v>
      </c>
      <c r="AB212" s="122">
        <f t="shared" si="7"/>
        <v>3669.4285714285716</v>
      </c>
      <c r="AC212" t="s">
        <v>626</v>
      </c>
    </row>
    <row r="213" spans="1:29" x14ac:dyDescent="0.35">
      <c r="A213" s="4" t="s">
        <v>57</v>
      </c>
      <c r="B213" s="4">
        <v>3</v>
      </c>
      <c r="C213" s="4" t="s">
        <v>45</v>
      </c>
      <c r="D213" s="5">
        <v>3</v>
      </c>
      <c r="E213" s="4">
        <v>3345</v>
      </c>
      <c r="F213" s="4">
        <v>3345.8</v>
      </c>
      <c r="G213" s="4">
        <v>3277.32</v>
      </c>
      <c r="H213" s="7">
        <v>8</v>
      </c>
      <c r="I213" s="4">
        <v>137.4</v>
      </c>
      <c r="J213" s="4">
        <v>30.9</v>
      </c>
      <c r="K213" s="4">
        <v>0.26</v>
      </c>
      <c r="L213" s="4">
        <v>1305.2</v>
      </c>
      <c r="M213" s="4">
        <v>0.4</v>
      </c>
      <c r="N213" s="4">
        <v>347.7</v>
      </c>
      <c r="O213" s="4">
        <v>7.71</v>
      </c>
      <c r="P213" s="4">
        <v>253</v>
      </c>
      <c r="Q213" s="8">
        <v>0.8389696646878535</v>
      </c>
      <c r="R213" s="23">
        <v>8.55672727272727E-2</v>
      </c>
      <c r="S213" s="24">
        <v>1881.5473490909094</v>
      </c>
      <c r="T213" s="24">
        <v>6329.3617999999997</v>
      </c>
      <c r="U213" s="24">
        <v>8479.9102000000003</v>
      </c>
      <c r="V213" s="24">
        <v>3.8361625454545463</v>
      </c>
      <c r="W213" s="25">
        <v>0.11245709090909085</v>
      </c>
      <c r="X213" s="25">
        <v>4.6390813761238308</v>
      </c>
      <c r="Y213" s="8">
        <v>67</v>
      </c>
      <c r="Z213" s="99">
        <v>26.4</v>
      </c>
      <c r="AA213" s="122">
        <f t="shared" si="6"/>
        <v>56.076677279999998</v>
      </c>
      <c r="AB213" s="122">
        <f t="shared" si="7"/>
        <v>5020</v>
      </c>
      <c r="AC213" t="s">
        <v>627</v>
      </c>
    </row>
    <row r="214" spans="1:29" x14ac:dyDescent="0.35">
      <c r="A214" s="4" t="s">
        <v>57</v>
      </c>
      <c r="B214" s="4">
        <v>4</v>
      </c>
      <c r="C214" s="4" t="s">
        <v>45</v>
      </c>
      <c r="D214" s="5">
        <v>1</v>
      </c>
      <c r="E214" s="4">
        <v>3170.4</v>
      </c>
      <c r="F214" s="4">
        <v>3171</v>
      </c>
      <c r="G214" s="4">
        <v>3107.42</v>
      </c>
      <c r="H214" s="7">
        <v>6</v>
      </c>
      <c r="I214" s="4">
        <v>322.2</v>
      </c>
      <c r="J214" s="4">
        <v>18.2</v>
      </c>
      <c r="K214" s="4">
        <v>0.23</v>
      </c>
      <c r="L214" s="4">
        <v>2112.1</v>
      </c>
      <c r="M214" s="4">
        <v>0.55000000000000004</v>
      </c>
      <c r="N214" s="4">
        <v>495.8</v>
      </c>
      <c r="O214" s="4">
        <v>4.6900000000000004</v>
      </c>
      <c r="P214" s="4">
        <v>207.4</v>
      </c>
      <c r="Q214" s="8">
        <v>0.77459700082931837</v>
      </c>
      <c r="R214" s="31">
        <v>0.10630612244897955</v>
      </c>
      <c r="S214" s="32">
        <v>1647.0974204081626</v>
      </c>
      <c r="T214" s="32">
        <v>5809.1415999999999</v>
      </c>
      <c r="U214" s="32">
        <v>7770.8477000000003</v>
      </c>
      <c r="V214" s="32">
        <v>2.9474918367346934</v>
      </c>
      <c r="W214" s="33">
        <v>0.15830714285714284</v>
      </c>
      <c r="X214" s="33">
        <v>2.3272285632120546</v>
      </c>
      <c r="Y214" s="8">
        <v>44</v>
      </c>
      <c r="Z214" s="99">
        <v>26.4</v>
      </c>
      <c r="AA214" s="122">
        <f t="shared" si="6"/>
        <v>68.515443359999992</v>
      </c>
      <c r="AB214" s="122">
        <f t="shared" si="7"/>
        <v>9183.0434782608681</v>
      </c>
      <c r="AC214" t="s">
        <v>628</v>
      </c>
    </row>
    <row r="215" spans="1:29" x14ac:dyDescent="0.35">
      <c r="A215" s="4" t="s">
        <v>57</v>
      </c>
      <c r="B215" s="4">
        <v>4</v>
      </c>
      <c r="C215" s="4" t="s">
        <v>45</v>
      </c>
      <c r="D215" s="5">
        <v>2</v>
      </c>
      <c r="E215" s="4">
        <v>3181.5</v>
      </c>
      <c r="F215" s="4">
        <v>3182.1</v>
      </c>
      <c r="G215" s="4">
        <v>3118.17</v>
      </c>
      <c r="H215" s="7">
        <v>6</v>
      </c>
      <c r="I215" s="4">
        <v>283.5</v>
      </c>
      <c r="J215" s="4">
        <v>9.9</v>
      </c>
      <c r="K215" s="4">
        <v>0.36</v>
      </c>
      <c r="L215" s="4">
        <v>2133.6</v>
      </c>
      <c r="M215" s="4">
        <v>0.67</v>
      </c>
      <c r="N215" s="4">
        <v>872</v>
      </c>
      <c r="O215" s="4">
        <v>9.3800000000000008</v>
      </c>
      <c r="P215" s="4">
        <v>207.4</v>
      </c>
      <c r="Q215" s="8">
        <v>0.77459700082931837</v>
      </c>
      <c r="R215" s="31">
        <v>0.10630612244897955</v>
      </c>
      <c r="S215" s="32">
        <v>1647.0974204081626</v>
      </c>
      <c r="T215" s="32">
        <v>5809.1415999999999</v>
      </c>
      <c r="U215" s="32">
        <v>7770.8477000000003</v>
      </c>
      <c r="V215" s="32">
        <v>2.9474918367346934</v>
      </c>
      <c r="W215" s="33">
        <v>0.15830714285714284</v>
      </c>
      <c r="X215" s="33">
        <v>2.3272285632120546</v>
      </c>
      <c r="Y215" s="8">
        <v>63</v>
      </c>
      <c r="Z215" s="99">
        <v>26.4</v>
      </c>
      <c r="AA215" s="122">
        <f t="shared" si="6"/>
        <v>51.328015199999996</v>
      </c>
      <c r="AB215" s="122">
        <f t="shared" si="7"/>
        <v>5926.666666666667</v>
      </c>
      <c r="AC215" t="s">
        <v>629</v>
      </c>
    </row>
    <row r="216" spans="1:29" x14ac:dyDescent="0.35">
      <c r="A216" s="4" t="s">
        <v>57</v>
      </c>
      <c r="B216" s="4">
        <v>4</v>
      </c>
      <c r="C216" s="4" t="s">
        <v>45</v>
      </c>
      <c r="D216" s="5">
        <v>3</v>
      </c>
      <c r="E216" s="4">
        <v>3197.2</v>
      </c>
      <c r="F216" s="4">
        <v>3197.8</v>
      </c>
      <c r="G216" s="4">
        <v>3133.42</v>
      </c>
      <c r="H216" s="7">
        <v>6</v>
      </c>
      <c r="I216" s="4">
        <v>276.7</v>
      </c>
      <c r="J216" s="4">
        <v>18</v>
      </c>
      <c r="K216" s="4">
        <v>0.28999999999999998</v>
      </c>
      <c r="L216" s="4">
        <v>2176.1</v>
      </c>
      <c r="M216" s="4">
        <v>0.56000000000000005</v>
      </c>
      <c r="N216" s="4">
        <v>863.6</v>
      </c>
      <c r="O216" s="4">
        <v>9.51</v>
      </c>
      <c r="P216" s="4">
        <v>207.4</v>
      </c>
      <c r="Q216" s="8">
        <v>0.77459700082931837</v>
      </c>
      <c r="R216" s="31">
        <v>0.10630612244897955</v>
      </c>
      <c r="S216" s="32">
        <v>1647.0974204081626</v>
      </c>
      <c r="T216" s="32">
        <v>5809.1415999999999</v>
      </c>
      <c r="U216" s="32">
        <v>7770.8477000000003</v>
      </c>
      <c r="V216" s="32">
        <v>2.9474918367346934</v>
      </c>
      <c r="W216" s="33">
        <v>0.15830714285714284</v>
      </c>
      <c r="X216" s="33">
        <v>2.3272285632120546</v>
      </c>
      <c r="Y216" s="8">
        <v>65</v>
      </c>
      <c r="Z216" s="99">
        <v>26.4</v>
      </c>
      <c r="AA216" s="122">
        <f t="shared" si="6"/>
        <v>73.374199199999993</v>
      </c>
      <c r="AB216" s="122">
        <f t="shared" si="7"/>
        <v>7503.7931034482763</v>
      </c>
      <c r="AC216" t="s">
        <v>630</v>
      </c>
    </row>
    <row r="217" spans="1:29" x14ac:dyDescent="0.35">
      <c r="A217" s="4" t="s">
        <v>57</v>
      </c>
      <c r="B217" s="4">
        <v>4</v>
      </c>
      <c r="C217" s="4" t="s">
        <v>45</v>
      </c>
      <c r="D217" s="5">
        <v>4</v>
      </c>
      <c r="E217" s="4">
        <v>3231.4</v>
      </c>
      <c r="F217" s="4">
        <v>3232</v>
      </c>
      <c r="G217" s="4">
        <v>3166.67</v>
      </c>
      <c r="H217" s="7">
        <v>6</v>
      </c>
      <c r="I217" s="4">
        <v>274.3</v>
      </c>
      <c r="J217" s="4">
        <v>35</v>
      </c>
      <c r="K217" s="4">
        <v>0.16</v>
      </c>
      <c r="L217" s="4">
        <v>2851.8</v>
      </c>
      <c r="M217" s="4">
        <v>0.34</v>
      </c>
      <c r="N217" s="4">
        <v>569.9</v>
      </c>
      <c r="O217" s="4">
        <v>6.33</v>
      </c>
      <c r="P217" s="4">
        <v>207.4</v>
      </c>
      <c r="Q217" s="8">
        <v>0.77459700082931837</v>
      </c>
      <c r="R217" s="31">
        <v>0.10630612244897955</v>
      </c>
      <c r="S217" s="32">
        <v>1647.0974204081626</v>
      </c>
      <c r="T217" s="32">
        <v>5809.1415999999999</v>
      </c>
      <c r="U217" s="32">
        <v>7770.8477000000003</v>
      </c>
      <c r="V217" s="32">
        <v>2.9474918367346934</v>
      </c>
      <c r="W217" s="33">
        <v>0.15830714285714284</v>
      </c>
      <c r="X217" s="33">
        <v>2.3272285632120546</v>
      </c>
      <c r="Y217" s="8">
        <v>41</v>
      </c>
      <c r="Z217" s="99">
        <v>26.4</v>
      </c>
      <c r="AA217" s="122">
        <f t="shared" si="6"/>
        <v>78.032863999999989</v>
      </c>
      <c r="AB217" s="122">
        <f t="shared" si="7"/>
        <v>17823.75</v>
      </c>
      <c r="AC217" t="s">
        <v>631</v>
      </c>
    </row>
    <row r="218" spans="1:29" x14ac:dyDescent="0.35">
      <c r="A218" s="4" t="s">
        <v>57</v>
      </c>
      <c r="B218" s="4">
        <v>5</v>
      </c>
      <c r="C218" s="4" t="s">
        <v>45</v>
      </c>
      <c r="D218" s="5">
        <v>1</v>
      </c>
      <c r="E218" s="4">
        <v>3118</v>
      </c>
      <c r="F218" s="4">
        <v>3118.6</v>
      </c>
      <c r="G218" s="4">
        <v>3056.52</v>
      </c>
      <c r="H218" s="7">
        <v>6</v>
      </c>
      <c r="I218" s="4">
        <v>361.7</v>
      </c>
      <c r="J218" s="4">
        <v>28.1</v>
      </c>
      <c r="K218" s="4">
        <v>0.35</v>
      </c>
      <c r="L218" s="4">
        <v>1667.6</v>
      </c>
      <c r="M218" s="4">
        <v>1</v>
      </c>
      <c r="N218" s="4">
        <v>747.6</v>
      </c>
      <c r="O218" s="4">
        <v>6.3</v>
      </c>
      <c r="P218" s="4">
        <v>247.2</v>
      </c>
      <c r="Q218" s="8">
        <v>0.86149595047811001</v>
      </c>
      <c r="R218" s="31">
        <v>9.2369784172661853E-2</v>
      </c>
      <c r="S218" s="32">
        <v>1936.3372374100713</v>
      </c>
      <c r="T218" s="32">
        <v>6190.1962999999996</v>
      </c>
      <c r="U218" s="32">
        <v>7300.2124000000003</v>
      </c>
      <c r="V218" s="32">
        <v>3.3920431654676251</v>
      </c>
      <c r="W218" s="33">
        <v>0.12894820143884886</v>
      </c>
      <c r="X218" s="33">
        <v>2.6887012022159786</v>
      </c>
      <c r="Y218" s="8">
        <v>44</v>
      </c>
      <c r="Z218" s="99">
        <v>30.7</v>
      </c>
      <c r="AA218" s="122">
        <f t="shared" si="6"/>
        <v>180.71183059999998</v>
      </c>
      <c r="AB218" s="122">
        <f t="shared" si="7"/>
        <v>4764.5714285714284</v>
      </c>
      <c r="AC218" t="s">
        <v>632</v>
      </c>
    </row>
    <row r="219" spans="1:29" x14ac:dyDescent="0.35">
      <c r="A219" s="4" t="s">
        <v>57</v>
      </c>
      <c r="B219" s="4">
        <v>5</v>
      </c>
      <c r="C219" s="4" t="s">
        <v>45</v>
      </c>
      <c r="D219" s="5">
        <v>2</v>
      </c>
      <c r="E219" s="4">
        <v>3134.5</v>
      </c>
      <c r="F219" s="4">
        <v>3135.4</v>
      </c>
      <c r="G219" s="4">
        <v>3072.56</v>
      </c>
      <c r="H219" s="7">
        <v>9</v>
      </c>
      <c r="I219" s="4">
        <v>193.2</v>
      </c>
      <c r="J219" s="4">
        <v>10.3</v>
      </c>
      <c r="K219" s="4">
        <v>0.32</v>
      </c>
      <c r="L219" s="4">
        <v>1712.1</v>
      </c>
      <c r="M219" s="4">
        <v>0.27</v>
      </c>
      <c r="N219" s="4">
        <v>336.1</v>
      </c>
      <c r="O219" s="4">
        <v>5.3</v>
      </c>
      <c r="P219" s="4">
        <v>247.2</v>
      </c>
      <c r="Q219" s="8">
        <v>0.86149595047811001</v>
      </c>
      <c r="R219" s="31">
        <v>9.2369784172661853E-2</v>
      </c>
      <c r="S219" s="32">
        <v>1936.3372374100713</v>
      </c>
      <c r="T219" s="32">
        <v>6190.1962999999996</v>
      </c>
      <c r="U219" s="32">
        <v>7300.2124000000003</v>
      </c>
      <c r="V219" s="32">
        <v>3.3920431654676251</v>
      </c>
      <c r="W219" s="33">
        <v>0.12894820143884886</v>
      </c>
      <c r="X219" s="33">
        <v>2.6887012022159786</v>
      </c>
      <c r="Y219" s="8">
        <v>85</v>
      </c>
      <c r="Z219" s="99">
        <v>30.7</v>
      </c>
      <c r="AA219" s="122">
        <f t="shared" si="6"/>
        <v>32.348789759999995</v>
      </c>
      <c r="AB219" s="122">
        <f t="shared" si="7"/>
        <v>5350.3125</v>
      </c>
      <c r="AC219" t="s">
        <v>633</v>
      </c>
    </row>
    <row r="220" spans="1:29" x14ac:dyDescent="0.35">
      <c r="A220" s="4" t="s">
        <v>57</v>
      </c>
      <c r="B220" s="4">
        <v>5</v>
      </c>
      <c r="C220" s="4" t="s">
        <v>45</v>
      </c>
      <c r="D220" s="5">
        <v>3</v>
      </c>
      <c r="E220" s="4">
        <v>3140.1</v>
      </c>
      <c r="F220" s="4">
        <v>3141</v>
      </c>
      <c r="G220" s="4">
        <v>3078.01</v>
      </c>
      <c r="H220" s="7">
        <v>9</v>
      </c>
      <c r="I220" s="4">
        <v>164.6</v>
      </c>
      <c r="J220" s="4">
        <v>11.4</v>
      </c>
      <c r="K220" s="4">
        <v>0.22</v>
      </c>
      <c r="L220" s="4">
        <v>1726.5</v>
      </c>
      <c r="M220" s="4">
        <v>0.14000000000000001</v>
      </c>
      <c r="N220" s="4">
        <v>333.5</v>
      </c>
      <c r="O220" s="4">
        <v>6.18</v>
      </c>
      <c r="P220" s="4">
        <v>247.2</v>
      </c>
      <c r="Q220" s="8">
        <v>0.86149595047811001</v>
      </c>
      <c r="R220" s="31">
        <v>9.2369784172661853E-2</v>
      </c>
      <c r="S220" s="32">
        <v>1936.3372374100713</v>
      </c>
      <c r="T220" s="32">
        <v>6190.1962999999996</v>
      </c>
      <c r="U220" s="32">
        <v>7300.2124000000003</v>
      </c>
      <c r="V220" s="32">
        <v>3.3920431654676251</v>
      </c>
      <c r="W220" s="33">
        <v>0.12894820143884886</v>
      </c>
      <c r="X220" s="33">
        <v>2.6887012022159786</v>
      </c>
      <c r="Y220" s="8">
        <v>52</v>
      </c>
      <c r="Z220" s="99">
        <v>30.7</v>
      </c>
      <c r="AA220" s="122">
        <f t="shared" si="6"/>
        <v>20.971093440000001</v>
      </c>
      <c r="AB220" s="122">
        <f t="shared" si="7"/>
        <v>7847.727272727273</v>
      </c>
      <c r="AC220" t="s">
        <v>634</v>
      </c>
    </row>
    <row r="221" spans="1:29" x14ac:dyDescent="0.35">
      <c r="A221" s="4" t="s">
        <v>57</v>
      </c>
      <c r="B221" s="4">
        <v>6</v>
      </c>
      <c r="C221" s="4" t="s">
        <v>45</v>
      </c>
      <c r="D221" s="5">
        <v>1</v>
      </c>
      <c r="E221" s="4">
        <v>3015</v>
      </c>
      <c r="F221" s="4">
        <v>3015.6</v>
      </c>
      <c r="G221" s="4">
        <v>2956.29</v>
      </c>
      <c r="H221" s="7">
        <v>6</v>
      </c>
      <c r="I221" s="4">
        <v>92.4</v>
      </c>
      <c r="J221" s="4">
        <v>21.2</v>
      </c>
      <c r="K221" s="4">
        <v>0.3</v>
      </c>
      <c r="L221" s="4">
        <v>3340</v>
      </c>
      <c r="M221" s="4">
        <v>0.28000000000000003</v>
      </c>
      <c r="N221" s="4">
        <v>881.9</v>
      </c>
      <c r="O221" s="4">
        <v>29.09</v>
      </c>
      <c r="P221" s="4">
        <v>241.4</v>
      </c>
      <c r="Q221" s="8">
        <v>0.98925232079776826</v>
      </c>
      <c r="R221" s="31">
        <v>0.12036297709923663</v>
      </c>
      <c r="S221" s="32">
        <v>1512.9235633587784</v>
      </c>
      <c r="T221" s="32">
        <v>5744.3969999999999</v>
      </c>
      <c r="U221" s="32">
        <v>7530.4706999999999</v>
      </c>
      <c r="V221" s="32">
        <v>3.3926980916030529</v>
      </c>
      <c r="W221" s="33">
        <v>0.19904198473282453</v>
      </c>
      <c r="X221" s="33">
        <v>7.8227317306799424</v>
      </c>
      <c r="Y221" s="8">
        <v>31</v>
      </c>
      <c r="Z221" s="99">
        <v>30.5</v>
      </c>
      <c r="AA221" s="122">
        <f t="shared" si="6"/>
        <v>29.8533312</v>
      </c>
      <c r="AB221" s="122">
        <f t="shared" si="7"/>
        <v>11133.333333333334</v>
      </c>
      <c r="AC221" t="s">
        <v>635</v>
      </c>
    </row>
    <row r="222" spans="1:29" x14ac:dyDescent="0.35">
      <c r="A222" s="4" t="s">
        <v>57</v>
      </c>
      <c r="B222" s="4">
        <v>6</v>
      </c>
      <c r="C222" s="4" t="s">
        <v>45</v>
      </c>
      <c r="D222" s="5">
        <v>2</v>
      </c>
      <c r="E222" s="4">
        <v>3041</v>
      </c>
      <c r="F222" s="4">
        <v>3041.6</v>
      </c>
      <c r="G222" s="4">
        <v>2981.63</v>
      </c>
      <c r="H222" s="7">
        <v>6</v>
      </c>
      <c r="I222" s="4">
        <v>110.7</v>
      </c>
      <c r="J222" s="4">
        <v>19.600000000000001</v>
      </c>
      <c r="K222" s="4">
        <v>0.44</v>
      </c>
      <c r="L222" s="4">
        <v>2507.1999999999998</v>
      </c>
      <c r="M222" s="4">
        <v>0.49</v>
      </c>
      <c r="N222" s="4">
        <v>1241.0999999999999</v>
      </c>
      <c r="O222" s="4">
        <v>34.18</v>
      </c>
      <c r="P222" s="4">
        <v>241.4</v>
      </c>
      <c r="Q222" s="8">
        <v>0.98925232079776826</v>
      </c>
      <c r="R222" s="31">
        <v>0.12036297709923663</v>
      </c>
      <c r="S222" s="32">
        <v>1512.9235633587784</v>
      </c>
      <c r="T222" s="32">
        <v>5744.3969999999999</v>
      </c>
      <c r="U222" s="32">
        <v>7530.4706999999999</v>
      </c>
      <c r="V222" s="32">
        <v>3.3926980916030529</v>
      </c>
      <c r="W222" s="33">
        <v>0.19904198473282453</v>
      </c>
      <c r="X222" s="33">
        <v>7.8227317306799424</v>
      </c>
      <c r="Y222" s="8">
        <v>36</v>
      </c>
      <c r="Z222" s="99">
        <v>30.5</v>
      </c>
      <c r="AA222" s="122">
        <f t="shared" si="6"/>
        <v>48.497581440000005</v>
      </c>
      <c r="AB222" s="122">
        <f t="shared" si="7"/>
        <v>5698.181818181818</v>
      </c>
      <c r="AC222" t="s">
        <v>636</v>
      </c>
    </row>
    <row r="223" spans="1:29" x14ac:dyDescent="0.35">
      <c r="A223" s="4" t="s">
        <v>57</v>
      </c>
      <c r="B223" s="4">
        <v>6</v>
      </c>
      <c r="C223" s="4" t="s">
        <v>45</v>
      </c>
      <c r="D223" s="5">
        <v>3</v>
      </c>
      <c r="E223" s="4">
        <v>3064.4</v>
      </c>
      <c r="F223" s="4">
        <v>3065</v>
      </c>
      <c r="G223" s="4">
        <v>3004.41</v>
      </c>
      <c r="H223" s="7">
        <v>6</v>
      </c>
      <c r="I223" s="4">
        <v>92.4</v>
      </c>
      <c r="J223" s="4">
        <v>21.6</v>
      </c>
      <c r="K223" s="4">
        <v>0.52</v>
      </c>
      <c r="L223" s="4">
        <v>2558.9</v>
      </c>
      <c r="M223" s="4">
        <v>0.48</v>
      </c>
      <c r="N223" s="4">
        <v>1212.5999999999999</v>
      </c>
      <c r="O223" s="4">
        <v>40</v>
      </c>
      <c r="P223" s="4">
        <v>241.4</v>
      </c>
      <c r="Q223" s="8">
        <v>0.98925232079776826</v>
      </c>
      <c r="R223" s="31">
        <v>0.12036297709923663</v>
      </c>
      <c r="S223" s="32">
        <v>1512.9235633587784</v>
      </c>
      <c r="T223" s="32">
        <v>5744.3969999999999</v>
      </c>
      <c r="U223" s="32">
        <v>7530.4706999999999</v>
      </c>
      <c r="V223" s="32">
        <v>3.3926980916030529</v>
      </c>
      <c r="W223" s="33">
        <v>0.19904198473282453</v>
      </c>
      <c r="X223" s="33">
        <v>7.8227317306799424</v>
      </c>
      <c r="Y223" s="8">
        <v>38</v>
      </c>
      <c r="Z223" s="99">
        <v>30.5</v>
      </c>
      <c r="AA223" s="122">
        <f t="shared" si="6"/>
        <v>52.722109439999997</v>
      </c>
      <c r="AB223" s="122">
        <f t="shared" si="7"/>
        <v>4920.9615384615381</v>
      </c>
      <c r="AC223" t="s">
        <v>637</v>
      </c>
    </row>
    <row r="224" spans="1:29" x14ac:dyDescent="0.35">
      <c r="A224" s="4" t="s">
        <v>57</v>
      </c>
      <c r="B224" s="4">
        <v>6</v>
      </c>
      <c r="C224" s="4" t="s">
        <v>45</v>
      </c>
      <c r="D224" s="5">
        <v>4</v>
      </c>
      <c r="E224" s="4">
        <v>3086.4</v>
      </c>
      <c r="F224" s="4">
        <v>3087</v>
      </c>
      <c r="G224" s="4">
        <v>3025.8</v>
      </c>
      <c r="H224" s="7">
        <v>6</v>
      </c>
      <c r="I224" s="4">
        <v>83.3</v>
      </c>
      <c r="J224" s="4">
        <v>13.1</v>
      </c>
      <c r="K224" s="4">
        <v>0.26</v>
      </c>
      <c r="L224" s="4">
        <v>2605</v>
      </c>
      <c r="M224" s="4">
        <v>0.12</v>
      </c>
      <c r="N224" s="4">
        <v>906.6</v>
      </c>
      <c r="O224" s="4">
        <v>33.19</v>
      </c>
      <c r="P224" s="4">
        <v>241.4</v>
      </c>
      <c r="Q224" s="8">
        <v>0.98925232079776826</v>
      </c>
      <c r="R224" s="31">
        <v>0.12036297709923663</v>
      </c>
      <c r="S224" s="32">
        <v>1512.9235633587784</v>
      </c>
      <c r="T224" s="32">
        <v>5744.3969999999999</v>
      </c>
      <c r="U224" s="32">
        <v>7530.4706999999999</v>
      </c>
      <c r="V224" s="32">
        <v>3.3926980916030529</v>
      </c>
      <c r="W224" s="33">
        <v>0.19904198473282453</v>
      </c>
      <c r="X224" s="33">
        <v>7.8227317306799424</v>
      </c>
      <c r="Y224" s="8">
        <v>46</v>
      </c>
      <c r="Z224" s="99">
        <v>30.5</v>
      </c>
      <c r="AA224" s="122">
        <f t="shared" si="6"/>
        <v>14.41296584</v>
      </c>
      <c r="AB224" s="122">
        <f t="shared" si="7"/>
        <v>10019.23076923077</v>
      </c>
      <c r="AC224" t="s">
        <v>638</v>
      </c>
    </row>
    <row r="225" spans="1:29" x14ac:dyDescent="0.35">
      <c r="A225" s="4" t="s">
        <v>57</v>
      </c>
      <c r="B225" s="4">
        <v>7</v>
      </c>
      <c r="C225" s="4" t="s">
        <v>45</v>
      </c>
      <c r="D225" s="5">
        <v>1</v>
      </c>
      <c r="E225" s="4">
        <v>2920.4</v>
      </c>
      <c r="F225" s="4">
        <v>2921.2</v>
      </c>
      <c r="G225" s="4">
        <v>2863.18</v>
      </c>
      <c r="H225" s="7">
        <v>8</v>
      </c>
      <c r="I225" s="4">
        <v>296.8</v>
      </c>
      <c r="J225" s="4">
        <v>9.8000000000000007</v>
      </c>
      <c r="K225" s="4">
        <v>0.28999999999999998</v>
      </c>
      <c r="L225" s="4">
        <v>2624</v>
      </c>
      <c r="M225" s="4">
        <v>0.37</v>
      </c>
      <c r="N225" s="4">
        <v>591.6</v>
      </c>
      <c r="O225" s="4">
        <v>6.07</v>
      </c>
      <c r="P225" s="4">
        <v>245.2</v>
      </c>
      <c r="Q225" s="8">
        <v>1.0309144953230704</v>
      </c>
      <c r="R225" s="31">
        <v>0.14659583333333331</v>
      </c>
      <c r="S225" s="32">
        <v>1369.78009</v>
      </c>
      <c r="T225" s="32">
        <v>5746.5209999999997</v>
      </c>
      <c r="U225" s="32">
        <v>7556.8149000000003</v>
      </c>
      <c r="V225" s="32">
        <v>2.2912933333333334</v>
      </c>
      <c r="W225" s="33">
        <v>0.24784416666666656</v>
      </c>
      <c r="X225" s="33">
        <v>4.4614127063160005</v>
      </c>
      <c r="Y225" s="8">
        <v>38</v>
      </c>
      <c r="Z225" s="99">
        <v>30.4</v>
      </c>
      <c r="AA225" s="122">
        <f t="shared" si="6"/>
        <v>42.85008448</v>
      </c>
      <c r="AB225" s="122">
        <f t="shared" si="7"/>
        <v>9048.2758620689656</v>
      </c>
      <c r="AC225" t="s">
        <v>639</v>
      </c>
    </row>
    <row r="226" spans="1:29" x14ac:dyDescent="0.35">
      <c r="A226" s="4" t="s">
        <v>57</v>
      </c>
      <c r="B226" s="4">
        <v>7</v>
      </c>
      <c r="C226" s="4" t="s">
        <v>45</v>
      </c>
      <c r="D226" s="5">
        <v>2</v>
      </c>
      <c r="E226" s="4">
        <v>2940.8</v>
      </c>
      <c r="F226" s="4">
        <v>2941.6</v>
      </c>
      <c r="G226" s="4">
        <v>2883.34</v>
      </c>
      <c r="H226" s="7">
        <v>8</v>
      </c>
      <c r="I226" s="4">
        <v>260.3</v>
      </c>
      <c r="J226" s="4">
        <v>18</v>
      </c>
      <c r="K226" s="4">
        <v>0.4</v>
      </c>
      <c r="L226" s="4">
        <v>2660.1</v>
      </c>
      <c r="M226" s="4">
        <v>0.8</v>
      </c>
      <c r="N226" s="4">
        <v>782.6</v>
      </c>
      <c r="O226" s="4">
        <v>9.16</v>
      </c>
      <c r="P226" s="4">
        <v>245.2</v>
      </c>
      <c r="Q226" s="8">
        <v>1.0309144953230704</v>
      </c>
      <c r="R226" s="31">
        <v>0.14659583333333331</v>
      </c>
      <c r="S226" s="32">
        <v>1369.78009</v>
      </c>
      <c r="T226" s="32">
        <v>5746.5209999999997</v>
      </c>
      <c r="U226" s="32">
        <v>7556.8149000000003</v>
      </c>
      <c r="V226" s="32">
        <v>2.2912933333333334</v>
      </c>
      <c r="W226" s="33">
        <v>0.24784416666666656</v>
      </c>
      <c r="X226" s="33">
        <v>4.4614127063160005</v>
      </c>
      <c r="Y226" s="8">
        <v>23</v>
      </c>
      <c r="Z226" s="99">
        <v>30.4</v>
      </c>
      <c r="AA226" s="122">
        <f t="shared" si="6"/>
        <v>95.207328000000018</v>
      </c>
      <c r="AB226" s="122">
        <f t="shared" si="7"/>
        <v>6650.2499999999991</v>
      </c>
      <c r="AC226" t="s">
        <v>640</v>
      </c>
    </row>
    <row r="227" spans="1:29" x14ac:dyDescent="0.35">
      <c r="A227" s="4" t="s">
        <v>57</v>
      </c>
      <c r="B227" s="4">
        <v>7</v>
      </c>
      <c r="C227" s="4" t="s">
        <v>45</v>
      </c>
      <c r="D227" s="5">
        <v>3</v>
      </c>
      <c r="E227" s="4">
        <v>2950.2</v>
      </c>
      <c r="F227" s="4">
        <v>2951</v>
      </c>
      <c r="G227" s="4">
        <v>2892.64</v>
      </c>
      <c r="H227" s="7">
        <v>8</v>
      </c>
      <c r="I227" s="4">
        <v>360.8</v>
      </c>
      <c r="J227" s="4">
        <v>8.1</v>
      </c>
      <c r="K227" s="4">
        <v>0.32</v>
      </c>
      <c r="L227" s="4">
        <v>2683.8</v>
      </c>
      <c r="M227" s="4">
        <v>0.35</v>
      </c>
      <c r="N227" s="4">
        <v>768.4</v>
      </c>
      <c r="O227" s="4">
        <v>6.49</v>
      </c>
      <c r="P227" s="4">
        <v>245.2</v>
      </c>
      <c r="Q227" s="8">
        <v>1.0309144953230704</v>
      </c>
      <c r="R227" s="31">
        <v>0.14659583333333331</v>
      </c>
      <c r="S227" s="32">
        <v>1369.78009</v>
      </c>
      <c r="T227" s="32">
        <v>5746.5209999999997</v>
      </c>
      <c r="U227" s="32">
        <v>7556.8149000000003</v>
      </c>
      <c r="V227" s="32">
        <v>2.2912933333333334</v>
      </c>
      <c r="W227" s="33">
        <v>0.24784416666666656</v>
      </c>
      <c r="X227" s="33">
        <v>4.4614127063160005</v>
      </c>
      <c r="Y227" s="8">
        <v>57</v>
      </c>
      <c r="Z227" s="99">
        <v>30.4</v>
      </c>
      <c r="AA227" s="122">
        <f t="shared" si="6"/>
        <v>47.507834880000004</v>
      </c>
      <c r="AB227" s="122">
        <f t="shared" si="7"/>
        <v>8386.875</v>
      </c>
      <c r="AC227" t="s">
        <v>641</v>
      </c>
    </row>
    <row r="228" spans="1:29" x14ac:dyDescent="0.35">
      <c r="A228" s="4" t="s">
        <v>57</v>
      </c>
      <c r="B228" s="4">
        <v>8</v>
      </c>
      <c r="C228" s="4" t="s">
        <v>46</v>
      </c>
      <c r="D228" s="5">
        <v>1</v>
      </c>
      <c r="E228" s="4">
        <v>2837</v>
      </c>
      <c r="F228" s="4">
        <v>2838</v>
      </c>
      <c r="G228" s="4">
        <v>2780.9</v>
      </c>
      <c r="H228" s="7">
        <v>5</v>
      </c>
      <c r="I228" s="4">
        <v>275.89999999999998</v>
      </c>
      <c r="J228" s="4">
        <v>18.8</v>
      </c>
      <c r="K228" s="4">
        <v>0.66</v>
      </c>
      <c r="L228" s="4">
        <v>2009.3</v>
      </c>
      <c r="M228" s="4">
        <v>0.52</v>
      </c>
      <c r="N228" s="4">
        <v>2414.9</v>
      </c>
      <c r="O228" s="4">
        <v>26.68</v>
      </c>
      <c r="P228" s="4">
        <v>469.1</v>
      </c>
      <c r="Q228" s="8">
        <v>0.97317852580891506</v>
      </c>
      <c r="R228" s="31">
        <v>0.12805170940170943</v>
      </c>
      <c r="S228" s="32">
        <v>1561.1225200854699</v>
      </c>
      <c r="T228" s="32">
        <v>5846.2983000000004</v>
      </c>
      <c r="U228" s="32">
        <v>7637.5609999999997</v>
      </c>
      <c r="V228" s="32">
        <v>2.653185470085468</v>
      </c>
      <c r="W228" s="33">
        <v>0.40751239316239329</v>
      </c>
      <c r="X228" s="33">
        <v>14.304383019827785</v>
      </c>
      <c r="Y228" s="8">
        <v>37</v>
      </c>
      <c r="Z228" s="99">
        <v>29.6</v>
      </c>
      <c r="AA228" s="122">
        <f t="shared" si="6"/>
        <v>173.90705376</v>
      </c>
      <c r="AB228" s="122">
        <f t="shared" si="7"/>
        <v>3044.393939393939</v>
      </c>
      <c r="AC228" t="s">
        <v>642</v>
      </c>
    </row>
    <row r="229" spans="1:29" x14ac:dyDescent="0.35">
      <c r="A229" s="4" t="s">
        <v>57</v>
      </c>
      <c r="B229" s="4">
        <v>8</v>
      </c>
      <c r="C229" s="4" t="s">
        <v>46</v>
      </c>
      <c r="D229" s="5">
        <v>2</v>
      </c>
      <c r="E229" s="4">
        <v>2860</v>
      </c>
      <c r="F229" s="4">
        <v>2861</v>
      </c>
      <c r="G229" s="4">
        <v>2803.53</v>
      </c>
      <c r="H229" s="7">
        <v>6</v>
      </c>
      <c r="I229" s="4">
        <v>370.9</v>
      </c>
      <c r="J229" s="4">
        <v>16.7</v>
      </c>
      <c r="K229" s="4">
        <v>0.21</v>
      </c>
      <c r="L229" s="4">
        <v>2764.5</v>
      </c>
      <c r="M229" s="4">
        <v>0.44</v>
      </c>
      <c r="N229" s="4">
        <v>939.8</v>
      </c>
      <c r="O229" s="4">
        <v>7.72</v>
      </c>
      <c r="P229" s="4">
        <v>469.1</v>
      </c>
      <c r="Q229" s="8">
        <v>0.97317852580891506</v>
      </c>
      <c r="R229" s="31">
        <v>0.12805170940170943</v>
      </c>
      <c r="S229" s="32">
        <v>1561.1225200854699</v>
      </c>
      <c r="T229" s="32">
        <v>5846.2983000000004</v>
      </c>
      <c r="U229" s="32">
        <v>7637.5609999999997</v>
      </c>
      <c r="V229" s="32">
        <v>2.653185470085468</v>
      </c>
      <c r="W229" s="33">
        <v>0.40751239316239329</v>
      </c>
      <c r="X229" s="33">
        <v>14.304383019827785</v>
      </c>
      <c r="Y229" s="8">
        <v>33</v>
      </c>
      <c r="Z229" s="99">
        <v>29.6</v>
      </c>
      <c r="AA229" s="122">
        <f t="shared" si="6"/>
        <v>66.077912039999987</v>
      </c>
      <c r="AB229" s="122">
        <f t="shared" si="7"/>
        <v>13164.285714285716</v>
      </c>
      <c r="AC229" t="s">
        <v>643</v>
      </c>
    </row>
    <row r="230" spans="1:29" x14ac:dyDescent="0.35">
      <c r="A230" s="4" t="s">
        <v>57</v>
      </c>
      <c r="B230" s="4">
        <v>8</v>
      </c>
      <c r="C230" s="4" t="s">
        <v>46</v>
      </c>
      <c r="D230" s="5">
        <v>3</v>
      </c>
      <c r="E230" s="4">
        <v>2875</v>
      </c>
      <c r="F230" s="4">
        <v>2876</v>
      </c>
      <c r="G230" s="4">
        <v>2818.31</v>
      </c>
      <c r="H230" s="7">
        <v>8</v>
      </c>
      <c r="I230" s="4">
        <v>76.3</v>
      </c>
      <c r="J230" s="4">
        <v>15.7</v>
      </c>
      <c r="K230" s="4">
        <v>0.25</v>
      </c>
      <c r="L230" s="4">
        <v>2795.7</v>
      </c>
      <c r="M230" s="4">
        <v>0.16</v>
      </c>
      <c r="N230" s="4">
        <v>405.7</v>
      </c>
      <c r="O230" s="4">
        <v>16.21</v>
      </c>
      <c r="P230" s="4">
        <v>469.1</v>
      </c>
      <c r="Q230" s="8">
        <v>0.97317852580891506</v>
      </c>
      <c r="R230" s="31">
        <v>0.12805170940170943</v>
      </c>
      <c r="S230" s="32">
        <v>1561.1225200854699</v>
      </c>
      <c r="T230" s="32">
        <v>5846.2983000000004</v>
      </c>
      <c r="U230" s="32">
        <v>7637.5609999999997</v>
      </c>
      <c r="V230" s="32">
        <v>2.653185470085468</v>
      </c>
      <c r="W230" s="33">
        <v>0.40751239316239329</v>
      </c>
      <c r="X230" s="33">
        <v>14.304383019827785</v>
      </c>
      <c r="Y230" s="8">
        <v>59</v>
      </c>
      <c r="Z230" s="99">
        <v>29.6</v>
      </c>
      <c r="AA230" s="122">
        <f t="shared" si="6"/>
        <v>15.213456999999998</v>
      </c>
      <c r="AB230" s="122">
        <f t="shared" si="7"/>
        <v>11182.8</v>
      </c>
      <c r="AC230" t="s">
        <v>644</v>
      </c>
    </row>
    <row r="231" spans="1:29" x14ac:dyDescent="0.35">
      <c r="A231" s="4" t="s">
        <v>57</v>
      </c>
      <c r="B231" s="4">
        <v>8</v>
      </c>
      <c r="C231" s="4" t="s">
        <v>46</v>
      </c>
      <c r="D231" s="5">
        <v>4</v>
      </c>
      <c r="E231" s="4">
        <v>2886</v>
      </c>
      <c r="F231" s="4">
        <v>2887</v>
      </c>
      <c r="G231" s="4">
        <v>2829.17</v>
      </c>
      <c r="H231" s="7">
        <v>6</v>
      </c>
      <c r="I231" s="4">
        <v>231.3</v>
      </c>
      <c r="J231" s="4">
        <v>10.7</v>
      </c>
      <c r="K231" s="4">
        <v>0.3</v>
      </c>
      <c r="L231" s="4">
        <v>2812.5</v>
      </c>
      <c r="M231" s="4">
        <v>0.2</v>
      </c>
      <c r="N231" s="4">
        <v>1139.9000000000001</v>
      </c>
      <c r="O231" s="4">
        <v>15.02</v>
      </c>
      <c r="P231" s="4">
        <v>469.1</v>
      </c>
      <c r="Q231" s="8">
        <v>0.97317852580891506</v>
      </c>
      <c r="R231" s="31">
        <v>0.12805170940170943</v>
      </c>
      <c r="S231" s="32">
        <v>1561.1225200854699</v>
      </c>
      <c r="T231" s="32">
        <v>5846.2983000000004</v>
      </c>
      <c r="U231" s="32">
        <v>7637.5609999999997</v>
      </c>
      <c r="V231" s="32">
        <v>2.653185470085468</v>
      </c>
      <c r="W231" s="33">
        <v>0.40751239316239329</v>
      </c>
      <c r="X231" s="33">
        <v>14.304383019827785</v>
      </c>
      <c r="Y231" s="8">
        <v>42</v>
      </c>
      <c r="Z231" s="99">
        <v>29.6</v>
      </c>
      <c r="AA231" s="122">
        <f t="shared" si="6"/>
        <v>37.717628399999995</v>
      </c>
      <c r="AB231" s="122">
        <f t="shared" si="7"/>
        <v>9375</v>
      </c>
      <c r="AC231" t="s">
        <v>645</v>
      </c>
    </row>
    <row r="232" spans="1:29" x14ac:dyDescent="0.35">
      <c r="A232" s="4" t="s">
        <v>57</v>
      </c>
      <c r="B232" s="4">
        <v>8</v>
      </c>
      <c r="C232" s="4" t="s">
        <v>46</v>
      </c>
      <c r="D232" s="5">
        <v>5</v>
      </c>
      <c r="E232" s="4">
        <v>2902</v>
      </c>
      <c r="F232" s="4">
        <v>2903</v>
      </c>
      <c r="G232" s="4">
        <v>2845.01</v>
      </c>
      <c r="H232" s="7">
        <v>5</v>
      </c>
      <c r="I232" s="4">
        <v>234.8</v>
      </c>
      <c r="J232" s="4">
        <v>17.7</v>
      </c>
      <c r="K232" s="4">
        <v>0.52</v>
      </c>
      <c r="L232" s="4">
        <v>2847</v>
      </c>
      <c r="M232" s="4">
        <v>0.7</v>
      </c>
      <c r="N232" s="4">
        <v>1679.9</v>
      </c>
      <c r="O232" s="4">
        <v>21.81</v>
      </c>
      <c r="P232" s="4">
        <v>469.1</v>
      </c>
      <c r="Q232" s="8">
        <v>0.97317852580891506</v>
      </c>
      <c r="R232" s="31">
        <v>0.12805170940170943</v>
      </c>
      <c r="S232" s="32">
        <v>1561.1225200854699</v>
      </c>
      <c r="T232" s="32">
        <v>5846.2983000000004</v>
      </c>
      <c r="U232" s="32">
        <v>7637.5609999999997</v>
      </c>
      <c r="V232" s="32">
        <v>2.653185470085468</v>
      </c>
      <c r="W232" s="33">
        <v>0.40751239316239329</v>
      </c>
      <c r="X232" s="33">
        <v>14.304383019827785</v>
      </c>
      <c r="Y232" s="8">
        <v>34</v>
      </c>
      <c r="Z232" s="99">
        <v>29.6</v>
      </c>
      <c r="AA232" s="122">
        <f t="shared" si="6"/>
        <v>109.78383936</v>
      </c>
      <c r="AB232" s="122">
        <f t="shared" si="7"/>
        <v>5475</v>
      </c>
      <c r="AC232" t="s">
        <v>646</v>
      </c>
    </row>
    <row r="233" spans="1:29" x14ac:dyDescent="0.35">
      <c r="A233" s="4" t="s">
        <v>58</v>
      </c>
      <c r="B233" s="4">
        <v>10</v>
      </c>
      <c r="C233" s="4" t="s">
        <v>46</v>
      </c>
      <c r="D233" s="5">
        <v>1</v>
      </c>
      <c r="E233" s="4">
        <v>2880</v>
      </c>
      <c r="F233" s="4">
        <v>2881.2</v>
      </c>
      <c r="G233" s="4">
        <v>2823.24</v>
      </c>
      <c r="H233" s="7">
        <v>12</v>
      </c>
      <c r="I233" s="4">
        <v>311.2</v>
      </c>
      <c r="J233" s="4">
        <v>27</v>
      </c>
      <c r="K233" s="4">
        <v>0.4</v>
      </c>
      <c r="L233" s="4">
        <v>1185.5999999999999</v>
      </c>
      <c r="M233" s="4">
        <v>0.69</v>
      </c>
      <c r="N233" s="4">
        <v>889.2</v>
      </c>
      <c r="O233" s="4">
        <v>8.7100000000000009</v>
      </c>
      <c r="P233" s="4">
        <v>244.6</v>
      </c>
      <c r="Q233" s="8">
        <v>0.89934822200516329</v>
      </c>
      <c r="R233" s="9">
        <v>0.10428785046728971</v>
      </c>
      <c r="S233" s="10">
        <v>1584.7516261682242</v>
      </c>
      <c r="T233" s="10">
        <v>5838.1943000000001</v>
      </c>
      <c r="U233" s="10">
        <v>7403.0020000000004</v>
      </c>
      <c r="V233" s="10">
        <v>2.0205140186915886</v>
      </c>
      <c r="W233" s="11">
        <v>0.47804672897196265</v>
      </c>
      <c r="X233" s="11">
        <v>7.673024425320139</v>
      </c>
      <c r="Y233" s="8">
        <v>57</v>
      </c>
      <c r="Z233" s="99">
        <v>29.9</v>
      </c>
      <c r="AA233" s="122">
        <f t="shared" si="6"/>
        <v>170.73676799999998</v>
      </c>
      <c r="AB233" s="122">
        <f t="shared" si="7"/>
        <v>2963.9999999999995</v>
      </c>
      <c r="AC233" t="s">
        <v>647</v>
      </c>
    </row>
    <row r="234" spans="1:29" x14ac:dyDescent="0.35">
      <c r="A234" s="4" t="s">
        <v>58</v>
      </c>
      <c r="B234" s="4">
        <v>10</v>
      </c>
      <c r="C234" s="4" t="s">
        <v>46</v>
      </c>
      <c r="D234" s="5">
        <v>2</v>
      </c>
      <c r="E234" s="4">
        <v>2897</v>
      </c>
      <c r="F234" s="4">
        <v>2898.2</v>
      </c>
      <c r="G234" s="4">
        <v>2840.06</v>
      </c>
      <c r="H234" s="7">
        <v>12</v>
      </c>
      <c r="I234" s="4">
        <v>246.9</v>
      </c>
      <c r="J234" s="4">
        <v>10.9</v>
      </c>
      <c r="K234" s="4">
        <v>0.39</v>
      </c>
      <c r="L234" s="4">
        <v>1227.3</v>
      </c>
      <c r="M234" s="4">
        <v>0.25</v>
      </c>
      <c r="N234" s="4">
        <v>1411.3</v>
      </c>
      <c r="O234" s="4">
        <v>17.420000000000002</v>
      </c>
      <c r="P234" s="4">
        <v>244.6</v>
      </c>
      <c r="Q234" s="8">
        <v>0.89934822200516329</v>
      </c>
      <c r="R234" s="9">
        <v>0.10428785046728971</v>
      </c>
      <c r="S234" s="10">
        <v>1584.7516261682242</v>
      </c>
      <c r="T234" s="10">
        <v>5838.1943000000001</v>
      </c>
      <c r="U234" s="10">
        <v>7403.0020000000004</v>
      </c>
      <c r="V234" s="10">
        <v>2.0205140186915886</v>
      </c>
      <c r="W234" s="11">
        <v>0.47804672897196265</v>
      </c>
      <c r="X234" s="11">
        <v>7.673024425320139</v>
      </c>
      <c r="Y234" s="8">
        <v>55</v>
      </c>
      <c r="Z234" s="99">
        <v>29.9</v>
      </c>
      <c r="AA234" s="122">
        <f t="shared" si="6"/>
        <v>53.318252520000001</v>
      </c>
      <c r="AB234" s="122">
        <f t="shared" si="7"/>
        <v>3146.9230769230767</v>
      </c>
      <c r="AC234" t="s">
        <v>648</v>
      </c>
    </row>
    <row r="235" spans="1:29" x14ac:dyDescent="0.35">
      <c r="A235" s="4" t="s">
        <v>58</v>
      </c>
      <c r="B235" s="4">
        <v>1</v>
      </c>
      <c r="C235" s="4" t="s">
        <v>44</v>
      </c>
      <c r="D235" s="5">
        <v>1</v>
      </c>
      <c r="E235" s="4">
        <v>3443</v>
      </c>
      <c r="F235" s="4">
        <v>3444.2</v>
      </c>
      <c r="G235" s="4">
        <v>3373.06</v>
      </c>
      <c r="H235" s="7">
        <v>12</v>
      </c>
      <c r="I235" s="4">
        <v>147</v>
      </c>
      <c r="J235" s="4">
        <v>20.7</v>
      </c>
      <c r="K235" s="4">
        <v>0.42</v>
      </c>
      <c r="L235" s="4">
        <v>2544.6</v>
      </c>
      <c r="M235" s="4">
        <v>0.47</v>
      </c>
      <c r="N235" s="4">
        <v>335.3</v>
      </c>
      <c r="O235" s="4">
        <v>6.95</v>
      </c>
      <c r="P235" s="4">
        <v>74.7</v>
      </c>
      <c r="Q235" s="8">
        <v>1.1206966130259461</v>
      </c>
      <c r="R235" s="9">
        <v>6.4953846153846168E-2</v>
      </c>
      <c r="S235" s="10">
        <v>2206.5427602564105</v>
      </c>
      <c r="T235" s="10">
        <v>7788.7212</v>
      </c>
      <c r="U235" s="10">
        <v>7788.7212</v>
      </c>
      <c r="V235" s="10">
        <v>5.4179500000000003</v>
      </c>
      <c r="W235" s="11">
        <v>6.3073076923076912E-2</v>
      </c>
      <c r="X235" s="11">
        <v>0.73799101220403562</v>
      </c>
      <c r="Y235" s="8">
        <v>52</v>
      </c>
      <c r="Z235" s="99">
        <v>19.399999999999999</v>
      </c>
      <c r="AA235" s="122">
        <f t="shared" si="6"/>
        <v>64.923314399999995</v>
      </c>
      <c r="AB235" s="122">
        <f t="shared" si="7"/>
        <v>6058.5714285714284</v>
      </c>
      <c r="AC235" t="s">
        <v>649</v>
      </c>
    </row>
    <row r="236" spans="1:29" x14ac:dyDescent="0.35">
      <c r="A236" s="4" t="s">
        <v>58</v>
      </c>
      <c r="B236" s="4">
        <v>1</v>
      </c>
      <c r="C236" s="4" t="s">
        <v>44</v>
      </c>
      <c r="D236" s="5">
        <v>2</v>
      </c>
      <c r="E236" s="4">
        <v>3457.4</v>
      </c>
      <c r="F236" s="4">
        <v>3458.6</v>
      </c>
      <c r="G236" s="4">
        <v>3387.15</v>
      </c>
      <c r="H236" s="7">
        <v>12</v>
      </c>
      <c r="I236" s="4">
        <v>147</v>
      </c>
      <c r="J236" s="4">
        <v>12.4</v>
      </c>
      <c r="K236" s="4">
        <v>0.36</v>
      </c>
      <c r="L236" s="4">
        <v>2573.5</v>
      </c>
      <c r="M236" s="4">
        <v>0.22</v>
      </c>
      <c r="N236" s="4">
        <v>359</v>
      </c>
      <c r="O236" s="4">
        <v>7.44</v>
      </c>
      <c r="P236" s="4">
        <v>74.7</v>
      </c>
      <c r="Q236" s="8">
        <v>1.1206966130259499</v>
      </c>
      <c r="R236" s="9">
        <v>6.4953846153846168E-2</v>
      </c>
      <c r="S236" s="10">
        <v>2206.5427602564105</v>
      </c>
      <c r="T236" s="10">
        <v>7788.7212</v>
      </c>
      <c r="U236" s="10">
        <v>7788.7212</v>
      </c>
      <c r="V236" s="10">
        <v>5.4179500000000003</v>
      </c>
      <c r="W236" s="11">
        <v>6.3073076923076912E-2</v>
      </c>
      <c r="X236" s="11">
        <v>0.73799101220403562</v>
      </c>
      <c r="Y236" s="8">
        <v>99</v>
      </c>
      <c r="Z236" s="99">
        <v>19.399999999999999</v>
      </c>
      <c r="AA236" s="122">
        <f t="shared" si="6"/>
        <v>33.335366399999998</v>
      </c>
      <c r="AB236" s="122">
        <f t="shared" si="7"/>
        <v>7148.6111111111113</v>
      </c>
      <c r="AC236" t="s">
        <v>650</v>
      </c>
    </row>
    <row r="237" spans="1:29" x14ac:dyDescent="0.35">
      <c r="A237" s="4" t="s">
        <v>58</v>
      </c>
      <c r="B237" s="4">
        <v>2</v>
      </c>
      <c r="C237" s="4" t="s">
        <v>45</v>
      </c>
      <c r="D237" s="5">
        <v>1</v>
      </c>
      <c r="E237" s="4">
        <v>3388.5</v>
      </c>
      <c r="F237" s="4">
        <v>3389.5</v>
      </c>
      <c r="G237" s="4">
        <v>3319.8</v>
      </c>
      <c r="H237" s="7">
        <v>8</v>
      </c>
      <c r="I237" s="4">
        <v>91.5</v>
      </c>
      <c r="J237" s="4">
        <v>17.399999999999999</v>
      </c>
      <c r="K237" s="4">
        <v>0.37</v>
      </c>
      <c r="L237" s="4">
        <v>2818.9</v>
      </c>
      <c r="M237" s="4">
        <v>0.26</v>
      </c>
      <c r="N237" s="4">
        <v>765.7</v>
      </c>
      <c r="O237" s="4">
        <v>25.5</v>
      </c>
      <c r="P237" s="4">
        <v>205.5</v>
      </c>
      <c r="Q237" s="8">
        <v>1.1206966130259461</v>
      </c>
      <c r="R237" s="9">
        <v>7.4114563106796136E-2</v>
      </c>
      <c r="S237" s="10">
        <v>2039.5542757281553</v>
      </c>
      <c r="T237" s="10">
        <v>7788.7212</v>
      </c>
      <c r="U237" s="10">
        <v>7788.7212</v>
      </c>
      <c r="V237" s="10">
        <v>4.9244359223300993</v>
      </c>
      <c r="W237" s="11">
        <v>9.3540776699029091E-2</v>
      </c>
      <c r="X237" s="11">
        <v>1.4452755260040475</v>
      </c>
      <c r="Y237" s="8">
        <v>55</v>
      </c>
      <c r="Z237" s="99">
        <v>23</v>
      </c>
      <c r="AA237" s="122">
        <f t="shared" si="6"/>
        <v>29.925111599999997</v>
      </c>
      <c r="AB237" s="122">
        <f t="shared" si="7"/>
        <v>7618.6486486486492</v>
      </c>
      <c r="AC237" t="s">
        <v>651</v>
      </c>
    </row>
    <row r="238" spans="1:29" x14ac:dyDescent="0.35">
      <c r="A238" s="4" t="s">
        <v>58</v>
      </c>
      <c r="B238" s="4">
        <v>2</v>
      </c>
      <c r="C238" s="4" t="s">
        <v>45</v>
      </c>
      <c r="D238" s="5">
        <v>2</v>
      </c>
      <c r="E238" s="4">
        <v>3406.2</v>
      </c>
      <c r="F238" s="4">
        <v>3407.2</v>
      </c>
      <c r="G238" s="4">
        <v>3337.17</v>
      </c>
      <c r="H238" s="7">
        <v>8</v>
      </c>
      <c r="I238" s="4">
        <v>130.1</v>
      </c>
      <c r="J238" s="4">
        <v>15.5</v>
      </c>
      <c r="K238" s="4">
        <v>0.55000000000000004</v>
      </c>
      <c r="L238" s="4">
        <v>2855.1</v>
      </c>
      <c r="M238" s="4">
        <v>0.52</v>
      </c>
      <c r="N238" s="4">
        <v>832.1</v>
      </c>
      <c r="O238" s="4">
        <v>19.5</v>
      </c>
      <c r="P238" s="4">
        <v>205.5</v>
      </c>
      <c r="Q238" s="8">
        <v>1.1206966130259461</v>
      </c>
      <c r="R238" s="9">
        <v>7.4114563106796136E-2</v>
      </c>
      <c r="S238" s="10">
        <v>2039.5542757281553</v>
      </c>
      <c r="T238" s="10">
        <v>7788.7212</v>
      </c>
      <c r="U238" s="10">
        <v>7788.7212</v>
      </c>
      <c r="V238" s="10">
        <v>4.9244359223300993</v>
      </c>
      <c r="W238" s="11">
        <v>9.3540776699029091E-2</v>
      </c>
      <c r="X238" s="11">
        <v>1.4452755260040475</v>
      </c>
      <c r="Y238" s="8">
        <v>70</v>
      </c>
      <c r="Z238" s="99">
        <v>23</v>
      </c>
      <c r="AA238" s="122">
        <f t="shared" si="6"/>
        <v>56.342406999999994</v>
      </c>
      <c r="AB238" s="122">
        <f t="shared" si="7"/>
        <v>5191.0909090909081</v>
      </c>
      <c r="AC238" t="s">
        <v>652</v>
      </c>
    </row>
    <row r="239" spans="1:29" x14ac:dyDescent="0.35">
      <c r="A239" s="4" t="s">
        <v>58</v>
      </c>
      <c r="B239" s="4">
        <v>2</v>
      </c>
      <c r="C239" s="4" t="s">
        <v>45</v>
      </c>
      <c r="D239" s="5">
        <v>3</v>
      </c>
      <c r="E239" s="4">
        <v>3418.5</v>
      </c>
      <c r="F239" s="4">
        <v>3419.5</v>
      </c>
      <c r="G239" s="4">
        <v>3349.15</v>
      </c>
      <c r="H239" s="7">
        <v>8</v>
      </c>
      <c r="I239" s="4">
        <v>132.4</v>
      </c>
      <c r="J239" s="4">
        <v>14.4</v>
      </c>
      <c r="K239" s="4">
        <v>0.44</v>
      </c>
      <c r="L239" s="4">
        <v>2879.8</v>
      </c>
      <c r="M239" s="4">
        <v>0.37</v>
      </c>
      <c r="N239" s="4">
        <v>996.2</v>
      </c>
      <c r="O239" s="4">
        <v>22.93</v>
      </c>
      <c r="P239" s="4">
        <v>205.5</v>
      </c>
      <c r="Q239" s="8">
        <v>1.1206966130259461</v>
      </c>
      <c r="R239" s="9">
        <v>7.4114563106796136E-2</v>
      </c>
      <c r="S239" s="10">
        <v>2039.5542757281553</v>
      </c>
      <c r="T239" s="10">
        <v>7788.7212</v>
      </c>
      <c r="U239" s="10">
        <v>7788.7212</v>
      </c>
      <c r="V239" s="10">
        <v>4.9244359223300993</v>
      </c>
      <c r="W239" s="11">
        <v>9.3540776699029091E-2</v>
      </c>
      <c r="X239" s="11">
        <v>1.4452755260040475</v>
      </c>
      <c r="Y239" s="8">
        <v>59</v>
      </c>
      <c r="Z239" s="99">
        <v>23</v>
      </c>
      <c r="AA239" s="122">
        <f t="shared" si="6"/>
        <v>42.615429120000002</v>
      </c>
      <c r="AB239" s="122">
        <f t="shared" si="7"/>
        <v>6545</v>
      </c>
      <c r="AC239" t="s">
        <v>653</v>
      </c>
    </row>
    <row r="240" spans="1:29" x14ac:dyDescent="0.35">
      <c r="A240" s="4" t="s">
        <v>58</v>
      </c>
      <c r="B240" s="4">
        <v>3</v>
      </c>
      <c r="C240" s="4" t="s">
        <v>45</v>
      </c>
      <c r="D240" s="5">
        <v>1</v>
      </c>
      <c r="E240" s="4">
        <v>3334</v>
      </c>
      <c r="F240" s="4">
        <v>3335.2</v>
      </c>
      <c r="G240" s="4">
        <v>3266.59</v>
      </c>
      <c r="H240" s="7">
        <v>12</v>
      </c>
      <c r="I240" s="4">
        <v>68.099999999999994</v>
      </c>
      <c r="J240" s="4">
        <v>47.4</v>
      </c>
      <c r="K240" s="4">
        <v>0.79</v>
      </c>
      <c r="L240" s="4">
        <v>1912.6</v>
      </c>
      <c r="M240" s="4">
        <v>0.54</v>
      </c>
      <c r="N240" s="4">
        <v>1051.4000000000001</v>
      </c>
      <c r="O240" s="4">
        <v>47.08</v>
      </c>
      <c r="P240" s="4">
        <v>250.1</v>
      </c>
      <c r="Q240" s="8">
        <v>0.91329326496278318</v>
      </c>
      <c r="R240" s="9">
        <v>8.2888461538461508E-2</v>
      </c>
      <c r="S240" s="10">
        <v>1828.8494530769233</v>
      </c>
      <c r="T240" s="10">
        <v>6756.1791999999996</v>
      </c>
      <c r="U240" s="10">
        <v>7797.3999000000003</v>
      </c>
      <c r="V240" s="10">
        <v>4.2915761538461545</v>
      </c>
      <c r="W240" s="11">
        <v>0.11704153846153845</v>
      </c>
      <c r="X240" s="11">
        <v>2.2824213767277781</v>
      </c>
      <c r="Y240" s="8">
        <v>68</v>
      </c>
      <c r="Z240" s="99">
        <v>27.8</v>
      </c>
      <c r="AA240" s="122">
        <f t="shared" si="6"/>
        <v>129.54368807999998</v>
      </c>
      <c r="AB240" s="122">
        <f t="shared" si="7"/>
        <v>2421.0126582278481</v>
      </c>
      <c r="AC240" t="s">
        <v>654</v>
      </c>
    </row>
    <row r="241" spans="1:29" x14ac:dyDescent="0.35">
      <c r="A241" s="4" t="s">
        <v>58</v>
      </c>
      <c r="B241" s="4">
        <v>3</v>
      </c>
      <c r="C241" s="4" t="s">
        <v>45</v>
      </c>
      <c r="D241" s="5">
        <v>2</v>
      </c>
      <c r="E241" s="4">
        <v>3356</v>
      </c>
      <c r="F241" s="4">
        <v>3357.2</v>
      </c>
      <c r="G241" s="4">
        <v>3288.04</v>
      </c>
      <c r="H241" s="7">
        <v>12</v>
      </c>
      <c r="I241" s="4">
        <v>105.3</v>
      </c>
      <c r="J241" s="4">
        <v>28.2</v>
      </c>
      <c r="K241" s="4">
        <v>0.7</v>
      </c>
      <c r="L241" s="4">
        <v>1958</v>
      </c>
      <c r="M241" s="4">
        <v>0.51</v>
      </c>
      <c r="N241" s="4">
        <v>1485.7</v>
      </c>
      <c r="O241" s="4">
        <v>43.01</v>
      </c>
      <c r="P241" s="4">
        <v>250.1</v>
      </c>
      <c r="Q241" s="8">
        <v>0.91329326496278318</v>
      </c>
      <c r="R241" s="9">
        <v>8.2888461538461508E-2</v>
      </c>
      <c r="S241" s="10">
        <v>1828.8494530769233</v>
      </c>
      <c r="T241" s="10">
        <v>6756.1791999999996</v>
      </c>
      <c r="U241" s="10">
        <v>7797.3999000000003</v>
      </c>
      <c r="V241" s="10">
        <v>4.2915761538461545</v>
      </c>
      <c r="W241" s="11">
        <v>0.11704153846153845</v>
      </c>
      <c r="X241" s="11">
        <v>2.2824213767277781</v>
      </c>
      <c r="Y241" s="8">
        <v>50</v>
      </c>
      <c r="Z241" s="99">
        <v>27.8</v>
      </c>
      <c r="AA241" s="122">
        <f t="shared" si="6"/>
        <v>105.59399759999999</v>
      </c>
      <c r="AB241" s="122">
        <f t="shared" si="7"/>
        <v>2797.1428571428573</v>
      </c>
      <c r="AC241" t="s">
        <v>655</v>
      </c>
    </row>
    <row r="242" spans="1:29" x14ac:dyDescent="0.35">
      <c r="A242" s="4" t="s">
        <v>58</v>
      </c>
      <c r="B242" s="4">
        <v>4</v>
      </c>
      <c r="C242" s="4" t="s">
        <v>45</v>
      </c>
      <c r="D242" s="5">
        <v>1</v>
      </c>
      <c r="E242" s="4">
        <v>3256.4</v>
      </c>
      <c r="F242" s="4">
        <v>3257</v>
      </c>
      <c r="G242" s="4">
        <v>3191.01</v>
      </c>
      <c r="H242" s="7">
        <v>6</v>
      </c>
      <c r="I242" s="4">
        <v>200.3</v>
      </c>
      <c r="J242" s="4">
        <v>40.200000000000003</v>
      </c>
      <c r="K242" s="4">
        <v>0.16</v>
      </c>
      <c r="L242" s="4">
        <v>1204.8</v>
      </c>
      <c r="M242" s="4">
        <v>0.46</v>
      </c>
      <c r="N242" s="4">
        <v>254.8</v>
      </c>
      <c r="O242" s="4">
        <v>3.88</v>
      </c>
      <c r="P242" s="4">
        <v>210.6</v>
      </c>
      <c r="Q242" s="8">
        <v>0.88480111768297864</v>
      </c>
      <c r="R242" s="9">
        <v>0.11814041095890411</v>
      </c>
      <c r="S242" s="10">
        <v>1571.5801130136988</v>
      </c>
      <c r="T242" s="10">
        <v>6490.1625999999997</v>
      </c>
      <c r="U242" s="10">
        <v>8771.8232000000007</v>
      </c>
      <c r="V242" s="10">
        <v>2.9514452054794522</v>
      </c>
      <c r="W242" s="11">
        <v>0.18765268817204311</v>
      </c>
      <c r="X242" s="11">
        <v>4.1097944191486295</v>
      </c>
      <c r="Y242" s="8">
        <v>43</v>
      </c>
      <c r="Z242" s="99">
        <v>29.7</v>
      </c>
      <c r="AA242" s="122">
        <f t="shared" si="6"/>
        <v>65.447143680000011</v>
      </c>
      <c r="AB242" s="122">
        <f t="shared" si="7"/>
        <v>7530</v>
      </c>
      <c r="AC242" t="s">
        <v>656</v>
      </c>
    </row>
    <row r="243" spans="1:29" x14ac:dyDescent="0.35">
      <c r="A243" s="4" t="s">
        <v>58</v>
      </c>
      <c r="B243" s="4">
        <v>4</v>
      </c>
      <c r="C243" s="4" t="s">
        <v>45</v>
      </c>
      <c r="D243" s="5">
        <v>2</v>
      </c>
      <c r="E243" s="4">
        <v>3275</v>
      </c>
      <c r="F243" s="4">
        <v>3275.6</v>
      </c>
      <c r="G243" s="4">
        <v>3209.13</v>
      </c>
      <c r="H243" s="7">
        <v>6</v>
      </c>
      <c r="I243" s="4">
        <v>267.60000000000002</v>
      </c>
      <c r="J243" s="4">
        <v>16</v>
      </c>
      <c r="K243" s="4">
        <v>0.28000000000000003</v>
      </c>
      <c r="L243" s="4">
        <v>1231.0999999999999</v>
      </c>
      <c r="M243" s="4">
        <v>0.75</v>
      </c>
      <c r="N243" s="4">
        <v>350.4</v>
      </c>
      <c r="O243" s="4">
        <v>3.99</v>
      </c>
      <c r="P243" s="4">
        <v>210.6</v>
      </c>
      <c r="Q243" s="8">
        <v>0.88480111768297864</v>
      </c>
      <c r="R243" s="9">
        <v>0.11814041095890411</v>
      </c>
      <c r="S243" s="10">
        <v>1571.5801130136988</v>
      </c>
      <c r="T243" s="10">
        <v>6490.1625999999997</v>
      </c>
      <c r="U243" s="10">
        <v>8771.8232000000007</v>
      </c>
      <c r="V243" s="10">
        <v>2.9514452054794522</v>
      </c>
      <c r="W243" s="11">
        <v>0.18765268817204311</v>
      </c>
      <c r="X243" s="11">
        <v>4.1097944191486295</v>
      </c>
      <c r="Y243" s="8">
        <v>38</v>
      </c>
      <c r="Z243" s="99">
        <v>29.7</v>
      </c>
      <c r="AA243" s="122">
        <f t="shared" si="6"/>
        <v>60.901478400000009</v>
      </c>
      <c r="AB243" s="122">
        <f t="shared" si="7"/>
        <v>4396.7857142857138</v>
      </c>
      <c r="AC243" t="s">
        <v>657</v>
      </c>
    </row>
    <row r="244" spans="1:29" x14ac:dyDescent="0.35">
      <c r="A244" s="4" t="s">
        <v>58</v>
      </c>
      <c r="B244" s="4">
        <v>4</v>
      </c>
      <c r="C244" s="4" t="s">
        <v>45</v>
      </c>
      <c r="D244" s="5">
        <v>3</v>
      </c>
      <c r="E244" s="4">
        <v>3285</v>
      </c>
      <c r="F244" s="4">
        <v>3285.6</v>
      </c>
      <c r="G244" s="4">
        <v>3218.85</v>
      </c>
      <c r="H244" s="7">
        <v>6</v>
      </c>
      <c r="I244" s="4">
        <v>265.60000000000002</v>
      </c>
      <c r="J244" s="4">
        <v>15.5</v>
      </c>
      <c r="K244" s="4">
        <v>0.19</v>
      </c>
      <c r="L244" s="4">
        <v>1261.9000000000001</v>
      </c>
      <c r="M244" s="4">
        <v>0.38</v>
      </c>
      <c r="N244" s="4">
        <v>303.7</v>
      </c>
      <c r="O244" s="4">
        <v>3.49</v>
      </c>
      <c r="P244" s="4">
        <v>210.6</v>
      </c>
      <c r="Q244" s="8">
        <v>0.44096000000000002</v>
      </c>
      <c r="R244" s="9">
        <v>0.11814041095890411</v>
      </c>
      <c r="S244" s="10">
        <v>1571.5801130136988</v>
      </c>
      <c r="T244" s="10">
        <v>6490.1625999999997</v>
      </c>
      <c r="U244" s="10">
        <v>8771.8232000000007</v>
      </c>
      <c r="V244" s="10">
        <v>2.9514452054794522</v>
      </c>
      <c r="W244" s="11">
        <v>0.18765268817204311</v>
      </c>
      <c r="X244" s="11">
        <v>4.1097944191486295</v>
      </c>
      <c r="Y244" s="8">
        <v>45</v>
      </c>
      <c r="Z244" s="99">
        <v>29.7</v>
      </c>
      <c r="AA244" s="122">
        <f t="shared" si="6"/>
        <v>39.735353599999996</v>
      </c>
      <c r="AB244" s="122">
        <f t="shared" si="7"/>
        <v>6641.5789473684217</v>
      </c>
      <c r="AC244" t="s">
        <v>658</v>
      </c>
    </row>
    <row r="245" spans="1:29" x14ac:dyDescent="0.35">
      <c r="A245" s="4" t="s">
        <v>58</v>
      </c>
      <c r="B245" s="4">
        <v>4</v>
      </c>
      <c r="C245" s="4" t="s">
        <v>45</v>
      </c>
      <c r="D245" s="5">
        <v>4</v>
      </c>
      <c r="E245" s="4">
        <v>3302.9</v>
      </c>
      <c r="F245" s="4">
        <v>3303.5</v>
      </c>
      <c r="G245" s="4">
        <v>3236.24</v>
      </c>
      <c r="H245" s="7">
        <v>6</v>
      </c>
      <c r="I245" s="4">
        <v>101</v>
      </c>
      <c r="J245" s="4">
        <v>51.6</v>
      </c>
      <c r="K245" s="4">
        <v>0.17</v>
      </c>
      <c r="L245" s="4">
        <v>1270.2</v>
      </c>
      <c r="M245" s="4">
        <v>0.43</v>
      </c>
      <c r="N245" s="4">
        <v>305.5</v>
      </c>
      <c r="O245" s="4">
        <v>9.2200000000000006</v>
      </c>
      <c r="P245" s="4">
        <v>210.6</v>
      </c>
      <c r="Q245" s="8">
        <v>0.44096000000000002</v>
      </c>
      <c r="R245" s="9">
        <v>0.11814041095890411</v>
      </c>
      <c r="S245" s="10">
        <v>1571.5801130136988</v>
      </c>
      <c r="T245" s="10">
        <v>6490.1625999999997</v>
      </c>
      <c r="U245" s="10">
        <v>8771.8232000000007</v>
      </c>
      <c r="V245" s="10">
        <v>2.9514452054794522</v>
      </c>
      <c r="W245" s="11">
        <v>0.18765268817204311</v>
      </c>
      <c r="X245" s="11">
        <v>4.1097944191486295</v>
      </c>
      <c r="Y245" s="8">
        <v>52</v>
      </c>
      <c r="Z245" s="99">
        <v>29.7</v>
      </c>
      <c r="AA245" s="122">
        <f t="shared" si="6"/>
        <v>45.007377600000005</v>
      </c>
      <c r="AB245" s="122">
        <f t="shared" si="7"/>
        <v>7471.7647058823522</v>
      </c>
      <c r="AC245" t="s">
        <v>659</v>
      </c>
    </row>
    <row r="246" spans="1:29" x14ac:dyDescent="0.35">
      <c r="A246" s="4" t="s">
        <v>58</v>
      </c>
      <c r="B246" s="4">
        <v>5</v>
      </c>
      <c r="C246" s="4" t="s">
        <v>45</v>
      </c>
      <c r="D246" s="5">
        <v>1</v>
      </c>
      <c r="E246" s="4">
        <v>3215</v>
      </c>
      <c r="F246" s="4">
        <v>3216</v>
      </c>
      <c r="G246" s="4">
        <v>3150.75</v>
      </c>
      <c r="H246" s="7">
        <v>8</v>
      </c>
      <c r="I246" s="4">
        <v>27.7</v>
      </c>
      <c r="J246" s="4">
        <v>7.2</v>
      </c>
      <c r="K246" s="4">
        <v>0.19</v>
      </c>
      <c r="L246" s="4">
        <v>2320.4</v>
      </c>
      <c r="M246" s="4">
        <v>0.06</v>
      </c>
      <c r="N246" s="4">
        <v>351.2</v>
      </c>
      <c r="O246" s="4">
        <v>38.71</v>
      </c>
      <c r="P246" s="4">
        <v>21.3</v>
      </c>
      <c r="Q246" s="8">
        <v>0.44095999999999991</v>
      </c>
      <c r="R246" s="9">
        <v>7.9699999999999979E-2</v>
      </c>
      <c r="S246" s="10">
        <v>2031.4680611111107</v>
      </c>
      <c r="T246" s="10">
        <v>6509.6918999999998</v>
      </c>
      <c r="U246" s="10">
        <v>7850.1045000000004</v>
      </c>
      <c r="V246" s="10">
        <v>4.1565111111111115</v>
      </c>
      <c r="W246" s="11">
        <v>0.10446111111111112</v>
      </c>
      <c r="X246" s="11">
        <v>1.1282350551840477</v>
      </c>
      <c r="Y246" s="8">
        <v>69</v>
      </c>
      <c r="Z246" s="99">
        <v>25</v>
      </c>
      <c r="AA246" s="122">
        <f t="shared" si="6"/>
        <v>1.9249948799999999</v>
      </c>
      <c r="AB246" s="122">
        <f t="shared" si="7"/>
        <v>12212.631578947368</v>
      </c>
      <c r="AC246" t="s">
        <v>660</v>
      </c>
    </row>
    <row r="247" spans="1:29" x14ac:dyDescent="0.35">
      <c r="A247" s="4" t="s">
        <v>58</v>
      </c>
      <c r="B247" s="4">
        <v>5</v>
      </c>
      <c r="C247" s="4" t="s">
        <v>45</v>
      </c>
      <c r="D247" s="5">
        <v>2</v>
      </c>
      <c r="E247" s="4">
        <v>3220</v>
      </c>
      <c r="F247" s="4">
        <v>3221</v>
      </c>
      <c r="G247" s="4">
        <v>3155.6</v>
      </c>
      <c r="H247" s="7">
        <v>8</v>
      </c>
      <c r="I247" s="4">
        <v>45.9</v>
      </c>
      <c r="J247" s="4">
        <v>4.4000000000000004</v>
      </c>
      <c r="K247" s="4">
        <v>0.31</v>
      </c>
      <c r="L247" s="4">
        <v>2325.5</v>
      </c>
      <c r="M247" s="4">
        <v>0.09</v>
      </c>
      <c r="N247" s="4">
        <v>317</v>
      </c>
      <c r="O247" s="4">
        <v>21.03</v>
      </c>
      <c r="P247" s="4">
        <v>21.3</v>
      </c>
      <c r="Q247" s="8">
        <v>0.44095999999999991</v>
      </c>
      <c r="R247" s="9">
        <v>7.9699999999999979E-2</v>
      </c>
      <c r="S247" s="10">
        <v>2031.4680611111107</v>
      </c>
      <c r="T247" s="10">
        <v>6509.6918999999998</v>
      </c>
      <c r="U247" s="10">
        <v>7850.1045000000004</v>
      </c>
      <c r="V247" s="10">
        <v>4.1565111111111115</v>
      </c>
      <c r="W247" s="11">
        <v>0.10446111111111112</v>
      </c>
      <c r="X247" s="11">
        <v>1.1282350551840477</v>
      </c>
      <c r="Y247" s="8">
        <v>73</v>
      </c>
      <c r="Z247" s="99">
        <v>25</v>
      </c>
      <c r="AA247" s="122">
        <f t="shared" si="6"/>
        <v>3.18046608</v>
      </c>
      <c r="AB247" s="122">
        <f t="shared" si="7"/>
        <v>7501.6129032258068</v>
      </c>
      <c r="AC247" t="s">
        <v>661</v>
      </c>
    </row>
    <row r="248" spans="1:29" x14ac:dyDescent="0.35">
      <c r="A248" s="4" t="s">
        <v>58</v>
      </c>
      <c r="B248" s="4">
        <v>5</v>
      </c>
      <c r="C248" s="4" t="s">
        <v>45</v>
      </c>
      <c r="D248" s="5">
        <v>3</v>
      </c>
      <c r="E248" s="4">
        <v>3228</v>
      </c>
      <c r="F248" s="4">
        <v>3229</v>
      </c>
      <c r="G248" s="4">
        <v>3163.37</v>
      </c>
      <c r="H248" s="7">
        <v>8</v>
      </c>
      <c r="I248" s="4">
        <v>64.2</v>
      </c>
      <c r="J248" s="4">
        <v>15.2</v>
      </c>
      <c r="K248" s="4">
        <v>0.27</v>
      </c>
      <c r="L248" s="4">
        <v>2336</v>
      </c>
      <c r="M248" s="4">
        <v>0.31</v>
      </c>
      <c r="N248" s="4">
        <v>359.6</v>
      </c>
      <c r="O248" s="4">
        <v>17.059999999999999</v>
      </c>
      <c r="P248" s="4">
        <v>21.3</v>
      </c>
      <c r="Q248" s="8">
        <v>0.44095999999999991</v>
      </c>
      <c r="R248" s="9">
        <v>7.9699999999999979E-2</v>
      </c>
      <c r="S248" s="10">
        <v>2031.4680611111107</v>
      </c>
      <c r="T248" s="10">
        <v>6509.6918999999998</v>
      </c>
      <c r="U248" s="10">
        <v>7850.1045000000004</v>
      </c>
      <c r="V248" s="10">
        <v>4.1565111111111115</v>
      </c>
      <c r="W248" s="11">
        <v>0.10446111111111112</v>
      </c>
      <c r="X248" s="11">
        <v>1.1282350551840477</v>
      </c>
      <c r="Y248" s="8">
        <v>50</v>
      </c>
      <c r="Z248" s="99">
        <v>25</v>
      </c>
      <c r="AA248" s="122">
        <f t="shared" si="6"/>
        <v>13.38462144</v>
      </c>
      <c r="AB248" s="122">
        <f t="shared" si="7"/>
        <v>8651.8518518518522</v>
      </c>
      <c r="AC248" t="s">
        <v>662</v>
      </c>
    </row>
    <row r="249" spans="1:29" x14ac:dyDescent="0.35">
      <c r="A249" s="4" t="s">
        <v>58</v>
      </c>
      <c r="B249" s="4">
        <v>6</v>
      </c>
      <c r="C249" s="4" t="s">
        <v>45</v>
      </c>
      <c r="D249" s="5">
        <v>1</v>
      </c>
      <c r="E249" s="4">
        <v>3147</v>
      </c>
      <c r="F249" s="4">
        <v>3147.6</v>
      </c>
      <c r="G249" s="4">
        <v>3084.72</v>
      </c>
      <c r="H249" s="7">
        <v>6</v>
      </c>
      <c r="I249" s="4">
        <v>109.9</v>
      </c>
      <c r="J249" s="4">
        <v>12.4</v>
      </c>
      <c r="K249" s="4">
        <v>0.11</v>
      </c>
      <c r="L249" s="4">
        <v>1375.5</v>
      </c>
      <c r="M249" s="4">
        <v>7.0000000000000007E-2</v>
      </c>
      <c r="N249" s="4">
        <v>410.9</v>
      </c>
      <c r="O249" s="4">
        <v>11.4</v>
      </c>
      <c r="P249" s="4">
        <v>251.3</v>
      </c>
      <c r="Q249" s="8">
        <v>0.92535284151323316</v>
      </c>
      <c r="R249" s="9">
        <v>8.5166129032258037E-2</v>
      </c>
      <c r="S249" s="10">
        <v>2031.7273266129</v>
      </c>
      <c r="T249" s="10">
        <v>6591.2798000000003</v>
      </c>
      <c r="U249" s="10">
        <v>8390.5918000000001</v>
      </c>
      <c r="V249" s="10">
        <v>3.8793951612903239</v>
      </c>
      <c r="W249" s="11">
        <v>0.11539516129032258</v>
      </c>
      <c r="X249" s="11">
        <v>4.292909483759848</v>
      </c>
      <c r="Y249" s="8">
        <v>57</v>
      </c>
      <c r="Z249" s="99">
        <v>30.9</v>
      </c>
      <c r="AA249" s="122">
        <f t="shared" si="6"/>
        <v>7.6151028800000002</v>
      </c>
      <c r="AB249" s="122">
        <f t="shared" si="7"/>
        <v>12504.545454545454</v>
      </c>
      <c r="AC249" t="s">
        <v>663</v>
      </c>
    </row>
    <row r="250" spans="1:29" x14ac:dyDescent="0.35">
      <c r="A250" s="4" t="s">
        <v>58</v>
      </c>
      <c r="B250" s="4">
        <v>6</v>
      </c>
      <c r="C250" s="4" t="s">
        <v>45</v>
      </c>
      <c r="D250" s="5">
        <v>2</v>
      </c>
      <c r="E250" s="4">
        <v>3154.4</v>
      </c>
      <c r="F250" s="4">
        <v>3155</v>
      </c>
      <c r="G250" s="4">
        <v>3091.92</v>
      </c>
      <c r="H250" s="7">
        <v>6</v>
      </c>
      <c r="I250" s="4">
        <v>194.2</v>
      </c>
      <c r="J250" s="4">
        <v>11.1</v>
      </c>
      <c r="K250" s="4">
        <v>0.28000000000000003</v>
      </c>
      <c r="L250" s="4">
        <v>1377.7</v>
      </c>
      <c r="M250" s="4">
        <v>0.33</v>
      </c>
      <c r="N250" s="4">
        <v>862.1</v>
      </c>
      <c r="O250" s="4">
        <v>13.53</v>
      </c>
      <c r="P250" s="4">
        <v>251.3</v>
      </c>
      <c r="Q250" s="8">
        <v>0.92535284151323316</v>
      </c>
      <c r="R250" s="9">
        <v>8.5166129032258037E-2</v>
      </c>
      <c r="S250" s="10">
        <v>2031.7273266129</v>
      </c>
      <c r="T250" s="10">
        <v>6591.2798000000003</v>
      </c>
      <c r="U250" s="10">
        <v>8390.5918000000001</v>
      </c>
      <c r="V250" s="10">
        <v>3.8793951612903239</v>
      </c>
      <c r="W250" s="11">
        <v>0.11539516129032258</v>
      </c>
      <c r="X250" s="11">
        <v>4.292909483759848</v>
      </c>
      <c r="Y250" s="8">
        <v>44</v>
      </c>
      <c r="Z250" s="99">
        <v>30.9</v>
      </c>
      <c r="AA250" s="122">
        <f t="shared" si="6"/>
        <v>30.661538880000002</v>
      </c>
      <c r="AB250" s="122">
        <f t="shared" si="7"/>
        <v>4920.3571428571422</v>
      </c>
      <c r="AC250" t="s">
        <v>664</v>
      </c>
    </row>
    <row r="251" spans="1:29" x14ac:dyDescent="0.35">
      <c r="A251" s="4" t="s">
        <v>58</v>
      </c>
      <c r="B251" s="4">
        <v>6</v>
      </c>
      <c r="C251" s="4" t="s">
        <v>45</v>
      </c>
      <c r="D251" s="5">
        <v>3</v>
      </c>
      <c r="E251" s="4">
        <v>3167.5</v>
      </c>
      <c r="F251" s="4">
        <v>3168</v>
      </c>
      <c r="G251" s="4">
        <v>3104.62</v>
      </c>
      <c r="H251" s="7">
        <v>6</v>
      </c>
      <c r="I251" s="4">
        <v>201.2</v>
      </c>
      <c r="J251" s="4">
        <v>13.1</v>
      </c>
      <c r="K251" s="4">
        <v>0.42</v>
      </c>
      <c r="L251" s="4">
        <v>1398.8</v>
      </c>
      <c r="M251" s="4">
        <v>0.79</v>
      </c>
      <c r="N251" s="4">
        <v>906</v>
      </c>
      <c r="O251" s="4">
        <v>13.72</v>
      </c>
      <c r="P251" s="4">
        <v>251.3</v>
      </c>
      <c r="Q251" s="8">
        <v>0.44095999999999991</v>
      </c>
      <c r="R251" s="9">
        <v>8.5166129032258037E-2</v>
      </c>
      <c r="S251" s="10">
        <v>2031.7273266129</v>
      </c>
      <c r="T251" s="10">
        <v>6591.2798000000003</v>
      </c>
      <c r="U251" s="10">
        <v>8390.5918000000001</v>
      </c>
      <c r="V251" s="10">
        <v>3.8793951612903239</v>
      </c>
      <c r="W251" s="11">
        <v>0.11539516129032258</v>
      </c>
      <c r="X251" s="11">
        <v>4.292909483759848</v>
      </c>
      <c r="Y251" s="8">
        <v>61</v>
      </c>
      <c r="Z251" s="99">
        <v>30.9</v>
      </c>
      <c r="AA251" s="122">
        <f t="shared" si="6"/>
        <v>56.235721919999989</v>
      </c>
      <c r="AB251" s="122">
        <f t="shared" si="7"/>
        <v>3330.4761904761904</v>
      </c>
      <c r="AC251" t="s">
        <v>665</v>
      </c>
    </row>
    <row r="252" spans="1:29" x14ac:dyDescent="0.35">
      <c r="A252" s="4" t="s">
        <v>58</v>
      </c>
      <c r="B252" s="4">
        <v>6</v>
      </c>
      <c r="C252" s="4" t="s">
        <v>45</v>
      </c>
      <c r="D252" s="5">
        <v>4</v>
      </c>
      <c r="E252" s="4">
        <v>3184</v>
      </c>
      <c r="F252" s="4">
        <v>3184.6</v>
      </c>
      <c r="G252" s="4">
        <v>3120.59</v>
      </c>
      <c r="H252" s="7">
        <v>6</v>
      </c>
      <c r="I252" s="4">
        <v>201.3</v>
      </c>
      <c r="J252" s="4">
        <v>18.899999999999999</v>
      </c>
      <c r="K252" s="4">
        <v>0.37</v>
      </c>
      <c r="L252" s="4">
        <v>1432.2</v>
      </c>
      <c r="M252" s="4">
        <v>0.94</v>
      </c>
      <c r="N252" s="4">
        <v>762.5</v>
      </c>
      <c r="O252" s="4">
        <v>11.55</v>
      </c>
      <c r="P252" s="4">
        <v>251.3</v>
      </c>
      <c r="Q252" s="8">
        <v>0.44095999999999991</v>
      </c>
      <c r="R252" s="9">
        <v>8.5166129032258037E-2</v>
      </c>
      <c r="S252" s="10">
        <v>2031.7273266129</v>
      </c>
      <c r="T252" s="10">
        <v>6591.2798000000003</v>
      </c>
      <c r="U252" s="10">
        <v>8390.5918000000001</v>
      </c>
      <c r="V252" s="10">
        <v>3.8793951612903239</v>
      </c>
      <c r="W252" s="11">
        <v>0.11539516129032258</v>
      </c>
      <c r="X252" s="11">
        <v>4.292909483759848</v>
      </c>
      <c r="Y252" s="8">
        <v>54</v>
      </c>
      <c r="Z252" s="99">
        <v>30.9</v>
      </c>
      <c r="AA252" s="122">
        <f t="shared" si="6"/>
        <v>71.510697719999982</v>
      </c>
      <c r="AB252" s="122">
        <f t="shared" si="7"/>
        <v>3870.8108108108108</v>
      </c>
      <c r="AC252" t="s">
        <v>666</v>
      </c>
    </row>
    <row r="253" spans="1:29" x14ac:dyDescent="0.35">
      <c r="A253" s="4" t="s">
        <v>58</v>
      </c>
      <c r="B253" s="4">
        <v>7</v>
      </c>
      <c r="C253" s="4" t="s">
        <v>45</v>
      </c>
      <c r="D253" s="5">
        <v>1</v>
      </c>
      <c r="E253" s="4">
        <v>3068</v>
      </c>
      <c r="F253" s="4">
        <v>3068.6</v>
      </c>
      <c r="G253" s="4">
        <v>3007.91</v>
      </c>
      <c r="H253" s="7">
        <v>6</v>
      </c>
      <c r="I253" s="4">
        <v>107</v>
      </c>
      <c r="J253" s="4">
        <v>16.5</v>
      </c>
      <c r="K253" s="4">
        <v>0.79</v>
      </c>
      <c r="L253" s="4">
        <v>3334</v>
      </c>
      <c r="M253" s="4">
        <v>0.54</v>
      </c>
      <c r="N253" s="4">
        <v>1768.6</v>
      </c>
      <c r="O253" s="4">
        <v>50.39</v>
      </c>
      <c r="P253" s="4">
        <v>253.3</v>
      </c>
      <c r="Q253" s="8">
        <v>1.09416783018826</v>
      </c>
      <c r="R253" s="9">
        <v>9.2370253164556979E-2</v>
      </c>
      <c r="S253" s="10">
        <v>1865.7874177215194</v>
      </c>
      <c r="T253" s="10">
        <v>6406.2061000000003</v>
      </c>
      <c r="U253" s="10">
        <v>8390.5918000000001</v>
      </c>
      <c r="V253" s="10">
        <v>3.5878063291139224</v>
      </c>
      <c r="W253" s="11">
        <v>0.12515506329113921</v>
      </c>
      <c r="X253" s="11">
        <v>2.9663197493399029</v>
      </c>
      <c r="Y253" s="8">
        <v>47</v>
      </c>
      <c r="Z253" s="99">
        <v>27</v>
      </c>
      <c r="AA253" s="122">
        <f t="shared" si="6"/>
        <v>70.853046000000006</v>
      </c>
      <c r="AB253" s="122">
        <f t="shared" si="7"/>
        <v>4220.2531645569616</v>
      </c>
      <c r="AC253" t="s">
        <v>667</v>
      </c>
    </row>
    <row r="254" spans="1:29" x14ac:dyDescent="0.35">
      <c r="A254" s="4" t="s">
        <v>58</v>
      </c>
      <c r="B254" s="4">
        <v>7</v>
      </c>
      <c r="C254" s="4" t="s">
        <v>45</v>
      </c>
      <c r="D254" s="5">
        <v>2</v>
      </c>
      <c r="E254" s="4">
        <v>3086.4</v>
      </c>
      <c r="F254" s="4">
        <v>3087</v>
      </c>
      <c r="G254" s="4">
        <v>3025.8</v>
      </c>
      <c r="H254" s="7">
        <v>6</v>
      </c>
      <c r="I254" s="4">
        <v>91.4</v>
      </c>
      <c r="J254" s="4">
        <v>13.8</v>
      </c>
      <c r="K254" s="4">
        <v>1.03</v>
      </c>
      <c r="L254" s="4">
        <v>3373.8</v>
      </c>
      <c r="M254" s="4">
        <v>0.69</v>
      </c>
      <c r="N254" s="4">
        <v>2187.6999999999998</v>
      </c>
      <c r="O254" s="4">
        <v>72.92</v>
      </c>
      <c r="P254" s="4">
        <v>253.3</v>
      </c>
      <c r="Q254" s="8">
        <v>1.09416783018826</v>
      </c>
      <c r="R254" s="9">
        <v>9.2370253164556979E-2</v>
      </c>
      <c r="S254" s="10">
        <v>1865.7874177215194</v>
      </c>
      <c r="T254" s="10">
        <v>6406.2061000000003</v>
      </c>
      <c r="U254" s="10">
        <v>8390.5918000000001</v>
      </c>
      <c r="V254" s="10">
        <v>3.5878063291139224</v>
      </c>
      <c r="W254" s="11">
        <v>0.12515506329113921</v>
      </c>
      <c r="X254" s="11">
        <v>2.9663197493399029</v>
      </c>
      <c r="Y254" s="8">
        <v>69</v>
      </c>
      <c r="Z254" s="99">
        <v>27</v>
      </c>
      <c r="AA254" s="122">
        <f t="shared" si="6"/>
        <v>65.997307680000006</v>
      </c>
      <c r="AB254" s="122">
        <f t="shared" si="7"/>
        <v>3275.5339805825242</v>
      </c>
      <c r="AC254" t="s">
        <v>668</v>
      </c>
    </row>
    <row r="255" spans="1:29" x14ac:dyDescent="0.35">
      <c r="A255" s="4" t="s">
        <v>58</v>
      </c>
      <c r="B255" s="4">
        <v>7</v>
      </c>
      <c r="C255" s="4" t="s">
        <v>45</v>
      </c>
      <c r="D255" s="5">
        <v>3</v>
      </c>
      <c r="E255" s="4">
        <v>3098</v>
      </c>
      <c r="F255" s="4">
        <v>3098.6</v>
      </c>
      <c r="G255" s="4">
        <v>3037.08</v>
      </c>
      <c r="H255" s="7">
        <v>6</v>
      </c>
      <c r="I255" s="4">
        <v>100.6</v>
      </c>
      <c r="J255" s="4">
        <v>17.7</v>
      </c>
      <c r="K255" s="4">
        <v>0.6</v>
      </c>
      <c r="L255" s="4">
        <v>3395.7</v>
      </c>
      <c r="M255" s="4">
        <v>0.24</v>
      </c>
      <c r="N255" s="4">
        <v>1861.6</v>
      </c>
      <c r="O255" s="4">
        <v>56.41</v>
      </c>
      <c r="P255" s="4">
        <v>253.3</v>
      </c>
      <c r="Q255" s="8">
        <v>0.44096000000000002</v>
      </c>
      <c r="R255" s="9">
        <v>9.2370253164556979E-2</v>
      </c>
      <c r="S255" s="10">
        <v>1865.7874177215194</v>
      </c>
      <c r="T255" s="10">
        <v>6406.2061000000003</v>
      </c>
      <c r="U255" s="10">
        <v>8390.5918000000001</v>
      </c>
      <c r="V255" s="10">
        <v>3.5878063291139224</v>
      </c>
      <c r="W255" s="11">
        <v>0.12515506329113921</v>
      </c>
      <c r="X255" s="11">
        <v>2.9663197493399029</v>
      </c>
      <c r="Y255" s="8">
        <v>52</v>
      </c>
      <c r="Z255" s="99">
        <v>27</v>
      </c>
      <c r="AA255" s="122">
        <f t="shared" si="6"/>
        <v>54.273297599999992</v>
      </c>
      <c r="AB255" s="122">
        <f t="shared" si="7"/>
        <v>5659.5</v>
      </c>
      <c r="AC255" t="s">
        <v>669</v>
      </c>
    </row>
    <row r="256" spans="1:29" x14ac:dyDescent="0.35">
      <c r="A256" s="4" t="s">
        <v>58</v>
      </c>
      <c r="B256" s="4">
        <v>7</v>
      </c>
      <c r="C256" s="4" t="s">
        <v>45</v>
      </c>
      <c r="D256" s="5">
        <v>4</v>
      </c>
      <c r="E256" s="4">
        <v>3130</v>
      </c>
      <c r="F256" s="4">
        <v>3130.6</v>
      </c>
      <c r="G256" s="4">
        <v>3068.18</v>
      </c>
      <c r="H256" s="7">
        <v>6</v>
      </c>
      <c r="I256" s="4">
        <v>54.9</v>
      </c>
      <c r="J256" s="4">
        <v>19</v>
      </c>
      <c r="K256" s="4">
        <v>0.56000000000000005</v>
      </c>
      <c r="L256" s="4">
        <v>4033.3</v>
      </c>
      <c r="M256" s="4">
        <v>0.3</v>
      </c>
      <c r="N256" s="4">
        <v>1388.7</v>
      </c>
      <c r="O256" s="4">
        <v>77.150000000000006</v>
      </c>
      <c r="P256" s="4">
        <v>253.3</v>
      </c>
      <c r="Q256" s="8">
        <v>0.44096000000000002</v>
      </c>
      <c r="R256" s="9">
        <v>9.2370253164556979E-2</v>
      </c>
      <c r="S256" s="10">
        <v>1865.7874177215194</v>
      </c>
      <c r="T256" s="10">
        <v>6406.2061000000003</v>
      </c>
      <c r="U256" s="10">
        <v>8390.5918000000001</v>
      </c>
      <c r="V256" s="10">
        <v>3.5878063291139224</v>
      </c>
      <c r="W256" s="11">
        <v>0.12515506329113921</v>
      </c>
      <c r="X256" s="11">
        <v>2.9663197493399029</v>
      </c>
      <c r="Y256" s="8">
        <v>40</v>
      </c>
      <c r="Z256" s="99">
        <v>27</v>
      </c>
      <c r="AA256" s="122">
        <f t="shared" si="6"/>
        <v>29.674108799999996</v>
      </c>
      <c r="AB256" s="122">
        <f t="shared" si="7"/>
        <v>7202.3214285714284</v>
      </c>
      <c r="AC256" t="s">
        <v>670</v>
      </c>
    </row>
    <row r="257" spans="1:29" x14ac:dyDescent="0.35">
      <c r="A257" s="4" t="s">
        <v>58</v>
      </c>
      <c r="B257" s="4">
        <v>8</v>
      </c>
      <c r="C257" s="4" t="s">
        <v>45</v>
      </c>
      <c r="D257" s="5">
        <v>1</v>
      </c>
      <c r="E257" s="4">
        <v>3035.7</v>
      </c>
      <c r="F257" s="4">
        <v>3038</v>
      </c>
      <c r="G257" s="4">
        <v>2976.47</v>
      </c>
      <c r="H257" s="7">
        <v>12</v>
      </c>
      <c r="I257" s="4">
        <v>109.7</v>
      </c>
      <c r="J257" s="4">
        <v>19.2</v>
      </c>
      <c r="K257" s="4">
        <v>0.2</v>
      </c>
      <c r="L257" s="4">
        <v>1986.4</v>
      </c>
      <c r="M257" s="4">
        <v>0.1</v>
      </c>
      <c r="N257" s="4">
        <v>195.1</v>
      </c>
      <c r="O257" s="4">
        <v>5.42</v>
      </c>
      <c r="P257" s="4">
        <v>31.5</v>
      </c>
      <c r="Q257" s="8">
        <v>1.1919768730143425</v>
      </c>
      <c r="R257" s="9">
        <v>0.11078181818181818</v>
      </c>
      <c r="S257" s="10">
        <v>1775.7403090909095</v>
      </c>
      <c r="T257" s="10">
        <v>6286.1196</v>
      </c>
      <c r="U257" s="10">
        <v>7734.9696999999996</v>
      </c>
      <c r="V257" s="10">
        <v>3.18</v>
      </c>
      <c r="W257" s="11">
        <v>0.16684545454545452</v>
      </c>
      <c r="X257" s="11">
        <v>1.3765421719799353</v>
      </c>
      <c r="Y257" s="8">
        <v>51</v>
      </c>
      <c r="Z257" s="99">
        <v>13.2</v>
      </c>
      <c r="AA257" s="122">
        <f t="shared" si="6"/>
        <v>21.399398399999999</v>
      </c>
      <c r="AB257" s="122">
        <f t="shared" si="7"/>
        <v>9932</v>
      </c>
      <c r="AC257" t="s">
        <v>671</v>
      </c>
    </row>
    <row r="258" spans="1:29" x14ac:dyDescent="0.35">
      <c r="A258" s="4" t="s">
        <v>58</v>
      </c>
      <c r="B258" s="4">
        <v>8</v>
      </c>
      <c r="C258" s="4" t="s">
        <v>45</v>
      </c>
      <c r="D258" s="5">
        <v>2</v>
      </c>
      <c r="E258" s="4">
        <v>3047.7</v>
      </c>
      <c r="F258" s="4">
        <v>3048.9</v>
      </c>
      <c r="G258" s="4">
        <v>2988.16</v>
      </c>
      <c r="H258" s="7">
        <v>12</v>
      </c>
      <c r="I258" s="4">
        <v>109.7</v>
      </c>
      <c r="J258" s="4">
        <v>20.6</v>
      </c>
      <c r="K258" s="4">
        <v>0.19</v>
      </c>
      <c r="L258" s="4">
        <v>2004.1</v>
      </c>
      <c r="M258" s="4">
        <v>0.15</v>
      </c>
      <c r="N258" s="4">
        <v>204.9</v>
      </c>
      <c r="O258" s="4">
        <v>5.69</v>
      </c>
      <c r="P258" s="4">
        <v>31.5</v>
      </c>
      <c r="Q258" s="8">
        <v>1.1919768730143425</v>
      </c>
      <c r="R258" s="9">
        <v>0.11078181818181818</v>
      </c>
      <c r="S258" s="10">
        <v>1775.7403090909095</v>
      </c>
      <c r="T258" s="10">
        <v>6286.1196</v>
      </c>
      <c r="U258" s="10">
        <v>7734.9696999999996</v>
      </c>
      <c r="V258" s="10">
        <v>3.18</v>
      </c>
      <c r="W258" s="11">
        <v>0.16684545454545452</v>
      </c>
      <c r="X258" s="11">
        <v>1.3765421719799353</v>
      </c>
      <c r="Y258" s="8">
        <v>43</v>
      </c>
      <c r="Z258" s="99">
        <v>13.2</v>
      </c>
      <c r="AA258" s="122">
        <f t="shared" si="6"/>
        <v>21.811782640000001</v>
      </c>
      <c r="AB258" s="122">
        <f t="shared" si="7"/>
        <v>10547.894736842105</v>
      </c>
      <c r="AC258" t="s">
        <v>672</v>
      </c>
    </row>
    <row r="259" spans="1:29" x14ac:dyDescent="0.35">
      <c r="A259" s="4" t="s">
        <v>58</v>
      </c>
      <c r="B259" s="4">
        <v>9</v>
      </c>
      <c r="C259" s="4" t="s">
        <v>45</v>
      </c>
      <c r="D259" s="5">
        <v>1</v>
      </c>
      <c r="E259" s="4">
        <v>2939</v>
      </c>
      <c r="F259" s="4">
        <v>2939.8</v>
      </c>
      <c r="G259" s="4">
        <v>2881.56</v>
      </c>
      <c r="H259" s="7">
        <v>8</v>
      </c>
      <c r="I259" s="4">
        <v>173.8</v>
      </c>
      <c r="J259" s="4">
        <v>32.5</v>
      </c>
      <c r="K259" s="4">
        <v>0.28999999999999998</v>
      </c>
      <c r="L259" s="4">
        <v>1144.7</v>
      </c>
      <c r="M259" s="4">
        <v>0.56999999999999995</v>
      </c>
      <c r="N259" s="4">
        <v>537.9</v>
      </c>
      <c r="O259" s="4">
        <v>9.43</v>
      </c>
      <c r="P259" s="4">
        <v>241.1</v>
      </c>
      <c r="Q259" s="8">
        <v>0.86117260347538871</v>
      </c>
      <c r="R259" s="9">
        <v>9.1980503144654127E-2</v>
      </c>
      <c r="S259" s="10">
        <v>1735.4993955974844</v>
      </c>
      <c r="T259" s="10">
        <v>5999.0708000000004</v>
      </c>
      <c r="U259" s="10">
        <v>7691.3413</v>
      </c>
      <c r="V259" s="10">
        <v>3.2848150943396224</v>
      </c>
      <c r="W259" s="11">
        <v>0.1527748427672955</v>
      </c>
      <c r="X259" s="11">
        <v>3.6438578115841453</v>
      </c>
      <c r="Y259" s="8">
        <v>62</v>
      </c>
      <c r="Z259" s="99">
        <v>29.9</v>
      </c>
      <c r="AA259" s="122">
        <f t="shared" ref="AA259:AA322" si="8">I259*J259*K259*2*0.0254</f>
        <v>83.213701999999984</v>
      </c>
      <c r="AB259" s="122">
        <f t="shared" ref="AB259:AB322" si="9">L259/K259</f>
        <v>3947.2413793103451</v>
      </c>
      <c r="AC259" t="s">
        <v>673</v>
      </c>
    </row>
    <row r="260" spans="1:29" x14ac:dyDescent="0.35">
      <c r="A260" s="4" t="s">
        <v>58</v>
      </c>
      <c r="B260" s="4">
        <v>9</v>
      </c>
      <c r="C260" s="4" t="s">
        <v>45</v>
      </c>
      <c r="D260" s="5">
        <v>2</v>
      </c>
      <c r="E260" s="4">
        <v>2971</v>
      </c>
      <c r="F260" s="4">
        <v>2971.8</v>
      </c>
      <c r="G260" s="4">
        <v>2913.13</v>
      </c>
      <c r="H260" s="7">
        <v>8</v>
      </c>
      <c r="I260" s="4">
        <v>146.30000000000001</v>
      </c>
      <c r="J260" s="4">
        <v>28.1</v>
      </c>
      <c r="K260" s="4">
        <v>0.35</v>
      </c>
      <c r="L260" s="4">
        <v>1210.3</v>
      </c>
      <c r="M260" s="4">
        <v>0.55000000000000004</v>
      </c>
      <c r="N260" s="4">
        <v>823.6</v>
      </c>
      <c r="O260" s="4">
        <v>17.16</v>
      </c>
      <c r="P260" s="4">
        <v>241.1</v>
      </c>
      <c r="Q260" s="8">
        <v>0.86117260347538871</v>
      </c>
      <c r="R260" s="9">
        <v>9.1980503144654127E-2</v>
      </c>
      <c r="S260" s="10">
        <v>1735.4993955974844</v>
      </c>
      <c r="T260" s="10">
        <v>5999.0708000000004</v>
      </c>
      <c r="U260" s="10">
        <v>7691.3413</v>
      </c>
      <c r="V260" s="10">
        <v>3.2848150943396224</v>
      </c>
      <c r="W260" s="11">
        <v>0.1527748427672955</v>
      </c>
      <c r="X260" s="11">
        <v>3.6438578115841453</v>
      </c>
      <c r="Y260" s="8">
        <v>31</v>
      </c>
      <c r="Z260" s="99">
        <v>29.9</v>
      </c>
      <c r="AA260" s="122">
        <f t="shared" si="8"/>
        <v>73.094113400000012</v>
      </c>
      <c r="AB260" s="122">
        <f t="shared" si="9"/>
        <v>3458</v>
      </c>
      <c r="AC260" t="s">
        <v>674</v>
      </c>
    </row>
    <row r="261" spans="1:29" x14ac:dyDescent="0.35">
      <c r="A261" s="4" t="s">
        <v>58</v>
      </c>
      <c r="B261" s="4">
        <v>9</v>
      </c>
      <c r="C261" s="4" t="s">
        <v>45</v>
      </c>
      <c r="D261" s="5">
        <v>3</v>
      </c>
      <c r="E261" s="4">
        <v>2987.2</v>
      </c>
      <c r="F261" s="4">
        <v>2988</v>
      </c>
      <c r="G261" s="4">
        <v>2929.07</v>
      </c>
      <c r="H261" s="7">
        <v>8</v>
      </c>
      <c r="I261" s="4">
        <v>137.19999999999999</v>
      </c>
      <c r="J261" s="4">
        <v>33</v>
      </c>
      <c r="K261" s="4">
        <v>0.25</v>
      </c>
      <c r="L261" s="4">
        <v>1250.2</v>
      </c>
      <c r="M261" s="4">
        <v>0.36</v>
      </c>
      <c r="N261" s="4">
        <v>706</v>
      </c>
      <c r="O261" s="4">
        <v>15.68</v>
      </c>
      <c r="P261" s="4">
        <v>241.1</v>
      </c>
      <c r="Q261" s="8">
        <v>0.86117260347538871</v>
      </c>
      <c r="R261" s="9">
        <v>9.1980503144654127E-2</v>
      </c>
      <c r="S261" s="10">
        <v>1735.4993955974844</v>
      </c>
      <c r="T261" s="10">
        <v>5999.0708000000004</v>
      </c>
      <c r="U261" s="10">
        <v>7691.3413</v>
      </c>
      <c r="V261" s="10">
        <v>3.2848150943396224</v>
      </c>
      <c r="W261" s="11">
        <v>0.1527748427672955</v>
      </c>
      <c r="X261" s="11">
        <v>3.6438578115841453</v>
      </c>
      <c r="Y261" s="8">
        <v>68</v>
      </c>
      <c r="Z261" s="99">
        <v>29.9</v>
      </c>
      <c r="AA261" s="122">
        <f t="shared" si="8"/>
        <v>57.500519999999987</v>
      </c>
      <c r="AB261" s="122">
        <f t="shared" si="9"/>
        <v>5000.8</v>
      </c>
      <c r="AC261" t="s">
        <v>675</v>
      </c>
    </row>
    <row r="262" spans="1:29" x14ac:dyDescent="0.35">
      <c r="A262" s="4" t="s">
        <v>59</v>
      </c>
      <c r="B262" s="4">
        <v>1</v>
      </c>
      <c r="C262" s="4" t="s">
        <v>44</v>
      </c>
      <c r="D262" s="5">
        <v>1</v>
      </c>
      <c r="E262" s="4">
        <v>3546.5</v>
      </c>
      <c r="F262" s="4">
        <v>3549.5</v>
      </c>
      <c r="G262" s="4">
        <v>3403.43</v>
      </c>
      <c r="H262" s="7">
        <v>60</v>
      </c>
      <c r="I262" s="4">
        <v>192.3</v>
      </c>
      <c r="J262" s="4">
        <v>33.6</v>
      </c>
      <c r="K262" s="4">
        <v>0.6</v>
      </c>
      <c r="L262" s="4">
        <v>3621.7</v>
      </c>
      <c r="M262" s="4">
        <v>0.45</v>
      </c>
      <c r="N262" s="4">
        <v>888.6</v>
      </c>
      <c r="O262" s="4">
        <v>14.09</v>
      </c>
      <c r="P262" s="4">
        <v>251.6</v>
      </c>
      <c r="Q262" s="8">
        <v>1.0047140507518242</v>
      </c>
      <c r="R262" s="9">
        <v>2.9701136363636367E-2</v>
      </c>
      <c r="S262" s="10">
        <v>2744.5534435606069</v>
      </c>
      <c r="T262" s="10">
        <v>7723.9790000000003</v>
      </c>
      <c r="U262" s="10">
        <v>7723.9790000000003</v>
      </c>
      <c r="V262" s="10">
        <v>4.7890515151515141</v>
      </c>
      <c r="W262" s="11">
        <v>7.2446969696969739E-3</v>
      </c>
      <c r="X262" s="11">
        <v>0.28690400023200036</v>
      </c>
      <c r="Y262" s="8"/>
      <c r="Z262" s="99">
        <v>31.6</v>
      </c>
      <c r="AA262" s="122">
        <f t="shared" si="8"/>
        <v>196.93981439999999</v>
      </c>
      <c r="AB262" s="122">
        <f t="shared" si="9"/>
        <v>6036.166666666667</v>
      </c>
      <c r="AC262" t="s">
        <v>676</v>
      </c>
    </row>
    <row r="263" spans="1:29" x14ac:dyDescent="0.35">
      <c r="A263" s="4" t="s">
        <v>59</v>
      </c>
      <c r="B263" s="4">
        <v>2</v>
      </c>
      <c r="C263" s="4" t="s">
        <v>45</v>
      </c>
      <c r="D263" s="5">
        <v>1</v>
      </c>
      <c r="E263" s="4">
        <v>3326</v>
      </c>
      <c r="F263" s="4">
        <v>3327.2</v>
      </c>
      <c r="G263" s="4">
        <v>3195.81</v>
      </c>
      <c r="H263" s="7">
        <v>12</v>
      </c>
      <c r="I263" s="4">
        <v>27.4</v>
      </c>
      <c r="J263" s="4">
        <v>48.2</v>
      </c>
      <c r="K263" s="4">
        <v>0.37</v>
      </c>
      <c r="L263" s="4">
        <v>2670.2</v>
      </c>
      <c r="M263" s="4">
        <v>0.2</v>
      </c>
      <c r="N263" s="4">
        <v>1047.0999999999999</v>
      </c>
      <c r="O263" s="4">
        <v>116.29</v>
      </c>
      <c r="P263" s="4">
        <v>317.89999999999998</v>
      </c>
      <c r="Q263" s="8">
        <v>0.82086398638220304</v>
      </c>
      <c r="R263" s="9">
        <v>6.3770037453183506E-2</v>
      </c>
      <c r="S263" s="10">
        <v>2466.2569438202245</v>
      </c>
      <c r="T263" s="10">
        <v>6559.3896000000004</v>
      </c>
      <c r="U263" s="10">
        <v>7928.7021000000004</v>
      </c>
      <c r="V263" s="10">
        <v>4.4847775280898894</v>
      </c>
      <c r="W263" s="11">
        <v>7.072659176029962E-2</v>
      </c>
      <c r="X263" s="11">
        <v>2.8327382308799267</v>
      </c>
      <c r="Y263" s="8"/>
      <c r="Z263" s="99">
        <v>30.3</v>
      </c>
      <c r="AA263" s="122">
        <f t="shared" si="8"/>
        <v>24.823501280000002</v>
      </c>
      <c r="AB263" s="122">
        <f t="shared" si="9"/>
        <v>7216.7567567567567</v>
      </c>
      <c r="AC263" t="s">
        <v>677</v>
      </c>
    </row>
    <row r="264" spans="1:29" x14ac:dyDescent="0.35">
      <c r="A264" s="4" t="s">
        <v>59</v>
      </c>
      <c r="B264" s="4">
        <v>2</v>
      </c>
      <c r="C264" s="4" t="s">
        <v>45</v>
      </c>
      <c r="D264" s="5">
        <v>2</v>
      </c>
      <c r="E264" s="4">
        <v>3377.2</v>
      </c>
      <c r="F264" s="4">
        <v>3377.8</v>
      </c>
      <c r="G264" s="4">
        <v>3244.43</v>
      </c>
      <c r="H264" s="7">
        <v>6</v>
      </c>
      <c r="I264" s="4">
        <v>219.5</v>
      </c>
      <c r="J264" s="4">
        <v>21.4</v>
      </c>
      <c r="K264" s="4">
        <v>0.59</v>
      </c>
      <c r="L264" s="4">
        <v>2768.6</v>
      </c>
      <c r="M264" s="4">
        <v>0.75</v>
      </c>
      <c r="N264" s="4">
        <v>1610.9</v>
      </c>
      <c r="O264" s="4">
        <v>22.37</v>
      </c>
      <c r="P264" s="4">
        <v>317.89999999999998</v>
      </c>
      <c r="Q264" s="8">
        <v>0.82086398638220304</v>
      </c>
      <c r="R264" s="9">
        <v>6.3770037453183506E-2</v>
      </c>
      <c r="S264" s="10">
        <v>2466.2569438202245</v>
      </c>
      <c r="T264" s="10">
        <v>6559.3896000000004</v>
      </c>
      <c r="U264" s="10">
        <v>7928.7021000000004</v>
      </c>
      <c r="V264" s="10">
        <v>4.4847775280898894</v>
      </c>
      <c r="W264" s="11">
        <v>7.072659176029962E-2</v>
      </c>
      <c r="X264" s="11">
        <v>2.8327382308799267</v>
      </c>
      <c r="Y264" s="8">
        <v>0</v>
      </c>
      <c r="Z264" s="99">
        <v>30.3</v>
      </c>
      <c r="AA264" s="122">
        <f t="shared" si="8"/>
        <v>140.78747559999996</v>
      </c>
      <c r="AB264" s="122">
        <f t="shared" si="9"/>
        <v>4692.5423728813557</v>
      </c>
      <c r="AC264" t="s">
        <v>678</v>
      </c>
    </row>
    <row r="265" spans="1:29" x14ac:dyDescent="0.35">
      <c r="A265" s="4" t="s">
        <v>59</v>
      </c>
      <c r="B265" s="4">
        <v>2</v>
      </c>
      <c r="C265" s="4" t="s">
        <v>45</v>
      </c>
      <c r="D265" s="5">
        <v>3</v>
      </c>
      <c r="E265" s="4">
        <v>3397</v>
      </c>
      <c r="F265" s="4">
        <v>3397.6</v>
      </c>
      <c r="G265" s="4">
        <v>3263.29</v>
      </c>
      <c r="H265" s="7">
        <v>6</v>
      </c>
      <c r="I265" s="4">
        <v>164.6</v>
      </c>
      <c r="J265" s="4">
        <v>18</v>
      </c>
      <c r="K265" s="4">
        <v>0.53</v>
      </c>
      <c r="L265" s="4">
        <v>2810.8</v>
      </c>
      <c r="M265" s="4">
        <v>0.36</v>
      </c>
      <c r="N265" s="4">
        <v>1932.2</v>
      </c>
      <c r="O265" s="4">
        <v>35.78</v>
      </c>
      <c r="P265" s="4">
        <v>317.89999999999998</v>
      </c>
      <c r="Q265" s="8">
        <v>0.82086398638220304</v>
      </c>
      <c r="R265" s="9">
        <v>6.3770037453183506E-2</v>
      </c>
      <c r="S265" s="10">
        <v>2466.2569438202245</v>
      </c>
      <c r="T265" s="10">
        <v>6559.3896000000004</v>
      </c>
      <c r="U265" s="10">
        <v>7928.7021000000004</v>
      </c>
      <c r="V265" s="10">
        <v>4.4847775280898894</v>
      </c>
      <c r="W265" s="11">
        <v>7.072659176029962E-2</v>
      </c>
      <c r="X265" s="11">
        <v>2.8327382308799267</v>
      </c>
      <c r="Y265" s="8">
        <v>0</v>
      </c>
      <c r="Z265" s="99">
        <v>30.3</v>
      </c>
      <c r="AA265" s="122">
        <f t="shared" si="8"/>
        <v>79.770427199999986</v>
      </c>
      <c r="AB265" s="122">
        <f t="shared" si="9"/>
        <v>5303.3962264150941</v>
      </c>
      <c r="AC265" t="s">
        <v>679</v>
      </c>
    </row>
    <row r="266" spans="1:29" x14ac:dyDescent="0.35">
      <c r="A266" s="4" t="s">
        <v>59</v>
      </c>
      <c r="B266" s="4">
        <v>3</v>
      </c>
      <c r="C266" s="4" t="s">
        <v>45</v>
      </c>
      <c r="D266" s="5">
        <v>1</v>
      </c>
      <c r="E266" s="4">
        <v>3174.5</v>
      </c>
      <c r="F266" s="4">
        <v>3175.3</v>
      </c>
      <c r="G266" s="4">
        <v>3052.69</v>
      </c>
      <c r="H266" s="7">
        <v>8</v>
      </c>
      <c r="I266" s="4">
        <v>310.89999999999998</v>
      </c>
      <c r="J266" s="4">
        <v>17.7</v>
      </c>
      <c r="K266" s="4">
        <v>0.3</v>
      </c>
      <c r="L266" s="4">
        <v>2684.9</v>
      </c>
      <c r="M266" s="4">
        <v>0.35</v>
      </c>
      <c r="N266" s="4">
        <v>238</v>
      </c>
      <c r="O266" s="4">
        <v>2.33</v>
      </c>
      <c r="P266" s="4">
        <v>259.8</v>
      </c>
      <c r="Q266" s="8">
        <v>0.78666366450191583</v>
      </c>
      <c r="R266" s="9">
        <v>7.483478260869568E-2</v>
      </c>
      <c r="S266" s="10">
        <v>2382.3526640316204</v>
      </c>
      <c r="T266" s="10">
        <v>6184.7358000000004</v>
      </c>
      <c r="U266" s="10">
        <v>7564.7938999999997</v>
      </c>
      <c r="V266" s="10">
        <v>4.3946094861660123</v>
      </c>
      <c r="W266" s="11">
        <v>9.5250592885375657E-2</v>
      </c>
      <c r="X266" s="11">
        <v>3.6149364002880668</v>
      </c>
      <c r="Y266" s="8"/>
      <c r="Z266" s="99">
        <v>30.3</v>
      </c>
      <c r="AA266" s="122">
        <f t="shared" si="8"/>
        <v>83.864653199999978</v>
      </c>
      <c r="AB266" s="122">
        <f t="shared" si="9"/>
        <v>8949.6666666666679</v>
      </c>
      <c r="AC266" t="s">
        <v>680</v>
      </c>
    </row>
    <row r="267" spans="1:29" x14ac:dyDescent="0.35">
      <c r="A267" s="4" t="s">
        <v>59</v>
      </c>
      <c r="B267" s="4">
        <v>3</v>
      </c>
      <c r="C267" s="4" t="s">
        <v>45</v>
      </c>
      <c r="D267" s="5">
        <v>2</v>
      </c>
      <c r="E267" s="4">
        <v>3184.2</v>
      </c>
      <c r="F267" s="4">
        <v>3185</v>
      </c>
      <c r="G267" s="4">
        <v>3061.89</v>
      </c>
      <c r="H267" s="7">
        <v>8</v>
      </c>
      <c r="I267" s="4">
        <v>310.89999999999998</v>
      </c>
      <c r="J267" s="4">
        <v>14</v>
      </c>
      <c r="K267" s="4">
        <v>0.43</v>
      </c>
      <c r="L267" s="4">
        <v>2703.1</v>
      </c>
      <c r="M267" s="4">
        <v>0.7</v>
      </c>
      <c r="N267" s="4">
        <v>1104.3</v>
      </c>
      <c r="O267" s="4">
        <v>10.83</v>
      </c>
      <c r="P267" s="4">
        <v>259.8</v>
      </c>
      <c r="Q267" s="8">
        <v>0.78666366450191583</v>
      </c>
      <c r="R267" s="9">
        <v>7.483478260869568E-2</v>
      </c>
      <c r="S267" s="10">
        <v>2382.3526640316204</v>
      </c>
      <c r="T267" s="10">
        <v>6184.7358000000004</v>
      </c>
      <c r="U267" s="10">
        <v>7564.7938999999997</v>
      </c>
      <c r="V267" s="10">
        <v>4.3946094861660123</v>
      </c>
      <c r="W267" s="11">
        <v>9.5250592885375657E-2</v>
      </c>
      <c r="X267" s="11">
        <v>3.6149364002880668</v>
      </c>
      <c r="Y267" s="8">
        <v>0</v>
      </c>
      <c r="Z267" s="99">
        <v>30.3</v>
      </c>
      <c r="AA267" s="122">
        <f t="shared" si="8"/>
        <v>95.078194399999987</v>
      </c>
      <c r="AB267" s="122">
        <f t="shared" si="9"/>
        <v>6286.2790697674418</v>
      </c>
      <c r="AC267" t="s">
        <v>681</v>
      </c>
    </row>
    <row r="268" spans="1:29" x14ac:dyDescent="0.35">
      <c r="A268" s="4" t="s">
        <v>59</v>
      </c>
      <c r="B268" s="4">
        <v>3</v>
      </c>
      <c r="C268" s="4" t="s">
        <v>45</v>
      </c>
      <c r="D268" s="5">
        <v>3</v>
      </c>
      <c r="E268" s="4">
        <v>3207</v>
      </c>
      <c r="F268" s="4">
        <v>3207.8</v>
      </c>
      <c r="G268" s="4">
        <v>3083.43</v>
      </c>
      <c r="H268" s="7">
        <v>8</v>
      </c>
      <c r="I268" s="4">
        <v>91.4</v>
      </c>
      <c r="J268" s="4">
        <v>18.899999999999999</v>
      </c>
      <c r="K268" s="4">
        <v>0.37</v>
      </c>
      <c r="L268" s="4">
        <v>2751.8</v>
      </c>
      <c r="M268" s="4">
        <v>0.2</v>
      </c>
      <c r="N268" s="4">
        <v>1730.6</v>
      </c>
      <c r="O268" s="4">
        <v>57.69</v>
      </c>
      <c r="P268" s="4">
        <v>259.8</v>
      </c>
      <c r="Q268" s="8">
        <v>0.78666366450191583</v>
      </c>
      <c r="R268" s="9">
        <v>7.483478260869568E-2</v>
      </c>
      <c r="S268" s="10">
        <v>2382.3526640316204</v>
      </c>
      <c r="T268" s="10">
        <v>6184.7358000000004</v>
      </c>
      <c r="U268" s="10">
        <v>7564.7938999999997</v>
      </c>
      <c r="V268" s="10">
        <v>4.3946094861660123</v>
      </c>
      <c r="W268" s="11">
        <v>9.5250592885375657E-2</v>
      </c>
      <c r="X268" s="11">
        <v>3.6149364002880668</v>
      </c>
      <c r="Y268" s="8">
        <v>0</v>
      </c>
      <c r="Z268" s="99">
        <v>30.3</v>
      </c>
      <c r="AA268" s="122">
        <f t="shared" si="8"/>
        <v>32.46933816</v>
      </c>
      <c r="AB268" s="122">
        <f t="shared" si="9"/>
        <v>7437.2972972972975</v>
      </c>
      <c r="AC268" t="s">
        <v>682</v>
      </c>
    </row>
    <row r="269" spans="1:29" x14ac:dyDescent="0.35">
      <c r="A269" s="4" t="s">
        <v>59</v>
      </c>
      <c r="B269" s="4">
        <v>4</v>
      </c>
      <c r="C269" s="4" t="s">
        <v>45</v>
      </c>
      <c r="D269" s="5">
        <v>1</v>
      </c>
      <c r="E269" s="4">
        <v>3104.2</v>
      </c>
      <c r="F269" s="4">
        <v>3105</v>
      </c>
      <c r="G269" s="4">
        <v>2985.76</v>
      </c>
      <c r="H269" s="7">
        <v>8</v>
      </c>
      <c r="I269" s="4">
        <v>263</v>
      </c>
      <c r="J269" s="4">
        <v>17.399999999999999</v>
      </c>
      <c r="K269" s="4">
        <v>0.24</v>
      </c>
      <c r="L269" s="4">
        <v>3345.1</v>
      </c>
      <c r="M269" s="4">
        <v>0.33</v>
      </c>
      <c r="N269" s="4">
        <v>619.29999999999995</v>
      </c>
      <c r="O269" s="4">
        <v>7.18</v>
      </c>
      <c r="P269" s="4">
        <v>254.7</v>
      </c>
      <c r="Q269" s="8">
        <v>0.81439194849472896</v>
      </c>
      <c r="R269" s="9">
        <v>0.11105799086757988</v>
      </c>
      <c r="S269" s="10">
        <v>2111.4325497716891</v>
      </c>
      <c r="T269" s="10">
        <v>5717.4678000000004</v>
      </c>
      <c r="U269" s="10">
        <v>8069.2875999999997</v>
      </c>
      <c r="V269" s="10">
        <v>3.2101821917808198</v>
      </c>
      <c r="W269" s="11">
        <v>0.16480091324200891</v>
      </c>
      <c r="X269" s="11">
        <v>5.4139741890480417</v>
      </c>
      <c r="Y269" s="8"/>
      <c r="Z269" s="99">
        <v>30.5</v>
      </c>
      <c r="AA269" s="122">
        <f t="shared" si="8"/>
        <v>55.793030399999999</v>
      </c>
      <c r="AB269" s="122">
        <f t="shared" si="9"/>
        <v>13937.916666666666</v>
      </c>
      <c r="AC269" t="s">
        <v>683</v>
      </c>
    </row>
    <row r="270" spans="1:29" x14ac:dyDescent="0.35">
      <c r="A270" s="4" t="s">
        <v>59</v>
      </c>
      <c r="B270" s="4">
        <v>4</v>
      </c>
      <c r="C270" s="4" t="s">
        <v>45</v>
      </c>
      <c r="D270" s="5">
        <v>2</v>
      </c>
      <c r="E270" s="4">
        <v>3128.7</v>
      </c>
      <c r="F270" s="4">
        <v>3129.5</v>
      </c>
      <c r="G270" s="4">
        <v>3009.14</v>
      </c>
      <c r="H270" s="7">
        <v>8</v>
      </c>
      <c r="I270" s="4">
        <v>274.3</v>
      </c>
      <c r="J270" s="4">
        <v>11.1</v>
      </c>
      <c r="K270" s="4">
        <v>0.46</v>
      </c>
      <c r="L270" s="4">
        <v>2906.6</v>
      </c>
      <c r="M270" s="4">
        <v>0.36</v>
      </c>
      <c r="N270" s="4">
        <v>1066</v>
      </c>
      <c r="O270" s="4">
        <v>11.84</v>
      </c>
      <c r="P270" s="4">
        <v>254.7</v>
      </c>
      <c r="Q270" s="8">
        <v>0.81439194849472896</v>
      </c>
      <c r="R270" s="9">
        <v>0.11105799086757988</v>
      </c>
      <c r="S270" s="10">
        <v>2111.4325497716891</v>
      </c>
      <c r="T270" s="10">
        <v>5717.4678000000004</v>
      </c>
      <c r="U270" s="10">
        <v>8069.2875999999997</v>
      </c>
      <c r="V270" s="10">
        <v>3.2101821917808198</v>
      </c>
      <c r="W270" s="11">
        <v>0.16480091324200891</v>
      </c>
      <c r="X270" s="11">
        <v>5.4139741890480417</v>
      </c>
      <c r="Y270" s="8">
        <v>0</v>
      </c>
      <c r="Z270" s="99">
        <v>30.5</v>
      </c>
      <c r="AA270" s="122">
        <f t="shared" si="8"/>
        <v>71.149250640000005</v>
      </c>
      <c r="AB270" s="122">
        <f t="shared" si="9"/>
        <v>6318.695652173913</v>
      </c>
      <c r="AC270" t="s">
        <v>684</v>
      </c>
    </row>
    <row r="271" spans="1:29" x14ac:dyDescent="0.35">
      <c r="A271" s="4" t="s">
        <v>59</v>
      </c>
      <c r="B271" s="4">
        <v>4</v>
      </c>
      <c r="C271" s="4" t="s">
        <v>45</v>
      </c>
      <c r="D271" s="5">
        <v>3</v>
      </c>
      <c r="E271" s="4">
        <v>3138.2</v>
      </c>
      <c r="F271" s="4">
        <v>3139</v>
      </c>
      <c r="G271" s="4">
        <v>3018.18</v>
      </c>
      <c r="H271" s="7">
        <v>8</v>
      </c>
      <c r="I271" s="4">
        <v>253.9</v>
      </c>
      <c r="J271" s="4">
        <v>15.3</v>
      </c>
      <c r="K271" s="4">
        <v>0.54</v>
      </c>
      <c r="L271" s="4">
        <v>2929.2</v>
      </c>
      <c r="M271" s="4">
        <v>0.7</v>
      </c>
      <c r="N271" s="4">
        <v>1101.8</v>
      </c>
      <c r="O271" s="4">
        <v>13.23</v>
      </c>
      <c r="P271" s="4">
        <v>254.7</v>
      </c>
      <c r="Q271" s="8">
        <v>0.81439194849472896</v>
      </c>
      <c r="R271" s="9">
        <v>0.11105799086757988</v>
      </c>
      <c r="S271" s="10">
        <v>2111.4325497716891</v>
      </c>
      <c r="T271" s="10">
        <v>5717.4678000000004</v>
      </c>
      <c r="U271" s="10">
        <v>8069.2875999999997</v>
      </c>
      <c r="V271" s="10">
        <v>3.2101821917808198</v>
      </c>
      <c r="W271" s="11">
        <v>0.16480091324200891</v>
      </c>
      <c r="X271" s="11">
        <v>5.4139741890480417</v>
      </c>
      <c r="Y271" s="8">
        <v>0</v>
      </c>
      <c r="Z271" s="99">
        <v>30.5</v>
      </c>
      <c r="AA271" s="122">
        <f t="shared" si="8"/>
        <v>106.56426744000001</v>
      </c>
      <c r="AB271" s="122">
        <f t="shared" si="9"/>
        <v>5424.4444444444434</v>
      </c>
      <c r="AC271" t="s">
        <v>685</v>
      </c>
    </row>
    <row r="272" spans="1:29" x14ac:dyDescent="0.35">
      <c r="A272" s="4" t="s">
        <v>59</v>
      </c>
      <c r="B272" s="4">
        <v>5</v>
      </c>
      <c r="C272" s="4" t="s">
        <v>45</v>
      </c>
      <c r="D272" s="5">
        <v>1</v>
      </c>
      <c r="E272" s="4">
        <v>3028.9</v>
      </c>
      <c r="F272" s="4">
        <v>3029.5</v>
      </c>
      <c r="G272" s="4">
        <v>2913.52</v>
      </c>
      <c r="H272" s="7">
        <v>6</v>
      </c>
      <c r="I272" s="4">
        <v>82.3</v>
      </c>
      <c r="J272" s="4">
        <v>24.5</v>
      </c>
      <c r="K272" s="4">
        <v>0.24</v>
      </c>
      <c r="L272" s="4">
        <v>3101.9</v>
      </c>
      <c r="M272" s="4">
        <v>0.35</v>
      </c>
      <c r="N272" s="4">
        <v>495.5</v>
      </c>
      <c r="O272" s="4">
        <v>18.350000000000001</v>
      </c>
      <c r="P272" s="4">
        <v>260.2</v>
      </c>
      <c r="Q272" s="8">
        <v>1.0018488160833254</v>
      </c>
      <c r="R272" s="9">
        <v>0.14211393939393938</v>
      </c>
      <c r="S272" s="10">
        <v>1465.273676969696</v>
      </c>
      <c r="T272" s="10">
        <v>6210.1532999999999</v>
      </c>
      <c r="U272" s="10">
        <v>8015.8163999999997</v>
      </c>
      <c r="V272" s="10">
        <v>2.9395387878787886</v>
      </c>
      <c r="W272" s="11">
        <v>0.25268606060606064</v>
      </c>
      <c r="X272" s="11">
        <v>6.2542851942239333</v>
      </c>
      <c r="Y272" s="8"/>
      <c r="Z272" s="99">
        <v>32.700000000000003</v>
      </c>
      <c r="AA272" s="122">
        <f t="shared" si="8"/>
        <v>24.583339199999998</v>
      </c>
      <c r="AB272" s="122">
        <f t="shared" si="9"/>
        <v>12924.583333333334</v>
      </c>
      <c r="AC272" t="s">
        <v>686</v>
      </c>
    </row>
    <row r="273" spans="1:29" x14ac:dyDescent="0.35">
      <c r="A273" s="4" t="s">
        <v>59</v>
      </c>
      <c r="B273" s="4">
        <v>5</v>
      </c>
      <c r="C273" s="4" t="s">
        <v>45</v>
      </c>
      <c r="D273" s="5">
        <v>2</v>
      </c>
      <c r="E273" s="4">
        <v>3046.2</v>
      </c>
      <c r="F273" s="4">
        <v>3046.8</v>
      </c>
      <c r="G273" s="4">
        <v>2930.14</v>
      </c>
      <c r="H273" s="7">
        <v>6</v>
      </c>
      <c r="I273" s="4">
        <v>54.9</v>
      </c>
      <c r="J273" s="4">
        <v>12.8</v>
      </c>
      <c r="K273" s="4">
        <v>0.22</v>
      </c>
      <c r="L273" s="4">
        <v>2924.8</v>
      </c>
      <c r="M273" s="4">
        <v>0.13</v>
      </c>
      <c r="N273" s="4">
        <v>837.6</v>
      </c>
      <c r="O273" s="4">
        <v>46.53</v>
      </c>
      <c r="P273" s="4">
        <v>260.2</v>
      </c>
      <c r="Q273" s="8">
        <v>1.0018488160833254</v>
      </c>
      <c r="R273" s="9">
        <v>0.14211393939393938</v>
      </c>
      <c r="S273" s="10">
        <v>1465.273676969696</v>
      </c>
      <c r="T273" s="10">
        <v>6210.1532999999999</v>
      </c>
      <c r="U273" s="10">
        <v>8015.8163999999997</v>
      </c>
      <c r="V273" s="10">
        <v>2.9395387878787886</v>
      </c>
      <c r="W273" s="11">
        <v>0.25268606060606064</v>
      </c>
      <c r="X273" s="11">
        <v>6.2542851942239333</v>
      </c>
      <c r="Y273" s="8">
        <v>0</v>
      </c>
      <c r="Z273" s="99">
        <v>32.700000000000003</v>
      </c>
      <c r="AA273" s="122">
        <f t="shared" si="8"/>
        <v>7.8535987199999999</v>
      </c>
      <c r="AB273" s="122">
        <f t="shared" si="9"/>
        <v>13294.545454545456</v>
      </c>
      <c r="AC273" t="s">
        <v>687</v>
      </c>
    </row>
    <row r="274" spans="1:29" x14ac:dyDescent="0.35">
      <c r="A274" s="4" t="s">
        <v>59</v>
      </c>
      <c r="B274" s="4">
        <v>5</v>
      </c>
      <c r="C274" s="4" t="s">
        <v>45</v>
      </c>
      <c r="D274" s="5">
        <v>3</v>
      </c>
      <c r="E274" s="4">
        <v>3059.4</v>
      </c>
      <c r="F274" s="4">
        <v>3060</v>
      </c>
      <c r="G274" s="4">
        <v>2942.81</v>
      </c>
      <c r="H274" s="7">
        <v>6</v>
      </c>
      <c r="I274" s="4">
        <v>128</v>
      </c>
      <c r="J274" s="4">
        <v>17.399999999999999</v>
      </c>
      <c r="K274" s="4">
        <v>0.78</v>
      </c>
      <c r="L274" s="4">
        <v>2446.6999999999998</v>
      </c>
      <c r="M274" s="4">
        <v>0.55000000000000004</v>
      </c>
      <c r="N274" s="4">
        <v>1564.2</v>
      </c>
      <c r="O274" s="4">
        <v>37.24</v>
      </c>
      <c r="P274" s="4">
        <v>260.2</v>
      </c>
      <c r="Q274" s="8">
        <v>1.0018488160833254</v>
      </c>
      <c r="R274" s="9">
        <v>0.14211393939393938</v>
      </c>
      <c r="S274" s="10">
        <v>1465.273676969696</v>
      </c>
      <c r="T274" s="10">
        <v>6210.1532999999999</v>
      </c>
      <c r="U274" s="10">
        <v>8015.8163999999997</v>
      </c>
      <c r="V274" s="10">
        <v>2.9395387878787886</v>
      </c>
      <c r="W274" s="11">
        <v>0.25268606060606064</v>
      </c>
      <c r="X274" s="11">
        <v>6.2542851942239333</v>
      </c>
      <c r="Y274" s="8">
        <v>0</v>
      </c>
      <c r="Z274" s="99">
        <v>32.700000000000003</v>
      </c>
      <c r="AA274" s="122">
        <f t="shared" si="8"/>
        <v>88.250572799999986</v>
      </c>
      <c r="AB274" s="122">
        <f t="shared" si="9"/>
        <v>3136.7948717948716</v>
      </c>
      <c r="AC274" t="s">
        <v>688</v>
      </c>
    </row>
    <row r="275" spans="1:29" x14ac:dyDescent="0.35">
      <c r="A275" s="4" t="s">
        <v>59</v>
      </c>
      <c r="B275" s="4">
        <v>5</v>
      </c>
      <c r="C275" s="4" t="s">
        <v>45</v>
      </c>
      <c r="D275" s="5">
        <v>4</v>
      </c>
      <c r="E275" s="4">
        <v>3078.4</v>
      </c>
      <c r="F275" s="4">
        <v>3079</v>
      </c>
      <c r="G275" s="4">
        <v>2961.05</v>
      </c>
      <c r="H275" s="7">
        <v>6</v>
      </c>
      <c r="I275" s="4">
        <v>150.4</v>
      </c>
      <c r="J275" s="4">
        <v>13.5</v>
      </c>
      <c r="K275" s="4">
        <v>0.54</v>
      </c>
      <c r="L275" s="4">
        <v>2489.4</v>
      </c>
      <c r="M275" s="4">
        <v>0.38</v>
      </c>
      <c r="N275" s="4">
        <v>1462.5</v>
      </c>
      <c r="O275" s="4">
        <v>29.64</v>
      </c>
      <c r="P275" s="4">
        <v>260.2</v>
      </c>
      <c r="Q275" s="8">
        <v>1.0018488160833254</v>
      </c>
      <c r="R275" s="9">
        <v>0.14211393939393938</v>
      </c>
      <c r="S275" s="10">
        <v>1465.273676969696</v>
      </c>
      <c r="T275" s="10">
        <v>6210.1532999999999</v>
      </c>
      <c r="U275" s="10">
        <v>8015.8163999999997</v>
      </c>
      <c r="V275" s="10">
        <v>2.9395387878787886</v>
      </c>
      <c r="W275" s="11">
        <v>0.25268606060606064</v>
      </c>
      <c r="X275" s="11">
        <v>6.2542851942239333</v>
      </c>
      <c r="Y275" s="8">
        <v>0</v>
      </c>
      <c r="Z275" s="99">
        <v>32.700000000000003</v>
      </c>
      <c r="AA275" s="122">
        <f t="shared" si="8"/>
        <v>55.697932800000004</v>
      </c>
      <c r="AB275" s="122">
        <f t="shared" si="9"/>
        <v>4610</v>
      </c>
      <c r="AC275" t="s">
        <v>689</v>
      </c>
    </row>
    <row r="276" spans="1:29" x14ac:dyDescent="0.35">
      <c r="A276" s="4" t="s">
        <v>59</v>
      </c>
      <c r="B276" s="4">
        <v>6</v>
      </c>
      <c r="C276" s="4" t="s">
        <v>46</v>
      </c>
      <c r="D276" s="5">
        <v>1</v>
      </c>
      <c r="E276" s="4">
        <v>2952.2</v>
      </c>
      <c r="F276" s="4">
        <v>2952.8</v>
      </c>
      <c r="G276" s="4">
        <v>2839.78</v>
      </c>
      <c r="H276" s="7">
        <v>6</v>
      </c>
      <c r="I276" s="4">
        <v>412.4</v>
      </c>
      <c r="J276" s="4">
        <v>5.3</v>
      </c>
      <c r="K276" s="4">
        <v>0.39</v>
      </c>
      <c r="L276" s="4">
        <v>2106</v>
      </c>
      <c r="M276" s="4">
        <v>0.56000000000000005</v>
      </c>
      <c r="N276" s="4">
        <v>1096.8</v>
      </c>
      <c r="O276" s="4">
        <v>8.11</v>
      </c>
      <c r="P276" s="4">
        <v>252.4</v>
      </c>
      <c r="Q276" s="8">
        <v>0.83495443570947736</v>
      </c>
      <c r="R276" s="9">
        <v>0.13663909774436092</v>
      </c>
      <c r="S276" s="10">
        <v>1822.9078571428574</v>
      </c>
      <c r="T276" s="10">
        <v>5774.5312999999996</v>
      </c>
      <c r="U276" s="10">
        <v>7575.2138999999997</v>
      </c>
      <c r="V276" s="10">
        <v>2.0200052631578944</v>
      </c>
      <c r="W276" s="11">
        <v>0.95752631578947356</v>
      </c>
      <c r="X276" s="11">
        <v>19.103582209319313</v>
      </c>
      <c r="Y276" s="8"/>
      <c r="Z276" s="99">
        <v>32.1</v>
      </c>
      <c r="AA276" s="122">
        <f t="shared" si="8"/>
        <v>43.303484639999994</v>
      </c>
      <c r="AB276" s="122">
        <f t="shared" si="9"/>
        <v>5400</v>
      </c>
      <c r="AC276" t="s">
        <v>690</v>
      </c>
    </row>
    <row r="277" spans="1:29" x14ac:dyDescent="0.35">
      <c r="A277" s="4" t="s">
        <v>59</v>
      </c>
      <c r="B277" s="4">
        <v>6</v>
      </c>
      <c r="C277" s="4" t="s">
        <v>46</v>
      </c>
      <c r="D277" s="5">
        <v>2</v>
      </c>
      <c r="E277" s="4">
        <v>2957</v>
      </c>
      <c r="F277" s="4">
        <v>2957.6</v>
      </c>
      <c r="G277" s="4">
        <v>2844.4</v>
      </c>
      <c r="H277" s="7">
        <v>6</v>
      </c>
      <c r="I277" s="4">
        <v>390.3</v>
      </c>
      <c r="J277" s="4">
        <v>11.3</v>
      </c>
      <c r="K277" s="4">
        <v>0.38</v>
      </c>
      <c r="L277" s="4">
        <v>2115.6999999999998</v>
      </c>
      <c r="M277" s="4">
        <v>0.57999999999999996</v>
      </c>
      <c r="N277" s="4">
        <v>834</v>
      </c>
      <c r="O277" s="4">
        <v>6.51</v>
      </c>
      <c r="P277" s="4">
        <v>252.4</v>
      </c>
      <c r="Q277" s="8">
        <v>0.83495443570947736</v>
      </c>
      <c r="R277" s="9">
        <v>0.13663909774436092</v>
      </c>
      <c r="S277" s="10">
        <v>1822.9078571428574</v>
      </c>
      <c r="T277" s="10">
        <v>5774.5312999999996</v>
      </c>
      <c r="U277" s="10">
        <v>7575.2138999999997</v>
      </c>
      <c r="V277" s="10">
        <v>2.0200052631578944</v>
      </c>
      <c r="W277" s="11">
        <v>0.95752631578947356</v>
      </c>
      <c r="X277" s="11">
        <v>19.103582209319313</v>
      </c>
      <c r="Y277" s="8">
        <v>0</v>
      </c>
      <c r="Z277" s="99">
        <v>32.1</v>
      </c>
      <c r="AA277" s="122">
        <f t="shared" si="8"/>
        <v>85.138168559999997</v>
      </c>
      <c r="AB277" s="122">
        <f t="shared" si="9"/>
        <v>5567.6315789473683</v>
      </c>
      <c r="AC277" t="s">
        <v>691</v>
      </c>
    </row>
    <row r="278" spans="1:29" x14ac:dyDescent="0.35">
      <c r="A278" s="4" t="s">
        <v>59</v>
      </c>
      <c r="B278" s="4">
        <v>6</v>
      </c>
      <c r="C278" s="4" t="s">
        <v>46</v>
      </c>
      <c r="D278" s="5">
        <v>3</v>
      </c>
      <c r="E278" s="4">
        <v>2972</v>
      </c>
      <c r="F278" s="4">
        <v>2972.6</v>
      </c>
      <c r="G278" s="4">
        <v>2858.83</v>
      </c>
      <c r="H278" s="7">
        <v>6</v>
      </c>
      <c r="I278" s="4">
        <v>411.5</v>
      </c>
      <c r="J278" s="4">
        <v>13.1</v>
      </c>
      <c r="K278" s="4">
        <v>0.25</v>
      </c>
      <c r="L278" s="4">
        <v>2580.3000000000002</v>
      </c>
      <c r="M278" s="4">
        <v>0.55000000000000004</v>
      </c>
      <c r="N278" s="4">
        <v>407.9</v>
      </c>
      <c r="O278" s="4">
        <v>3.02</v>
      </c>
      <c r="P278" s="4">
        <v>252.4</v>
      </c>
      <c r="Q278" s="8">
        <v>0.83495443570947736</v>
      </c>
      <c r="R278" s="9">
        <v>0.13663909774436092</v>
      </c>
      <c r="S278" s="10">
        <v>1822.9078571428574</v>
      </c>
      <c r="T278" s="10">
        <v>5774.5312999999996</v>
      </c>
      <c r="U278" s="10">
        <v>7575.2138999999997</v>
      </c>
      <c r="V278" s="10">
        <v>2.0200052631578944</v>
      </c>
      <c r="W278" s="11">
        <v>0.95752631578947356</v>
      </c>
      <c r="X278" s="11">
        <v>19.103582209319313</v>
      </c>
      <c r="Y278" s="8">
        <v>0</v>
      </c>
      <c r="Z278" s="99">
        <v>32.1</v>
      </c>
      <c r="AA278" s="122">
        <f t="shared" si="8"/>
        <v>68.461254999999994</v>
      </c>
      <c r="AB278" s="122">
        <f t="shared" si="9"/>
        <v>10321.200000000001</v>
      </c>
      <c r="AC278" t="s">
        <v>692</v>
      </c>
    </row>
    <row r="279" spans="1:29" x14ac:dyDescent="0.35">
      <c r="A279" s="4" t="s">
        <v>59</v>
      </c>
      <c r="B279" s="4">
        <v>6</v>
      </c>
      <c r="C279" s="4" t="s">
        <v>46</v>
      </c>
      <c r="D279" s="5">
        <v>4</v>
      </c>
      <c r="E279" s="4">
        <v>2987</v>
      </c>
      <c r="F279" s="4">
        <v>2987.6</v>
      </c>
      <c r="G279" s="4">
        <v>2873.24</v>
      </c>
      <c r="H279" s="7">
        <v>6</v>
      </c>
      <c r="I279" s="4">
        <v>364.5</v>
      </c>
      <c r="J279" s="4">
        <v>8.6999999999999993</v>
      </c>
      <c r="K279" s="4">
        <v>0.4</v>
      </c>
      <c r="L279" s="4">
        <v>2350.5</v>
      </c>
      <c r="M279" s="4">
        <v>0.46</v>
      </c>
      <c r="N279" s="4">
        <v>1246.7</v>
      </c>
      <c r="O279" s="4">
        <v>10.43</v>
      </c>
      <c r="P279" s="4">
        <v>252.4</v>
      </c>
      <c r="Q279" s="8">
        <v>0.83495443570947703</v>
      </c>
      <c r="R279" s="9">
        <v>0.13663909774436092</v>
      </c>
      <c r="S279" s="10">
        <v>1822.9078571428574</v>
      </c>
      <c r="T279" s="10">
        <v>5774.5312999999996</v>
      </c>
      <c r="U279" s="10">
        <v>7575.2138999999997</v>
      </c>
      <c r="V279" s="10">
        <v>2.0200052631578944</v>
      </c>
      <c r="W279" s="11">
        <v>0.95752631578947356</v>
      </c>
      <c r="X279" s="11">
        <v>19.103582209319313</v>
      </c>
      <c r="Y279" s="8">
        <v>0</v>
      </c>
      <c r="Z279" s="99">
        <v>32.1</v>
      </c>
      <c r="AA279" s="122">
        <f t="shared" si="8"/>
        <v>64.437768000000005</v>
      </c>
      <c r="AB279" s="122">
        <f t="shared" si="9"/>
        <v>5876.25</v>
      </c>
      <c r="AC279" t="s">
        <v>693</v>
      </c>
    </row>
    <row r="280" spans="1:29" x14ac:dyDescent="0.35">
      <c r="A280" s="4" t="s">
        <v>59</v>
      </c>
      <c r="B280" s="4">
        <v>7</v>
      </c>
      <c r="C280" s="4" t="s">
        <v>46</v>
      </c>
      <c r="D280" s="5">
        <v>1</v>
      </c>
      <c r="E280" s="4">
        <v>2924.3</v>
      </c>
      <c r="F280" s="4">
        <v>2925.5</v>
      </c>
      <c r="G280" s="4">
        <v>2812.87</v>
      </c>
      <c r="H280" s="7">
        <v>12</v>
      </c>
      <c r="I280" s="4">
        <v>289.10000000000002</v>
      </c>
      <c r="J280" s="4">
        <v>16.600000000000001</v>
      </c>
      <c r="K280" s="4">
        <v>0.66</v>
      </c>
      <c r="L280" s="4">
        <v>1338.3</v>
      </c>
      <c r="M280" s="4">
        <v>1</v>
      </c>
      <c r="N280" s="4">
        <v>2000.1</v>
      </c>
      <c r="O280" s="4">
        <v>21.09</v>
      </c>
      <c r="P280" s="4">
        <v>280.3</v>
      </c>
      <c r="Q280" s="8">
        <v>0.86787533674433281</v>
      </c>
      <c r="R280" s="9">
        <v>0.15450413223140491</v>
      </c>
      <c r="S280" s="10">
        <v>1403.742250413223</v>
      </c>
      <c r="T280" s="10">
        <v>5590.5438999999997</v>
      </c>
      <c r="U280" s="10">
        <v>6979.2728999999999</v>
      </c>
      <c r="V280" s="10">
        <v>1.9443115702479346</v>
      </c>
      <c r="W280" s="11">
        <v>0.85478264462809872</v>
      </c>
      <c r="X280" s="11">
        <v>15.515062098083572</v>
      </c>
      <c r="Y280" s="8"/>
      <c r="Z280" s="99">
        <v>30</v>
      </c>
      <c r="AA280" s="122">
        <f t="shared" si="8"/>
        <v>160.90288368</v>
      </c>
      <c r="AB280" s="122">
        <f t="shared" si="9"/>
        <v>2027.7272727272725</v>
      </c>
      <c r="AC280" t="s">
        <v>694</v>
      </c>
    </row>
    <row r="281" spans="1:29" x14ac:dyDescent="0.35">
      <c r="A281" s="4" t="s">
        <v>59</v>
      </c>
      <c r="B281" s="4">
        <v>7</v>
      </c>
      <c r="C281" s="4" t="s">
        <v>46</v>
      </c>
      <c r="D281" s="5">
        <v>2</v>
      </c>
      <c r="E281" s="4">
        <v>2938</v>
      </c>
      <c r="F281" s="4">
        <v>2939.2</v>
      </c>
      <c r="G281" s="4">
        <v>2826.09</v>
      </c>
      <c r="H281" s="7">
        <v>12</v>
      </c>
      <c r="I281" s="4">
        <v>298.2</v>
      </c>
      <c r="J281" s="4">
        <v>7.6</v>
      </c>
      <c r="K281" s="4">
        <v>0.44</v>
      </c>
      <c r="L281" s="4">
        <v>1365.8</v>
      </c>
      <c r="M281" s="4">
        <v>0.21</v>
      </c>
      <c r="N281" s="4">
        <v>1257</v>
      </c>
      <c r="O281" s="4">
        <v>12.85</v>
      </c>
      <c r="P281" s="4">
        <v>280.3</v>
      </c>
      <c r="Q281" s="8">
        <v>0.86787533674433281</v>
      </c>
      <c r="R281" s="9">
        <v>0.15450413223140491</v>
      </c>
      <c r="S281" s="10">
        <v>1403.742250413223</v>
      </c>
      <c r="T281" s="10">
        <v>5590.5438999999997</v>
      </c>
      <c r="U281" s="10">
        <v>6979.2728999999999</v>
      </c>
      <c r="V281" s="10">
        <v>1.9443115702479346</v>
      </c>
      <c r="W281" s="11">
        <v>0.85478264462809872</v>
      </c>
      <c r="X281" s="11">
        <v>15.515062098083572</v>
      </c>
      <c r="Y281" s="8">
        <v>0</v>
      </c>
      <c r="Z281" s="99">
        <v>30</v>
      </c>
      <c r="AA281" s="122">
        <f t="shared" si="8"/>
        <v>50.656784639999991</v>
      </c>
      <c r="AB281" s="122">
        <f t="shared" si="9"/>
        <v>3104.090909090909</v>
      </c>
      <c r="AC281" t="s">
        <v>695</v>
      </c>
    </row>
    <row r="282" spans="1:29" x14ac:dyDescent="0.35">
      <c r="A282" s="4" t="s">
        <v>60</v>
      </c>
      <c r="B282" s="4">
        <v>1</v>
      </c>
      <c r="C282" s="4" t="s">
        <v>44</v>
      </c>
      <c r="D282" s="4">
        <v>1</v>
      </c>
      <c r="E282" s="80">
        <v>3425</v>
      </c>
      <c r="F282" s="80">
        <v>3430</v>
      </c>
      <c r="G282" s="80">
        <v>3322.4990847449171</v>
      </c>
      <c r="H282" s="80">
        <v>50</v>
      </c>
      <c r="I282" s="7"/>
      <c r="J282" s="7"/>
      <c r="K282" s="4"/>
      <c r="L282" s="7"/>
      <c r="M282" s="7"/>
      <c r="N282" s="7"/>
      <c r="O282" s="7"/>
      <c r="P282" s="4">
        <v>370</v>
      </c>
      <c r="Q282" s="8"/>
      <c r="R282" s="78"/>
      <c r="S282" s="34"/>
      <c r="T282" s="34"/>
      <c r="U282" s="34"/>
      <c r="V282" s="34"/>
      <c r="W282" s="34"/>
      <c r="X282" s="34"/>
      <c r="Y282" s="8"/>
      <c r="Z282" s="99">
        <v>29.8</v>
      </c>
      <c r="AA282" s="122">
        <f t="shared" si="8"/>
        <v>0</v>
      </c>
      <c r="AB282" s="122" t="e">
        <f t="shared" si="9"/>
        <v>#DIV/0!</v>
      </c>
      <c r="AC282" t="s">
        <v>696</v>
      </c>
    </row>
    <row r="283" spans="1:29" x14ac:dyDescent="0.35">
      <c r="A283" s="4" t="s">
        <v>60</v>
      </c>
      <c r="B283" s="4">
        <v>2</v>
      </c>
      <c r="C283" s="4" t="s">
        <v>44</v>
      </c>
      <c r="D283" s="4">
        <v>3</v>
      </c>
      <c r="E283" s="80">
        <v>3254</v>
      </c>
      <c r="F283" s="80">
        <v>3255.5</v>
      </c>
      <c r="G283" s="80">
        <v>3157.9868951743888</v>
      </c>
      <c r="H283" s="80">
        <v>15</v>
      </c>
      <c r="I283" s="7"/>
      <c r="J283" s="7"/>
      <c r="K283" s="4"/>
      <c r="L283" s="4"/>
      <c r="M283" s="4"/>
      <c r="N283" s="4"/>
      <c r="O283" s="4"/>
      <c r="P283" s="4">
        <v>370</v>
      </c>
      <c r="Q283" s="8"/>
      <c r="R283" s="34"/>
      <c r="S283" s="34"/>
      <c r="T283" s="34"/>
      <c r="U283" s="34"/>
      <c r="V283" s="34"/>
      <c r="W283" s="34"/>
      <c r="X283" s="34"/>
      <c r="Y283" s="8"/>
      <c r="Z283" s="99">
        <v>31.7</v>
      </c>
      <c r="AA283" s="122">
        <f t="shared" si="8"/>
        <v>0</v>
      </c>
      <c r="AB283" s="122" t="e">
        <f t="shared" si="9"/>
        <v>#DIV/0!</v>
      </c>
      <c r="AC283" t="s">
        <v>697</v>
      </c>
    </row>
    <row r="284" spans="1:29" x14ac:dyDescent="0.35">
      <c r="A284" s="4" t="s">
        <v>60</v>
      </c>
      <c r="B284" s="4">
        <v>2</v>
      </c>
      <c r="C284" s="4" t="s">
        <v>44</v>
      </c>
      <c r="D284" s="4">
        <v>2</v>
      </c>
      <c r="E284" s="80">
        <v>3227</v>
      </c>
      <c r="F284" s="80">
        <v>3228.5</v>
      </c>
      <c r="G284" s="80">
        <v>3132.0823572002191</v>
      </c>
      <c r="H284" s="80">
        <v>15</v>
      </c>
      <c r="I284" s="7"/>
      <c r="J284" s="7"/>
      <c r="K284" s="4"/>
      <c r="L284" s="4"/>
      <c r="M284" s="4"/>
      <c r="N284" s="4"/>
      <c r="O284" s="4"/>
      <c r="P284" s="4">
        <v>370</v>
      </c>
      <c r="Q284" s="8"/>
      <c r="R284" s="34"/>
      <c r="S284" s="34"/>
      <c r="T284" s="34"/>
      <c r="U284" s="34"/>
      <c r="V284" s="34"/>
      <c r="W284" s="34"/>
      <c r="X284" s="34"/>
      <c r="Y284" s="8"/>
      <c r="Z284" s="99">
        <v>31.7</v>
      </c>
      <c r="AA284" s="122">
        <f t="shared" si="8"/>
        <v>0</v>
      </c>
      <c r="AB284" s="122" t="e">
        <f t="shared" si="9"/>
        <v>#DIV/0!</v>
      </c>
      <c r="AC284" t="s">
        <v>698</v>
      </c>
    </row>
    <row r="285" spans="1:29" x14ac:dyDescent="0.35">
      <c r="A285" s="4" t="s">
        <v>60</v>
      </c>
      <c r="B285" s="4">
        <v>2</v>
      </c>
      <c r="C285" s="4" t="s">
        <v>44</v>
      </c>
      <c r="D285" s="4">
        <v>1</v>
      </c>
      <c r="E285" s="80">
        <v>3200.5</v>
      </c>
      <c r="F285" s="80">
        <v>3202</v>
      </c>
      <c r="G285" s="80">
        <v>3106.6011555925329</v>
      </c>
      <c r="H285" s="80">
        <v>15</v>
      </c>
      <c r="I285" s="7"/>
      <c r="J285" s="7"/>
      <c r="K285" s="4"/>
      <c r="L285" s="4"/>
      <c r="M285" s="4"/>
      <c r="N285" s="4"/>
      <c r="O285" s="4"/>
      <c r="P285" s="4">
        <v>370</v>
      </c>
      <c r="Q285" s="8"/>
      <c r="R285" s="34"/>
      <c r="S285" s="34"/>
      <c r="T285" s="34"/>
      <c r="U285" s="34"/>
      <c r="V285" s="34"/>
      <c r="W285" s="34"/>
      <c r="X285" s="34"/>
      <c r="Y285" s="8"/>
      <c r="Z285" s="99">
        <v>31.7</v>
      </c>
      <c r="AA285" s="122">
        <f t="shared" si="8"/>
        <v>0</v>
      </c>
      <c r="AB285" s="122" t="e">
        <f t="shared" si="9"/>
        <v>#DIV/0!</v>
      </c>
      <c r="AC285" t="s">
        <v>699</v>
      </c>
    </row>
    <row r="286" spans="1:29" x14ac:dyDescent="0.35">
      <c r="A286" s="4" t="s">
        <v>60</v>
      </c>
      <c r="B286" s="4">
        <v>3</v>
      </c>
      <c r="C286" s="4" t="s">
        <v>45</v>
      </c>
      <c r="D286" s="4">
        <v>3</v>
      </c>
      <c r="E286" s="80">
        <v>3078.5</v>
      </c>
      <c r="F286" s="80">
        <v>3080.5</v>
      </c>
      <c r="G286" s="80">
        <v>2989.0445652534013</v>
      </c>
      <c r="H286" s="80">
        <v>20</v>
      </c>
      <c r="I286" s="7"/>
      <c r="J286" s="7"/>
      <c r="K286" s="4"/>
      <c r="L286" s="4"/>
      <c r="M286" s="4"/>
      <c r="N286" s="4"/>
      <c r="O286" s="4"/>
      <c r="P286" s="4">
        <v>243</v>
      </c>
      <c r="Q286" s="8"/>
      <c r="R286" s="34"/>
      <c r="S286" s="34"/>
      <c r="T286" s="34"/>
      <c r="U286" s="34"/>
      <c r="V286" s="34"/>
      <c r="W286" s="34"/>
      <c r="X286" s="34"/>
      <c r="Y286" s="8"/>
      <c r="Z286" s="99">
        <v>29.6</v>
      </c>
      <c r="AA286" s="122">
        <f t="shared" si="8"/>
        <v>0</v>
      </c>
      <c r="AB286" s="122" t="e">
        <f t="shared" si="9"/>
        <v>#DIV/0!</v>
      </c>
      <c r="AC286" t="s">
        <v>700</v>
      </c>
    </row>
    <row r="287" spans="1:29" x14ac:dyDescent="0.35">
      <c r="A287" s="4" t="s">
        <v>60</v>
      </c>
      <c r="B287" s="4">
        <v>3</v>
      </c>
      <c r="C287" s="4" t="s">
        <v>45</v>
      </c>
      <c r="D287" s="4">
        <v>2</v>
      </c>
      <c r="E287" s="80">
        <v>3056</v>
      </c>
      <c r="F287" s="80">
        <v>3058</v>
      </c>
      <c r="G287" s="80">
        <v>2967.3657454799059</v>
      </c>
      <c r="H287" s="80">
        <v>20</v>
      </c>
      <c r="I287" s="7"/>
      <c r="J287" s="7"/>
      <c r="K287" s="4"/>
      <c r="L287" s="4"/>
      <c r="M287" s="4"/>
      <c r="N287" s="4"/>
      <c r="O287" s="4"/>
      <c r="P287" s="4">
        <v>243</v>
      </c>
      <c r="Q287" s="8"/>
      <c r="R287" s="34"/>
      <c r="S287" s="34"/>
      <c r="T287" s="34"/>
      <c r="U287" s="34"/>
      <c r="V287" s="34"/>
      <c r="W287" s="34"/>
      <c r="X287" s="34"/>
      <c r="Y287" s="8"/>
      <c r="Z287" s="99">
        <v>29.6</v>
      </c>
      <c r="AA287" s="122">
        <f t="shared" si="8"/>
        <v>0</v>
      </c>
      <c r="AB287" s="122" t="e">
        <f t="shared" si="9"/>
        <v>#DIV/0!</v>
      </c>
      <c r="AC287" t="s">
        <v>701</v>
      </c>
    </row>
    <row r="288" spans="1:29" x14ac:dyDescent="0.35">
      <c r="A288" s="4" t="s">
        <v>60</v>
      </c>
      <c r="B288" s="4">
        <v>3</v>
      </c>
      <c r="C288" s="4" t="s">
        <v>45</v>
      </c>
      <c r="D288" s="4">
        <v>1</v>
      </c>
      <c r="E288" s="80">
        <v>3034</v>
      </c>
      <c r="F288" s="80">
        <v>3036</v>
      </c>
      <c r="G288" s="80">
        <v>2946.1619879936643</v>
      </c>
      <c r="H288" s="80">
        <v>20</v>
      </c>
      <c r="I288" s="7"/>
      <c r="J288" s="7"/>
      <c r="K288" s="4"/>
      <c r="L288" s="4"/>
      <c r="M288" s="4"/>
      <c r="N288" s="4"/>
      <c r="O288" s="4"/>
      <c r="P288" s="4">
        <v>243</v>
      </c>
      <c r="Q288" s="8"/>
      <c r="R288" s="34"/>
      <c r="S288" s="34"/>
      <c r="T288" s="34"/>
      <c r="U288" s="34"/>
      <c r="V288" s="34"/>
      <c r="W288" s="34"/>
      <c r="X288" s="34"/>
      <c r="Y288" s="8"/>
      <c r="Z288" s="99">
        <v>29.6</v>
      </c>
      <c r="AA288" s="122">
        <f t="shared" si="8"/>
        <v>0</v>
      </c>
      <c r="AB288" s="122" t="e">
        <f t="shared" si="9"/>
        <v>#DIV/0!</v>
      </c>
      <c r="AC288" t="s">
        <v>702</v>
      </c>
    </row>
    <row r="289" spans="1:29" x14ac:dyDescent="0.35">
      <c r="A289" s="4" t="s">
        <v>60</v>
      </c>
      <c r="B289" s="4">
        <v>4</v>
      </c>
      <c r="C289" s="4" t="s">
        <v>45</v>
      </c>
      <c r="D289" s="4">
        <v>3</v>
      </c>
      <c r="E289" s="80">
        <v>3001</v>
      </c>
      <c r="F289" s="80">
        <v>3002</v>
      </c>
      <c r="G289" s="80">
        <v>2914.344757560209</v>
      </c>
      <c r="H289" s="80">
        <v>10</v>
      </c>
      <c r="I289" s="7"/>
      <c r="J289" s="7"/>
      <c r="K289" s="4"/>
      <c r="L289" s="4"/>
      <c r="M289" s="4"/>
      <c r="N289" s="4"/>
      <c r="O289" s="4"/>
      <c r="P289" s="4">
        <v>242</v>
      </c>
      <c r="Q289" s="8"/>
      <c r="R289" s="34"/>
      <c r="S289" s="34"/>
      <c r="T289" s="34"/>
      <c r="U289" s="34"/>
      <c r="V289" s="34"/>
      <c r="W289" s="34"/>
      <c r="X289" s="34"/>
      <c r="Y289" s="8"/>
      <c r="Z289" s="99">
        <v>29.7</v>
      </c>
      <c r="AA289" s="122">
        <f t="shared" si="8"/>
        <v>0</v>
      </c>
      <c r="AB289" s="122" t="e">
        <f t="shared" si="9"/>
        <v>#DIV/0!</v>
      </c>
      <c r="AC289" t="s">
        <v>703</v>
      </c>
    </row>
    <row r="290" spans="1:29" x14ac:dyDescent="0.35">
      <c r="A290" s="4" t="s">
        <v>60</v>
      </c>
      <c r="B290" s="4">
        <v>4</v>
      </c>
      <c r="C290" s="4" t="s">
        <v>45</v>
      </c>
      <c r="D290" s="4">
        <v>2</v>
      </c>
      <c r="E290" s="80">
        <v>2986</v>
      </c>
      <c r="F290" s="80">
        <v>2988</v>
      </c>
      <c r="G290" s="80">
        <v>2899.8803374336576</v>
      </c>
      <c r="H290" s="80">
        <v>20</v>
      </c>
      <c r="I290" s="7"/>
      <c r="J290" s="7"/>
      <c r="K290" s="4"/>
      <c r="L290" s="4"/>
      <c r="M290" s="4"/>
      <c r="N290" s="4"/>
      <c r="O290" s="4"/>
      <c r="P290" s="4">
        <v>242</v>
      </c>
      <c r="Q290" s="8"/>
      <c r="R290" s="34"/>
      <c r="S290" s="34"/>
      <c r="T290" s="34"/>
      <c r="U290" s="34"/>
      <c r="V290" s="34"/>
      <c r="W290" s="34"/>
      <c r="X290" s="34"/>
      <c r="Y290" s="8"/>
      <c r="Z290" s="99">
        <v>29.7</v>
      </c>
      <c r="AA290" s="122">
        <f t="shared" si="8"/>
        <v>0</v>
      </c>
      <c r="AB290" s="122" t="e">
        <f t="shared" si="9"/>
        <v>#DIV/0!</v>
      </c>
      <c r="AC290" t="s">
        <v>704</v>
      </c>
    </row>
    <row r="291" spans="1:29" x14ac:dyDescent="0.35">
      <c r="A291" s="4" t="s">
        <v>60</v>
      </c>
      <c r="B291" s="4">
        <v>4</v>
      </c>
      <c r="C291" s="4" t="s">
        <v>45</v>
      </c>
      <c r="D291" s="4">
        <v>1</v>
      </c>
      <c r="E291" s="80">
        <v>2965</v>
      </c>
      <c r="F291" s="80">
        <v>2967</v>
      </c>
      <c r="G291" s="80">
        <v>2879.6304485180817</v>
      </c>
      <c r="H291" s="80">
        <v>20</v>
      </c>
      <c r="I291" s="7"/>
      <c r="J291" s="7"/>
      <c r="K291" s="4"/>
      <c r="L291" s="4"/>
      <c r="M291" s="4"/>
      <c r="N291" s="4"/>
      <c r="O291" s="4"/>
      <c r="P291" s="4">
        <v>242</v>
      </c>
      <c r="Q291" s="8"/>
      <c r="R291" s="34"/>
      <c r="S291" s="34"/>
      <c r="T291" s="34"/>
      <c r="U291" s="34"/>
      <c r="V291" s="34"/>
      <c r="W291" s="34"/>
      <c r="X291" s="34"/>
      <c r="Y291" s="8"/>
      <c r="Z291" s="99">
        <v>29.7</v>
      </c>
      <c r="AA291" s="122">
        <f t="shared" si="8"/>
        <v>0</v>
      </c>
      <c r="AB291" s="122" t="e">
        <f t="shared" si="9"/>
        <v>#DIV/0!</v>
      </c>
      <c r="AC291" t="s">
        <v>705</v>
      </c>
    </row>
    <row r="292" spans="1:29" x14ac:dyDescent="0.35">
      <c r="A292" s="4" t="s">
        <v>60</v>
      </c>
      <c r="B292" s="4">
        <v>5</v>
      </c>
      <c r="C292" s="4" t="s">
        <v>45</v>
      </c>
      <c r="D292" s="4">
        <v>1</v>
      </c>
      <c r="E292" s="80">
        <v>2915</v>
      </c>
      <c r="F292" s="80">
        <v>2920</v>
      </c>
      <c r="G292" s="80">
        <v>2831.422739951438</v>
      </c>
      <c r="H292" s="80">
        <v>50</v>
      </c>
      <c r="I292" s="7"/>
      <c r="J292" s="7"/>
      <c r="K292" s="4"/>
      <c r="L292" s="4"/>
      <c r="M292" s="4"/>
      <c r="N292" s="4"/>
      <c r="O292" s="4"/>
      <c r="P292" s="4">
        <v>245</v>
      </c>
      <c r="Q292" s="8"/>
      <c r="R292" s="34"/>
      <c r="S292" s="34"/>
      <c r="T292" s="34"/>
      <c r="U292" s="34"/>
      <c r="V292" s="34"/>
      <c r="W292" s="34"/>
      <c r="X292" s="34"/>
      <c r="Y292" s="8"/>
      <c r="Z292" s="99">
        <v>30.1</v>
      </c>
      <c r="AA292" s="122">
        <f t="shared" si="8"/>
        <v>0</v>
      </c>
      <c r="AB292" s="122" t="e">
        <f t="shared" si="9"/>
        <v>#DIV/0!</v>
      </c>
      <c r="AC292" t="s">
        <v>706</v>
      </c>
    </row>
    <row r="293" spans="1:29" x14ac:dyDescent="0.35">
      <c r="A293" s="4" t="s">
        <v>60</v>
      </c>
      <c r="B293" s="4">
        <v>6</v>
      </c>
      <c r="C293" s="4" t="s">
        <v>46</v>
      </c>
      <c r="D293" s="4">
        <v>2</v>
      </c>
      <c r="E293" s="81">
        <v>2822</v>
      </c>
      <c r="F293" s="81">
        <v>2825</v>
      </c>
      <c r="G293" s="81">
        <v>2741.5647555209521</v>
      </c>
      <c r="H293" s="81">
        <v>30</v>
      </c>
      <c r="I293" s="7"/>
      <c r="J293" s="7"/>
      <c r="K293" s="4"/>
      <c r="L293" s="4"/>
      <c r="M293" s="4"/>
      <c r="N293" s="4"/>
      <c r="O293" s="4"/>
      <c r="P293" s="4">
        <v>244</v>
      </c>
      <c r="Q293" s="8"/>
      <c r="R293" s="34"/>
      <c r="S293" s="34"/>
      <c r="T293" s="34"/>
      <c r="U293" s="34"/>
      <c r="V293" s="34"/>
      <c r="W293" s="34"/>
      <c r="X293" s="34"/>
      <c r="Y293" s="8"/>
      <c r="Z293" s="99">
        <v>30.6</v>
      </c>
      <c r="AA293" s="122">
        <f t="shared" si="8"/>
        <v>0</v>
      </c>
      <c r="AB293" s="122" t="e">
        <f t="shared" si="9"/>
        <v>#DIV/0!</v>
      </c>
      <c r="AC293" t="s">
        <v>707</v>
      </c>
    </row>
    <row r="294" spans="1:29" x14ac:dyDescent="0.35">
      <c r="A294" s="4" t="s">
        <v>60</v>
      </c>
      <c r="B294" s="4">
        <v>6</v>
      </c>
      <c r="C294" s="4" t="s">
        <v>46</v>
      </c>
      <c r="D294" s="4">
        <v>1</v>
      </c>
      <c r="E294" s="81">
        <v>2799</v>
      </c>
      <c r="F294" s="81">
        <v>2802</v>
      </c>
      <c r="G294" s="81">
        <v>2719.2874861449136</v>
      </c>
      <c r="H294" s="81">
        <v>30</v>
      </c>
      <c r="I294" s="7"/>
      <c r="J294" s="7"/>
      <c r="K294" s="4"/>
      <c r="L294" s="4"/>
      <c r="M294" s="4"/>
      <c r="N294" s="4"/>
      <c r="O294" s="4"/>
      <c r="P294" s="4">
        <v>244</v>
      </c>
      <c r="Q294" s="8"/>
      <c r="R294" s="34"/>
      <c r="S294" s="34"/>
      <c r="T294" s="34"/>
      <c r="U294" s="34"/>
      <c r="V294" s="34"/>
      <c r="W294" s="34"/>
      <c r="X294" s="34"/>
      <c r="Y294" s="8"/>
      <c r="Z294" s="99">
        <v>30.6</v>
      </c>
      <c r="AA294" s="122">
        <f t="shared" si="8"/>
        <v>0</v>
      </c>
      <c r="AB294" s="122" t="e">
        <f t="shared" si="9"/>
        <v>#DIV/0!</v>
      </c>
      <c r="AC294" t="s">
        <v>708</v>
      </c>
    </row>
    <row r="295" spans="1:29" x14ac:dyDescent="0.35">
      <c r="A295" s="4" t="s">
        <v>61</v>
      </c>
      <c r="B295" s="4">
        <v>3</v>
      </c>
      <c r="C295" s="4" t="s">
        <v>45</v>
      </c>
      <c r="D295" s="4">
        <v>1</v>
      </c>
      <c r="E295" s="4">
        <v>3295</v>
      </c>
      <c r="F295" s="4">
        <v>3295.6</v>
      </c>
      <c r="G295" s="4">
        <v>3181.1</v>
      </c>
      <c r="H295" s="7">
        <v>6</v>
      </c>
      <c r="I295" s="4">
        <v>82.7</v>
      </c>
      <c r="J295" s="4">
        <v>13.7</v>
      </c>
      <c r="K295" s="4">
        <v>0.39</v>
      </c>
      <c r="L295" s="4">
        <v>3306.9</v>
      </c>
      <c r="M295" s="4">
        <v>0.12</v>
      </c>
      <c r="N295" s="4">
        <v>1424.7</v>
      </c>
      <c r="O295" s="4">
        <v>52.49</v>
      </c>
      <c r="P295" s="4">
        <v>319.60000000000002</v>
      </c>
      <c r="Q295" s="8">
        <v>1.0973734380274081</v>
      </c>
      <c r="R295" s="9">
        <v>8.3564748201438818E-2</v>
      </c>
      <c r="S295" s="10">
        <v>1772.3602266187056</v>
      </c>
      <c r="T295" s="10">
        <v>7187.6405999999997</v>
      </c>
      <c r="U295" s="10">
        <v>8609.9491999999991</v>
      </c>
      <c r="V295" s="10">
        <v>3.9121453237410102</v>
      </c>
      <c r="W295" s="11">
        <v>0.10950863309352514</v>
      </c>
      <c r="X295" s="11">
        <v>2.2833664228438351</v>
      </c>
      <c r="Y295" s="8">
        <v>57</v>
      </c>
      <c r="Z295" s="99">
        <v>21.9</v>
      </c>
      <c r="AA295" s="122">
        <f t="shared" si="8"/>
        <v>22.446797879999998</v>
      </c>
      <c r="AB295" s="122">
        <f t="shared" si="9"/>
        <v>8479.2307692307695</v>
      </c>
      <c r="AC295" t="s">
        <v>709</v>
      </c>
    </row>
    <row r="296" spans="1:29" x14ac:dyDescent="0.35">
      <c r="A296" s="4" t="s">
        <v>61</v>
      </c>
      <c r="B296" s="4">
        <v>3</v>
      </c>
      <c r="C296" s="4" t="s">
        <v>45</v>
      </c>
      <c r="D296" s="4">
        <v>2</v>
      </c>
      <c r="E296" s="4">
        <v>3302.5</v>
      </c>
      <c r="F296" s="4">
        <v>3303.1</v>
      </c>
      <c r="G296" s="4">
        <v>3188.6</v>
      </c>
      <c r="H296" s="7">
        <v>6</v>
      </c>
      <c r="I296" s="4">
        <v>110.2</v>
      </c>
      <c r="J296" s="4">
        <v>8.9</v>
      </c>
      <c r="K296" s="4">
        <v>0.62</v>
      </c>
      <c r="L296" s="4">
        <v>3323</v>
      </c>
      <c r="M296" s="4">
        <v>0.31</v>
      </c>
      <c r="N296" s="4">
        <v>1541.2</v>
      </c>
      <c r="O296" s="4">
        <v>42.64</v>
      </c>
      <c r="P296" s="4">
        <v>319.60000000000002</v>
      </c>
      <c r="Q296" s="8">
        <v>1.0973734380274081</v>
      </c>
      <c r="R296" s="9">
        <v>8.3564748201438818E-2</v>
      </c>
      <c r="S296" s="10">
        <v>1772.3602266187056</v>
      </c>
      <c r="T296" s="10">
        <v>7187.6405999999997</v>
      </c>
      <c r="U296" s="10">
        <v>8609.9491999999991</v>
      </c>
      <c r="V296" s="10">
        <v>3.9121453237410102</v>
      </c>
      <c r="W296" s="11">
        <v>0.10950863309352514</v>
      </c>
      <c r="X296" s="11">
        <v>2.2833664228438351</v>
      </c>
      <c r="Y296" s="8">
        <v>49</v>
      </c>
      <c r="Z296" s="99">
        <v>21.9</v>
      </c>
      <c r="AA296" s="122">
        <f t="shared" si="8"/>
        <v>30.890646880000002</v>
      </c>
      <c r="AB296" s="122">
        <f t="shared" si="9"/>
        <v>5359.677419354839</v>
      </c>
      <c r="AC296" t="s">
        <v>710</v>
      </c>
    </row>
    <row r="297" spans="1:29" x14ac:dyDescent="0.35">
      <c r="A297" s="4" t="s">
        <v>61</v>
      </c>
      <c r="B297" s="4">
        <v>3</v>
      </c>
      <c r="C297" s="4" t="s">
        <v>45</v>
      </c>
      <c r="D297" s="4">
        <v>3</v>
      </c>
      <c r="E297" s="4">
        <v>3312.5</v>
      </c>
      <c r="F297" s="4">
        <v>3313.1</v>
      </c>
      <c r="G297" s="4">
        <v>3198.6</v>
      </c>
      <c r="H297" s="7">
        <v>6</v>
      </c>
      <c r="I297" s="4">
        <v>102.2</v>
      </c>
      <c r="J297" s="4">
        <v>18.3</v>
      </c>
      <c r="K297" s="4">
        <v>0.71</v>
      </c>
      <c r="L297" s="4">
        <v>3343</v>
      </c>
      <c r="M297" s="4">
        <v>0.75</v>
      </c>
      <c r="N297" s="4">
        <v>1551.2</v>
      </c>
      <c r="O297" s="4">
        <v>46.25</v>
      </c>
      <c r="P297" s="4">
        <v>319.60000000000002</v>
      </c>
      <c r="Q297" s="8">
        <v>1.0973734380274081</v>
      </c>
      <c r="R297" s="9">
        <v>8.3564748201438818E-2</v>
      </c>
      <c r="S297" s="10">
        <v>1772.3602266187056</v>
      </c>
      <c r="T297" s="10">
        <v>7187.6405999999997</v>
      </c>
      <c r="U297" s="10">
        <v>8609.9491999999991</v>
      </c>
      <c r="V297" s="10">
        <v>3.9121453237410102</v>
      </c>
      <c r="W297" s="11">
        <v>0.10950863309352514</v>
      </c>
      <c r="X297" s="11">
        <v>2.2833664228438351</v>
      </c>
      <c r="Y297" s="8">
        <v>58</v>
      </c>
      <c r="Z297" s="99">
        <v>21.9</v>
      </c>
      <c r="AA297" s="122">
        <f t="shared" si="8"/>
        <v>67.456537679999997</v>
      </c>
      <c r="AB297" s="122">
        <f t="shared" si="9"/>
        <v>4708.4507042253526</v>
      </c>
      <c r="AC297" t="s">
        <v>711</v>
      </c>
    </row>
    <row r="298" spans="1:29" x14ac:dyDescent="0.35">
      <c r="A298" s="4" t="s">
        <v>61</v>
      </c>
      <c r="B298" s="4">
        <v>3</v>
      </c>
      <c r="C298" s="4" t="s">
        <v>45</v>
      </c>
      <c r="D298" s="4">
        <v>4</v>
      </c>
      <c r="E298" s="4">
        <v>3331.9</v>
      </c>
      <c r="F298" s="4">
        <v>3332.5</v>
      </c>
      <c r="G298" s="4">
        <v>3218</v>
      </c>
      <c r="H298" s="7">
        <v>6</v>
      </c>
      <c r="I298" s="4">
        <v>102.2</v>
      </c>
      <c r="J298" s="4">
        <v>13.1</v>
      </c>
      <c r="K298" s="4">
        <v>0.57999999999999996</v>
      </c>
      <c r="L298" s="4">
        <v>3387.9</v>
      </c>
      <c r="M298" s="4">
        <v>0.38</v>
      </c>
      <c r="N298" s="4">
        <v>1657.4</v>
      </c>
      <c r="O298" s="4">
        <v>49.41</v>
      </c>
      <c r="P298" s="4">
        <v>319.60000000000002</v>
      </c>
      <c r="Q298" s="8">
        <v>1.0973734380274081</v>
      </c>
      <c r="R298" s="9">
        <v>8.3564748201438818E-2</v>
      </c>
      <c r="S298" s="10">
        <v>1772.3602266187056</v>
      </c>
      <c r="T298" s="10">
        <v>7187.6405999999997</v>
      </c>
      <c r="U298" s="10">
        <v>8609.9491999999991</v>
      </c>
      <c r="V298" s="10">
        <v>3.9121453237410102</v>
      </c>
      <c r="W298" s="11">
        <v>0.10950863309352514</v>
      </c>
      <c r="X298" s="11">
        <v>2.2833664228438351</v>
      </c>
      <c r="Y298" s="8">
        <v>55</v>
      </c>
      <c r="Z298" s="99">
        <v>21.9</v>
      </c>
      <c r="AA298" s="122">
        <f t="shared" si="8"/>
        <v>39.446992479999999</v>
      </c>
      <c r="AB298" s="122">
        <f t="shared" si="9"/>
        <v>5841.2068965517246</v>
      </c>
      <c r="AC298" t="s">
        <v>712</v>
      </c>
    </row>
    <row r="299" spans="1:29" x14ac:dyDescent="0.35">
      <c r="A299" s="4" t="s">
        <v>61</v>
      </c>
      <c r="B299" s="4">
        <v>3</v>
      </c>
      <c r="C299" s="4" t="s">
        <v>45</v>
      </c>
      <c r="D299" s="4">
        <v>5</v>
      </c>
      <c r="E299" s="4">
        <v>3345.5</v>
      </c>
      <c r="F299" s="4">
        <v>3346.1</v>
      </c>
      <c r="G299" s="4">
        <v>3231.6</v>
      </c>
      <c r="H299" s="7">
        <v>6</v>
      </c>
      <c r="I299" s="4">
        <v>55</v>
      </c>
      <c r="J299" s="4">
        <v>14.9</v>
      </c>
      <c r="K299" s="4">
        <v>0.36</v>
      </c>
      <c r="L299" s="4">
        <v>3418.4</v>
      </c>
      <c r="M299" s="4">
        <v>0.18</v>
      </c>
      <c r="N299" s="4">
        <v>1429.2</v>
      </c>
      <c r="O299" s="4">
        <v>79.209999999999994</v>
      </c>
      <c r="P299" s="4">
        <v>319.60000000000002</v>
      </c>
      <c r="Q299" s="8">
        <v>1.0973734380274081</v>
      </c>
      <c r="R299" s="9">
        <v>8.3564748201438818E-2</v>
      </c>
      <c r="S299" s="10">
        <v>1772.3602266187056</v>
      </c>
      <c r="T299" s="10">
        <v>7187.6405999999997</v>
      </c>
      <c r="U299" s="10">
        <v>8609.9491999999991</v>
      </c>
      <c r="V299" s="10">
        <v>3.9121453237410102</v>
      </c>
      <c r="W299" s="11">
        <v>0.10950863309352514</v>
      </c>
      <c r="X299" s="11">
        <v>2.2833664228438351</v>
      </c>
      <c r="Y299" s="8">
        <v>47</v>
      </c>
      <c r="Z299" s="99">
        <v>21.9</v>
      </c>
      <c r="AA299" s="122">
        <f t="shared" si="8"/>
        <v>14.987015999999999</v>
      </c>
      <c r="AB299" s="122">
        <f t="shared" si="9"/>
        <v>9495.5555555555566</v>
      </c>
      <c r="AC299" t="s">
        <v>713</v>
      </c>
    </row>
    <row r="300" spans="1:29" x14ac:dyDescent="0.35">
      <c r="A300" s="4" t="s">
        <v>61</v>
      </c>
      <c r="B300" s="4">
        <v>4</v>
      </c>
      <c r="C300" s="4" t="s">
        <v>45</v>
      </c>
      <c r="D300" s="4">
        <v>1</v>
      </c>
      <c r="E300" s="26">
        <v>3168</v>
      </c>
      <c r="F300" s="4">
        <v>3174</v>
      </c>
      <c r="G300" s="4">
        <v>3054.1</v>
      </c>
      <c r="H300" s="7">
        <v>6</v>
      </c>
      <c r="I300" s="4">
        <v>171.3</v>
      </c>
      <c r="J300" s="4">
        <v>42.7</v>
      </c>
      <c r="K300" s="4">
        <v>0.34</v>
      </c>
      <c r="L300" s="4">
        <v>1783.5</v>
      </c>
      <c r="M300" s="4">
        <v>0.62</v>
      </c>
      <c r="N300" s="4">
        <v>190.9</v>
      </c>
      <c r="O300" s="4">
        <v>3.4</v>
      </c>
      <c r="P300" s="4">
        <v>91.1</v>
      </c>
      <c r="Q300" s="8">
        <v>1.065428281984719</v>
      </c>
      <c r="R300" s="9">
        <v>7.8928448275862081E-2</v>
      </c>
      <c r="S300" s="10">
        <v>1987.0826155172415</v>
      </c>
      <c r="T300" s="10">
        <v>7033.0272999999997</v>
      </c>
      <c r="U300" s="10">
        <v>8649.0751999999993</v>
      </c>
      <c r="V300" s="10">
        <v>4.5196568965517256</v>
      </c>
      <c r="W300" s="11">
        <v>0.10362844827586201</v>
      </c>
      <c r="X300" s="11">
        <v>1.8032229929881158</v>
      </c>
      <c r="Y300" s="8">
        <v>68</v>
      </c>
      <c r="Z300" s="99">
        <v>16.2</v>
      </c>
      <c r="AA300" s="122">
        <f t="shared" si="8"/>
        <v>126.33621672000001</v>
      </c>
      <c r="AB300" s="122">
        <f t="shared" si="9"/>
        <v>5245.5882352941171</v>
      </c>
      <c r="AC300" t="s">
        <v>714</v>
      </c>
    </row>
    <row r="301" spans="1:29" x14ac:dyDescent="0.35">
      <c r="A301" s="4" t="s">
        <v>61</v>
      </c>
      <c r="B301" s="4">
        <v>4</v>
      </c>
      <c r="C301" s="4" t="s">
        <v>45</v>
      </c>
      <c r="D301" s="4">
        <v>2</v>
      </c>
      <c r="E301" s="4">
        <v>3174.5</v>
      </c>
      <c r="F301" s="4">
        <v>3175.1</v>
      </c>
      <c r="G301" s="4">
        <v>3060.6</v>
      </c>
      <c r="H301" s="7">
        <v>10</v>
      </c>
      <c r="I301" s="4">
        <v>180.4</v>
      </c>
      <c r="J301" s="4">
        <v>16.7</v>
      </c>
      <c r="K301" s="4">
        <v>0.28000000000000003</v>
      </c>
      <c r="L301" s="4">
        <v>1792.1</v>
      </c>
      <c r="M301" s="4">
        <v>0.38</v>
      </c>
      <c r="N301" s="4">
        <v>35.9</v>
      </c>
      <c r="O301" s="4">
        <v>0.61</v>
      </c>
      <c r="P301" s="4">
        <v>91.1</v>
      </c>
      <c r="Q301" s="8">
        <v>1.065428281984719</v>
      </c>
      <c r="R301" s="9">
        <v>7.8928448275862081E-2</v>
      </c>
      <c r="S301" s="10">
        <v>1987.0826155172415</v>
      </c>
      <c r="T301" s="10">
        <v>7033.0272999999997</v>
      </c>
      <c r="U301" s="10">
        <v>8649.0751999999993</v>
      </c>
      <c r="V301" s="10">
        <v>4.5196568965517256</v>
      </c>
      <c r="W301" s="11">
        <v>0.10362844827586201</v>
      </c>
      <c r="X301" s="11">
        <v>1.8032229929881158</v>
      </c>
      <c r="Y301" s="8">
        <v>66</v>
      </c>
      <c r="Z301" s="99">
        <v>16.2</v>
      </c>
      <c r="AA301" s="122">
        <f t="shared" si="8"/>
        <v>42.852360320000003</v>
      </c>
      <c r="AB301" s="122">
        <f t="shared" si="9"/>
        <v>6400.3571428571422</v>
      </c>
      <c r="AC301" t="s">
        <v>715</v>
      </c>
    </row>
    <row r="302" spans="1:29" x14ac:dyDescent="0.35">
      <c r="A302" s="4" t="s">
        <v>61</v>
      </c>
      <c r="B302" s="4">
        <v>4</v>
      </c>
      <c r="C302" s="4" t="s">
        <v>45</v>
      </c>
      <c r="D302" s="4">
        <v>3</v>
      </c>
      <c r="E302" s="4">
        <v>3202</v>
      </c>
      <c r="F302" s="4">
        <v>3203</v>
      </c>
      <c r="G302" s="4">
        <v>3088.1</v>
      </c>
      <c r="H302" s="7" t="e">
        <v>#N/A</v>
      </c>
      <c r="I302" s="4">
        <v>89</v>
      </c>
      <c r="J302" s="4">
        <v>34.5</v>
      </c>
      <c r="K302" s="4">
        <v>0.39</v>
      </c>
      <c r="L302" s="4">
        <v>1841.6</v>
      </c>
      <c r="M302" s="4">
        <v>0.6</v>
      </c>
      <c r="N302" s="4">
        <v>221.7</v>
      </c>
      <c r="O302" s="4">
        <v>7.59</v>
      </c>
      <c r="P302" s="4">
        <v>91.1</v>
      </c>
      <c r="Q302" s="8" t="e">
        <v>#N/A</v>
      </c>
      <c r="R302" s="9">
        <v>7.8928448275862081E-2</v>
      </c>
      <c r="S302" s="10">
        <v>1987.0826155172415</v>
      </c>
      <c r="T302" s="10">
        <v>7033.0272999999997</v>
      </c>
      <c r="U302" s="10">
        <v>8649.0751999999993</v>
      </c>
      <c r="V302" s="10">
        <v>4.5196568965517256</v>
      </c>
      <c r="W302" s="11">
        <v>0.10362844827586201</v>
      </c>
      <c r="X302" s="11">
        <v>1.8032229929881158</v>
      </c>
      <c r="Y302" s="8" t="e">
        <v>#N/A</v>
      </c>
      <c r="Z302" s="99">
        <v>16.2</v>
      </c>
      <c r="AA302" s="122">
        <f t="shared" si="8"/>
        <v>60.832746</v>
      </c>
      <c r="AB302" s="122">
        <f t="shared" si="9"/>
        <v>4722.0512820512813</v>
      </c>
      <c r="AC302" t="s">
        <v>716</v>
      </c>
    </row>
    <row r="303" spans="1:29" x14ac:dyDescent="0.35">
      <c r="A303" s="4" t="s">
        <v>61</v>
      </c>
      <c r="B303" s="4">
        <v>5</v>
      </c>
      <c r="C303" s="4" t="s">
        <v>45</v>
      </c>
      <c r="D303" s="4">
        <v>1</v>
      </c>
      <c r="E303" s="4">
        <v>3070.4</v>
      </c>
      <c r="F303" s="4">
        <v>3071</v>
      </c>
      <c r="G303" s="4">
        <v>2956.5</v>
      </c>
      <c r="H303" s="7">
        <v>6</v>
      </c>
      <c r="I303" s="4">
        <v>73.2</v>
      </c>
      <c r="J303" s="4">
        <v>15.2</v>
      </c>
      <c r="K303" s="4">
        <v>0.4</v>
      </c>
      <c r="L303" s="4">
        <v>1785.3</v>
      </c>
      <c r="M303" s="4">
        <v>0.15</v>
      </c>
      <c r="N303" s="4">
        <v>1966.7</v>
      </c>
      <c r="O303" s="4">
        <v>81.95</v>
      </c>
      <c r="P303" s="4">
        <v>327.7</v>
      </c>
      <c r="Q303" s="8">
        <v>0.96660997870198995</v>
      </c>
      <c r="R303" s="9">
        <v>9.7404421768707478E-2</v>
      </c>
      <c r="S303" s="10">
        <v>1861.6786632653057</v>
      </c>
      <c r="T303" s="10">
        <v>6923.7606999999998</v>
      </c>
      <c r="U303" s="10">
        <v>8066.2587999999996</v>
      </c>
      <c r="V303" s="10">
        <v>3.4204683673469378</v>
      </c>
      <c r="W303" s="11">
        <v>0.14025680272108845</v>
      </c>
      <c r="X303" s="11">
        <v>6.1856268438597697</v>
      </c>
      <c r="Y303" s="8">
        <v>54</v>
      </c>
      <c r="Z303" s="99">
        <v>29.6</v>
      </c>
      <c r="AA303" s="122">
        <f t="shared" si="8"/>
        <v>22.6088448</v>
      </c>
      <c r="AB303" s="122">
        <f t="shared" si="9"/>
        <v>4463.25</v>
      </c>
      <c r="AC303" t="s">
        <v>717</v>
      </c>
    </row>
    <row r="304" spans="1:29" x14ac:dyDescent="0.35">
      <c r="A304" s="4" t="s">
        <v>61</v>
      </c>
      <c r="B304" s="4">
        <v>5</v>
      </c>
      <c r="C304" s="4" t="s">
        <v>45</v>
      </c>
      <c r="D304" s="4">
        <v>2</v>
      </c>
      <c r="E304" s="4">
        <v>3088.5</v>
      </c>
      <c r="F304" s="4">
        <v>3089.1</v>
      </c>
      <c r="G304" s="4">
        <v>2974.6</v>
      </c>
      <c r="H304" s="7">
        <v>8</v>
      </c>
      <c r="I304" s="4">
        <v>91.5</v>
      </c>
      <c r="J304" s="4">
        <v>15.6</v>
      </c>
      <c r="K304" s="4">
        <v>0.64</v>
      </c>
      <c r="L304" s="4">
        <v>1827.5</v>
      </c>
      <c r="M304" s="4">
        <v>0.38</v>
      </c>
      <c r="N304" s="4">
        <v>1537.1</v>
      </c>
      <c r="O304" s="4">
        <v>51.23</v>
      </c>
      <c r="P304" s="4">
        <v>327.7</v>
      </c>
      <c r="Q304" s="8">
        <v>0.96660997870198995</v>
      </c>
      <c r="R304" s="9">
        <v>9.7404421768707478E-2</v>
      </c>
      <c r="S304" s="10">
        <v>1861.6786632653057</v>
      </c>
      <c r="T304" s="10">
        <v>6923.7606999999998</v>
      </c>
      <c r="U304" s="10">
        <v>8066.2587999999996</v>
      </c>
      <c r="V304" s="10">
        <v>3.4204683673469378</v>
      </c>
      <c r="W304" s="11">
        <v>0.14025680272108845</v>
      </c>
      <c r="X304" s="11">
        <v>6.1856268438597697</v>
      </c>
      <c r="Y304" s="8">
        <v>58</v>
      </c>
      <c r="Z304" s="99">
        <v>29.6</v>
      </c>
      <c r="AA304" s="122">
        <f t="shared" si="8"/>
        <v>46.407628799999998</v>
      </c>
      <c r="AB304" s="122">
        <f t="shared" si="9"/>
        <v>2855.46875</v>
      </c>
      <c r="AC304" t="s">
        <v>718</v>
      </c>
    </row>
    <row r="305" spans="1:29" x14ac:dyDescent="0.35">
      <c r="A305" s="4" t="s">
        <v>61</v>
      </c>
      <c r="B305" s="4">
        <v>5</v>
      </c>
      <c r="C305" s="4" t="s">
        <v>45</v>
      </c>
      <c r="D305" s="4">
        <v>3</v>
      </c>
      <c r="E305" s="4">
        <v>3110.4</v>
      </c>
      <c r="F305" s="4">
        <v>3111</v>
      </c>
      <c r="G305" s="4">
        <v>2996.5</v>
      </c>
      <c r="H305" s="7">
        <v>6</v>
      </c>
      <c r="I305" s="4">
        <v>119</v>
      </c>
      <c r="J305" s="4">
        <v>22.2</v>
      </c>
      <c r="K305" s="4">
        <v>0.69</v>
      </c>
      <c r="L305" s="4">
        <v>1867</v>
      </c>
      <c r="M305" s="4">
        <v>0.73</v>
      </c>
      <c r="N305" s="4">
        <v>1930.4</v>
      </c>
      <c r="O305" s="4">
        <v>49.46</v>
      </c>
      <c r="P305" s="4">
        <v>327.7</v>
      </c>
      <c r="Q305" s="8">
        <v>0.96660997870198995</v>
      </c>
      <c r="R305" s="9">
        <v>9.7404421768707478E-2</v>
      </c>
      <c r="S305" s="10">
        <v>1861.6786632653057</v>
      </c>
      <c r="T305" s="10">
        <v>6923.7606999999998</v>
      </c>
      <c r="U305" s="10">
        <v>8066.2587999999996</v>
      </c>
      <c r="V305" s="10">
        <v>3.4204683673469378</v>
      </c>
      <c r="W305" s="11">
        <v>0.14025680272108845</v>
      </c>
      <c r="X305" s="11">
        <v>6.1856268438597697</v>
      </c>
      <c r="Y305" s="8">
        <v>48</v>
      </c>
      <c r="Z305" s="99">
        <v>29.6</v>
      </c>
      <c r="AA305" s="122">
        <f t="shared" si="8"/>
        <v>92.600373599999983</v>
      </c>
      <c r="AB305" s="122">
        <f t="shared" si="9"/>
        <v>2705.7971014492755</v>
      </c>
      <c r="AC305" t="s">
        <v>719</v>
      </c>
    </row>
    <row r="306" spans="1:29" x14ac:dyDescent="0.35">
      <c r="A306" s="4" t="s">
        <v>61</v>
      </c>
      <c r="B306" s="4">
        <v>5</v>
      </c>
      <c r="C306" s="4" t="s">
        <v>45</v>
      </c>
      <c r="D306" s="4">
        <v>4</v>
      </c>
      <c r="E306" s="4">
        <v>3128.5</v>
      </c>
      <c r="F306" s="4">
        <v>3129.1</v>
      </c>
      <c r="G306" s="4">
        <v>3014.6</v>
      </c>
      <c r="H306" s="7">
        <v>8</v>
      </c>
      <c r="I306" s="4">
        <v>91.5</v>
      </c>
      <c r="J306" s="4">
        <v>19.7</v>
      </c>
      <c r="K306" s="4">
        <v>0.43</v>
      </c>
      <c r="L306" s="4">
        <v>1911.2</v>
      </c>
      <c r="M306" s="4">
        <v>0.22</v>
      </c>
      <c r="N306" s="4">
        <v>1898.8</v>
      </c>
      <c r="O306" s="4">
        <v>63.29</v>
      </c>
      <c r="P306" s="4">
        <v>327.7</v>
      </c>
      <c r="Q306" s="8">
        <v>0.96660997870198995</v>
      </c>
      <c r="R306" s="9">
        <v>9.7404421768707478E-2</v>
      </c>
      <c r="S306" s="10">
        <v>1861.6786632653057</v>
      </c>
      <c r="T306" s="10">
        <v>6923.7606999999998</v>
      </c>
      <c r="U306" s="10">
        <v>8066.2587999999996</v>
      </c>
      <c r="V306" s="10">
        <v>3.4204683673469378</v>
      </c>
      <c r="W306" s="11">
        <v>0.14025680272108845</v>
      </c>
      <c r="X306" s="11">
        <v>6.1856268438597697</v>
      </c>
      <c r="Y306" s="8">
        <v>42</v>
      </c>
      <c r="Z306" s="99">
        <v>29.6</v>
      </c>
      <c r="AA306" s="122">
        <f t="shared" si="8"/>
        <v>39.374902200000001</v>
      </c>
      <c r="AB306" s="122">
        <f t="shared" si="9"/>
        <v>4444.6511627906975</v>
      </c>
      <c r="AC306" t="s">
        <v>720</v>
      </c>
    </row>
    <row r="307" spans="1:29" x14ac:dyDescent="0.35">
      <c r="A307" s="4" t="s">
        <v>61</v>
      </c>
      <c r="B307" s="4">
        <v>1</v>
      </c>
      <c r="C307" s="4" t="s">
        <v>45</v>
      </c>
      <c r="D307" s="4">
        <v>1</v>
      </c>
      <c r="E307" s="4"/>
      <c r="F307" s="4"/>
      <c r="G307" s="4"/>
      <c r="H307" s="7">
        <v>50</v>
      </c>
      <c r="I307" s="4"/>
      <c r="J307" s="4"/>
      <c r="K307" s="4"/>
      <c r="L307" s="4"/>
      <c r="M307" s="4"/>
      <c r="N307" s="4"/>
      <c r="O307" s="4"/>
      <c r="P307" s="4"/>
      <c r="Q307" s="8">
        <v>1.158414090245627</v>
      </c>
      <c r="R307" s="47">
        <v>9.6498901098901094E-2</v>
      </c>
      <c r="S307" s="48">
        <v>1815.9934043956043</v>
      </c>
      <c r="T307" s="48">
        <v>7633.7407000000003</v>
      </c>
      <c r="U307" s="48">
        <v>9404.7353999999996</v>
      </c>
      <c r="V307" s="48">
        <v>4.6293241758241743</v>
      </c>
      <c r="W307" s="49">
        <v>0.14112527472527472</v>
      </c>
      <c r="X307" s="49">
        <v>1.9264540063679776</v>
      </c>
      <c r="Y307" s="8">
        <v>69</v>
      </c>
      <c r="Z307" s="99">
        <v>0</v>
      </c>
      <c r="AA307" s="122">
        <f t="shared" si="8"/>
        <v>0</v>
      </c>
      <c r="AB307" s="122" t="e">
        <f t="shared" si="9"/>
        <v>#DIV/0!</v>
      </c>
      <c r="AC307" t="s">
        <v>721</v>
      </c>
    </row>
    <row r="308" spans="1:29" x14ac:dyDescent="0.35">
      <c r="A308" s="4" t="s">
        <v>61</v>
      </c>
      <c r="B308" s="4">
        <v>2</v>
      </c>
      <c r="C308" s="4" t="s">
        <v>45</v>
      </c>
      <c r="D308" s="4">
        <v>1</v>
      </c>
      <c r="E308" s="4">
        <v>3467</v>
      </c>
      <c r="F308" s="4">
        <v>3472</v>
      </c>
      <c r="G308" s="4">
        <v>3353.17</v>
      </c>
      <c r="H308" s="7">
        <v>100</v>
      </c>
      <c r="I308" s="4">
        <v>164.8</v>
      </c>
      <c r="J308" s="4">
        <v>59.1</v>
      </c>
      <c r="K308" s="4">
        <v>0.42</v>
      </c>
      <c r="L308" s="4">
        <v>1352.3</v>
      </c>
      <c r="M308" s="4">
        <v>0.41</v>
      </c>
      <c r="N308" s="4">
        <v>912.3</v>
      </c>
      <c r="O308" s="4">
        <v>16.87</v>
      </c>
      <c r="P308" s="4">
        <v>255.2</v>
      </c>
      <c r="Q308" s="8">
        <v>0.89291409963248647</v>
      </c>
      <c r="R308" s="47">
        <v>7.4635344827586159E-2</v>
      </c>
      <c r="S308" s="48">
        <v>2178.8672086206902</v>
      </c>
      <c r="T308" s="48">
        <v>7708.9663</v>
      </c>
      <c r="U308" s="48">
        <v>8933.8467000000001</v>
      </c>
      <c r="V308" s="48">
        <v>4.49835603448276</v>
      </c>
      <c r="W308" s="49">
        <v>9.5031896551724115E-2</v>
      </c>
      <c r="X308" s="49">
        <v>1.6536356934840646</v>
      </c>
      <c r="Y308" s="8">
        <v>76</v>
      </c>
      <c r="Z308" s="99">
        <v>30</v>
      </c>
      <c r="AA308" s="122">
        <f t="shared" si="8"/>
        <v>207.80581247999999</v>
      </c>
      <c r="AB308" s="122">
        <f t="shared" si="9"/>
        <v>3219.7619047619046</v>
      </c>
      <c r="AC308" t="s">
        <v>722</v>
      </c>
    </row>
    <row r="309" spans="1:29" x14ac:dyDescent="0.35">
      <c r="A309" s="34" t="s">
        <v>62</v>
      </c>
      <c r="B309" s="14">
        <v>8</v>
      </c>
      <c r="C309" s="8" t="s">
        <v>72</v>
      </c>
      <c r="D309" s="14">
        <v>1</v>
      </c>
      <c r="E309" s="14">
        <v>2965.2</v>
      </c>
      <c r="F309" s="14">
        <v>2966</v>
      </c>
      <c r="G309" s="14">
        <f>E309-171</f>
        <v>2794.2</v>
      </c>
      <c r="H309" s="8">
        <v>7</v>
      </c>
      <c r="I309" s="8">
        <v>67.5</v>
      </c>
      <c r="J309" s="8">
        <v>12.6</v>
      </c>
      <c r="K309" s="8">
        <v>0.2</v>
      </c>
      <c r="L309" s="8">
        <v>1520</v>
      </c>
      <c r="M309" s="8">
        <v>0.36599999999999999</v>
      </c>
      <c r="N309" s="8">
        <v>2241</v>
      </c>
      <c r="O309" s="8">
        <v>32.9</v>
      </c>
      <c r="P309" s="8">
        <v>316.83499999999998</v>
      </c>
      <c r="Q309" s="7">
        <v>0.85</v>
      </c>
      <c r="R309" s="111">
        <v>0.156</v>
      </c>
      <c r="S309" s="124">
        <v>1533.6154788659801</v>
      </c>
      <c r="T309" s="124">
        <v>6553.5650747422696</v>
      </c>
      <c r="U309" s="124">
        <v>9740.7587773195937</v>
      </c>
      <c r="V309" s="124">
        <v>1.8321252577319589</v>
      </c>
      <c r="W309" s="7">
        <v>0.27958883994126282</v>
      </c>
      <c r="X309" s="7">
        <v>3.9983999999999997</v>
      </c>
      <c r="Y309" s="122">
        <v>41.472020202020197</v>
      </c>
      <c r="Z309" s="99">
        <v>30.2</v>
      </c>
      <c r="AA309" s="122">
        <f t="shared" si="8"/>
        <v>8.6410800000000005</v>
      </c>
      <c r="AB309" s="122">
        <f t="shared" si="9"/>
        <v>7600</v>
      </c>
      <c r="AC309" t="s">
        <v>723</v>
      </c>
    </row>
    <row r="310" spans="1:29" x14ac:dyDescent="0.35">
      <c r="A310" s="34" t="s">
        <v>62</v>
      </c>
      <c r="B310" s="14">
        <f t="shared" ref="B310:B311" si="10">B309</f>
        <v>8</v>
      </c>
      <c r="C310" s="8" t="s">
        <v>72</v>
      </c>
      <c r="D310" s="14">
        <v>2</v>
      </c>
      <c r="E310" s="14">
        <v>2980</v>
      </c>
      <c r="F310" s="14">
        <v>2981</v>
      </c>
      <c r="G310" s="14">
        <f t="shared" ref="G310:G328" si="11">E310-171</f>
        <v>2809</v>
      </c>
      <c r="H310" s="8">
        <v>9</v>
      </c>
      <c r="I310" s="8">
        <v>134.80000000000001</v>
      </c>
      <c r="J310" s="8">
        <v>16.600000000000001</v>
      </c>
      <c r="K310" s="8">
        <v>0.27</v>
      </c>
      <c r="L310" s="8">
        <v>1699</v>
      </c>
      <c r="M310" s="8">
        <v>0.434</v>
      </c>
      <c r="N310" s="8">
        <v>4077</v>
      </c>
      <c r="O310" s="8">
        <v>4.9000000000000004</v>
      </c>
      <c r="P310" s="8">
        <v>316.83499999999998</v>
      </c>
      <c r="Q310" s="7">
        <v>0.85</v>
      </c>
      <c r="R310" s="111">
        <v>0.156</v>
      </c>
      <c r="S310" s="124">
        <v>1533.6154788659801</v>
      </c>
      <c r="T310" s="124">
        <v>6553.5650747422696</v>
      </c>
      <c r="U310" s="124">
        <v>9740.7587773195937</v>
      </c>
      <c r="V310" s="124">
        <v>1.8321252577319589</v>
      </c>
      <c r="W310" s="7">
        <v>0.27958883994126282</v>
      </c>
      <c r="X310" s="7">
        <v>3.9983999999999997</v>
      </c>
      <c r="Y310" s="122">
        <v>41.472020202020197</v>
      </c>
      <c r="Z310" s="99">
        <v>30.2</v>
      </c>
      <c r="AA310" s="122">
        <f t="shared" si="8"/>
        <v>30.692018880000003</v>
      </c>
      <c r="AB310" s="122">
        <f t="shared" si="9"/>
        <v>6292.5925925925922</v>
      </c>
      <c r="AC310" t="s">
        <v>724</v>
      </c>
    </row>
    <row r="311" spans="1:29" x14ac:dyDescent="0.35">
      <c r="A311" s="34" t="s">
        <v>62</v>
      </c>
      <c r="B311" s="14">
        <f t="shared" si="10"/>
        <v>8</v>
      </c>
      <c r="C311" s="8" t="s">
        <v>72</v>
      </c>
      <c r="D311" s="14">
        <v>3</v>
      </c>
      <c r="E311" s="14">
        <v>2998.6</v>
      </c>
      <c r="F311" s="14">
        <v>3000</v>
      </c>
      <c r="G311" s="14">
        <f t="shared" si="11"/>
        <v>2827.6</v>
      </c>
      <c r="H311" s="8">
        <v>13</v>
      </c>
      <c r="I311" s="8">
        <v>83.1</v>
      </c>
      <c r="J311" s="8">
        <v>9.8000000000000007</v>
      </c>
      <c r="K311" s="8">
        <v>7.3999999999999996E-2</v>
      </c>
      <c r="L311" s="8">
        <v>3566</v>
      </c>
      <c r="M311" s="8">
        <v>0.18</v>
      </c>
      <c r="N311" s="8">
        <v>2265</v>
      </c>
      <c r="O311" s="8">
        <v>49.9</v>
      </c>
      <c r="P311" s="8">
        <v>316.83499999999998</v>
      </c>
      <c r="Q311" s="7">
        <v>0.85</v>
      </c>
      <c r="R311" s="111">
        <v>0.156</v>
      </c>
      <c r="S311" s="124">
        <v>1533.6154788659801</v>
      </c>
      <c r="T311" s="124">
        <v>6553.5650747422696</v>
      </c>
      <c r="U311" s="124">
        <v>9740.7587773195937</v>
      </c>
      <c r="V311" s="124">
        <v>1.8321252577319589</v>
      </c>
      <c r="W311" s="7">
        <v>0.27958883994126282</v>
      </c>
      <c r="X311" s="7">
        <v>3.9983999999999997</v>
      </c>
      <c r="Y311" s="122">
        <v>41.472020202020197</v>
      </c>
      <c r="Z311" s="99">
        <v>30.2</v>
      </c>
      <c r="AA311" s="122">
        <f t="shared" si="8"/>
        <v>3.0614172959999997</v>
      </c>
      <c r="AB311" s="122">
        <f t="shared" si="9"/>
        <v>48189.189189189194</v>
      </c>
      <c r="AC311" t="s">
        <v>725</v>
      </c>
    </row>
    <row r="312" spans="1:29" x14ac:dyDescent="0.35">
      <c r="A312" s="34" t="s">
        <v>62</v>
      </c>
      <c r="B312" s="14">
        <v>7</v>
      </c>
      <c r="C312" s="8" t="s">
        <v>45</v>
      </c>
      <c r="D312" s="14">
        <v>1</v>
      </c>
      <c r="E312" s="14">
        <v>3031</v>
      </c>
      <c r="F312" s="14">
        <v>3031.8</v>
      </c>
      <c r="G312" s="14">
        <f t="shared" si="11"/>
        <v>2860</v>
      </c>
      <c r="H312" s="8">
        <v>7</v>
      </c>
      <c r="I312" s="8">
        <v>259.89999999999998</v>
      </c>
      <c r="J312" s="8">
        <v>8.1999999999999993</v>
      </c>
      <c r="K312" s="8">
        <v>0.307</v>
      </c>
      <c r="L312" s="8">
        <v>1636</v>
      </c>
      <c r="M312" s="8">
        <v>0.46200000000000002</v>
      </c>
      <c r="N312" s="8">
        <v>4813</v>
      </c>
      <c r="O312" s="8">
        <v>18.8</v>
      </c>
      <c r="P312" s="8">
        <v>317.45999999999998</v>
      </c>
      <c r="Q312" s="7">
        <v>0.81</v>
      </c>
      <c r="R312" s="111">
        <v>0.13500000000000001</v>
      </c>
      <c r="S312" s="124">
        <v>2088.2390256521749</v>
      </c>
      <c r="T312" s="124">
        <v>6865.6262878260886</v>
      </c>
      <c r="U312" s="124">
        <v>10063.41551956522</v>
      </c>
      <c r="V312" s="124">
        <v>3.4052547826086919</v>
      </c>
      <c r="W312" s="7">
        <v>0.21392441034384768</v>
      </c>
      <c r="X312" s="7">
        <v>2.2583999999999995</v>
      </c>
      <c r="Y312" s="122">
        <v>40.228888888888889</v>
      </c>
      <c r="Z312" s="99">
        <v>30.2</v>
      </c>
      <c r="AA312" s="122">
        <f t="shared" si="8"/>
        <v>33.237030808</v>
      </c>
      <c r="AB312" s="122">
        <f t="shared" si="9"/>
        <v>5328.9902280130291</v>
      </c>
      <c r="AC312" t="s">
        <v>726</v>
      </c>
    </row>
    <row r="313" spans="1:29" x14ac:dyDescent="0.35">
      <c r="A313" s="34" t="s">
        <v>62</v>
      </c>
      <c r="B313" s="14">
        <f t="shared" ref="B313:B315" si="12">B312</f>
        <v>7</v>
      </c>
      <c r="C313" s="8" t="s">
        <v>45</v>
      </c>
      <c r="D313" s="14">
        <v>2</v>
      </c>
      <c r="E313" s="14">
        <v>3042.5</v>
      </c>
      <c r="F313" s="14">
        <v>3043.3</v>
      </c>
      <c r="G313" s="14">
        <f t="shared" si="11"/>
        <v>2871.5</v>
      </c>
      <c r="H313" s="8">
        <v>7</v>
      </c>
      <c r="I313" s="8">
        <v>94.9</v>
      </c>
      <c r="J313" s="8">
        <v>12.3</v>
      </c>
      <c r="K313" s="8">
        <v>0.217</v>
      </c>
      <c r="L313" s="8">
        <v>1674</v>
      </c>
      <c r="M313" s="8">
        <v>0.34</v>
      </c>
      <c r="N313" s="8">
        <v>3976</v>
      </c>
      <c r="O313" s="8">
        <v>63.9</v>
      </c>
      <c r="P313" s="8">
        <v>317.45999999999998</v>
      </c>
      <c r="Q313" s="7">
        <v>0.81</v>
      </c>
      <c r="R313" s="111">
        <v>0.13500000000000001</v>
      </c>
      <c r="S313" s="124">
        <v>2088.2390256521749</v>
      </c>
      <c r="T313" s="124">
        <v>6865.6262878260886</v>
      </c>
      <c r="U313" s="124">
        <v>10063.41551956522</v>
      </c>
      <c r="V313" s="124">
        <v>3.4052547826086919</v>
      </c>
      <c r="W313" s="7">
        <v>0.21392441034384768</v>
      </c>
      <c r="X313" s="7">
        <v>2.2583999999999995</v>
      </c>
      <c r="Y313" s="122">
        <v>40.228888888888889</v>
      </c>
      <c r="Z313" s="99">
        <v>30.2</v>
      </c>
      <c r="AA313" s="122">
        <f t="shared" si="8"/>
        <v>12.867517572000002</v>
      </c>
      <c r="AB313" s="122">
        <f t="shared" si="9"/>
        <v>7714.2857142857147</v>
      </c>
      <c r="AC313" t="s">
        <v>727</v>
      </c>
    </row>
    <row r="314" spans="1:29" x14ac:dyDescent="0.35">
      <c r="A314" s="34" t="s">
        <v>62</v>
      </c>
      <c r="B314" s="14">
        <f t="shared" si="12"/>
        <v>7</v>
      </c>
      <c r="C314" s="8" t="s">
        <v>45</v>
      </c>
      <c r="D314" s="14">
        <v>3</v>
      </c>
      <c r="E314" s="14">
        <v>3067.4</v>
      </c>
      <c r="F314" s="14">
        <v>3068.2</v>
      </c>
      <c r="G314" s="14">
        <f t="shared" si="11"/>
        <v>2896.4</v>
      </c>
      <c r="H314" s="8">
        <v>7</v>
      </c>
      <c r="I314" s="8">
        <v>81.8</v>
      </c>
      <c r="J314" s="8">
        <v>28.9</v>
      </c>
      <c r="K314" s="8">
        <v>0.247</v>
      </c>
      <c r="L314" s="8">
        <v>1684</v>
      </c>
      <c r="M314" s="8">
        <v>0.46100000000000002</v>
      </c>
      <c r="N314" s="8">
        <v>3820</v>
      </c>
      <c r="O314" s="8">
        <v>753.3</v>
      </c>
      <c r="P314" s="8">
        <v>317.45999999999998</v>
      </c>
      <c r="Q314" s="7">
        <v>0.81</v>
      </c>
      <c r="R314" s="111">
        <v>0.13500000000000001</v>
      </c>
      <c r="S314" s="124">
        <v>2088.2390256521749</v>
      </c>
      <c r="T314" s="124">
        <v>6865.6262878260886</v>
      </c>
      <c r="U314" s="124">
        <v>10063.41551956522</v>
      </c>
      <c r="V314" s="124">
        <v>3.4052547826086919</v>
      </c>
      <c r="W314" s="7">
        <v>0.21392441034384768</v>
      </c>
      <c r="X314" s="7">
        <v>2.2583999999999995</v>
      </c>
      <c r="Y314" s="122">
        <v>40.228888888888889</v>
      </c>
      <c r="Z314" s="99">
        <v>30.2</v>
      </c>
      <c r="AA314" s="122">
        <f t="shared" si="8"/>
        <v>29.662777351999996</v>
      </c>
      <c r="AB314" s="122">
        <f t="shared" si="9"/>
        <v>6817.8137651821862</v>
      </c>
      <c r="AC314" t="s">
        <v>728</v>
      </c>
    </row>
    <row r="315" spans="1:29" x14ac:dyDescent="0.35">
      <c r="A315" s="34" t="s">
        <v>62</v>
      </c>
      <c r="B315" s="14">
        <f t="shared" si="12"/>
        <v>7</v>
      </c>
      <c r="C315" s="8" t="s">
        <v>45</v>
      </c>
      <c r="D315" s="14">
        <v>4</v>
      </c>
      <c r="E315" s="14">
        <v>3087</v>
      </c>
      <c r="F315" s="14">
        <v>3087.8</v>
      </c>
      <c r="G315" s="14">
        <f t="shared" si="11"/>
        <v>2916</v>
      </c>
      <c r="H315" s="8">
        <v>7</v>
      </c>
      <c r="I315" s="8">
        <v>81.8</v>
      </c>
      <c r="J315" s="8">
        <v>28.9</v>
      </c>
      <c r="K315" s="8">
        <v>0.247</v>
      </c>
      <c r="L315" s="8">
        <v>1684</v>
      </c>
      <c r="M315" s="8">
        <v>0.46100000000000002</v>
      </c>
      <c r="N315" s="8">
        <v>3820</v>
      </c>
      <c r="O315" s="8">
        <v>753.3</v>
      </c>
      <c r="P315" s="8">
        <v>317.45999999999998</v>
      </c>
      <c r="Q315" s="7">
        <v>0.81</v>
      </c>
      <c r="R315" s="111">
        <v>0.13500000000000001</v>
      </c>
      <c r="S315" s="124">
        <v>2088.2390256521749</v>
      </c>
      <c r="T315" s="124">
        <v>6865.6262878260886</v>
      </c>
      <c r="U315" s="124">
        <v>10063.41551956522</v>
      </c>
      <c r="V315" s="124">
        <v>3.4052547826086919</v>
      </c>
      <c r="W315" s="7">
        <v>0.21392441034384768</v>
      </c>
      <c r="X315" s="7">
        <v>2.2583999999999995</v>
      </c>
      <c r="Y315" s="122">
        <v>40.228888888888889</v>
      </c>
      <c r="Z315" s="99">
        <v>30.2</v>
      </c>
      <c r="AA315" s="122">
        <f t="shared" si="8"/>
        <v>29.662777351999996</v>
      </c>
      <c r="AB315" s="122">
        <f t="shared" si="9"/>
        <v>6817.8137651821862</v>
      </c>
      <c r="AC315" t="s">
        <v>729</v>
      </c>
    </row>
    <row r="316" spans="1:29" x14ac:dyDescent="0.35">
      <c r="A316" s="34" t="s">
        <v>62</v>
      </c>
      <c r="B316" s="14">
        <v>6</v>
      </c>
      <c r="C316" s="8" t="s">
        <v>45</v>
      </c>
      <c r="D316" s="14">
        <v>1</v>
      </c>
      <c r="E316" s="14">
        <v>3125.8</v>
      </c>
      <c r="F316" s="14">
        <v>3126.6</v>
      </c>
      <c r="G316" s="14">
        <f t="shared" si="11"/>
        <v>2954.8</v>
      </c>
      <c r="H316" s="8">
        <v>7</v>
      </c>
      <c r="I316" s="8">
        <v>180.2</v>
      </c>
      <c r="J316" s="8">
        <v>8.8000000000000007</v>
      </c>
      <c r="K316" s="8">
        <v>1.1930000000000001</v>
      </c>
      <c r="L316" s="8">
        <v>2037</v>
      </c>
      <c r="M316" s="8">
        <v>0.28100000000000003</v>
      </c>
      <c r="N316" s="8">
        <v>2511</v>
      </c>
      <c r="O316" s="8">
        <v>8.5</v>
      </c>
      <c r="P316" s="8">
        <v>310.60000000000002</v>
      </c>
      <c r="Q316" s="7">
        <v>0.87</v>
      </c>
      <c r="R316" s="111">
        <v>0.14299999999999999</v>
      </c>
      <c r="S316" s="124">
        <v>1451.886087793428</v>
      </c>
      <c r="T316" s="124">
        <v>6863.9322244131454</v>
      </c>
      <c r="U316" s="124">
        <v>10428.897808450711</v>
      </c>
      <c r="V316" s="124">
        <v>3.41665633802817</v>
      </c>
      <c r="W316" s="7">
        <v>0.25214075229675853</v>
      </c>
      <c r="X316" s="7">
        <v>4.3637999999999995</v>
      </c>
      <c r="Y316" s="122">
        <v>42.944473684210536</v>
      </c>
      <c r="Z316" s="99">
        <v>30.3</v>
      </c>
      <c r="AA316" s="122">
        <f t="shared" si="8"/>
        <v>96.104033344000001</v>
      </c>
      <c r="AB316" s="122">
        <f t="shared" si="9"/>
        <v>1707.4601844090528</v>
      </c>
      <c r="AC316" t="s">
        <v>730</v>
      </c>
    </row>
    <row r="317" spans="1:29" x14ac:dyDescent="0.35">
      <c r="A317" s="34" t="s">
        <v>62</v>
      </c>
      <c r="B317" s="14">
        <f t="shared" ref="B317:B319" si="13">B316</f>
        <v>6</v>
      </c>
      <c r="C317" s="8" t="s">
        <v>45</v>
      </c>
      <c r="D317" s="14">
        <v>2</v>
      </c>
      <c r="E317" s="14">
        <v>3137.6</v>
      </c>
      <c r="F317" s="14">
        <v>3138.6</v>
      </c>
      <c r="G317" s="14">
        <f t="shared" si="11"/>
        <v>2966.6</v>
      </c>
      <c r="H317" s="8">
        <v>9</v>
      </c>
      <c r="I317" s="8">
        <v>122.7</v>
      </c>
      <c r="J317" s="8">
        <v>15.3</v>
      </c>
      <c r="K317" s="8">
        <v>0.185</v>
      </c>
      <c r="L317" s="8">
        <v>2309</v>
      </c>
      <c r="M317" s="8">
        <v>0.38400000000000001</v>
      </c>
      <c r="N317" s="8">
        <v>2310</v>
      </c>
      <c r="O317" s="8">
        <v>9.6</v>
      </c>
      <c r="P317" s="8">
        <v>310.60000000000002</v>
      </c>
      <c r="Q317" s="7">
        <v>0.87</v>
      </c>
      <c r="R317" s="111">
        <v>0.14299999999999999</v>
      </c>
      <c r="S317" s="124">
        <v>1451.886087793428</v>
      </c>
      <c r="T317" s="124">
        <v>6863.9322244131454</v>
      </c>
      <c r="U317" s="124">
        <v>10428.897808450711</v>
      </c>
      <c r="V317" s="124">
        <v>3.41665633802817</v>
      </c>
      <c r="W317" s="7">
        <v>0.25214075229675853</v>
      </c>
      <c r="X317" s="7">
        <v>4.3637999999999995</v>
      </c>
      <c r="Y317" s="122">
        <v>42.944473684210536</v>
      </c>
      <c r="Z317" s="99">
        <v>30.3</v>
      </c>
      <c r="AA317" s="122">
        <f t="shared" si="8"/>
        <v>17.642959380000001</v>
      </c>
      <c r="AB317" s="122">
        <f t="shared" si="9"/>
        <v>12481.081081081082</v>
      </c>
      <c r="AC317" t="s">
        <v>731</v>
      </c>
    </row>
    <row r="318" spans="1:29" x14ac:dyDescent="0.35">
      <c r="A318" s="34" t="s">
        <v>62</v>
      </c>
      <c r="B318" s="14">
        <f t="shared" si="13"/>
        <v>6</v>
      </c>
      <c r="C318" s="8" t="s">
        <v>45</v>
      </c>
      <c r="D318" s="14">
        <v>3</v>
      </c>
      <c r="E318" s="14">
        <v>3166</v>
      </c>
      <c r="F318" s="14">
        <v>3166.6</v>
      </c>
      <c r="G318" s="14">
        <f t="shared" si="11"/>
        <v>2995</v>
      </c>
      <c r="H318" s="8">
        <v>5</v>
      </c>
      <c r="I318" s="8">
        <v>56.1</v>
      </c>
      <c r="J318" s="8">
        <v>22.5</v>
      </c>
      <c r="K318" s="8">
        <v>0.27800000000000002</v>
      </c>
      <c r="L318" s="8">
        <v>2201</v>
      </c>
      <c r="M318" s="8">
        <v>0.5</v>
      </c>
      <c r="N318" s="8">
        <v>4062</v>
      </c>
      <c r="O318" s="8">
        <v>73.599999999999994</v>
      </c>
      <c r="P318" s="8">
        <v>310.60000000000002</v>
      </c>
      <c r="Q318" s="7">
        <v>0.87</v>
      </c>
      <c r="R318" s="111">
        <v>0.14299999999999999</v>
      </c>
      <c r="S318" s="124">
        <v>1451.886087793428</v>
      </c>
      <c r="T318" s="124">
        <v>6863.9322244131454</v>
      </c>
      <c r="U318" s="124">
        <v>10428.897808450711</v>
      </c>
      <c r="V318" s="124">
        <v>3.41665633802817</v>
      </c>
      <c r="W318" s="7">
        <v>0.25214075229675853</v>
      </c>
      <c r="X318" s="7">
        <v>4.3637999999999995</v>
      </c>
      <c r="Y318" s="122">
        <v>42.944473684210536</v>
      </c>
      <c r="Z318" s="99">
        <v>30.3</v>
      </c>
      <c r="AA318" s="122">
        <f t="shared" si="8"/>
        <v>17.825999400000001</v>
      </c>
      <c r="AB318" s="122">
        <f t="shared" si="9"/>
        <v>7917.2661870503589</v>
      </c>
      <c r="AC318" t="s">
        <v>732</v>
      </c>
    </row>
    <row r="319" spans="1:29" x14ac:dyDescent="0.35">
      <c r="A319" s="34" t="s">
        <v>62</v>
      </c>
      <c r="B319" s="14">
        <f t="shared" si="13"/>
        <v>6</v>
      </c>
      <c r="C319" s="8" t="s">
        <v>45</v>
      </c>
      <c r="D319" s="14">
        <v>4</v>
      </c>
      <c r="E319" s="14">
        <v>3184.2</v>
      </c>
      <c r="F319" s="14">
        <v>3185</v>
      </c>
      <c r="G319" s="14">
        <f t="shared" si="11"/>
        <v>3013.2</v>
      </c>
      <c r="H319" s="8">
        <v>7</v>
      </c>
      <c r="I319" s="8">
        <v>105.9</v>
      </c>
      <c r="J319" s="8">
        <v>17.7</v>
      </c>
      <c r="K319" s="8">
        <v>0.24299999999999999</v>
      </c>
      <c r="L319" s="8">
        <v>2045</v>
      </c>
      <c r="M319" s="8">
        <v>0.45</v>
      </c>
      <c r="N319" s="8">
        <v>2547</v>
      </c>
      <c r="O319" s="8">
        <v>12.2</v>
      </c>
      <c r="P319" s="8">
        <v>310.60000000000002</v>
      </c>
      <c r="Q319" s="7">
        <v>0.87</v>
      </c>
      <c r="R319" s="111">
        <v>0.14299999999999999</v>
      </c>
      <c r="S319" s="124">
        <v>1451.886087793428</v>
      </c>
      <c r="T319" s="124">
        <v>6863.9322244131454</v>
      </c>
      <c r="U319" s="124">
        <v>10428.897808450711</v>
      </c>
      <c r="V319" s="124">
        <v>3.41665633802817</v>
      </c>
      <c r="W319" s="7">
        <v>0.25214075229675853</v>
      </c>
      <c r="X319" s="7">
        <v>4.3637999999999995</v>
      </c>
      <c r="Y319" s="122">
        <v>42.944473684210536</v>
      </c>
      <c r="Z319" s="99">
        <v>30.3</v>
      </c>
      <c r="AA319" s="122">
        <f t="shared" si="8"/>
        <v>23.138713692</v>
      </c>
      <c r="AB319" s="122">
        <f t="shared" si="9"/>
        <v>8415.6378600823045</v>
      </c>
      <c r="AC319" t="s">
        <v>733</v>
      </c>
    </row>
    <row r="320" spans="1:29" x14ac:dyDescent="0.35">
      <c r="A320" s="34" t="s">
        <v>62</v>
      </c>
      <c r="B320" s="14">
        <v>4</v>
      </c>
      <c r="C320" s="8" t="s">
        <v>45</v>
      </c>
      <c r="D320" s="14">
        <v>1</v>
      </c>
      <c r="E320" s="14">
        <v>3282</v>
      </c>
      <c r="F320" s="14">
        <v>3283.5</v>
      </c>
      <c r="G320" s="14">
        <f t="shared" si="11"/>
        <v>3111</v>
      </c>
      <c r="H320" s="8">
        <v>14</v>
      </c>
      <c r="I320" s="8">
        <v>212.9</v>
      </c>
      <c r="J320" s="8">
        <v>25.9</v>
      </c>
      <c r="K320" s="8">
        <v>4.3999999999999997E-2</v>
      </c>
      <c r="L320" s="8">
        <v>1645</v>
      </c>
      <c r="M320" s="8">
        <v>0.35299999999999998</v>
      </c>
      <c r="N320" s="8">
        <v>262</v>
      </c>
      <c r="O320" s="8">
        <v>1.4</v>
      </c>
      <c r="P320" s="8">
        <v>49.36</v>
      </c>
      <c r="Q320" s="7">
        <v>0.86599999999999999</v>
      </c>
      <c r="R320" s="111">
        <v>0.125</v>
      </c>
      <c r="S320" s="124">
        <v>1881.425533587787</v>
      </c>
      <c r="T320" s="124">
        <v>7193.6662229007616</v>
      </c>
      <c r="U320" s="124">
        <v>10917.092922900771</v>
      </c>
      <c r="V320" s="124">
        <v>3.6746648854961839</v>
      </c>
      <c r="W320" s="7">
        <v>0.18203454894433779</v>
      </c>
      <c r="X320" s="7">
        <v>1.4225999999999999</v>
      </c>
      <c r="Y320" s="122">
        <v>44.19166666666667</v>
      </c>
      <c r="Z320" s="99">
        <v>30</v>
      </c>
      <c r="AA320" s="122">
        <f t="shared" si="8"/>
        <v>12.325138671999998</v>
      </c>
      <c r="AB320" s="122">
        <f t="shared" si="9"/>
        <v>37386.36363636364</v>
      </c>
      <c r="AC320" t="s">
        <v>734</v>
      </c>
    </row>
    <row r="321" spans="1:29" x14ac:dyDescent="0.35">
      <c r="A321" s="34" t="s">
        <v>62</v>
      </c>
      <c r="B321" s="14">
        <f>B320</f>
        <v>4</v>
      </c>
      <c r="C321" s="8" t="s">
        <v>45</v>
      </c>
      <c r="D321" s="14">
        <v>2</v>
      </c>
      <c r="E321" s="14">
        <v>3289</v>
      </c>
      <c r="F321" s="14">
        <v>3290.5</v>
      </c>
      <c r="G321" s="14">
        <f t="shared" si="11"/>
        <v>3118</v>
      </c>
      <c r="H321" s="8">
        <v>14</v>
      </c>
      <c r="I321" s="8">
        <v>212.9</v>
      </c>
      <c r="J321" s="8">
        <v>25.9</v>
      </c>
      <c r="K321" s="8">
        <v>4.3999999999999997E-2</v>
      </c>
      <c r="L321" s="8">
        <v>1645</v>
      </c>
      <c r="M321" s="8">
        <v>0.35299999999999998</v>
      </c>
      <c r="N321" s="8">
        <v>262</v>
      </c>
      <c r="O321" s="8">
        <v>1.4</v>
      </c>
      <c r="P321" s="8">
        <v>49.36</v>
      </c>
      <c r="Q321" s="7">
        <v>0.86599999999999999</v>
      </c>
      <c r="R321" s="111">
        <v>0.125</v>
      </c>
      <c r="S321" s="124">
        <v>1881.425533587787</v>
      </c>
      <c r="T321" s="124">
        <v>7193.6662229007616</v>
      </c>
      <c r="U321" s="124">
        <v>10917.092922900771</v>
      </c>
      <c r="V321" s="124">
        <v>3.6746648854961839</v>
      </c>
      <c r="W321" s="7">
        <v>0.18203454894433779</v>
      </c>
      <c r="X321" s="7">
        <v>1.4225999999999999</v>
      </c>
      <c r="Y321" s="122">
        <v>44.19166666666667</v>
      </c>
      <c r="Z321" s="99">
        <v>30</v>
      </c>
      <c r="AA321" s="122">
        <f t="shared" si="8"/>
        <v>12.325138671999998</v>
      </c>
      <c r="AB321" s="122">
        <f t="shared" si="9"/>
        <v>37386.36363636364</v>
      </c>
      <c r="AC321" t="s">
        <v>735</v>
      </c>
    </row>
    <row r="322" spans="1:29" x14ac:dyDescent="0.35">
      <c r="A322" s="34" t="s">
        <v>62</v>
      </c>
      <c r="B322" s="14">
        <v>3</v>
      </c>
      <c r="C322" s="8" t="s">
        <v>45</v>
      </c>
      <c r="D322" s="14">
        <v>1</v>
      </c>
      <c r="E322" s="14">
        <v>3342</v>
      </c>
      <c r="F322" s="14">
        <v>3343.5</v>
      </c>
      <c r="G322" s="14">
        <f t="shared" si="11"/>
        <v>3171</v>
      </c>
      <c r="H322" s="8">
        <v>14</v>
      </c>
      <c r="I322" s="8">
        <v>156.1</v>
      </c>
      <c r="J322" s="8">
        <v>48.9</v>
      </c>
      <c r="K322" s="8">
        <v>0.23799999999999999</v>
      </c>
      <c r="L322" s="8">
        <v>1737</v>
      </c>
      <c r="M322" s="8">
        <v>0.54400000000000004</v>
      </c>
      <c r="N322" s="8">
        <v>2310</v>
      </c>
      <c r="O322" s="8">
        <v>34.4</v>
      </c>
      <c r="P322" s="8">
        <v>318.74</v>
      </c>
      <c r="Q322" s="7">
        <v>0.84456160021256266</v>
      </c>
      <c r="R322" s="111">
        <v>0.108</v>
      </c>
      <c r="S322" s="124">
        <v>1914.8437517766499</v>
      </c>
      <c r="T322" s="124"/>
      <c r="U322" s="124"/>
      <c r="V322" s="124"/>
      <c r="W322" s="7">
        <v>0.15676575505350773</v>
      </c>
      <c r="X322" s="7">
        <v>1.9776</v>
      </c>
      <c r="Y322" s="122">
        <v>44.247931034482768</v>
      </c>
      <c r="Z322" s="99">
        <v>30.1</v>
      </c>
      <c r="AA322" s="122">
        <f t="shared" si="8"/>
        <v>92.289529415999979</v>
      </c>
      <c r="AB322" s="122">
        <f t="shared" si="9"/>
        <v>7298.3193277310929</v>
      </c>
      <c r="AC322" t="s">
        <v>736</v>
      </c>
    </row>
    <row r="323" spans="1:29" x14ac:dyDescent="0.35">
      <c r="A323" s="34" t="s">
        <v>62</v>
      </c>
      <c r="B323" s="14">
        <f>B322</f>
        <v>3</v>
      </c>
      <c r="C323" s="8" t="s">
        <v>45</v>
      </c>
      <c r="D323" s="14">
        <v>2</v>
      </c>
      <c r="E323" s="14">
        <v>3370</v>
      </c>
      <c r="F323" s="14">
        <v>3371.5</v>
      </c>
      <c r="G323" s="14">
        <f t="shared" si="11"/>
        <v>3199</v>
      </c>
      <c r="H323" s="8">
        <v>14</v>
      </c>
      <c r="I323" s="8">
        <v>156.1</v>
      </c>
      <c r="J323" s="8">
        <v>48.9</v>
      </c>
      <c r="K323" s="8">
        <v>0.23799999999999999</v>
      </c>
      <c r="L323" s="8">
        <v>1737</v>
      </c>
      <c r="M323" s="8">
        <v>0.54400000000000004</v>
      </c>
      <c r="N323" s="8">
        <v>2310</v>
      </c>
      <c r="O323" s="8">
        <v>34.4</v>
      </c>
      <c r="P323" s="8">
        <v>318.74</v>
      </c>
      <c r="Q323" s="7">
        <v>0.84456160021256266</v>
      </c>
      <c r="R323" s="111">
        <v>0.108</v>
      </c>
      <c r="S323" s="124">
        <v>1914.8437517766499</v>
      </c>
      <c r="T323" s="124"/>
      <c r="U323" s="124"/>
      <c r="V323" s="124"/>
      <c r="W323" s="7">
        <v>0.15676575505350773</v>
      </c>
      <c r="X323" s="7">
        <v>1.9776</v>
      </c>
      <c r="Y323" s="122">
        <v>44.247931034482768</v>
      </c>
      <c r="Z323" s="99">
        <v>30.1</v>
      </c>
      <c r="AA323" s="122">
        <f t="shared" ref="AA323:AA386" si="14">I323*J323*K323*2*0.0254</f>
        <v>92.289529415999979</v>
      </c>
      <c r="AB323" s="122">
        <f t="shared" ref="AB323:AB386" si="15">L323/K323</f>
        <v>7298.3193277310929</v>
      </c>
      <c r="AC323" t="s">
        <v>737</v>
      </c>
    </row>
    <row r="324" spans="1:29" x14ac:dyDescent="0.35">
      <c r="A324" s="34" t="s">
        <v>62</v>
      </c>
      <c r="B324" s="14">
        <v>2</v>
      </c>
      <c r="C324" s="8" t="s">
        <v>45</v>
      </c>
      <c r="D324" s="14">
        <v>1</v>
      </c>
      <c r="E324" s="14">
        <v>3397.2</v>
      </c>
      <c r="F324" s="14">
        <v>3398</v>
      </c>
      <c r="G324" s="14">
        <f t="shared" si="11"/>
        <v>3226.2</v>
      </c>
      <c r="H324" s="8">
        <v>7</v>
      </c>
      <c r="I324" s="8">
        <v>26.7</v>
      </c>
      <c r="J324" s="8">
        <v>9.6</v>
      </c>
      <c r="K324" s="8">
        <v>1.9E-2</v>
      </c>
      <c r="L324" s="8">
        <v>697</v>
      </c>
      <c r="M324" s="8">
        <v>0</v>
      </c>
      <c r="N324" s="8">
        <v>4</v>
      </c>
      <c r="O324" s="8">
        <v>0.2</v>
      </c>
      <c r="P324" s="8">
        <v>216.8</v>
      </c>
      <c r="Q324" s="7">
        <v>0.82440669082259832</v>
      </c>
      <c r="R324" s="111">
        <v>0.106</v>
      </c>
      <c r="S324" s="124">
        <v>2127.5574789062512</v>
      </c>
      <c r="T324" s="124">
        <v>7186.3715804687527</v>
      </c>
      <c r="U324" s="124">
        <v>11448.229947656249</v>
      </c>
      <c r="V324" s="124">
        <v>5.7909476562500011</v>
      </c>
      <c r="W324" s="7">
        <v>0.16566455696202531</v>
      </c>
      <c r="X324" s="7">
        <v>0.94230000000000003</v>
      </c>
      <c r="Y324" s="122">
        <v>45.879999999999995</v>
      </c>
      <c r="Z324" s="99">
        <v>30.6</v>
      </c>
      <c r="AA324" s="122">
        <f t="shared" si="14"/>
        <v>0.24740006399999998</v>
      </c>
      <c r="AB324" s="122">
        <f t="shared" si="15"/>
        <v>36684.210526315794</v>
      </c>
      <c r="AC324" t="s">
        <v>738</v>
      </c>
    </row>
    <row r="325" spans="1:29" x14ac:dyDescent="0.35">
      <c r="A325" s="34" t="s">
        <v>62</v>
      </c>
      <c r="B325" s="14">
        <f>B324</f>
        <v>2</v>
      </c>
      <c r="C325" s="8" t="s">
        <v>45</v>
      </c>
      <c r="D325" s="14">
        <v>2</v>
      </c>
      <c r="E325" s="14">
        <v>3421</v>
      </c>
      <c r="F325" s="14">
        <v>3423.5</v>
      </c>
      <c r="G325" s="14">
        <f t="shared" si="11"/>
        <v>3250</v>
      </c>
      <c r="H325" s="8">
        <v>24</v>
      </c>
      <c r="I325" s="8">
        <v>323.60000000000002</v>
      </c>
      <c r="J325" s="8">
        <v>17.5</v>
      </c>
      <c r="K325" s="8">
        <v>0.183</v>
      </c>
      <c r="L325" s="8">
        <v>1341</v>
      </c>
      <c r="M325" s="8">
        <v>0.52500000000000002</v>
      </c>
      <c r="N325" s="8">
        <v>2621</v>
      </c>
      <c r="O325" s="8">
        <v>8.1999999999999993</v>
      </c>
      <c r="P325" s="8">
        <v>216.8</v>
      </c>
      <c r="Q325" s="7">
        <v>0.82440669082259832</v>
      </c>
      <c r="R325" s="111">
        <v>0.106</v>
      </c>
      <c r="S325" s="124">
        <v>2127.5574789062512</v>
      </c>
      <c r="T325" s="124">
        <v>7186.3715804687527</v>
      </c>
      <c r="U325" s="124">
        <v>11448.229947656249</v>
      </c>
      <c r="V325" s="124">
        <v>5.7909476562500011</v>
      </c>
      <c r="W325" s="7">
        <v>0.16566455696202531</v>
      </c>
      <c r="X325" s="7">
        <v>0.94230000000000003</v>
      </c>
      <c r="Y325" s="122">
        <v>45.879999999999995</v>
      </c>
      <c r="Z325" s="99">
        <v>30.6</v>
      </c>
      <c r="AA325" s="122">
        <f t="shared" si="14"/>
        <v>52.645513199999996</v>
      </c>
      <c r="AB325" s="122">
        <f t="shared" si="15"/>
        <v>7327.8688524590161</v>
      </c>
      <c r="AC325" t="s">
        <v>739</v>
      </c>
    </row>
    <row r="326" spans="1:29" x14ac:dyDescent="0.35">
      <c r="A326" s="34" t="s">
        <v>62</v>
      </c>
      <c r="B326" s="14">
        <v>1</v>
      </c>
      <c r="C326" s="8" t="s">
        <v>45</v>
      </c>
      <c r="D326" s="14">
        <v>1</v>
      </c>
      <c r="E326" s="14">
        <v>3474.6</v>
      </c>
      <c r="F326" s="14">
        <v>3475.8</v>
      </c>
      <c r="G326" s="14">
        <f t="shared" si="11"/>
        <v>3303.6</v>
      </c>
      <c r="H326" s="8">
        <v>11</v>
      </c>
      <c r="I326" s="8">
        <v>70.900000000000006</v>
      </c>
      <c r="J326" s="8">
        <v>31.8</v>
      </c>
      <c r="K326" s="8">
        <v>0.34300000000000003</v>
      </c>
      <c r="L326" s="8">
        <v>1513</v>
      </c>
      <c r="M326" s="8">
        <v>0.54700000000000004</v>
      </c>
      <c r="N326" s="8">
        <v>4243</v>
      </c>
      <c r="O326" s="8">
        <v>59.1</v>
      </c>
      <c r="P326" s="8">
        <v>317.51100000000002</v>
      </c>
      <c r="Q326" s="7">
        <v>0.82018311419437218</v>
      </c>
      <c r="R326" s="111">
        <v>9.0999999999999998E-2</v>
      </c>
      <c r="S326" s="124">
        <v>1901.210967692308</v>
      </c>
      <c r="T326" s="124">
        <v>7085.0861596153854</v>
      </c>
      <c r="U326" s="124">
        <v>11782.409339615389</v>
      </c>
      <c r="V326" s="124">
        <v>4.6274976923076911</v>
      </c>
      <c r="W326" s="7">
        <v>0.1198940352076568</v>
      </c>
      <c r="X326" s="7">
        <v>2.1044999999999998</v>
      </c>
      <c r="Y326" s="122">
        <v>54.972236842105261</v>
      </c>
      <c r="Z326" s="99">
        <v>30</v>
      </c>
      <c r="AA326" s="122">
        <f t="shared" si="14"/>
        <v>39.285400728000006</v>
      </c>
      <c r="AB326" s="122">
        <f t="shared" si="15"/>
        <v>4411.078717201166</v>
      </c>
      <c r="AC326" t="s">
        <v>740</v>
      </c>
    </row>
    <row r="327" spans="1:29" x14ac:dyDescent="0.35">
      <c r="A327" s="34" t="s">
        <v>62</v>
      </c>
      <c r="B327" s="14">
        <f t="shared" ref="B327:B328" si="16">B326</f>
        <v>1</v>
      </c>
      <c r="C327" s="8" t="s">
        <v>45</v>
      </c>
      <c r="D327" s="14">
        <v>2</v>
      </c>
      <c r="E327" s="14">
        <v>3490.8</v>
      </c>
      <c r="F327" s="14">
        <v>3491.8</v>
      </c>
      <c r="G327" s="14">
        <f t="shared" si="11"/>
        <v>3319.8</v>
      </c>
      <c r="H327" s="8">
        <v>9</v>
      </c>
      <c r="I327" s="8">
        <v>129.1</v>
      </c>
      <c r="J327" s="8">
        <v>11.4</v>
      </c>
      <c r="K327" s="8">
        <v>0.19</v>
      </c>
      <c r="L327" s="8">
        <v>1706</v>
      </c>
      <c r="M327" s="8">
        <v>0.438</v>
      </c>
      <c r="N327" s="8">
        <v>2597</v>
      </c>
      <c r="O327" s="8">
        <v>30.7</v>
      </c>
      <c r="P327" s="8">
        <v>317.51100000000002</v>
      </c>
      <c r="Q327" s="7">
        <v>0.82018311419437218</v>
      </c>
      <c r="R327" s="111">
        <v>9.0999999999999998E-2</v>
      </c>
      <c r="S327" s="124">
        <v>1901.210967692308</v>
      </c>
      <c r="T327" s="124">
        <v>7085.0861596153854</v>
      </c>
      <c r="U327" s="124">
        <v>11782.409339615389</v>
      </c>
      <c r="V327" s="124">
        <v>4.6274976923076911</v>
      </c>
      <c r="W327" s="7">
        <v>0.1198940352076568</v>
      </c>
      <c r="X327" s="7">
        <v>2.1044999999999998</v>
      </c>
      <c r="Y327" s="122">
        <v>54.972236842105261</v>
      </c>
      <c r="Z327" s="99">
        <v>30</v>
      </c>
      <c r="AA327" s="122">
        <f t="shared" si="14"/>
        <v>14.20523448</v>
      </c>
      <c r="AB327" s="122">
        <f t="shared" si="15"/>
        <v>8978.9473684210534</v>
      </c>
      <c r="AC327" t="s">
        <v>741</v>
      </c>
    </row>
    <row r="328" spans="1:29" x14ac:dyDescent="0.35">
      <c r="A328" s="34" t="s">
        <v>62</v>
      </c>
      <c r="B328" s="14">
        <f t="shared" si="16"/>
        <v>1</v>
      </c>
      <c r="C328" s="8" t="s">
        <v>45</v>
      </c>
      <c r="D328" s="14">
        <v>3</v>
      </c>
      <c r="E328" s="14">
        <v>3522</v>
      </c>
      <c r="F328" s="14">
        <v>3523</v>
      </c>
      <c r="G328" s="14">
        <f t="shared" si="11"/>
        <v>3351</v>
      </c>
      <c r="H328" s="8">
        <v>9</v>
      </c>
      <c r="I328" s="8">
        <v>118</v>
      </c>
      <c r="J328" s="8">
        <v>10.5</v>
      </c>
      <c r="K328" s="8">
        <v>0.25</v>
      </c>
      <c r="L328" s="8">
        <v>1588</v>
      </c>
      <c r="M328" s="8">
        <v>0.46100000000000002</v>
      </c>
      <c r="N328" s="8">
        <v>2949</v>
      </c>
      <c r="O328" s="8">
        <v>25.4</v>
      </c>
      <c r="P328" s="8">
        <v>317.51100000000002</v>
      </c>
      <c r="Q328" s="7">
        <v>0.82018311419437218</v>
      </c>
      <c r="R328" s="111">
        <v>9.0999999999999998E-2</v>
      </c>
      <c r="S328" s="124">
        <v>1901.210967692308</v>
      </c>
      <c r="T328" s="124">
        <v>7085.0861596153854</v>
      </c>
      <c r="U328" s="124">
        <v>11782.409339615389</v>
      </c>
      <c r="V328" s="124">
        <v>4.6274976923076911</v>
      </c>
      <c r="W328" s="7">
        <v>0.1198940352076568</v>
      </c>
      <c r="X328" s="7">
        <v>2.1044999999999998</v>
      </c>
      <c r="Y328" s="122">
        <v>54.972236842105261</v>
      </c>
      <c r="Z328" s="99">
        <v>30</v>
      </c>
      <c r="AA328" s="122">
        <f t="shared" si="14"/>
        <v>15.735299999999999</v>
      </c>
      <c r="AB328" s="122">
        <f t="shared" si="15"/>
        <v>6352</v>
      </c>
      <c r="AC328" t="s">
        <v>742</v>
      </c>
    </row>
    <row r="329" spans="1:29" x14ac:dyDescent="0.35">
      <c r="A329" s="34" t="s">
        <v>64</v>
      </c>
      <c r="B329" s="14">
        <v>5</v>
      </c>
      <c r="C329" s="8" t="s">
        <v>45</v>
      </c>
      <c r="D329" s="14">
        <v>1</v>
      </c>
      <c r="E329" s="14">
        <v>3273.8</v>
      </c>
      <c r="F329" s="14">
        <v>3274.6</v>
      </c>
      <c r="G329" s="14">
        <f>E329-187</f>
        <v>3086.8</v>
      </c>
      <c r="H329" s="8">
        <v>7</v>
      </c>
      <c r="I329" s="8">
        <v>88.8</v>
      </c>
      <c r="J329" s="8">
        <v>8.6999999999999993</v>
      </c>
      <c r="K329" s="8">
        <v>0.314</v>
      </c>
      <c r="L329" s="8">
        <v>2410</v>
      </c>
      <c r="M329" s="8">
        <v>0.73799999999999999</v>
      </c>
      <c r="N329" s="8">
        <v>1760</v>
      </c>
      <c r="O329" s="8">
        <v>1034.9000000000001</v>
      </c>
      <c r="P329" s="8">
        <v>151.21100000000001</v>
      </c>
      <c r="Q329" s="7">
        <v>0.96599999999999997</v>
      </c>
      <c r="R329" s="111">
        <v>0.11700000000000001</v>
      </c>
      <c r="S329" s="124"/>
      <c r="T329" s="124">
        <v>7022.284701111108</v>
      </c>
      <c r="U329" s="124">
        <v>10805.821664444449</v>
      </c>
      <c r="V329" s="124">
        <v>6.3393438888888882</v>
      </c>
      <c r="W329" s="7">
        <v>0.18466476462196862</v>
      </c>
      <c r="X329" s="7">
        <v>0.77669999999999995</v>
      </c>
      <c r="Y329" s="122">
        <v>47</v>
      </c>
      <c r="Z329" s="99">
        <v>24.2</v>
      </c>
      <c r="AA329" s="122">
        <f t="shared" si="14"/>
        <v>12.323259071999999</v>
      </c>
      <c r="AB329" s="122">
        <f t="shared" si="15"/>
        <v>7675.1592356687897</v>
      </c>
      <c r="AC329" t="s">
        <v>743</v>
      </c>
    </row>
    <row r="330" spans="1:29" x14ac:dyDescent="0.35">
      <c r="A330" s="34" t="s">
        <v>64</v>
      </c>
      <c r="B330" s="14">
        <f t="shared" ref="B330:B331" si="17">B329</f>
        <v>5</v>
      </c>
      <c r="C330" s="8" t="s">
        <v>45</v>
      </c>
      <c r="D330" s="14">
        <v>2</v>
      </c>
      <c r="E330" s="14">
        <v>3297</v>
      </c>
      <c r="F330" s="14">
        <v>3298.4</v>
      </c>
      <c r="G330" s="14">
        <f t="shared" ref="G330:G345" si="18">E330-187</f>
        <v>3110</v>
      </c>
      <c r="H330" s="8">
        <v>13</v>
      </c>
      <c r="I330" s="8">
        <v>207.4</v>
      </c>
      <c r="J330" s="8">
        <v>6.9</v>
      </c>
      <c r="K330" s="8">
        <v>0.19600000000000001</v>
      </c>
      <c r="L330" s="8">
        <v>2658</v>
      </c>
      <c r="M330" s="8">
        <v>0.56999999999999995</v>
      </c>
      <c r="N330" s="8">
        <v>1373</v>
      </c>
      <c r="O330" s="8">
        <v>6.7</v>
      </c>
      <c r="P330" s="8">
        <v>151.21100000000001</v>
      </c>
      <c r="Q330" s="7">
        <v>0.96599999999999997</v>
      </c>
      <c r="R330" s="111">
        <v>0.11700000000000001</v>
      </c>
      <c r="S330" s="124"/>
      <c r="T330" s="124">
        <v>7022.284701111108</v>
      </c>
      <c r="U330" s="124">
        <v>10805.821664444449</v>
      </c>
      <c r="V330" s="124">
        <v>6.3393438888888882</v>
      </c>
      <c r="W330" s="7">
        <v>0.18466476462196862</v>
      </c>
      <c r="X330" s="7">
        <v>0.77669999999999995</v>
      </c>
      <c r="Y330" s="122">
        <v>47</v>
      </c>
      <c r="Z330" s="99">
        <v>24.2</v>
      </c>
      <c r="AA330" s="122">
        <f t="shared" si="14"/>
        <v>14.248778208000001</v>
      </c>
      <c r="AB330" s="122">
        <f t="shared" si="15"/>
        <v>13561.224489795917</v>
      </c>
      <c r="AC330" t="s">
        <v>744</v>
      </c>
    </row>
    <row r="331" spans="1:29" x14ac:dyDescent="0.35">
      <c r="A331" s="34" t="s">
        <v>64</v>
      </c>
      <c r="B331" s="14">
        <f t="shared" si="17"/>
        <v>5</v>
      </c>
      <c r="C331" s="8" t="s">
        <v>45</v>
      </c>
      <c r="D331" s="14">
        <v>3</v>
      </c>
      <c r="E331" s="14">
        <v>3319.2</v>
      </c>
      <c r="F331" s="14">
        <v>3320</v>
      </c>
      <c r="G331" s="14">
        <f t="shared" si="18"/>
        <v>3132.2</v>
      </c>
      <c r="H331" s="8">
        <v>7</v>
      </c>
      <c r="I331" s="8">
        <v>112.7</v>
      </c>
      <c r="J331" s="8">
        <v>6.6</v>
      </c>
      <c r="K331" s="8">
        <v>0.17699999999999999</v>
      </c>
      <c r="L331" s="8">
        <v>2655</v>
      </c>
      <c r="M331" s="8">
        <v>0.58099999999999996</v>
      </c>
      <c r="N331" s="8">
        <v>1396</v>
      </c>
      <c r="O331" s="8">
        <v>37.799999999999997</v>
      </c>
      <c r="P331" s="8">
        <v>151.21100000000001</v>
      </c>
      <c r="Q331" s="7">
        <v>0.96599999999999997</v>
      </c>
      <c r="R331" s="111">
        <v>0.11700000000000001</v>
      </c>
      <c r="S331" s="124"/>
      <c r="T331" s="124">
        <v>7022.284701111108</v>
      </c>
      <c r="U331" s="124">
        <v>10805.821664444449</v>
      </c>
      <c r="V331" s="124">
        <v>6.3393438888888882</v>
      </c>
      <c r="W331" s="7">
        <v>0.18466476462196862</v>
      </c>
      <c r="X331" s="7">
        <v>0.77669999999999995</v>
      </c>
      <c r="Y331" s="122">
        <v>47</v>
      </c>
      <c r="Z331" s="99">
        <v>24.2</v>
      </c>
      <c r="AA331" s="122">
        <f t="shared" si="14"/>
        <v>6.6881319119999993</v>
      </c>
      <c r="AB331" s="122">
        <f t="shared" si="15"/>
        <v>15000</v>
      </c>
      <c r="AC331" t="s">
        <v>745</v>
      </c>
    </row>
    <row r="332" spans="1:29" x14ac:dyDescent="0.35">
      <c r="A332" s="34" t="s">
        <v>64</v>
      </c>
      <c r="B332" s="12">
        <v>4</v>
      </c>
      <c r="C332" s="8" t="s">
        <v>45</v>
      </c>
      <c r="D332" s="12">
        <v>1</v>
      </c>
      <c r="E332" s="12">
        <v>3339.6</v>
      </c>
      <c r="F332" s="12">
        <v>3341</v>
      </c>
      <c r="G332" s="12">
        <f t="shared" si="18"/>
        <v>3152.6</v>
      </c>
      <c r="H332" s="8">
        <v>13</v>
      </c>
      <c r="I332" s="8">
        <v>243.6</v>
      </c>
      <c r="J332" s="8">
        <v>9.3000000000000007</v>
      </c>
      <c r="K332" s="8">
        <v>0.22500000000000001</v>
      </c>
      <c r="L332" s="8">
        <v>1579</v>
      </c>
      <c r="M332" s="8">
        <v>0.55400000000000005</v>
      </c>
      <c r="N332" s="8">
        <v>1448</v>
      </c>
      <c r="O332" s="8">
        <v>10.7</v>
      </c>
      <c r="P332" s="8">
        <v>164.738</v>
      </c>
      <c r="Q332" s="7">
        <v>0.94399999999999995</v>
      </c>
      <c r="R332" s="111">
        <v>0.11899999999999999</v>
      </c>
      <c r="S332" s="124">
        <v>2261.3722160919551</v>
      </c>
      <c r="T332" s="124"/>
      <c r="U332" s="124"/>
      <c r="V332" s="124"/>
      <c r="W332" s="7">
        <v>0.18652606912712361</v>
      </c>
      <c r="X332" s="7">
        <v>0.95519999999999994</v>
      </c>
      <c r="Y332" s="122">
        <v>46.6</v>
      </c>
      <c r="Z332" s="99">
        <v>24.1</v>
      </c>
      <c r="AA332" s="122">
        <f t="shared" si="14"/>
        <v>25.8944364</v>
      </c>
      <c r="AB332" s="122">
        <f t="shared" si="15"/>
        <v>7017.7777777777774</v>
      </c>
      <c r="AC332" t="s">
        <v>746</v>
      </c>
    </row>
    <row r="333" spans="1:29" x14ac:dyDescent="0.35">
      <c r="A333" s="34" t="s">
        <v>64</v>
      </c>
      <c r="B333" s="12">
        <f t="shared" ref="B333:B334" si="19">B332</f>
        <v>4</v>
      </c>
      <c r="C333" s="8" t="s">
        <v>45</v>
      </c>
      <c r="D333" s="12">
        <v>2</v>
      </c>
      <c r="E333" s="12">
        <v>3352.6</v>
      </c>
      <c r="F333" s="12">
        <v>3353.4</v>
      </c>
      <c r="G333" s="12">
        <f t="shared" si="18"/>
        <v>3165.6</v>
      </c>
      <c r="H333" s="8">
        <v>7</v>
      </c>
      <c r="I333" s="8">
        <v>142.1</v>
      </c>
      <c r="J333" s="8">
        <v>5.6</v>
      </c>
      <c r="K333" s="8">
        <v>0.159</v>
      </c>
      <c r="L333" s="8">
        <v>1611</v>
      </c>
      <c r="M333" s="8">
        <v>0.439</v>
      </c>
      <c r="N333" s="8">
        <v>1191</v>
      </c>
      <c r="O333" s="8">
        <v>20.9</v>
      </c>
      <c r="P333" s="8">
        <v>164.738</v>
      </c>
      <c r="Q333" s="7">
        <v>0.94399999999999995</v>
      </c>
      <c r="R333" s="111">
        <v>0.11899999999999999</v>
      </c>
      <c r="S333" s="124">
        <v>2261.3722160919551</v>
      </c>
      <c r="T333" s="124"/>
      <c r="U333" s="124"/>
      <c r="V333" s="124"/>
      <c r="W333" s="7">
        <v>0.18652606912712361</v>
      </c>
      <c r="X333" s="7">
        <v>0.95519999999999994</v>
      </c>
      <c r="Y333" s="122">
        <v>46.6</v>
      </c>
      <c r="Z333" s="99">
        <v>24.1</v>
      </c>
      <c r="AA333" s="122">
        <f t="shared" si="14"/>
        <v>6.4275126719999989</v>
      </c>
      <c r="AB333" s="122">
        <f t="shared" si="15"/>
        <v>10132.075471698114</v>
      </c>
      <c r="AC333" t="s">
        <v>747</v>
      </c>
    </row>
    <row r="334" spans="1:29" x14ac:dyDescent="0.35">
      <c r="A334" s="34" t="s">
        <v>64</v>
      </c>
      <c r="B334" s="12">
        <f t="shared" si="19"/>
        <v>4</v>
      </c>
      <c r="C334" s="8" t="s">
        <v>45</v>
      </c>
      <c r="D334" s="12">
        <v>3</v>
      </c>
      <c r="E334" s="12">
        <v>3380</v>
      </c>
      <c r="F334" s="12">
        <v>3380.8</v>
      </c>
      <c r="G334" s="12">
        <f t="shared" si="18"/>
        <v>3193</v>
      </c>
      <c r="H334" s="8">
        <v>7</v>
      </c>
      <c r="I334" s="8">
        <v>145.19999999999999</v>
      </c>
      <c r="J334" s="8">
        <v>5</v>
      </c>
      <c r="K334" s="8">
        <v>0.121</v>
      </c>
      <c r="L334" s="8">
        <v>1697</v>
      </c>
      <c r="M334" s="8">
        <v>0.378</v>
      </c>
      <c r="N334" s="8">
        <v>690</v>
      </c>
      <c r="O334" s="8">
        <v>14.5</v>
      </c>
      <c r="P334" s="8">
        <v>164.738</v>
      </c>
      <c r="Q334" s="7">
        <v>0.94399999999999995</v>
      </c>
      <c r="R334" s="111">
        <v>0.11899999999999999</v>
      </c>
      <c r="S334" s="124">
        <v>2261.3722160919551</v>
      </c>
      <c r="T334" s="124"/>
      <c r="U334" s="124"/>
      <c r="V334" s="124"/>
      <c r="W334" s="7">
        <v>0.18652606912712361</v>
      </c>
      <c r="X334" s="7">
        <v>0.95519999999999994</v>
      </c>
      <c r="Y334" s="122">
        <v>46.6</v>
      </c>
      <c r="Z334" s="99">
        <v>24.1</v>
      </c>
      <c r="AA334" s="122">
        <f t="shared" si="14"/>
        <v>4.4625767999999999</v>
      </c>
      <c r="AB334" s="122">
        <f t="shared" si="15"/>
        <v>14024.793388429753</v>
      </c>
      <c r="AC334" t="s">
        <v>748</v>
      </c>
    </row>
    <row r="335" spans="1:29" x14ac:dyDescent="0.35">
      <c r="A335" s="34" t="s">
        <v>64</v>
      </c>
      <c r="B335" s="14">
        <v>3</v>
      </c>
      <c r="C335" s="8" t="s">
        <v>45</v>
      </c>
      <c r="D335" s="14">
        <v>1</v>
      </c>
      <c r="E335" s="14">
        <v>3403</v>
      </c>
      <c r="F335" s="14">
        <v>3404</v>
      </c>
      <c r="G335" s="14">
        <f t="shared" si="18"/>
        <v>3216</v>
      </c>
      <c r="H335" s="8">
        <v>9</v>
      </c>
      <c r="I335" s="8">
        <v>172.1</v>
      </c>
      <c r="J335" s="8">
        <v>7.2</v>
      </c>
      <c r="K335" s="8">
        <v>0.3</v>
      </c>
      <c r="L335" s="8">
        <v>2765</v>
      </c>
      <c r="M335" s="8">
        <v>0.371</v>
      </c>
      <c r="N335" s="8">
        <v>2790</v>
      </c>
      <c r="O335" s="8">
        <v>24.7</v>
      </c>
      <c r="P335" s="8">
        <v>291.90100000000001</v>
      </c>
      <c r="Q335" s="7">
        <v>1.04</v>
      </c>
      <c r="R335" s="111">
        <v>0.112</v>
      </c>
      <c r="S335" s="124">
        <v>2181.399259146342</v>
      </c>
      <c r="T335" s="124">
        <v>7293.745904268294</v>
      </c>
      <c r="U335" s="124">
        <v>11312.54700609756</v>
      </c>
      <c r="V335" s="124">
        <v>5.1943999999999972</v>
      </c>
      <c r="W335" s="7">
        <v>0.16949924127465857</v>
      </c>
      <c r="X335" s="7">
        <v>1.3403999999999998</v>
      </c>
      <c r="Y335" s="122">
        <v>49.1</v>
      </c>
      <c r="Z335" s="99">
        <v>30.1</v>
      </c>
      <c r="AA335" s="122">
        <f t="shared" si="14"/>
        <v>18.884188799999997</v>
      </c>
      <c r="AB335" s="122">
        <f t="shared" si="15"/>
        <v>9216.6666666666679</v>
      </c>
      <c r="AC335" t="s">
        <v>749</v>
      </c>
    </row>
    <row r="336" spans="1:29" x14ac:dyDescent="0.35">
      <c r="A336" s="34" t="s">
        <v>64</v>
      </c>
      <c r="B336" s="14">
        <f t="shared" ref="B336:B338" si="20">B335</f>
        <v>3</v>
      </c>
      <c r="C336" s="8" t="s">
        <v>45</v>
      </c>
      <c r="D336" s="14">
        <v>2</v>
      </c>
      <c r="E336" s="14">
        <v>3424</v>
      </c>
      <c r="F336" s="14">
        <v>3424.8</v>
      </c>
      <c r="G336" s="14">
        <f t="shared" si="18"/>
        <v>3237</v>
      </c>
      <c r="H336" s="8">
        <v>7</v>
      </c>
      <c r="I336" s="8">
        <v>120.4</v>
      </c>
      <c r="J336" s="8">
        <v>8</v>
      </c>
      <c r="K336" s="8">
        <v>0.38300000000000001</v>
      </c>
      <c r="L336" s="8">
        <v>2618</v>
      </c>
      <c r="M336" s="8">
        <v>0.442</v>
      </c>
      <c r="N336" s="8">
        <v>3047</v>
      </c>
      <c r="O336" s="8">
        <v>38.6</v>
      </c>
      <c r="P336" s="8">
        <v>291.90100000000001</v>
      </c>
      <c r="Q336" s="7">
        <v>1.04</v>
      </c>
      <c r="R336" s="111">
        <v>0.112</v>
      </c>
      <c r="S336" s="124">
        <v>2181.399259146342</v>
      </c>
      <c r="T336" s="124">
        <v>7293.745904268294</v>
      </c>
      <c r="U336" s="124">
        <v>11312.54700609756</v>
      </c>
      <c r="V336" s="124">
        <v>5.1943999999999972</v>
      </c>
      <c r="W336" s="7">
        <v>0.16949924127465857</v>
      </c>
      <c r="X336" s="7">
        <v>1.3403999999999998</v>
      </c>
      <c r="Y336" s="122">
        <v>49.1</v>
      </c>
      <c r="Z336" s="99">
        <v>30.1</v>
      </c>
      <c r="AA336" s="122">
        <f t="shared" si="14"/>
        <v>18.740404480000002</v>
      </c>
      <c r="AB336" s="122">
        <f t="shared" si="15"/>
        <v>6835.5091383812005</v>
      </c>
      <c r="AC336" t="s">
        <v>750</v>
      </c>
    </row>
    <row r="337" spans="1:29" x14ac:dyDescent="0.35">
      <c r="A337" s="34" t="s">
        <v>64</v>
      </c>
      <c r="B337" s="14">
        <f t="shared" si="20"/>
        <v>3</v>
      </c>
      <c r="C337" s="8" t="s">
        <v>45</v>
      </c>
      <c r="D337" s="14">
        <v>3</v>
      </c>
      <c r="E337" s="14">
        <v>3432</v>
      </c>
      <c r="F337" s="14">
        <v>3432.6</v>
      </c>
      <c r="G337" s="14">
        <f t="shared" si="18"/>
        <v>3245</v>
      </c>
      <c r="H337" s="8">
        <v>5</v>
      </c>
      <c r="I337" s="8">
        <v>116.8</v>
      </c>
      <c r="J337" s="8">
        <v>5.6</v>
      </c>
      <c r="K337" s="8">
        <v>0.24299999999999999</v>
      </c>
      <c r="L337" s="8">
        <v>2607</v>
      </c>
      <c r="M337" s="8">
        <v>0.317</v>
      </c>
      <c r="N337" s="8">
        <v>2242</v>
      </c>
      <c r="O337" s="8">
        <v>19.5</v>
      </c>
      <c r="P337" s="8">
        <v>291.90100000000001</v>
      </c>
      <c r="Q337" s="7">
        <v>1.04</v>
      </c>
      <c r="R337" s="111">
        <v>0.112</v>
      </c>
      <c r="S337" s="124">
        <v>2181.399259146342</v>
      </c>
      <c r="T337" s="124">
        <v>7293.745904268294</v>
      </c>
      <c r="U337" s="124">
        <v>11312.54700609756</v>
      </c>
      <c r="V337" s="124">
        <v>5.1943999999999972</v>
      </c>
      <c r="W337" s="7">
        <v>0.16949924127465857</v>
      </c>
      <c r="X337" s="7">
        <v>1.3403999999999998</v>
      </c>
      <c r="Y337" s="122">
        <v>49.1</v>
      </c>
      <c r="Z337" s="99">
        <v>30.1</v>
      </c>
      <c r="AA337" s="122">
        <f t="shared" si="14"/>
        <v>8.0742251519999986</v>
      </c>
      <c r="AB337" s="122">
        <f t="shared" si="15"/>
        <v>10728.395061728395</v>
      </c>
      <c r="AC337" t="s">
        <v>751</v>
      </c>
    </row>
    <row r="338" spans="1:29" x14ac:dyDescent="0.35">
      <c r="A338" s="34" t="s">
        <v>64</v>
      </c>
      <c r="B338" s="14">
        <f t="shared" si="20"/>
        <v>3</v>
      </c>
      <c r="C338" s="8" t="s">
        <v>45</v>
      </c>
      <c r="D338" s="14">
        <v>4</v>
      </c>
      <c r="E338" s="14">
        <v>3439.5</v>
      </c>
      <c r="F338" s="14">
        <v>3440.3</v>
      </c>
      <c r="G338" s="14">
        <f t="shared" si="18"/>
        <v>3252.5</v>
      </c>
      <c r="H338" s="8">
        <v>7</v>
      </c>
      <c r="I338" s="8">
        <v>119.5</v>
      </c>
      <c r="J338" s="8">
        <v>9.4</v>
      </c>
      <c r="K338" s="8">
        <v>0.378</v>
      </c>
      <c r="L338" s="8">
        <v>2906</v>
      </c>
      <c r="M338" s="8">
        <v>0.435</v>
      </c>
      <c r="N338" s="8">
        <v>3740</v>
      </c>
      <c r="O338" s="8">
        <v>47.4</v>
      </c>
      <c r="P338" s="8">
        <v>291.90100000000001</v>
      </c>
      <c r="Q338" s="7">
        <v>1.04</v>
      </c>
      <c r="R338" s="111">
        <v>0.112</v>
      </c>
      <c r="S338" s="124">
        <v>2181.399259146342</v>
      </c>
      <c r="T338" s="124">
        <v>7293.745904268294</v>
      </c>
      <c r="U338" s="124">
        <v>11312.54700609756</v>
      </c>
      <c r="V338" s="124">
        <v>5.1943999999999972</v>
      </c>
      <c r="W338" s="7">
        <v>0.16949924127465857</v>
      </c>
      <c r="X338" s="7">
        <v>1.3403999999999998</v>
      </c>
      <c r="Y338" s="122">
        <v>49.1</v>
      </c>
      <c r="Z338" s="99">
        <v>30.1</v>
      </c>
      <c r="AA338" s="122">
        <f t="shared" si="14"/>
        <v>21.570055919999998</v>
      </c>
      <c r="AB338" s="122">
        <f t="shared" si="15"/>
        <v>7687.8306878306876</v>
      </c>
      <c r="AC338" t="s">
        <v>752</v>
      </c>
    </row>
    <row r="339" spans="1:29" x14ac:dyDescent="0.35">
      <c r="A339" s="34" t="s">
        <v>64</v>
      </c>
      <c r="B339" s="14">
        <v>2</v>
      </c>
      <c r="C339" s="8" t="s">
        <v>45</v>
      </c>
      <c r="D339" s="14">
        <v>1</v>
      </c>
      <c r="E339" s="14">
        <v>3507.2</v>
      </c>
      <c r="F339" s="14">
        <v>3508</v>
      </c>
      <c r="G339" s="14">
        <f t="shared" si="18"/>
        <v>3320.2</v>
      </c>
      <c r="H339" s="8">
        <v>7</v>
      </c>
      <c r="I339" s="8">
        <v>146.4</v>
      </c>
      <c r="J339" s="8">
        <v>7</v>
      </c>
      <c r="K339" s="8">
        <v>0.23200000000000001</v>
      </c>
      <c r="L339" s="8">
        <v>2730</v>
      </c>
      <c r="M339" s="8">
        <v>0.51100000000000001</v>
      </c>
      <c r="N339" s="8">
        <v>2131</v>
      </c>
      <c r="O339" s="8">
        <v>44.4</v>
      </c>
      <c r="P339" s="8">
        <v>235.48</v>
      </c>
      <c r="Q339" s="7">
        <v>0.97</v>
      </c>
      <c r="R339" s="111">
        <v>0.121</v>
      </c>
      <c r="S339" s="124">
        <v>2220.1014124463532</v>
      </c>
      <c r="T339" s="124"/>
      <c r="U339" s="124"/>
      <c r="V339" s="124"/>
      <c r="W339" s="7">
        <v>0.1908001916626737</v>
      </c>
      <c r="X339" s="7">
        <v>1.1946000000000001</v>
      </c>
      <c r="Y339" s="122">
        <v>46</v>
      </c>
      <c r="Z339" s="99">
        <v>24.3</v>
      </c>
      <c r="AA339" s="122">
        <f t="shared" si="14"/>
        <v>12.077882880000001</v>
      </c>
      <c r="AB339" s="122">
        <f t="shared" si="15"/>
        <v>11767.241379310344</v>
      </c>
      <c r="AC339" t="s">
        <v>753</v>
      </c>
    </row>
    <row r="340" spans="1:29" x14ac:dyDescent="0.35">
      <c r="A340" s="34" t="s">
        <v>64</v>
      </c>
      <c r="B340" s="14">
        <f t="shared" ref="B340:B342" si="21">B339</f>
        <v>2</v>
      </c>
      <c r="C340" s="8" t="s">
        <v>45</v>
      </c>
      <c r="D340" s="14">
        <v>2</v>
      </c>
      <c r="E340" s="14">
        <v>3518.6</v>
      </c>
      <c r="F340" s="14">
        <v>3519.4</v>
      </c>
      <c r="G340" s="14">
        <f t="shared" si="18"/>
        <v>3331.6</v>
      </c>
      <c r="H340" s="8">
        <v>7</v>
      </c>
      <c r="I340" s="8">
        <v>122.4</v>
      </c>
      <c r="J340" s="8">
        <v>6.2</v>
      </c>
      <c r="K340" s="8">
        <v>0.17699999999999999</v>
      </c>
      <c r="L340" s="8">
        <v>2784</v>
      </c>
      <c r="M340" s="8">
        <v>0.45300000000000001</v>
      </c>
      <c r="N340" s="8">
        <v>1506</v>
      </c>
      <c r="O340" s="8">
        <v>9.8000000000000007</v>
      </c>
      <c r="P340" s="8">
        <v>235.48</v>
      </c>
      <c r="Q340" s="7">
        <v>0.97</v>
      </c>
      <c r="R340" s="111">
        <v>0.121</v>
      </c>
      <c r="S340" s="124">
        <v>2220.1014124463532</v>
      </c>
      <c r="T340" s="124"/>
      <c r="U340" s="124"/>
      <c r="V340" s="124"/>
      <c r="W340" s="7">
        <v>0.1908001916626737</v>
      </c>
      <c r="X340" s="7">
        <v>1.1946000000000001</v>
      </c>
      <c r="Y340" s="122">
        <v>46</v>
      </c>
      <c r="Z340" s="99">
        <v>24.3</v>
      </c>
      <c r="AA340" s="122">
        <f t="shared" si="14"/>
        <v>6.8235454080000002</v>
      </c>
      <c r="AB340" s="122">
        <f t="shared" si="15"/>
        <v>15728.813559322034</v>
      </c>
      <c r="AC340" t="s">
        <v>754</v>
      </c>
    </row>
    <row r="341" spans="1:29" x14ac:dyDescent="0.35">
      <c r="A341" s="34" t="s">
        <v>64</v>
      </c>
      <c r="B341" s="14">
        <f t="shared" si="21"/>
        <v>2</v>
      </c>
      <c r="C341" s="8" t="s">
        <v>45</v>
      </c>
      <c r="D341" s="14">
        <v>3</v>
      </c>
      <c r="E341" s="14">
        <v>3546.8</v>
      </c>
      <c r="F341" s="14">
        <v>3547.6</v>
      </c>
      <c r="G341" s="14">
        <f t="shared" si="18"/>
        <v>3359.8</v>
      </c>
      <c r="H341" s="8">
        <v>7</v>
      </c>
      <c r="I341" s="8">
        <v>82.5</v>
      </c>
      <c r="J341" s="8">
        <v>10.199999999999999</v>
      </c>
      <c r="K341" s="8">
        <v>0.28000000000000003</v>
      </c>
      <c r="L341" s="8">
        <v>2191</v>
      </c>
      <c r="M341" s="8">
        <v>0.59499999999999997</v>
      </c>
      <c r="N341" s="8">
        <v>1985</v>
      </c>
      <c r="O341" s="8">
        <v>24.4</v>
      </c>
      <c r="P341" s="8">
        <v>235.48</v>
      </c>
      <c r="Q341" s="7">
        <v>0.97</v>
      </c>
      <c r="R341" s="111">
        <v>0.121</v>
      </c>
      <c r="S341" s="124">
        <v>2220.1014124463532</v>
      </c>
      <c r="T341" s="124"/>
      <c r="U341" s="124"/>
      <c r="V341" s="124"/>
      <c r="W341" s="7">
        <v>0.1908001916626737</v>
      </c>
      <c r="X341" s="7">
        <v>1.1946000000000001</v>
      </c>
      <c r="Y341" s="122">
        <v>46</v>
      </c>
      <c r="Z341" s="99">
        <v>24.3</v>
      </c>
      <c r="AA341" s="122">
        <f t="shared" si="14"/>
        <v>11.969495999999999</v>
      </c>
      <c r="AB341" s="122">
        <f t="shared" si="15"/>
        <v>7824.9999999999991</v>
      </c>
      <c r="AC341" t="s">
        <v>755</v>
      </c>
    </row>
    <row r="342" spans="1:29" x14ac:dyDescent="0.35">
      <c r="A342" s="34" t="s">
        <v>64</v>
      </c>
      <c r="B342" s="14">
        <f t="shared" si="21"/>
        <v>2</v>
      </c>
      <c r="C342" s="8" t="s">
        <v>45</v>
      </c>
      <c r="D342" s="14">
        <v>4</v>
      </c>
      <c r="E342" s="14">
        <v>3566</v>
      </c>
      <c r="F342" s="14">
        <v>3566.8</v>
      </c>
      <c r="G342" s="14">
        <f t="shared" si="18"/>
        <v>3379</v>
      </c>
      <c r="H342" s="8">
        <v>7</v>
      </c>
      <c r="I342" s="8">
        <v>202.3</v>
      </c>
      <c r="J342" s="8">
        <v>6.5</v>
      </c>
      <c r="K342" s="8">
        <v>0.32</v>
      </c>
      <c r="L342" s="8">
        <v>3069</v>
      </c>
      <c r="M342" s="8">
        <v>0.626</v>
      </c>
      <c r="N342" s="8">
        <v>3083</v>
      </c>
      <c r="O342" s="8">
        <v>15.5</v>
      </c>
      <c r="P342" s="8">
        <v>235.48</v>
      </c>
      <c r="Q342" s="7">
        <v>0.97</v>
      </c>
      <c r="R342" s="111">
        <v>0.121</v>
      </c>
      <c r="S342" s="124">
        <v>2220.1014124463532</v>
      </c>
      <c r="T342" s="124"/>
      <c r="U342" s="124"/>
      <c r="V342" s="124"/>
      <c r="W342" s="7">
        <v>0.1908001916626737</v>
      </c>
      <c r="X342" s="7">
        <v>1.1946000000000001</v>
      </c>
      <c r="Y342" s="122">
        <v>46</v>
      </c>
      <c r="Z342" s="99">
        <v>24.3</v>
      </c>
      <c r="AA342" s="122">
        <f t="shared" si="14"/>
        <v>21.375827200000003</v>
      </c>
      <c r="AB342" s="122">
        <f t="shared" si="15"/>
        <v>9590.625</v>
      </c>
      <c r="AC342" t="s">
        <v>756</v>
      </c>
    </row>
    <row r="343" spans="1:29" x14ac:dyDescent="0.35">
      <c r="A343" s="34" t="s">
        <v>64</v>
      </c>
      <c r="B343" s="12">
        <v>1</v>
      </c>
      <c r="C343" s="8" t="s">
        <v>45</v>
      </c>
      <c r="D343" s="12">
        <v>1</v>
      </c>
      <c r="E343" s="12">
        <v>3587.2</v>
      </c>
      <c r="F343" s="12">
        <v>3588.2</v>
      </c>
      <c r="G343" s="12">
        <f t="shared" si="18"/>
        <v>3400.2</v>
      </c>
      <c r="H343" s="8">
        <v>9</v>
      </c>
      <c r="I343" s="8">
        <v>85.3</v>
      </c>
      <c r="J343" s="8">
        <v>14.3</v>
      </c>
      <c r="K343" s="8">
        <v>0.76100000000000001</v>
      </c>
      <c r="L343" s="8">
        <v>2699</v>
      </c>
      <c r="M343" s="8">
        <v>0.56399999999999995</v>
      </c>
      <c r="N343" s="8">
        <v>5786</v>
      </c>
      <c r="O343" s="8">
        <v>68.900000000000006</v>
      </c>
      <c r="P343" s="8">
        <v>315.62099999999998</v>
      </c>
      <c r="Q343" s="7">
        <v>1.04</v>
      </c>
      <c r="R343" s="111">
        <v>0.13100000000000001</v>
      </c>
      <c r="S343" s="124">
        <v>1681.473332105264</v>
      </c>
      <c r="T343" s="124"/>
      <c r="U343" s="124"/>
      <c r="V343" s="124"/>
      <c r="W343" s="7">
        <v>0.20896022999520841</v>
      </c>
      <c r="X343" s="7">
        <v>2.6166</v>
      </c>
      <c r="Y343" s="122">
        <v>43.3</v>
      </c>
      <c r="Z343" s="99">
        <v>20.100000000000001</v>
      </c>
      <c r="AA343" s="122">
        <f t="shared" si="14"/>
        <v>47.155617651999997</v>
      </c>
      <c r="AB343" s="122">
        <f t="shared" si="15"/>
        <v>3546.6491458607097</v>
      </c>
      <c r="AC343" t="s">
        <v>757</v>
      </c>
    </row>
    <row r="344" spans="1:29" x14ac:dyDescent="0.35">
      <c r="A344" s="34" t="s">
        <v>64</v>
      </c>
      <c r="B344" s="12">
        <f t="shared" ref="B344:B345" si="22">B343</f>
        <v>1</v>
      </c>
      <c r="C344" s="8" t="s">
        <v>45</v>
      </c>
      <c r="D344" s="12">
        <v>2</v>
      </c>
      <c r="E344" s="12">
        <v>3604</v>
      </c>
      <c r="F344" s="12">
        <v>3605.4</v>
      </c>
      <c r="G344" s="12">
        <f t="shared" si="18"/>
        <v>3417</v>
      </c>
      <c r="H344" s="8">
        <v>13</v>
      </c>
      <c r="I344" s="8">
        <v>83.2</v>
      </c>
      <c r="J344" s="8">
        <v>6.3</v>
      </c>
      <c r="K344" s="8">
        <v>0.28199999999999997</v>
      </c>
      <c r="L344" s="8">
        <v>2578</v>
      </c>
      <c r="M344" s="8">
        <v>0.27</v>
      </c>
      <c r="N344" s="8">
        <v>2365</v>
      </c>
      <c r="O344" s="8">
        <v>28.9</v>
      </c>
      <c r="P344" s="8">
        <v>315.62099999999998</v>
      </c>
      <c r="Q344" s="7">
        <v>1.04</v>
      </c>
      <c r="R344" s="111">
        <v>0.13100000000000001</v>
      </c>
      <c r="S344" s="124">
        <v>1681.473332105264</v>
      </c>
      <c r="T344" s="124"/>
      <c r="U344" s="124"/>
      <c r="V344" s="124"/>
      <c r="W344" s="7">
        <v>0.20896022999520841</v>
      </c>
      <c r="X344" s="7">
        <v>2.6166</v>
      </c>
      <c r="Y344" s="122">
        <v>43.3</v>
      </c>
      <c r="Z344" s="99">
        <v>20.100000000000001</v>
      </c>
      <c r="AA344" s="122">
        <f t="shared" si="14"/>
        <v>7.508906495999998</v>
      </c>
      <c r="AB344" s="122">
        <f t="shared" si="15"/>
        <v>9141.8439716312059</v>
      </c>
      <c r="AC344" t="s">
        <v>758</v>
      </c>
    </row>
    <row r="345" spans="1:29" x14ac:dyDescent="0.35">
      <c r="A345" s="34" t="s">
        <v>64</v>
      </c>
      <c r="B345" s="12">
        <f t="shared" si="22"/>
        <v>1</v>
      </c>
      <c r="C345" s="8" t="s">
        <v>45</v>
      </c>
      <c r="D345" s="12">
        <v>3</v>
      </c>
      <c r="E345" s="12">
        <v>3626.6</v>
      </c>
      <c r="F345" s="12">
        <v>3627.4</v>
      </c>
      <c r="G345" s="12">
        <f t="shared" si="18"/>
        <v>3439.6</v>
      </c>
      <c r="H345" s="8">
        <v>7</v>
      </c>
      <c r="I345" s="8">
        <v>92.6</v>
      </c>
      <c r="J345" s="8">
        <v>9.1999999999999993</v>
      </c>
      <c r="K345" s="8">
        <v>0.42399999999999999</v>
      </c>
      <c r="L345" s="8">
        <v>2674</v>
      </c>
      <c r="M345" s="8">
        <v>0.45200000000000001</v>
      </c>
      <c r="N345" s="8">
        <v>2950</v>
      </c>
      <c r="O345" s="8">
        <v>32.4</v>
      </c>
      <c r="P345" s="8">
        <v>315.62099999999998</v>
      </c>
      <c r="Q345" s="7">
        <v>1.04</v>
      </c>
      <c r="R345" s="111">
        <v>0.13100000000000001</v>
      </c>
      <c r="S345" s="124">
        <v>1681.473332105264</v>
      </c>
      <c r="T345" s="124"/>
      <c r="U345" s="124"/>
      <c r="V345" s="124"/>
      <c r="W345" s="7">
        <v>0.20896022999520841</v>
      </c>
      <c r="X345" s="7">
        <v>2.6166</v>
      </c>
      <c r="Y345" s="122">
        <v>43.3</v>
      </c>
      <c r="Z345" s="99">
        <v>20.100000000000001</v>
      </c>
      <c r="AA345" s="122">
        <f t="shared" si="14"/>
        <v>18.349675263999995</v>
      </c>
      <c r="AB345" s="122">
        <f t="shared" si="15"/>
        <v>6306.6037735849059</v>
      </c>
      <c r="AC345" t="s">
        <v>759</v>
      </c>
    </row>
    <row r="346" spans="1:29" x14ac:dyDescent="0.35">
      <c r="A346" s="34" t="s">
        <v>65</v>
      </c>
      <c r="B346" s="14">
        <v>7</v>
      </c>
      <c r="C346" s="8" t="s">
        <v>45</v>
      </c>
      <c r="D346" s="14">
        <v>1</v>
      </c>
      <c r="E346" s="14">
        <v>3242.8</v>
      </c>
      <c r="F346" s="14">
        <v>3243.8</v>
      </c>
      <c r="G346" s="14">
        <f>E346-225</f>
        <v>3017.8</v>
      </c>
      <c r="H346" s="8">
        <v>9</v>
      </c>
      <c r="I346" s="8">
        <v>129.19999999999999</v>
      </c>
      <c r="J346" s="8">
        <v>4.5999999999999996</v>
      </c>
      <c r="K346" s="8">
        <v>0.32900000000000001</v>
      </c>
      <c r="L346" s="8">
        <v>2088</v>
      </c>
      <c r="M346" s="8">
        <v>0.39</v>
      </c>
      <c r="N346" s="8">
        <v>2987</v>
      </c>
      <c r="O346" s="8">
        <v>16.899999999999999</v>
      </c>
      <c r="P346" s="8">
        <v>157.24600000000001</v>
      </c>
      <c r="Q346" s="7">
        <v>0.97</v>
      </c>
      <c r="R346" s="111">
        <v>9.5000000000000001E-2</v>
      </c>
      <c r="S346" s="124">
        <v>2199.2380027210879</v>
      </c>
      <c r="T346" s="124">
        <v>6976.5374442176899</v>
      </c>
      <c r="U346" s="124">
        <v>10471.645814285719</v>
      </c>
      <c r="V346" s="124">
        <v>5.7920074829931982</v>
      </c>
      <c r="W346" s="7">
        <v>0.12733055058636453</v>
      </c>
      <c r="X346" s="7">
        <v>0.96089999999999987</v>
      </c>
      <c r="Y346" s="122">
        <v>50.4</v>
      </c>
      <c r="Z346" s="99">
        <v>30.1</v>
      </c>
      <c r="AA346" s="122">
        <f t="shared" si="14"/>
        <v>9.9329890239999994</v>
      </c>
      <c r="AB346" s="122">
        <f t="shared" si="15"/>
        <v>6346.5045592705164</v>
      </c>
      <c r="AC346" t="s">
        <v>760</v>
      </c>
    </row>
    <row r="347" spans="1:29" x14ac:dyDescent="0.35">
      <c r="A347" s="34" t="s">
        <v>65</v>
      </c>
      <c r="B347" s="14">
        <f t="shared" ref="B347:B348" si="23">B346</f>
        <v>7</v>
      </c>
      <c r="C347" s="8" t="s">
        <v>45</v>
      </c>
      <c r="D347" s="14">
        <v>2</v>
      </c>
      <c r="E347" s="14">
        <v>3248</v>
      </c>
      <c r="F347" s="14">
        <v>3249</v>
      </c>
      <c r="G347" s="14">
        <f t="shared" ref="G347:G366" si="24">E347-225</f>
        <v>3023</v>
      </c>
      <c r="H347" s="8">
        <v>9</v>
      </c>
      <c r="I347" s="8">
        <v>150.5</v>
      </c>
      <c r="J347" s="8">
        <v>4.8</v>
      </c>
      <c r="K347" s="8">
        <v>0.312</v>
      </c>
      <c r="L347" s="8">
        <v>2323</v>
      </c>
      <c r="M347" s="8">
        <v>0.39500000000000002</v>
      </c>
      <c r="N347" s="8">
        <v>3142</v>
      </c>
      <c r="O347" s="8">
        <v>48.4</v>
      </c>
      <c r="P347" s="8">
        <v>157.24600000000001</v>
      </c>
      <c r="Q347" s="7">
        <v>0.97</v>
      </c>
      <c r="R347" s="111">
        <v>9.5000000000000001E-2</v>
      </c>
      <c r="S347" s="124">
        <v>2199.2380027210879</v>
      </c>
      <c r="T347" s="124">
        <v>6976.5374442176899</v>
      </c>
      <c r="U347" s="124">
        <v>10471.645814285719</v>
      </c>
      <c r="V347" s="124">
        <v>5.7920074829931982</v>
      </c>
      <c r="W347" s="7">
        <v>0.12733055058636453</v>
      </c>
      <c r="X347" s="7">
        <v>0.96089999999999987</v>
      </c>
      <c r="Y347" s="122">
        <v>50.4</v>
      </c>
      <c r="Z347" s="99">
        <v>30.1</v>
      </c>
      <c r="AA347" s="122">
        <f t="shared" si="14"/>
        <v>11.449751039999999</v>
      </c>
      <c r="AB347" s="122">
        <f t="shared" si="15"/>
        <v>7445.5128205128203</v>
      </c>
      <c r="AC347" t="s">
        <v>761</v>
      </c>
    </row>
    <row r="348" spans="1:29" x14ac:dyDescent="0.35">
      <c r="A348" s="34" t="s">
        <v>65</v>
      </c>
      <c r="B348" s="14">
        <f t="shared" si="23"/>
        <v>7</v>
      </c>
      <c r="C348" s="8" t="s">
        <v>45</v>
      </c>
      <c r="D348" s="14">
        <v>3</v>
      </c>
      <c r="E348" s="14">
        <v>3270</v>
      </c>
      <c r="F348" s="14">
        <v>3271</v>
      </c>
      <c r="G348" s="14">
        <f t="shared" si="24"/>
        <v>3045</v>
      </c>
      <c r="H348" s="8">
        <v>9</v>
      </c>
      <c r="I348" s="8">
        <v>124.1</v>
      </c>
      <c r="J348" s="8">
        <v>4.7</v>
      </c>
      <c r="K348" s="8">
        <v>0.45100000000000001</v>
      </c>
      <c r="L348" s="8">
        <v>2299</v>
      </c>
      <c r="M348" s="8">
        <v>0.439</v>
      </c>
      <c r="N348" s="8">
        <v>3643</v>
      </c>
      <c r="O348" s="8">
        <v>17.899999999999999</v>
      </c>
      <c r="P348" s="8">
        <v>157.24600000000001</v>
      </c>
      <c r="Q348" s="7">
        <v>0.97</v>
      </c>
      <c r="R348" s="111">
        <v>9.5000000000000001E-2</v>
      </c>
      <c r="S348" s="124">
        <v>2199.2380027210879</v>
      </c>
      <c r="T348" s="124">
        <v>6976.5374442176899</v>
      </c>
      <c r="U348" s="124">
        <v>10471.645814285719</v>
      </c>
      <c r="V348" s="124">
        <v>5.7920074829931982</v>
      </c>
      <c r="W348" s="7">
        <v>0.12733055058636453</v>
      </c>
      <c r="X348" s="7">
        <v>0.96089999999999987</v>
      </c>
      <c r="Y348" s="122">
        <v>50.4</v>
      </c>
      <c r="Z348" s="99">
        <v>30.1</v>
      </c>
      <c r="AA348" s="122">
        <f t="shared" si="14"/>
        <v>13.363182316</v>
      </c>
      <c r="AB348" s="122">
        <f t="shared" si="15"/>
        <v>5097.5609756097556</v>
      </c>
      <c r="AC348" t="s">
        <v>762</v>
      </c>
    </row>
    <row r="349" spans="1:29" x14ac:dyDescent="0.35">
      <c r="A349" s="34" t="s">
        <v>65</v>
      </c>
      <c r="B349" s="14">
        <v>6</v>
      </c>
      <c r="C349" s="8" t="s">
        <v>45</v>
      </c>
      <c r="D349" s="14">
        <v>1</v>
      </c>
      <c r="E349" s="14">
        <v>3296</v>
      </c>
      <c r="F349" s="14">
        <v>3297.5</v>
      </c>
      <c r="G349" s="14">
        <f t="shared" si="24"/>
        <v>3071</v>
      </c>
      <c r="H349" s="8">
        <v>14</v>
      </c>
      <c r="I349" s="8">
        <v>107.5</v>
      </c>
      <c r="J349" s="8">
        <v>13</v>
      </c>
      <c r="K349" s="8">
        <v>0.25600000000000001</v>
      </c>
      <c r="L349" s="8">
        <v>3134</v>
      </c>
      <c r="M349" s="8">
        <v>0.53400000000000003</v>
      </c>
      <c r="N349" s="8">
        <v>2855</v>
      </c>
      <c r="O349" s="8">
        <v>81</v>
      </c>
      <c r="P349" s="8">
        <v>129.34299999999999</v>
      </c>
      <c r="Q349" s="7">
        <v>1.07</v>
      </c>
      <c r="R349" s="111">
        <v>8.5000000000000006E-2</v>
      </c>
      <c r="S349" s="124">
        <v>2321.909219191919</v>
      </c>
      <c r="T349" s="124">
        <v>7218.3375555555622</v>
      </c>
      <c r="U349" s="124">
        <v>10671.870919191921</v>
      </c>
      <c r="V349" s="124">
        <v>5.3899979797979807</v>
      </c>
      <c r="W349" s="7">
        <v>9.6148989898989901E-2</v>
      </c>
      <c r="X349" s="7">
        <v>0.45689999999999997</v>
      </c>
      <c r="Y349" s="122">
        <v>60.099999999999994</v>
      </c>
      <c r="Z349" s="99">
        <v>20.9</v>
      </c>
      <c r="AA349" s="122">
        <f t="shared" si="14"/>
        <v>18.174208</v>
      </c>
      <c r="AB349" s="122">
        <f t="shared" si="15"/>
        <v>12242.1875</v>
      </c>
      <c r="AC349" t="s">
        <v>763</v>
      </c>
    </row>
    <row r="350" spans="1:29" x14ac:dyDescent="0.35">
      <c r="A350" s="34" t="s">
        <v>65</v>
      </c>
      <c r="B350" s="14">
        <f>B349</f>
        <v>6</v>
      </c>
      <c r="C350" s="8" t="s">
        <v>45</v>
      </c>
      <c r="D350" s="14">
        <v>2</v>
      </c>
      <c r="E350" s="14">
        <v>3312</v>
      </c>
      <c r="F350" s="14">
        <v>3313.5</v>
      </c>
      <c r="G350" s="14">
        <f t="shared" si="24"/>
        <v>3087</v>
      </c>
      <c r="H350" s="8">
        <v>14</v>
      </c>
      <c r="I350" s="8">
        <v>80.8</v>
      </c>
      <c r="J350" s="8">
        <v>14.4</v>
      </c>
      <c r="K350" s="8">
        <v>0.249</v>
      </c>
      <c r="L350" s="8">
        <v>3104</v>
      </c>
      <c r="M350" s="8">
        <v>0.56999999999999995</v>
      </c>
      <c r="N350" s="8">
        <v>2693</v>
      </c>
      <c r="O350" s="8">
        <v>101.5</v>
      </c>
      <c r="P350" s="8">
        <v>129.34299999999999</v>
      </c>
      <c r="Q350" s="7">
        <v>1.07</v>
      </c>
      <c r="R350" s="111">
        <v>8.5000000000000006E-2</v>
      </c>
      <c r="S350" s="124">
        <v>2321.909219191919</v>
      </c>
      <c r="T350" s="124">
        <v>7218.3375555555622</v>
      </c>
      <c r="U350" s="124">
        <v>10671.870919191921</v>
      </c>
      <c r="V350" s="124">
        <v>5.3899979797979807</v>
      </c>
      <c r="W350" s="7">
        <v>9.6148989898989901E-2</v>
      </c>
      <c r="X350" s="7">
        <v>0.45689999999999997</v>
      </c>
      <c r="Y350" s="122">
        <v>60.099999999999994</v>
      </c>
      <c r="Z350" s="99">
        <v>20.9</v>
      </c>
      <c r="AA350" s="122">
        <f t="shared" si="14"/>
        <v>14.717597183999999</v>
      </c>
      <c r="AB350" s="122">
        <f t="shared" si="15"/>
        <v>12465.863453815262</v>
      </c>
      <c r="AC350" t="s">
        <v>764</v>
      </c>
    </row>
    <row r="351" spans="1:29" x14ac:dyDescent="0.35">
      <c r="A351" s="34" t="s">
        <v>65</v>
      </c>
      <c r="B351" s="14">
        <v>5</v>
      </c>
      <c r="C351" s="8" t="s">
        <v>45</v>
      </c>
      <c r="D351" s="14">
        <v>1</v>
      </c>
      <c r="E351" s="14">
        <v>3370</v>
      </c>
      <c r="F351" s="14">
        <v>3370.6</v>
      </c>
      <c r="G351" s="14">
        <f t="shared" si="24"/>
        <v>3145</v>
      </c>
      <c r="H351" s="8">
        <v>5</v>
      </c>
      <c r="I351" s="8">
        <v>98.7</v>
      </c>
      <c r="J351" s="8">
        <v>7.8</v>
      </c>
      <c r="K351" s="8">
        <v>0.20399999999999999</v>
      </c>
      <c r="L351" s="8">
        <v>3301</v>
      </c>
      <c r="M351" s="8">
        <v>0.36399999999999999</v>
      </c>
      <c r="N351" s="8">
        <v>1666</v>
      </c>
      <c r="O351" s="8">
        <v>51.5</v>
      </c>
      <c r="P351" s="8">
        <v>230.66399999999999</v>
      </c>
      <c r="Q351" s="7">
        <v>1.18</v>
      </c>
      <c r="R351" s="111">
        <v>0.13700000000000001</v>
      </c>
      <c r="S351" s="124">
        <v>2008.473990526315</v>
      </c>
      <c r="T351" s="124">
        <v>7385.8098200000013</v>
      </c>
      <c r="U351" s="124">
        <v>11004.98179894737</v>
      </c>
      <c r="V351" s="124">
        <v>4.8748200000000006</v>
      </c>
      <c r="W351" s="7">
        <v>0.21083983555667424</v>
      </c>
      <c r="X351" s="7">
        <v>1.5078</v>
      </c>
      <c r="Y351" s="122">
        <v>42.4</v>
      </c>
      <c r="Z351" s="99">
        <v>20.3</v>
      </c>
      <c r="AA351" s="122">
        <f t="shared" si="14"/>
        <v>7.9782131519999986</v>
      </c>
      <c r="AB351" s="122">
        <f t="shared" si="15"/>
        <v>16181.372549019608</v>
      </c>
      <c r="AC351" t="s">
        <v>765</v>
      </c>
    </row>
    <row r="352" spans="1:29" x14ac:dyDescent="0.35">
      <c r="A352" s="34" t="s">
        <v>65</v>
      </c>
      <c r="B352" s="14">
        <f t="shared" ref="B352:B353" si="25">B351</f>
        <v>5</v>
      </c>
      <c r="C352" s="8" t="s">
        <v>45</v>
      </c>
      <c r="D352" s="14">
        <v>2</v>
      </c>
      <c r="E352" s="14">
        <v>3402.5</v>
      </c>
      <c r="F352" s="14">
        <v>3403.5</v>
      </c>
      <c r="G352" s="14">
        <f t="shared" si="24"/>
        <v>3177.5</v>
      </c>
      <c r="H352" s="8">
        <v>9</v>
      </c>
      <c r="I352" s="8">
        <v>128.69999999999999</v>
      </c>
      <c r="J352" s="8">
        <v>5.8</v>
      </c>
      <c r="K352" s="8">
        <v>0.27400000000000002</v>
      </c>
      <c r="L352" s="8">
        <v>4134</v>
      </c>
      <c r="M352" s="8">
        <v>0.47299999999999998</v>
      </c>
      <c r="N352" s="8">
        <v>3343</v>
      </c>
      <c r="O352" s="8">
        <v>39.6</v>
      </c>
      <c r="P352" s="8">
        <v>230.66399999999999</v>
      </c>
      <c r="Q352" s="7">
        <v>1.18</v>
      </c>
      <c r="R352" s="111">
        <v>0.13700000000000001</v>
      </c>
      <c r="S352" s="124">
        <v>2008.473990526315</v>
      </c>
      <c r="T352" s="124">
        <v>7385.8098200000013</v>
      </c>
      <c r="U352" s="124">
        <v>11004.98179894737</v>
      </c>
      <c r="V352" s="124">
        <v>4.8748200000000006</v>
      </c>
      <c r="W352" s="7">
        <v>0.21083983555667424</v>
      </c>
      <c r="X352" s="7">
        <v>1.5078</v>
      </c>
      <c r="Y352" s="122">
        <v>42.4</v>
      </c>
      <c r="Z352" s="99">
        <v>20.3</v>
      </c>
      <c r="AA352" s="122">
        <f t="shared" si="14"/>
        <v>10.390126032</v>
      </c>
      <c r="AB352" s="122">
        <f t="shared" si="15"/>
        <v>15087.59124087591</v>
      </c>
      <c r="AC352" t="s">
        <v>766</v>
      </c>
    </row>
    <row r="353" spans="1:29" x14ac:dyDescent="0.35">
      <c r="A353" s="34" t="s">
        <v>65</v>
      </c>
      <c r="B353" s="14">
        <f t="shared" si="25"/>
        <v>5</v>
      </c>
      <c r="C353" s="8" t="s">
        <v>45</v>
      </c>
      <c r="D353" s="14">
        <v>3</v>
      </c>
      <c r="E353" s="14">
        <v>3411.4</v>
      </c>
      <c r="F353" s="14">
        <v>3413</v>
      </c>
      <c r="G353" s="14">
        <f t="shared" si="24"/>
        <v>3186.4</v>
      </c>
      <c r="H353" s="8">
        <v>15</v>
      </c>
      <c r="I353" s="8">
        <v>159.69999999999999</v>
      </c>
      <c r="J353" s="8">
        <v>10</v>
      </c>
      <c r="K353" s="8">
        <v>0.41199999999999998</v>
      </c>
      <c r="L353" s="8">
        <v>4371</v>
      </c>
      <c r="M353" s="8">
        <v>0.60099999999999998</v>
      </c>
      <c r="N353" s="8">
        <v>3710</v>
      </c>
      <c r="O353" s="8">
        <v>35.4</v>
      </c>
      <c r="P353" s="8">
        <v>230.66399999999999</v>
      </c>
      <c r="Q353" s="7">
        <v>1.18</v>
      </c>
      <c r="R353" s="111">
        <v>0.13700000000000001</v>
      </c>
      <c r="S353" s="124">
        <v>2008.473990526315</v>
      </c>
      <c r="T353" s="124">
        <v>7385.8098200000013</v>
      </c>
      <c r="U353" s="124">
        <v>11004.98179894737</v>
      </c>
      <c r="V353" s="124">
        <v>4.8748200000000006</v>
      </c>
      <c r="W353" s="7">
        <v>0.21083983555667424</v>
      </c>
      <c r="X353" s="7">
        <v>1.5078</v>
      </c>
      <c r="Y353" s="122">
        <v>42.4</v>
      </c>
      <c r="Z353" s="99">
        <v>20.3</v>
      </c>
      <c r="AA353" s="122">
        <f t="shared" si="14"/>
        <v>33.424571199999995</v>
      </c>
      <c r="AB353" s="122">
        <f t="shared" si="15"/>
        <v>10609.223300970874</v>
      </c>
      <c r="AC353" t="s">
        <v>767</v>
      </c>
    </row>
    <row r="354" spans="1:29" x14ac:dyDescent="0.35">
      <c r="A354" s="34" t="s">
        <v>65</v>
      </c>
      <c r="B354" s="14">
        <v>4</v>
      </c>
      <c r="C354" s="8" t="s">
        <v>45</v>
      </c>
      <c r="D354" s="14">
        <v>1</v>
      </c>
      <c r="E354" s="14">
        <v>3440</v>
      </c>
      <c r="F354" s="14">
        <v>3441.8</v>
      </c>
      <c r="G354" s="14">
        <f t="shared" si="24"/>
        <v>3215</v>
      </c>
      <c r="H354" s="8">
        <v>17</v>
      </c>
      <c r="I354" s="8">
        <v>85.5</v>
      </c>
      <c r="J354" s="8">
        <v>15.37</v>
      </c>
      <c r="K354" s="8">
        <v>0.36799999999999999</v>
      </c>
      <c r="L354" s="8">
        <v>3662</v>
      </c>
      <c r="M354" s="8">
        <v>0.49</v>
      </c>
      <c r="N354" s="8">
        <v>2509</v>
      </c>
      <c r="O354" s="8">
        <v>44.7</v>
      </c>
      <c r="P354" s="8">
        <v>174.381</v>
      </c>
      <c r="Q354" s="7">
        <v>1.29</v>
      </c>
      <c r="R354" s="111">
        <v>0.151</v>
      </c>
      <c r="S354" s="124">
        <v>1464.2739855072471</v>
      </c>
      <c r="T354" s="124">
        <v>7377.4815695652151</v>
      </c>
      <c r="U354" s="124">
        <v>11209.459373188411</v>
      </c>
      <c r="V354" s="124">
        <v>5.0718963768115932</v>
      </c>
      <c r="W354" s="7">
        <v>0.25408911449520588</v>
      </c>
      <c r="X354" s="7">
        <v>1.8921000000000001</v>
      </c>
      <c r="Y354" s="122">
        <v>38.6</v>
      </c>
      <c r="Z354" s="99">
        <v>30.3</v>
      </c>
      <c r="AA354" s="122">
        <f t="shared" si="14"/>
        <v>24.566965344</v>
      </c>
      <c r="AB354" s="122">
        <f t="shared" si="15"/>
        <v>9951.0869565217399</v>
      </c>
      <c r="AC354" t="s">
        <v>768</v>
      </c>
    </row>
    <row r="355" spans="1:29" x14ac:dyDescent="0.35">
      <c r="A355" s="34" t="s">
        <v>65</v>
      </c>
      <c r="B355" s="14">
        <f>B354</f>
        <v>4</v>
      </c>
      <c r="C355" s="8" t="s">
        <v>45</v>
      </c>
      <c r="D355" s="14">
        <v>2</v>
      </c>
      <c r="E355" s="14">
        <v>3446.4</v>
      </c>
      <c r="F355" s="14">
        <v>3447.8</v>
      </c>
      <c r="G355" s="14">
        <f t="shared" si="24"/>
        <v>3221.4</v>
      </c>
      <c r="H355" s="8">
        <v>13</v>
      </c>
      <c r="I355" s="8">
        <v>76.599999999999994</v>
      </c>
      <c r="J355" s="8">
        <v>15.9</v>
      </c>
      <c r="K355" s="8">
        <v>0.22</v>
      </c>
      <c r="L355" s="8">
        <v>2817</v>
      </c>
      <c r="M355" s="8">
        <v>0.38100000000000001</v>
      </c>
      <c r="N355" s="8">
        <v>1164</v>
      </c>
      <c r="O355" s="8">
        <v>23.2</v>
      </c>
      <c r="P355" s="8">
        <v>174.381</v>
      </c>
      <c r="Q355" s="7">
        <v>1.29</v>
      </c>
      <c r="R355" s="111">
        <v>0.151</v>
      </c>
      <c r="S355" s="124">
        <v>1464.2739855072471</v>
      </c>
      <c r="T355" s="124">
        <v>7377.4815695652151</v>
      </c>
      <c r="U355" s="124">
        <v>11209.459373188411</v>
      </c>
      <c r="V355" s="124">
        <v>5.0718963768115932</v>
      </c>
      <c r="W355" s="7">
        <v>0.25408911449520588</v>
      </c>
      <c r="X355" s="7">
        <v>1.8921000000000001</v>
      </c>
      <c r="Y355" s="122">
        <v>38.6</v>
      </c>
      <c r="Z355" s="99">
        <v>30.3</v>
      </c>
      <c r="AA355" s="122">
        <f t="shared" si="14"/>
        <v>13.611697439999997</v>
      </c>
      <c r="AB355" s="122">
        <f t="shared" si="15"/>
        <v>12804.545454545454</v>
      </c>
      <c r="AC355" t="s">
        <v>769</v>
      </c>
    </row>
    <row r="356" spans="1:29" x14ac:dyDescent="0.35">
      <c r="A356" s="34" t="s">
        <v>65</v>
      </c>
      <c r="B356" s="14">
        <v>3</v>
      </c>
      <c r="C356" s="8" t="s">
        <v>45</v>
      </c>
      <c r="D356" s="14">
        <v>1</v>
      </c>
      <c r="E356" s="14">
        <v>3480</v>
      </c>
      <c r="F356" s="14">
        <v>3480.6</v>
      </c>
      <c r="G356" s="14">
        <f t="shared" si="24"/>
        <v>3255</v>
      </c>
      <c r="H356" s="8">
        <v>5</v>
      </c>
      <c r="I356" s="8">
        <v>73.099999999999994</v>
      </c>
      <c r="J356" s="8">
        <v>10.1</v>
      </c>
      <c r="K356" s="8">
        <v>0.17299999999999999</v>
      </c>
      <c r="L356" s="8">
        <v>1425</v>
      </c>
      <c r="M356" s="8">
        <v>0.25700000000000001</v>
      </c>
      <c r="N356" s="8">
        <v>1055</v>
      </c>
      <c r="O356" s="8">
        <v>22</v>
      </c>
      <c r="P356" s="8">
        <v>232.52199999999999</v>
      </c>
      <c r="Q356" s="7">
        <v>0.89</v>
      </c>
      <c r="R356" s="111">
        <v>0.13900000000000001</v>
      </c>
      <c r="S356" s="124">
        <v>2139.7256954314712</v>
      </c>
      <c r="T356" s="124">
        <v>7578.3338126903554</v>
      </c>
      <c r="U356" s="124">
        <v>11449.925433502531</v>
      </c>
      <c r="V356" s="124">
        <v>5.5019020304568524</v>
      </c>
      <c r="W356" s="7">
        <v>0.21203703703703702</v>
      </c>
      <c r="X356" s="7">
        <v>0.75569999999999993</v>
      </c>
      <c r="Y356" s="122">
        <v>43</v>
      </c>
      <c r="Z356" s="99">
        <v>27.3</v>
      </c>
      <c r="AA356" s="122">
        <f t="shared" si="14"/>
        <v>6.4885636039999985</v>
      </c>
      <c r="AB356" s="122">
        <f t="shared" si="15"/>
        <v>8236.9942196531792</v>
      </c>
      <c r="AC356" t="s">
        <v>770</v>
      </c>
    </row>
    <row r="357" spans="1:29" x14ac:dyDescent="0.35">
      <c r="A357" s="34" t="s">
        <v>65</v>
      </c>
      <c r="B357" s="14">
        <f t="shared" ref="B357:B359" si="26">B356</f>
        <v>3</v>
      </c>
      <c r="C357" s="8" t="s">
        <v>45</v>
      </c>
      <c r="D357" s="14">
        <v>2</v>
      </c>
      <c r="E357" s="14">
        <v>3488.8</v>
      </c>
      <c r="F357" s="14">
        <v>3489.4</v>
      </c>
      <c r="G357" s="14">
        <f t="shared" si="24"/>
        <v>3263.8</v>
      </c>
      <c r="H357" s="8">
        <v>5</v>
      </c>
      <c r="I357" s="8">
        <v>70</v>
      </c>
      <c r="J357" s="8">
        <v>6.4</v>
      </c>
      <c r="K357" s="8">
        <v>0.13200000000000001</v>
      </c>
      <c r="L357" s="8">
        <v>1587</v>
      </c>
      <c r="M357" s="8">
        <v>0.3</v>
      </c>
      <c r="N357" s="8">
        <v>798</v>
      </c>
      <c r="O357" s="8">
        <v>531.9</v>
      </c>
      <c r="P357" s="8">
        <v>233.52199999999999</v>
      </c>
      <c r="Q357" s="7">
        <v>0.89</v>
      </c>
      <c r="R357" s="111">
        <v>0.13900000000000001</v>
      </c>
      <c r="S357" s="124">
        <v>2139.7256954314712</v>
      </c>
      <c r="T357" s="124">
        <v>7578.3338126903554</v>
      </c>
      <c r="U357" s="124">
        <v>11449.925433502531</v>
      </c>
      <c r="V357" s="124">
        <v>5.5019020304568524</v>
      </c>
      <c r="W357" s="7">
        <v>0.21203703703703702</v>
      </c>
      <c r="X357" s="7">
        <v>0.75569999999999993</v>
      </c>
      <c r="Y357" s="122">
        <v>43</v>
      </c>
      <c r="Z357" s="99">
        <v>27.3</v>
      </c>
      <c r="AA357" s="122">
        <f t="shared" si="14"/>
        <v>3.0041088</v>
      </c>
      <c r="AB357" s="122">
        <f t="shared" si="15"/>
        <v>12022.727272727272</v>
      </c>
      <c r="AC357" t="s">
        <v>771</v>
      </c>
    </row>
    <row r="358" spans="1:29" x14ac:dyDescent="0.35">
      <c r="A358" s="34" t="s">
        <v>65</v>
      </c>
      <c r="B358" s="14">
        <f t="shared" si="26"/>
        <v>3</v>
      </c>
      <c r="C358" s="8" t="s">
        <v>45</v>
      </c>
      <c r="D358" s="14">
        <v>3</v>
      </c>
      <c r="E358" s="14">
        <v>3511.2</v>
      </c>
      <c r="F358" s="14">
        <v>3512.2</v>
      </c>
      <c r="G358" s="14">
        <f t="shared" si="24"/>
        <v>3286.2</v>
      </c>
      <c r="H358" s="8">
        <v>9</v>
      </c>
      <c r="I358" s="8">
        <v>152.9</v>
      </c>
      <c r="J358" s="8">
        <v>18.899999999999999</v>
      </c>
      <c r="K358" s="8">
        <v>0.28699999999999998</v>
      </c>
      <c r="L358" s="8">
        <v>1543</v>
      </c>
      <c r="M358" s="8">
        <v>0.54</v>
      </c>
      <c r="N358" s="8">
        <v>583.6</v>
      </c>
      <c r="O358" s="8">
        <v>20.100000000000001</v>
      </c>
      <c r="P358" s="8">
        <v>234.52199999999999</v>
      </c>
      <c r="Q358" s="7">
        <v>0.89</v>
      </c>
      <c r="R358" s="111">
        <v>0.13900000000000001</v>
      </c>
      <c r="S358" s="124">
        <v>2139.7256954314712</v>
      </c>
      <c r="T358" s="124">
        <v>7578.3338126903554</v>
      </c>
      <c r="U358" s="124">
        <v>11449.925433502531</v>
      </c>
      <c r="V358" s="124">
        <v>5.5019020304568524</v>
      </c>
      <c r="W358" s="7">
        <v>0.21203703703703702</v>
      </c>
      <c r="X358" s="7">
        <v>0.75569999999999993</v>
      </c>
      <c r="Y358" s="122">
        <v>43</v>
      </c>
      <c r="Z358" s="99">
        <v>27.3</v>
      </c>
      <c r="AA358" s="122">
        <f t="shared" si="14"/>
        <v>42.132273875999999</v>
      </c>
      <c r="AB358" s="122">
        <f t="shared" si="15"/>
        <v>5376.3066202090595</v>
      </c>
      <c r="AC358" t="s">
        <v>772</v>
      </c>
    </row>
    <row r="359" spans="1:29" x14ac:dyDescent="0.35">
      <c r="A359" s="34" t="s">
        <v>65</v>
      </c>
      <c r="B359" s="14">
        <f t="shared" si="26"/>
        <v>3</v>
      </c>
      <c r="C359" s="8" t="s">
        <v>45</v>
      </c>
      <c r="D359" s="14">
        <v>4</v>
      </c>
      <c r="E359" s="14">
        <v>3524.8</v>
      </c>
      <c r="F359" s="14">
        <v>3525.8</v>
      </c>
      <c r="G359" s="14">
        <f t="shared" si="24"/>
        <v>3299.8</v>
      </c>
      <c r="H359" s="8">
        <v>9</v>
      </c>
      <c r="I359" s="8">
        <v>152.9</v>
      </c>
      <c r="J359" s="8">
        <v>18.899999999999999</v>
      </c>
      <c r="K359" s="8">
        <v>0.28699999999999998</v>
      </c>
      <c r="L359" s="8">
        <v>1543</v>
      </c>
      <c r="M359" s="8">
        <v>0.54</v>
      </c>
      <c r="N359" s="8">
        <v>583.6</v>
      </c>
      <c r="O359" s="8">
        <v>20.100000000000001</v>
      </c>
      <c r="P359" s="8">
        <v>235.52199999999999</v>
      </c>
      <c r="Q359" s="7">
        <v>0.89</v>
      </c>
      <c r="R359" s="111">
        <v>0.13900000000000001</v>
      </c>
      <c r="S359" s="124">
        <v>2139.7256954314712</v>
      </c>
      <c r="T359" s="124">
        <v>7578.3338126903554</v>
      </c>
      <c r="U359" s="124">
        <v>11449.925433502531</v>
      </c>
      <c r="V359" s="124">
        <v>5.5019020304568524</v>
      </c>
      <c r="W359" s="7">
        <v>0.21203703703703702</v>
      </c>
      <c r="X359" s="7">
        <v>0.75569999999999993</v>
      </c>
      <c r="Y359" s="122">
        <v>43</v>
      </c>
      <c r="Z359" s="99">
        <v>27.3</v>
      </c>
      <c r="AA359" s="122">
        <f t="shared" si="14"/>
        <v>42.132273875999999</v>
      </c>
      <c r="AB359" s="122">
        <f t="shared" si="15"/>
        <v>5376.3066202090595</v>
      </c>
      <c r="AC359" t="s">
        <v>773</v>
      </c>
    </row>
    <row r="360" spans="1:29" x14ac:dyDescent="0.35">
      <c r="A360" s="34" t="s">
        <v>65</v>
      </c>
      <c r="B360" s="14">
        <v>2</v>
      </c>
      <c r="C360" s="8" t="s">
        <v>45</v>
      </c>
      <c r="D360" s="14">
        <v>1</v>
      </c>
      <c r="E360" s="14">
        <v>3547</v>
      </c>
      <c r="F360" s="14">
        <v>3548</v>
      </c>
      <c r="G360" s="14">
        <f t="shared" si="24"/>
        <v>3322</v>
      </c>
      <c r="H360" s="8">
        <v>9</v>
      </c>
      <c r="I360" s="8">
        <v>80.900000000000006</v>
      </c>
      <c r="J360" s="8">
        <v>58.5</v>
      </c>
      <c r="K360" s="8">
        <v>0.29499999999999998</v>
      </c>
      <c r="L360" s="8">
        <v>1508</v>
      </c>
      <c r="M360" s="8">
        <v>0.495</v>
      </c>
      <c r="N360" s="8">
        <v>2118</v>
      </c>
      <c r="O360" s="8">
        <v>26.6</v>
      </c>
      <c r="P360" s="8">
        <v>319.87299999999999</v>
      </c>
      <c r="Q360" s="7">
        <v>0.84</v>
      </c>
      <c r="R360" s="111">
        <v>0.13200000000000001</v>
      </c>
      <c r="S360" s="124">
        <v>1752.6499817679551</v>
      </c>
      <c r="T360" s="124">
        <v>7633.1077342541494</v>
      </c>
      <c r="U360" s="124">
        <v>11704.322860220989</v>
      </c>
      <c r="V360" s="124">
        <v>4.0919640883977921</v>
      </c>
      <c r="W360" s="7">
        <v>0.21255857544517337</v>
      </c>
      <c r="X360" s="7">
        <v>1.7009999999999998</v>
      </c>
      <c r="Y360" s="122">
        <v>43.1</v>
      </c>
      <c r="Z360" s="99">
        <v>30.4</v>
      </c>
      <c r="AA360" s="122">
        <f t="shared" si="14"/>
        <v>70.923492899999999</v>
      </c>
      <c r="AB360" s="122">
        <f t="shared" si="15"/>
        <v>5111.8644067796613</v>
      </c>
      <c r="AC360" t="s">
        <v>774</v>
      </c>
    </row>
    <row r="361" spans="1:29" x14ac:dyDescent="0.35">
      <c r="A361" s="34" t="s">
        <v>65</v>
      </c>
      <c r="B361" s="14">
        <f t="shared" ref="B361:B362" si="27">B360</f>
        <v>2</v>
      </c>
      <c r="C361" s="8" t="s">
        <v>45</v>
      </c>
      <c r="D361" s="14">
        <v>2</v>
      </c>
      <c r="E361" s="14">
        <v>3558.6</v>
      </c>
      <c r="F361" s="14">
        <v>3560</v>
      </c>
      <c r="G361" s="14">
        <f t="shared" si="24"/>
        <v>3333.6</v>
      </c>
      <c r="H361" s="8">
        <v>13</v>
      </c>
      <c r="I361" s="8">
        <v>80.900000000000006</v>
      </c>
      <c r="J361" s="8">
        <v>58.5</v>
      </c>
      <c r="K361" s="8">
        <v>0.29499999999999998</v>
      </c>
      <c r="L361" s="8">
        <v>1508</v>
      </c>
      <c r="M361" s="8">
        <v>0.495</v>
      </c>
      <c r="N361" s="8">
        <v>2118</v>
      </c>
      <c r="O361" s="8">
        <v>26.6</v>
      </c>
      <c r="P361" s="8">
        <v>319.87299999999999</v>
      </c>
      <c r="Q361" s="7">
        <v>0.84</v>
      </c>
      <c r="R361" s="111">
        <v>0.13200000000000001</v>
      </c>
      <c r="S361" s="124">
        <v>1752.6499817679551</v>
      </c>
      <c r="T361" s="124">
        <v>7633.1077342541494</v>
      </c>
      <c r="U361" s="124">
        <v>11704.322860220989</v>
      </c>
      <c r="V361" s="124">
        <v>4.0919640883977921</v>
      </c>
      <c r="W361" s="7">
        <v>0.21255857544517337</v>
      </c>
      <c r="X361" s="7">
        <v>1.7009999999999998</v>
      </c>
      <c r="Y361" s="122">
        <v>43.1</v>
      </c>
      <c r="Z361" s="99">
        <v>30.4</v>
      </c>
      <c r="AA361" s="122">
        <f t="shared" si="14"/>
        <v>70.923492899999999</v>
      </c>
      <c r="AB361" s="122">
        <f t="shared" si="15"/>
        <v>5111.8644067796613</v>
      </c>
      <c r="AC361" t="s">
        <v>775</v>
      </c>
    </row>
    <row r="362" spans="1:29" x14ac:dyDescent="0.35">
      <c r="A362" s="34" t="s">
        <v>65</v>
      </c>
      <c r="B362" s="14">
        <f t="shared" si="27"/>
        <v>2</v>
      </c>
      <c r="C362" s="8" t="s">
        <v>45</v>
      </c>
      <c r="D362" s="14">
        <v>3</v>
      </c>
      <c r="E362" s="14">
        <v>3583</v>
      </c>
      <c r="F362" s="14">
        <v>3583.8</v>
      </c>
      <c r="G362" s="14">
        <f t="shared" si="24"/>
        <v>3358</v>
      </c>
      <c r="H362" s="8">
        <v>7</v>
      </c>
      <c r="I362" s="8">
        <v>80.900000000000006</v>
      </c>
      <c r="J362" s="8">
        <v>58.5</v>
      </c>
      <c r="K362" s="8">
        <v>0.29499999999999998</v>
      </c>
      <c r="L362" s="8">
        <v>1508</v>
      </c>
      <c r="M362" s="8">
        <v>0.495</v>
      </c>
      <c r="N362" s="8">
        <v>2118</v>
      </c>
      <c r="O362" s="8">
        <v>26.6</v>
      </c>
      <c r="P362" s="8">
        <v>319.87299999999999</v>
      </c>
      <c r="Q362" s="7">
        <v>0.84</v>
      </c>
      <c r="R362" s="111">
        <v>0.13200000000000001</v>
      </c>
      <c r="S362" s="124">
        <v>1752.6499817679551</v>
      </c>
      <c r="T362" s="124">
        <v>7633.1077342541494</v>
      </c>
      <c r="U362" s="124">
        <v>11704.322860220989</v>
      </c>
      <c r="V362" s="124">
        <v>4.0919640883977921</v>
      </c>
      <c r="W362" s="7">
        <v>0.21255857544517337</v>
      </c>
      <c r="X362" s="7">
        <v>1.7009999999999998</v>
      </c>
      <c r="Y362" s="122">
        <v>43.1</v>
      </c>
      <c r="Z362" s="99">
        <v>30.4</v>
      </c>
      <c r="AA362" s="122">
        <f t="shared" si="14"/>
        <v>70.923492899999999</v>
      </c>
      <c r="AB362" s="122">
        <f t="shared" si="15"/>
        <v>5111.8644067796613</v>
      </c>
      <c r="AC362" t="s">
        <v>776</v>
      </c>
    </row>
    <row r="363" spans="1:29" x14ac:dyDescent="0.35">
      <c r="A363" s="34" t="s">
        <v>65</v>
      </c>
      <c r="B363" s="14">
        <v>1</v>
      </c>
      <c r="C363" s="8" t="s">
        <v>45</v>
      </c>
      <c r="D363" s="14">
        <v>1</v>
      </c>
      <c r="E363" s="14">
        <v>3616</v>
      </c>
      <c r="F363" s="14">
        <v>3617</v>
      </c>
      <c r="G363" s="14">
        <f t="shared" si="24"/>
        <v>3391</v>
      </c>
      <c r="H363" s="8">
        <v>9</v>
      </c>
      <c r="I363" s="8">
        <v>54.2</v>
      </c>
      <c r="J363" s="8">
        <v>16.100000000000001</v>
      </c>
      <c r="K363" s="8">
        <v>9.9000000000000005E-2</v>
      </c>
      <c r="L363" s="8">
        <v>3362</v>
      </c>
      <c r="M363" s="8">
        <v>0.23</v>
      </c>
      <c r="N363" s="8">
        <v>1076</v>
      </c>
      <c r="O363" s="8">
        <v>30.2</v>
      </c>
      <c r="P363" s="8">
        <v>60.337000000000003</v>
      </c>
      <c r="Q363" s="7">
        <v>1.1100000000000001</v>
      </c>
      <c r="R363" s="111">
        <v>0.12</v>
      </c>
      <c r="S363" s="124">
        <v>2253.0342969465642</v>
      </c>
      <c r="T363" s="124">
        <v>7706.1231145038137</v>
      </c>
      <c r="U363" s="124">
        <v>12021.43550267176</v>
      </c>
      <c r="V363" s="124">
        <v>6.0369110687022927</v>
      </c>
      <c r="W363" s="7">
        <v>0.13479729729729731</v>
      </c>
      <c r="X363" s="7">
        <v>0.47880000000000006</v>
      </c>
      <c r="Y363" s="122">
        <v>48.4</v>
      </c>
      <c r="Z363" s="99">
        <v>20.100000000000001</v>
      </c>
      <c r="AA363" s="122">
        <f t="shared" si="14"/>
        <v>4.388580504000001</v>
      </c>
      <c r="AB363" s="122">
        <f t="shared" si="15"/>
        <v>33959.595959595958</v>
      </c>
      <c r="AC363" t="s">
        <v>777</v>
      </c>
    </row>
    <row r="364" spans="1:29" x14ac:dyDescent="0.35">
      <c r="A364" s="34" t="s">
        <v>65</v>
      </c>
      <c r="B364" s="14">
        <f t="shared" ref="B364:B366" si="28">B363</f>
        <v>1</v>
      </c>
      <c r="C364" s="8" t="s">
        <v>45</v>
      </c>
      <c r="D364" s="14">
        <v>2</v>
      </c>
      <c r="E364" s="14">
        <v>3637</v>
      </c>
      <c r="F364" s="14">
        <v>3637.8</v>
      </c>
      <c r="G364" s="14">
        <f t="shared" si="24"/>
        <v>3412</v>
      </c>
      <c r="H364" s="8">
        <v>7</v>
      </c>
      <c r="I364" s="8">
        <v>83.1</v>
      </c>
      <c r="J364" s="8">
        <v>9.8000000000000007</v>
      </c>
      <c r="K364" s="8">
        <v>7.3999999999999996E-2</v>
      </c>
      <c r="L364" s="8">
        <v>3566</v>
      </c>
      <c r="M364" s="8">
        <v>0.18</v>
      </c>
      <c r="N364" s="8">
        <v>879</v>
      </c>
      <c r="O364" s="8">
        <v>16.100000000000001</v>
      </c>
      <c r="P364" s="8">
        <v>60.337000000000003</v>
      </c>
      <c r="Q364" s="7">
        <v>1.1100000000000001</v>
      </c>
      <c r="R364" s="111">
        <v>0.12</v>
      </c>
      <c r="S364" s="124">
        <v>2253.0342969465642</v>
      </c>
      <c r="T364" s="124">
        <v>7706.1231145038137</v>
      </c>
      <c r="U364" s="124">
        <v>12021.43550267176</v>
      </c>
      <c r="V364" s="124">
        <v>6.0369110687022927</v>
      </c>
      <c r="W364" s="7">
        <v>0.13479729729729731</v>
      </c>
      <c r="X364" s="7">
        <v>0.47880000000000006</v>
      </c>
      <c r="Y364" s="122">
        <v>48.4</v>
      </c>
      <c r="Z364" s="99">
        <v>20.100000000000001</v>
      </c>
      <c r="AA364" s="122">
        <f t="shared" si="14"/>
        <v>3.0614172959999997</v>
      </c>
      <c r="AB364" s="122">
        <f t="shared" si="15"/>
        <v>48189.189189189194</v>
      </c>
      <c r="AC364" t="s">
        <v>778</v>
      </c>
    </row>
    <row r="365" spans="1:29" x14ac:dyDescent="0.35">
      <c r="A365" s="34" t="s">
        <v>65</v>
      </c>
      <c r="B365" s="14">
        <f t="shared" si="28"/>
        <v>1</v>
      </c>
      <c r="C365" s="8" t="s">
        <v>45</v>
      </c>
      <c r="D365" s="14">
        <v>3</v>
      </c>
      <c r="E365" s="14">
        <v>3668.4</v>
      </c>
      <c r="F365" s="14">
        <v>3669</v>
      </c>
      <c r="G365" s="14">
        <f t="shared" si="24"/>
        <v>3443.4</v>
      </c>
      <c r="H365" s="8">
        <v>5</v>
      </c>
      <c r="I365" s="8">
        <v>61.6</v>
      </c>
      <c r="J365" s="34">
        <v>23.2</v>
      </c>
      <c r="K365" s="34">
        <v>0.10199999999999999</v>
      </c>
      <c r="L365" s="34">
        <v>3450</v>
      </c>
      <c r="M365" s="8">
        <v>0.25600000000000001</v>
      </c>
      <c r="N365" s="8">
        <v>1146</v>
      </c>
      <c r="O365" s="8">
        <v>70.099999999999994</v>
      </c>
      <c r="P365" s="8">
        <v>60.337000000000003</v>
      </c>
      <c r="Q365" s="7">
        <v>1.1100000000000001</v>
      </c>
      <c r="R365" s="111">
        <v>0.12</v>
      </c>
      <c r="S365" s="124">
        <v>2253.0342969465642</v>
      </c>
      <c r="T365" s="124">
        <v>7706.1231145038137</v>
      </c>
      <c r="U365" s="124">
        <v>12021.43550267176</v>
      </c>
      <c r="V365" s="124">
        <v>6.0369110687022927</v>
      </c>
      <c r="W365" s="7">
        <v>0.13479729729729731</v>
      </c>
      <c r="X365" s="7">
        <v>0.47880000000000006</v>
      </c>
      <c r="Y365" s="122">
        <v>48.4</v>
      </c>
      <c r="Z365" s="99">
        <v>20.100000000000001</v>
      </c>
      <c r="AA365" s="122">
        <f t="shared" si="14"/>
        <v>7.4051281919999985</v>
      </c>
      <c r="AB365" s="122">
        <f t="shared" si="15"/>
        <v>33823.529411764706</v>
      </c>
      <c r="AC365" t="s">
        <v>779</v>
      </c>
    </row>
    <row r="366" spans="1:29" x14ac:dyDescent="0.35">
      <c r="A366" s="34" t="s">
        <v>65</v>
      </c>
      <c r="B366" s="14">
        <f t="shared" si="28"/>
        <v>1</v>
      </c>
      <c r="C366" s="8" t="s">
        <v>45</v>
      </c>
      <c r="D366" s="14">
        <v>4</v>
      </c>
      <c r="E366" s="14">
        <v>3674.4</v>
      </c>
      <c r="F366" s="14">
        <v>3675.2</v>
      </c>
      <c r="G366" s="14">
        <f t="shared" si="24"/>
        <v>3449.4</v>
      </c>
      <c r="H366" s="8">
        <v>7</v>
      </c>
      <c r="I366" s="8">
        <v>61.6</v>
      </c>
      <c r="J366" s="34">
        <v>23.2</v>
      </c>
      <c r="K366" s="34">
        <v>0.10199999999999999</v>
      </c>
      <c r="L366" s="34">
        <v>3450</v>
      </c>
      <c r="M366" s="8">
        <v>0.25600000000000001</v>
      </c>
      <c r="N366" s="8">
        <v>1146</v>
      </c>
      <c r="O366" s="8">
        <v>70.099999999999994</v>
      </c>
      <c r="P366" s="8">
        <v>60.337000000000003</v>
      </c>
      <c r="Q366" s="7">
        <v>1.1100000000000001</v>
      </c>
      <c r="R366" s="111">
        <v>0.12</v>
      </c>
      <c r="S366" s="124">
        <v>2253.0342969465642</v>
      </c>
      <c r="T366" s="124">
        <v>7706.1231145038137</v>
      </c>
      <c r="U366" s="124">
        <v>12021.43550267176</v>
      </c>
      <c r="V366" s="124">
        <v>6.0369110687022927</v>
      </c>
      <c r="W366" s="7">
        <v>0.13479729729729731</v>
      </c>
      <c r="X366" s="7">
        <v>0.47880000000000006</v>
      </c>
      <c r="Y366" s="122">
        <v>48.4</v>
      </c>
      <c r="Z366" s="99">
        <v>20.100000000000001</v>
      </c>
      <c r="AA366" s="122">
        <f t="shared" si="14"/>
        <v>7.4051281919999985</v>
      </c>
      <c r="AB366" s="122">
        <f t="shared" si="15"/>
        <v>33823.529411764706</v>
      </c>
      <c r="AC366" t="s">
        <v>780</v>
      </c>
    </row>
    <row r="367" spans="1:29" x14ac:dyDescent="0.35">
      <c r="A367" s="34" t="s">
        <v>67</v>
      </c>
      <c r="B367" s="14">
        <v>6</v>
      </c>
      <c r="C367" s="8" t="s">
        <v>45</v>
      </c>
      <c r="D367" s="14">
        <v>1</v>
      </c>
      <c r="E367" s="14">
        <v>3199.5</v>
      </c>
      <c r="F367" s="14">
        <v>3200.3</v>
      </c>
      <c r="G367" s="14">
        <f>E367-171</f>
        <v>3028.5</v>
      </c>
      <c r="H367" s="8">
        <v>7</v>
      </c>
      <c r="I367" s="8">
        <v>31.5</v>
      </c>
      <c r="J367" s="8">
        <v>15.4</v>
      </c>
      <c r="K367" s="8">
        <v>0.15</v>
      </c>
      <c r="L367" s="8">
        <v>3544</v>
      </c>
      <c r="M367" s="8">
        <v>0.34699999999999998</v>
      </c>
      <c r="N367" s="8">
        <v>2718</v>
      </c>
      <c r="O367" s="8">
        <v>87.7</v>
      </c>
      <c r="P367" s="8">
        <v>62.283999999999999</v>
      </c>
      <c r="Q367" s="7">
        <v>0.9075059445291469</v>
      </c>
      <c r="R367" s="111">
        <v>0.105</v>
      </c>
      <c r="S367" s="124">
        <v>2160.1365866359452</v>
      </c>
      <c r="T367" s="124">
        <v>7014.2243576036853</v>
      </c>
      <c r="U367" s="124">
        <v>10565.292160368659</v>
      </c>
      <c r="V367" s="124">
        <v>6.616224423963132</v>
      </c>
      <c r="W367" s="7">
        <v>0.15678913738019171</v>
      </c>
      <c r="X367" s="7">
        <v>1.1778</v>
      </c>
      <c r="Y367" s="122">
        <v>51.4</v>
      </c>
      <c r="Z367" s="99">
        <v>27.4</v>
      </c>
      <c r="AA367" s="122">
        <f t="shared" si="14"/>
        <v>3.6964619999999999</v>
      </c>
      <c r="AB367" s="122">
        <f t="shared" si="15"/>
        <v>23626.666666666668</v>
      </c>
      <c r="AC367" t="s">
        <v>781</v>
      </c>
    </row>
    <row r="368" spans="1:29" x14ac:dyDescent="0.35">
      <c r="A368" s="34" t="s">
        <v>67</v>
      </c>
      <c r="B368" s="14">
        <f t="shared" ref="B368:B370" si="29">B367</f>
        <v>6</v>
      </c>
      <c r="C368" s="8" t="s">
        <v>45</v>
      </c>
      <c r="D368" s="14">
        <v>2</v>
      </c>
      <c r="E368" s="14">
        <v>3221.5</v>
      </c>
      <c r="F368" s="14">
        <v>3222.5</v>
      </c>
      <c r="G368" s="14">
        <f t="shared" ref="G368:G379" si="30">E368-171</f>
        <v>3050.5</v>
      </c>
      <c r="H368" s="8">
        <v>9</v>
      </c>
      <c r="I368" s="8">
        <v>27.9</v>
      </c>
      <c r="J368" s="8">
        <v>15.1</v>
      </c>
      <c r="K368" s="8">
        <v>0.15</v>
      </c>
      <c r="L368" s="8">
        <v>3408</v>
      </c>
      <c r="M368" s="8">
        <v>0.34</v>
      </c>
      <c r="N368" s="8">
        <v>1667</v>
      </c>
      <c r="O368" s="8">
        <v>60.8</v>
      </c>
      <c r="P368" s="8">
        <v>62.283999999999999</v>
      </c>
      <c r="Q368" s="7">
        <v>0.9075059445291469</v>
      </c>
      <c r="R368" s="111">
        <v>0.105</v>
      </c>
      <c r="S368" s="124">
        <v>2160.1365866359452</v>
      </c>
      <c r="T368" s="124">
        <v>7014.2243576036853</v>
      </c>
      <c r="U368" s="124">
        <v>10565.292160368659</v>
      </c>
      <c r="V368" s="124">
        <v>6.616224423963132</v>
      </c>
      <c r="W368" s="7">
        <v>0.15678913738019171</v>
      </c>
      <c r="X368" s="7">
        <v>1.1778</v>
      </c>
      <c r="Y368" s="122">
        <v>51.4</v>
      </c>
      <c r="Z368" s="99">
        <v>27.4</v>
      </c>
      <c r="AA368" s="122">
        <f t="shared" si="14"/>
        <v>3.2102297999999996</v>
      </c>
      <c r="AB368" s="122">
        <f t="shared" si="15"/>
        <v>22720</v>
      </c>
      <c r="AC368" t="s">
        <v>782</v>
      </c>
    </row>
    <row r="369" spans="1:29" x14ac:dyDescent="0.35">
      <c r="A369" s="34" t="s">
        <v>67</v>
      </c>
      <c r="B369" s="14">
        <f t="shared" si="29"/>
        <v>6</v>
      </c>
      <c r="C369" s="8" t="s">
        <v>45</v>
      </c>
      <c r="D369" s="14">
        <v>3</v>
      </c>
      <c r="E369" s="14">
        <v>3238</v>
      </c>
      <c r="F369" s="14">
        <v>3238.6</v>
      </c>
      <c r="G369" s="14">
        <f t="shared" si="30"/>
        <v>3067</v>
      </c>
      <c r="H369" s="8">
        <v>5</v>
      </c>
      <c r="I369" s="8">
        <v>32.4</v>
      </c>
      <c r="J369" s="8">
        <v>15.4</v>
      </c>
      <c r="K369" s="8">
        <v>0.127</v>
      </c>
      <c r="L369" s="8">
        <v>3397</v>
      </c>
      <c r="M369" s="8">
        <v>0.33300000000000002</v>
      </c>
      <c r="N369" s="8">
        <v>1925</v>
      </c>
      <c r="O369" s="8">
        <v>181.2</v>
      </c>
      <c r="P369" s="8">
        <v>62.283999999999999</v>
      </c>
      <c r="Q369" s="7">
        <v>0.9075059445291469</v>
      </c>
      <c r="R369" s="111">
        <v>0.105</v>
      </c>
      <c r="S369" s="124">
        <v>2160.1365866359452</v>
      </c>
      <c r="T369" s="124">
        <v>7014.2243576036853</v>
      </c>
      <c r="U369" s="124">
        <v>10565.292160368659</v>
      </c>
      <c r="V369" s="124">
        <v>6.616224423963132</v>
      </c>
      <c r="W369" s="7">
        <v>0.15678913738019171</v>
      </c>
      <c r="X369" s="7">
        <v>1.1778</v>
      </c>
      <c r="Y369" s="122">
        <v>51.4</v>
      </c>
      <c r="Z369" s="99">
        <v>27.4</v>
      </c>
      <c r="AA369" s="122">
        <f t="shared" si="14"/>
        <v>3.2190903359999998</v>
      </c>
      <c r="AB369" s="122">
        <f t="shared" si="15"/>
        <v>26748.031496062991</v>
      </c>
      <c r="AC369" t="s">
        <v>783</v>
      </c>
    </row>
    <row r="370" spans="1:29" x14ac:dyDescent="0.35">
      <c r="A370" s="34" t="s">
        <v>67</v>
      </c>
      <c r="B370" s="14">
        <f t="shared" si="29"/>
        <v>6</v>
      </c>
      <c r="C370" s="8" t="s">
        <v>45</v>
      </c>
      <c r="D370" s="14">
        <v>4</v>
      </c>
      <c r="E370" s="14">
        <v>3252</v>
      </c>
      <c r="F370" s="14">
        <v>3252.8</v>
      </c>
      <c r="G370" s="14">
        <f t="shared" si="30"/>
        <v>3081</v>
      </c>
      <c r="H370" s="8">
        <v>7</v>
      </c>
      <c r="I370" s="8">
        <v>51.6</v>
      </c>
      <c r="J370" s="8">
        <v>15.3</v>
      </c>
      <c r="K370" s="8">
        <v>0.12</v>
      </c>
      <c r="L370" s="8">
        <v>3459</v>
      </c>
      <c r="M370" s="8">
        <v>0.30299999999999999</v>
      </c>
      <c r="N370" s="8">
        <v>1945</v>
      </c>
      <c r="O370" s="8">
        <v>1945</v>
      </c>
      <c r="P370" s="8">
        <v>62.283999999999999</v>
      </c>
      <c r="Q370" s="7">
        <v>0.9075059445291469</v>
      </c>
      <c r="R370" s="111">
        <v>0.105</v>
      </c>
      <c r="S370" s="124">
        <v>2160.1365866359452</v>
      </c>
      <c r="T370" s="124">
        <v>7014.2243576036853</v>
      </c>
      <c r="U370" s="124">
        <v>10565.292160368659</v>
      </c>
      <c r="V370" s="124">
        <v>6.616224423963132</v>
      </c>
      <c r="W370" s="7">
        <v>0.15678913738019171</v>
      </c>
      <c r="X370" s="7">
        <v>1.1778</v>
      </c>
      <c r="Y370" s="122">
        <v>51.4</v>
      </c>
      <c r="Z370" s="99">
        <v>27.4</v>
      </c>
      <c r="AA370" s="122">
        <f t="shared" si="14"/>
        <v>4.8126700800000002</v>
      </c>
      <c r="AB370" s="122">
        <f t="shared" si="15"/>
        <v>28825</v>
      </c>
      <c r="AC370" t="s">
        <v>784</v>
      </c>
    </row>
    <row r="371" spans="1:29" x14ac:dyDescent="0.35">
      <c r="A371" s="34" t="s">
        <v>67</v>
      </c>
      <c r="B371" s="14">
        <v>5</v>
      </c>
      <c r="C371" s="8" t="s">
        <v>45</v>
      </c>
      <c r="D371" s="14">
        <v>1</v>
      </c>
      <c r="E371" s="14">
        <v>3276</v>
      </c>
      <c r="F371" s="14">
        <v>3277.2</v>
      </c>
      <c r="G371" s="14">
        <f t="shared" si="30"/>
        <v>3105</v>
      </c>
      <c r="H371" s="8">
        <v>11</v>
      </c>
      <c r="I371" s="8">
        <v>93.7</v>
      </c>
      <c r="J371" s="8">
        <v>23.4</v>
      </c>
      <c r="K371" s="8">
        <v>0.379</v>
      </c>
      <c r="L371" s="8">
        <v>2251</v>
      </c>
      <c r="M371" s="8">
        <v>0.41299999999999998</v>
      </c>
      <c r="N371" s="8">
        <v>3829</v>
      </c>
      <c r="O371" s="8">
        <v>78.400000000000006</v>
      </c>
      <c r="P371" s="8">
        <v>318.685</v>
      </c>
      <c r="Q371" s="7">
        <v>0.98154844154321741</v>
      </c>
      <c r="R371" s="111">
        <v>0.108</v>
      </c>
      <c r="S371" s="124">
        <v>2136.5848260000012</v>
      </c>
      <c r="T371" s="124">
        <v>7276.2889091999978</v>
      </c>
      <c r="U371" s="124">
        <v>10836.542628799991</v>
      </c>
      <c r="V371" s="124">
        <v>5.3182004000000012</v>
      </c>
      <c r="W371" s="7">
        <v>0.16698801459093277</v>
      </c>
      <c r="X371" s="7">
        <v>1.9227000000000001</v>
      </c>
      <c r="Y371" s="122">
        <v>50.3</v>
      </c>
      <c r="Z371" s="99">
        <v>30.1</v>
      </c>
      <c r="AA371" s="122">
        <f t="shared" si="14"/>
        <v>42.214181255999996</v>
      </c>
      <c r="AB371" s="122">
        <f t="shared" si="15"/>
        <v>5939.3139841688653</v>
      </c>
      <c r="AC371" t="s">
        <v>785</v>
      </c>
    </row>
    <row r="372" spans="1:29" x14ac:dyDescent="0.35">
      <c r="A372" s="34" t="s">
        <v>67</v>
      </c>
      <c r="B372" s="14">
        <f t="shared" ref="B372:B373" si="31">B371</f>
        <v>5</v>
      </c>
      <c r="C372" s="8" t="s">
        <v>45</v>
      </c>
      <c r="D372" s="14">
        <v>2</v>
      </c>
      <c r="E372" s="14">
        <v>3302.4</v>
      </c>
      <c r="F372" s="14">
        <v>3303.6</v>
      </c>
      <c r="G372" s="14">
        <f t="shared" si="30"/>
        <v>3131.4</v>
      </c>
      <c r="H372" s="8">
        <v>11</v>
      </c>
      <c r="I372" s="8">
        <v>65</v>
      </c>
      <c r="J372" s="8">
        <v>20.8</v>
      </c>
      <c r="K372" s="8">
        <v>0.28499999999999998</v>
      </c>
      <c r="L372" s="8">
        <v>2196</v>
      </c>
      <c r="M372" s="8">
        <v>0.33300000000000002</v>
      </c>
      <c r="N372" s="8">
        <v>3712</v>
      </c>
      <c r="O372" s="8">
        <v>145</v>
      </c>
      <c r="P372" s="8">
        <v>318.685</v>
      </c>
      <c r="Q372" s="7">
        <v>0.98154844154321741</v>
      </c>
      <c r="R372" s="111">
        <v>0.108</v>
      </c>
      <c r="S372" s="124">
        <v>2136.5848260000012</v>
      </c>
      <c r="T372" s="124">
        <v>7276.2889091999978</v>
      </c>
      <c r="U372" s="124">
        <v>10836.542628799991</v>
      </c>
      <c r="V372" s="124">
        <v>5.3182004000000012</v>
      </c>
      <c r="W372" s="7">
        <v>0.16698801459093277</v>
      </c>
      <c r="X372" s="7">
        <v>1.9227000000000001</v>
      </c>
      <c r="Y372" s="122">
        <v>50.3</v>
      </c>
      <c r="Z372" s="99">
        <v>30.1</v>
      </c>
      <c r="AA372" s="122">
        <f t="shared" si="14"/>
        <v>19.574255999999998</v>
      </c>
      <c r="AB372" s="122">
        <f t="shared" si="15"/>
        <v>7705.2631578947376</v>
      </c>
      <c r="AC372" t="s">
        <v>786</v>
      </c>
    </row>
    <row r="373" spans="1:29" x14ac:dyDescent="0.35">
      <c r="A373" s="34" t="s">
        <v>67</v>
      </c>
      <c r="B373" s="14">
        <f t="shared" si="31"/>
        <v>5</v>
      </c>
      <c r="C373" s="8" t="s">
        <v>45</v>
      </c>
      <c r="D373" s="14">
        <v>3</v>
      </c>
      <c r="E373" s="14">
        <v>3326</v>
      </c>
      <c r="F373" s="14">
        <v>3326.8</v>
      </c>
      <c r="G373" s="14">
        <f t="shared" si="30"/>
        <v>3155</v>
      </c>
      <c r="H373" s="8">
        <v>7</v>
      </c>
      <c r="I373" s="8">
        <v>84.1</v>
      </c>
      <c r="J373" s="8">
        <v>9.1999999999999993</v>
      </c>
      <c r="K373" s="8">
        <v>0.251</v>
      </c>
      <c r="L373" s="8">
        <v>2517</v>
      </c>
      <c r="M373" s="8">
        <v>0.157</v>
      </c>
      <c r="N373" s="8">
        <v>2532</v>
      </c>
      <c r="O373" s="8">
        <v>31.3</v>
      </c>
      <c r="P373" s="8">
        <v>318.685</v>
      </c>
      <c r="Q373" s="7">
        <v>0.98154844154321741</v>
      </c>
      <c r="R373" s="111">
        <v>0.108</v>
      </c>
      <c r="S373" s="124">
        <v>2136.5848260000012</v>
      </c>
      <c r="T373" s="124">
        <v>7276.2889091999978</v>
      </c>
      <c r="U373" s="124">
        <v>10836.542628799991</v>
      </c>
      <c r="V373" s="124">
        <v>5.3182004000000012</v>
      </c>
      <c r="W373" s="7">
        <v>0.16698801459093277</v>
      </c>
      <c r="X373" s="7">
        <v>1.9227000000000001</v>
      </c>
      <c r="Y373" s="122">
        <v>50.3</v>
      </c>
      <c r="Z373" s="99">
        <v>30.1</v>
      </c>
      <c r="AA373" s="122">
        <f t="shared" si="14"/>
        <v>9.8655489759999977</v>
      </c>
      <c r="AB373" s="122">
        <f t="shared" si="15"/>
        <v>10027.88844621514</v>
      </c>
      <c r="AC373" t="s">
        <v>787</v>
      </c>
    </row>
    <row r="374" spans="1:29" x14ac:dyDescent="0.35">
      <c r="A374" s="34" t="s">
        <v>67</v>
      </c>
      <c r="B374" s="14">
        <v>3</v>
      </c>
      <c r="C374" s="8" t="s">
        <v>45</v>
      </c>
      <c r="D374" s="14">
        <v>1</v>
      </c>
      <c r="E374" s="14">
        <v>3434.5</v>
      </c>
      <c r="F374" s="14">
        <v>3435.7</v>
      </c>
      <c r="G374" s="14">
        <f t="shared" si="30"/>
        <v>3263.5</v>
      </c>
      <c r="H374" s="8">
        <v>11</v>
      </c>
      <c r="I374" s="8">
        <v>39.700000000000003</v>
      </c>
      <c r="J374" s="8">
        <v>13.5</v>
      </c>
      <c r="K374" s="8">
        <v>0.27300000000000002</v>
      </c>
      <c r="L374" s="8">
        <v>3193</v>
      </c>
      <c r="M374" s="8">
        <v>0.19800000000000001</v>
      </c>
      <c r="N374" s="8">
        <v>3310</v>
      </c>
      <c r="O374" s="8">
        <v>127.2</v>
      </c>
      <c r="P374" s="8">
        <v>318.017</v>
      </c>
      <c r="Q374" s="7">
        <v>1.0578350377193382</v>
      </c>
      <c r="R374" s="111">
        <v>0.11799999999999999</v>
      </c>
      <c r="S374" s="124">
        <v>1801.67244858757</v>
      </c>
      <c r="T374" s="124">
        <v>7500.8444598869992</v>
      </c>
      <c r="U374" s="124">
        <v>11462.677175141251</v>
      </c>
      <c r="V374" s="124">
        <v>4.955963276836159</v>
      </c>
      <c r="W374" s="7">
        <v>0.18391229366839121</v>
      </c>
      <c r="X374" s="7">
        <v>2.2395</v>
      </c>
      <c r="Y374" s="122">
        <v>47.099999999999994</v>
      </c>
      <c r="Z374" s="99">
        <v>30</v>
      </c>
      <c r="AA374" s="122">
        <f t="shared" si="14"/>
        <v>7.4327689800000005</v>
      </c>
      <c r="AB374" s="122">
        <f t="shared" si="15"/>
        <v>11695.970695970695</v>
      </c>
      <c r="AC374" t="s">
        <v>788</v>
      </c>
    </row>
    <row r="375" spans="1:29" x14ac:dyDescent="0.35">
      <c r="A375" s="34" t="s">
        <v>67</v>
      </c>
      <c r="B375" s="14">
        <f t="shared" ref="B375:B376" si="32">B374</f>
        <v>3</v>
      </c>
      <c r="C375" s="8" t="s">
        <v>45</v>
      </c>
      <c r="D375" s="14">
        <v>2</v>
      </c>
      <c r="E375" s="14">
        <v>3453</v>
      </c>
      <c r="F375" s="14">
        <v>3454.2</v>
      </c>
      <c r="G375" s="14">
        <f t="shared" si="30"/>
        <v>3282</v>
      </c>
      <c r="H375" s="8">
        <v>11</v>
      </c>
      <c r="I375" s="8">
        <v>104.9</v>
      </c>
      <c r="J375" s="8">
        <v>35.1</v>
      </c>
      <c r="K375" s="8">
        <v>0.441</v>
      </c>
      <c r="L375" s="8">
        <v>3190</v>
      </c>
      <c r="M375" s="8">
        <v>0.443</v>
      </c>
      <c r="N375" s="8">
        <v>3864</v>
      </c>
      <c r="O375" s="8">
        <v>66.7</v>
      </c>
      <c r="P375" s="8">
        <v>318.017</v>
      </c>
      <c r="Q375" s="7">
        <v>1.0578350377193382</v>
      </c>
      <c r="R375" s="111">
        <v>0.11799999999999999</v>
      </c>
      <c r="S375" s="124">
        <v>1801.67244858757</v>
      </c>
      <c r="T375" s="124">
        <v>7500.8444598869992</v>
      </c>
      <c r="U375" s="124">
        <v>11462.677175141251</v>
      </c>
      <c r="V375" s="124">
        <v>4.955963276836159</v>
      </c>
      <c r="W375" s="7">
        <v>0.18391229366839121</v>
      </c>
      <c r="X375" s="7">
        <v>2.2395</v>
      </c>
      <c r="Y375" s="122">
        <v>47.099999999999994</v>
      </c>
      <c r="Z375" s="99">
        <v>30</v>
      </c>
      <c r="AA375" s="122">
        <f t="shared" si="14"/>
        <v>82.486885572000006</v>
      </c>
      <c r="AB375" s="122">
        <f t="shared" si="15"/>
        <v>7233.5600907029475</v>
      </c>
      <c r="AC375" t="s">
        <v>789</v>
      </c>
    </row>
    <row r="376" spans="1:29" x14ac:dyDescent="0.35">
      <c r="A376" s="34" t="s">
        <v>67</v>
      </c>
      <c r="B376" s="14">
        <f t="shared" si="32"/>
        <v>3</v>
      </c>
      <c r="C376" s="8" t="s">
        <v>45</v>
      </c>
      <c r="D376" s="14">
        <v>3</v>
      </c>
      <c r="E376" s="14">
        <v>3464.2</v>
      </c>
      <c r="F376" s="14">
        <v>3465</v>
      </c>
      <c r="G376" s="14">
        <f t="shared" si="30"/>
        <v>3293.2</v>
      </c>
      <c r="H376" s="8">
        <v>7</v>
      </c>
      <c r="I376" s="8">
        <v>104.9</v>
      </c>
      <c r="J376" s="8">
        <v>35.1</v>
      </c>
      <c r="K376" s="8">
        <v>0.441</v>
      </c>
      <c r="L376" s="8">
        <v>3190</v>
      </c>
      <c r="M376" s="8">
        <v>0.443</v>
      </c>
      <c r="N376" s="8">
        <v>3864</v>
      </c>
      <c r="O376" s="8"/>
      <c r="P376" s="8">
        <v>318.017</v>
      </c>
      <c r="Q376" s="7">
        <v>1.0578350377193382</v>
      </c>
      <c r="R376" s="111">
        <v>0.11799999999999999</v>
      </c>
      <c r="S376" s="124">
        <v>1801.67244858757</v>
      </c>
      <c r="T376" s="124">
        <v>7500.8444598869992</v>
      </c>
      <c r="U376" s="124">
        <v>11462.677175141251</v>
      </c>
      <c r="V376" s="124">
        <v>4.955963276836159</v>
      </c>
      <c r="W376" s="7">
        <v>0.18391229366839121</v>
      </c>
      <c r="X376" s="7">
        <v>2.2395</v>
      </c>
      <c r="Y376" s="122">
        <v>47.099999999999994</v>
      </c>
      <c r="Z376" s="99">
        <v>30</v>
      </c>
      <c r="AA376" s="122">
        <f t="shared" si="14"/>
        <v>82.486885572000006</v>
      </c>
      <c r="AB376" s="122">
        <f t="shared" si="15"/>
        <v>7233.5600907029475</v>
      </c>
      <c r="AC376" t="s">
        <v>790</v>
      </c>
    </row>
    <row r="377" spans="1:29" x14ac:dyDescent="0.35">
      <c r="A377" s="34" t="s">
        <v>67</v>
      </c>
      <c r="B377" s="14">
        <v>2</v>
      </c>
      <c r="C377" s="8" t="s">
        <v>45</v>
      </c>
      <c r="D377" s="14">
        <v>1</v>
      </c>
      <c r="E377" s="14">
        <v>3508.5</v>
      </c>
      <c r="F377" s="14">
        <v>3509.5</v>
      </c>
      <c r="G377" s="14">
        <f t="shared" si="30"/>
        <v>3337.5</v>
      </c>
      <c r="H377" s="8">
        <v>9</v>
      </c>
      <c r="I377" s="8">
        <v>65.099999999999994</v>
      </c>
      <c r="J377" s="8">
        <v>22.7</v>
      </c>
      <c r="K377" s="8">
        <v>0.34100000000000003</v>
      </c>
      <c r="L377" s="8">
        <v>2404</v>
      </c>
      <c r="M377" s="8">
        <v>0.36699999999999999</v>
      </c>
      <c r="N377" s="8">
        <v>4597</v>
      </c>
      <c r="O377" s="8">
        <v>71.8</v>
      </c>
      <c r="P377" s="8">
        <v>316.10700000000003</v>
      </c>
      <c r="Q377" s="7">
        <v>0.94002232360293903</v>
      </c>
      <c r="R377" s="111">
        <v>0.13</v>
      </c>
      <c r="S377" s="124">
        <v>1895.2031159999999</v>
      </c>
      <c r="T377" s="124">
        <v>7575.7301954999984</v>
      </c>
      <c r="U377" s="124">
        <v>11753.769482</v>
      </c>
      <c r="V377" s="124">
        <v>5.1875329999999984</v>
      </c>
      <c r="W377" s="7">
        <v>0.21247363663754143</v>
      </c>
      <c r="X377" s="7">
        <v>2.1155999999999997</v>
      </c>
      <c r="Y377" s="122">
        <v>43.5</v>
      </c>
      <c r="Z377" s="99">
        <v>30.1</v>
      </c>
      <c r="AA377" s="122">
        <f t="shared" si="14"/>
        <v>25.599114155999999</v>
      </c>
      <c r="AB377" s="122">
        <f t="shared" si="15"/>
        <v>7049.8533724340168</v>
      </c>
      <c r="AC377" t="s">
        <v>791</v>
      </c>
    </row>
    <row r="378" spans="1:29" x14ac:dyDescent="0.35">
      <c r="A378" s="34" t="s">
        <v>67</v>
      </c>
      <c r="B378" s="14">
        <f t="shared" ref="B378:B379" si="33">B377</f>
        <v>2</v>
      </c>
      <c r="C378" s="8" t="s">
        <v>45</v>
      </c>
      <c r="D378" s="14">
        <v>2</v>
      </c>
      <c r="E378" s="14">
        <v>3524.4</v>
      </c>
      <c r="F378" s="14">
        <v>3525.4</v>
      </c>
      <c r="G378" s="14">
        <f t="shared" si="30"/>
        <v>3353.4</v>
      </c>
      <c r="H378" s="8">
        <v>9</v>
      </c>
      <c r="I378" s="8">
        <v>99</v>
      </c>
      <c r="J378" s="8">
        <v>14.5</v>
      </c>
      <c r="K378" s="8">
        <v>0.501</v>
      </c>
      <c r="L378" s="8">
        <v>2812</v>
      </c>
      <c r="M378" s="8">
        <v>0.436</v>
      </c>
      <c r="N378" s="8">
        <v>7326</v>
      </c>
      <c r="O378" s="8">
        <v>56.4</v>
      </c>
      <c r="P378" s="8">
        <v>316.10700000000003</v>
      </c>
      <c r="Q378" s="7">
        <v>0.94002232360293903</v>
      </c>
      <c r="R378" s="111">
        <v>0.13</v>
      </c>
      <c r="S378" s="124">
        <v>1895.2031159999999</v>
      </c>
      <c r="T378" s="124">
        <v>7575.7301954999984</v>
      </c>
      <c r="U378" s="124">
        <v>11753.769482</v>
      </c>
      <c r="V378" s="124">
        <v>5.1875329999999984</v>
      </c>
      <c r="W378" s="7">
        <v>0.21247363663754143</v>
      </c>
      <c r="X378" s="7">
        <v>2.1155999999999997</v>
      </c>
      <c r="Y378" s="122">
        <v>43.5</v>
      </c>
      <c r="Z378" s="99">
        <v>30.1</v>
      </c>
      <c r="AA378" s="122">
        <f t="shared" si="14"/>
        <v>36.534623400000001</v>
      </c>
      <c r="AB378" s="122">
        <f t="shared" si="15"/>
        <v>5612.7744510978046</v>
      </c>
      <c r="AC378" t="s">
        <v>792</v>
      </c>
    </row>
    <row r="379" spans="1:29" x14ac:dyDescent="0.35">
      <c r="A379" s="34" t="s">
        <v>67</v>
      </c>
      <c r="B379" s="14">
        <f t="shared" si="33"/>
        <v>2</v>
      </c>
      <c r="C379" s="8" t="s">
        <v>45</v>
      </c>
      <c r="D379" s="14">
        <v>3</v>
      </c>
      <c r="E379" s="14">
        <v>3541.3</v>
      </c>
      <c r="F379" s="14">
        <v>3542.5</v>
      </c>
      <c r="G379" s="14">
        <f t="shared" si="30"/>
        <v>3370.3</v>
      </c>
      <c r="H379" s="8">
        <v>11</v>
      </c>
      <c r="I379" s="8">
        <v>41.4</v>
      </c>
      <c r="J379" s="8">
        <v>24.4</v>
      </c>
      <c r="K379" s="8">
        <v>0.313</v>
      </c>
      <c r="L379" s="8">
        <v>1969</v>
      </c>
      <c r="M379" s="8">
        <v>0.24199999999999999</v>
      </c>
      <c r="N379" s="8">
        <v>3863</v>
      </c>
      <c r="O379" s="8">
        <v>142.1</v>
      </c>
      <c r="P379" s="8">
        <v>316.10700000000003</v>
      </c>
      <c r="Q379" s="7">
        <v>0.94002232360293903</v>
      </c>
      <c r="R379" s="111">
        <v>0.13</v>
      </c>
      <c r="S379" s="124">
        <v>1895.2031159999999</v>
      </c>
      <c r="T379" s="124">
        <v>7575.7301954999984</v>
      </c>
      <c r="U379" s="124">
        <v>11753.769482</v>
      </c>
      <c r="V379" s="124">
        <v>5.1875329999999984</v>
      </c>
      <c r="W379" s="7">
        <v>0.21247363663754143</v>
      </c>
      <c r="X379" s="7">
        <v>2.1155999999999997</v>
      </c>
      <c r="Y379" s="122">
        <v>43.5</v>
      </c>
      <c r="Z379" s="99">
        <v>30.1</v>
      </c>
      <c r="AA379" s="122">
        <f t="shared" si="14"/>
        <v>16.061948063999999</v>
      </c>
      <c r="AB379" s="122">
        <f t="shared" si="15"/>
        <v>6290.7348242811504</v>
      </c>
      <c r="AC379" t="s">
        <v>793</v>
      </c>
    </row>
    <row r="380" spans="1:29" x14ac:dyDescent="0.35">
      <c r="A380" s="34" t="s">
        <v>68</v>
      </c>
      <c r="B380" s="14">
        <v>6</v>
      </c>
      <c r="C380" s="8" t="s">
        <v>72</v>
      </c>
      <c r="D380" s="14">
        <v>1</v>
      </c>
      <c r="E380" s="14">
        <v>3259</v>
      </c>
      <c r="F380" s="14">
        <v>3260</v>
      </c>
      <c r="G380" s="14">
        <f>E380-280</f>
        <v>2979</v>
      </c>
      <c r="H380" s="8">
        <v>9</v>
      </c>
      <c r="I380" s="8">
        <v>100.4</v>
      </c>
      <c r="J380" s="8">
        <v>9.9</v>
      </c>
      <c r="K380" s="8">
        <v>0.52200000000000002</v>
      </c>
      <c r="L380" s="8">
        <v>1629</v>
      </c>
      <c r="M380" s="8">
        <v>0.624</v>
      </c>
      <c r="N380" s="8">
        <v>14055</v>
      </c>
      <c r="O380" s="8">
        <v>221</v>
      </c>
      <c r="P380" s="8">
        <v>214.92699999999999</v>
      </c>
      <c r="Q380" s="7">
        <v>0.89</v>
      </c>
      <c r="R380" s="111">
        <v>0.107</v>
      </c>
      <c r="S380" s="124">
        <v>2101.1662564885501</v>
      </c>
      <c r="T380" s="124">
        <v>7040.3317366412266</v>
      </c>
      <c r="U380" s="124">
        <v>10338.32986335878</v>
      </c>
      <c r="V380" s="124">
        <v>4.2416503816793893</v>
      </c>
      <c r="W380" s="7">
        <v>0.16144450345193842</v>
      </c>
      <c r="X380" s="7">
        <v>0.91200000000000003</v>
      </c>
      <c r="Y380" s="122">
        <v>50.5</v>
      </c>
      <c r="Z380" s="99">
        <v>20.6</v>
      </c>
      <c r="AA380" s="122">
        <f t="shared" si="14"/>
        <v>26.357433696000001</v>
      </c>
      <c r="AB380" s="122">
        <f t="shared" si="15"/>
        <v>3120.6896551724135</v>
      </c>
      <c r="AC380" t="s">
        <v>794</v>
      </c>
    </row>
    <row r="381" spans="1:29" x14ac:dyDescent="0.35">
      <c r="A381" s="34" t="s">
        <v>68</v>
      </c>
      <c r="B381" s="14">
        <f t="shared" ref="B381:B383" si="34">B380</f>
        <v>6</v>
      </c>
      <c r="C381" s="8" t="s">
        <v>72</v>
      </c>
      <c r="D381" s="14">
        <v>2</v>
      </c>
      <c r="E381" s="14">
        <v>3264.6</v>
      </c>
      <c r="F381" s="14">
        <v>3265.2</v>
      </c>
      <c r="G381" s="14">
        <f t="shared" ref="G381:G383" si="35">E381-280</f>
        <v>2984.6</v>
      </c>
      <c r="H381" s="8">
        <v>5</v>
      </c>
      <c r="I381" s="8">
        <v>100.4</v>
      </c>
      <c r="J381" s="8">
        <v>9.9</v>
      </c>
      <c r="K381" s="8">
        <v>0.52200000000000002</v>
      </c>
      <c r="L381" s="8">
        <v>1629</v>
      </c>
      <c r="M381" s="8">
        <v>0.624</v>
      </c>
      <c r="N381" s="8">
        <v>14055</v>
      </c>
      <c r="O381" s="8">
        <v>221</v>
      </c>
      <c r="P381" s="8">
        <v>214.92699999999999</v>
      </c>
      <c r="Q381" s="7">
        <v>0.89</v>
      </c>
      <c r="R381" s="111">
        <v>0.107</v>
      </c>
      <c r="S381" s="124">
        <v>2101.1662564885501</v>
      </c>
      <c r="T381" s="124">
        <v>7040.3317366412266</v>
      </c>
      <c r="U381" s="124">
        <v>10338.32986335878</v>
      </c>
      <c r="V381" s="124">
        <v>4.2416503816793893</v>
      </c>
      <c r="W381" s="7">
        <v>0.16144450345193842</v>
      </c>
      <c r="X381" s="7">
        <v>0.91200000000000003</v>
      </c>
      <c r="Y381" s="122">
        <v>50.5</v>
      </c>
      <c r="Z381" s="99">
        <v>20.6</v>
      </c>
      <c r="AA381" s="122">
        <f t="shared" si="14"/>
        <v>26.357433696000001</v>
      </c>
      <c r="AB381" s="122">
        <f t="shared" si="15"/>
        <v>3120.6896551724135</v>
      </c>
      <c r="AC381" t="s">
        <v>795</v>
      </c>
    </row>
    <row r="382" spans="1:29" x14ac:dyDescent="0.35">
      <c r="A382" s="34" t="s">
        <v>68</v>
      </c>
      <c r="B382" s="14">
        <f t="shared" si="34"/>
        <v>6</v>
      </c>
      <c r="C382" s="8" t="s">
        <v>72</v>
      </c>
      <c r="D382" s="14">
        <v>3</v>
      </c>
      <c r="E382" s="14">
        <v>3271.8</v>
      </c>
      <c r="F382" s="14">
        <v>3272.4</v>
      </c>
      <c r="G382" s="14">
        <f t="shared" si="35"/>
        <v>2991.8</v>
      </c>
      <c r="H382" s="8">
        <v>5</v>
      </c>
      <c r="I382" s="8">
        <v>62.2</v>
      </c>
      <c r="J382" s="8">
        <v>5.0999999999999996</v>
      </c>
      <c r="K382" s="8">
        <v>0.32</v>
      </c>
      <c r="L382" s="8">
        <v>1541</v>
      </c>
      <c r="M382" s="8">
        <v>0.48499999999999999</v>
      </c>
      <c r="N382" s="8">
        <v>12180</v>
      </c>
      <c r="O382" s="8">
        <v>596.79999999999995</v>
      </c>
      <c r="P382" s="8">
        <v>214.92699999999999</v>
      </c>
      <c r="Q382" s="7">
        <v>0.89</v>
      </c>
      <c r="R382" s="111">
        <v>0.107</v>
      </c>
      <c r="S382" s="124">
        <v>2101.1662564885501</v>
      </c>
      <c r="T382" s="124">
        <v>7040.3317366412266</v>
      </c>
      <c r="U382" s="124">
        <v>10338.32986335878</v>
      </c>
      <c r="V382" s="124">
        <v>4.2416503816793893</v>
      </c>
      <c r="W382" s="7">
        <v>0.16144450345193842</v>
      </c>
      <c r="X382" s="7">
        <v>0.91200000000000003</v>
      </c>
      <c r="Y382" s="122">
        <v>50.5</v>
      </c>
      <c r="Z382" s="99">
        <v>20.6</v>
      </c>
      <c r="AA382" s="122">
        <f t="shared" si="14"/>
        <v>5.1567283199999991</v>
      </c>
      <c r="AB382" s="122">
        <f t="shared" si="15"/>
        <v>4815.625</v>
      </c>
      <c r="AC382" t="s">
        <v>796</v>
      </c>
    </row>
    <row r="383" spans="1:29" x14ac:dyDescent="0.35">
      <c r="A383" s="34" t="s">
        <v>68</v>
      </c>
      <c r="B383" s="14">
        <f t="shared" si="34"/>
        <v>6</v>
      </c>
      <c r="C383" s="8" t="s">
        <v>72</v>
      </c>
      <c r="D383" s="14">
        <v>4</v>
      </c>
      <c r="E383" s="14">
        <v>3280.8</v>
      </c>
      <c r="F383" s="14">
        <v>3281.8</v>
      </c>
      <c r="G383" s="14">
        <f t="shared" si="35"/>
        <v>3000.8</v>
      </c>
      <c r="H383" s="8">
        <v>9</v>
      </c>
      <c r="I383" s="8">
        <v>45.7</v>
      </c>
      <c r="J383" s="8">
        <v>10.7</v>
      </c>
      <c r="K383" s="8">
        <v>0.55300000000000005</v>
      </c>
      <c r="L383" s="8">
        <v>1494</v>
      </c>
      <c r="M383" s="8">
        <v>0.60699999999999998</v>
      </c>
      <c r="N383" s="8">
        <v>13996</v>
      </c>
      <c r="O383" s="8">
        <v>466.3</v>
      </c>
      <c r="P383" s="8">
        <v>214.92699999999999</v>
      </c>
      <c r="Q383" s="7">
        <v>0.89</v>
      </c>
      <c r="R383" s="111">
        <v>0.107</v>
      </c>
      <c r="S383" s="124">
        <v>2101.1662564885501</v>
      </c>
      <c r="T383" s="124">
        <v>7040.3317366412266</v>
      </c>
      <c r="U383" s="124">
        <v>10338.32986335878</v>
      </c>
      <c r="V383" s="124">
        <v>4.2416503816793893</v>
      </c>
      <c r="W383" s="7">
        <v>0.16144450345193842</v>
      </c>
      <c r="X383" s="7">
        <v>0.91200000000000003</v>
      </c>
      <c r="Y383" s="122">
        <v>50.5</v>
      </c>
      <c r="Z383" s="99">
        <v>20.6</v>
      </c>
      <c r="AA383" s="122">
        <f t="shared" si="14"/>
        <v>13.736902676</v>
      </c>
      <c r="AB383" s="122">
        <f t="shared" si="15"/>
        <v>2701.6274864376128</v>
      </c>
      <c r="AC383" t="s">
        <v>797</v>
      </c>
    </row>
    <row r="384" spans="1:29" x14ac:dyDescent="0.35">
      <c r="A384" s="34" t="s">
        <v>68</v>
      </c>
      <c r="B384" s="14">
        <v>5</v>
      </c>
      <c r="C384" s="8" t="s">
        <v>45</v>
      </c>
      <c r="D384" s="14">
        <v>1</v>
      </c>
      <c r="E384" s="14">
        <v>3301.8</v>
      </c>
      <c r="F384" s="14">
        <v>3302.6</v>
      </c>
      <c r="G384" s="14">
        <f>E384-282</f>
        <v>3019.8</v>
      </c>
      <c r="H384" s="8">
        <v>7</v>
      </c>
      <c r="I384" s="8">
        <v>123.8</v>
      </c>
      <c r="J384" s="8">
        <v>8</v>
      </c>
      <c r="K384" s="8">
        <v>0.16600000000000001</v>
      </c>
      <c r="L384" s="8">
        <v>1337</v>
      </c>
      <c r="M384" s="8">
        <v>0.52100000000000002</v>
      </c>
      <c r="N384" s="8">
        <v>1237</v>
      </c>
      <c r="O384" s="8">
        <v>30.5</v>
      </c>
      <c r="P384" s="8">
        <v>150.601</v>
      </c>
      <c r="Q384" s="7">
        <v>0.87</v>
      </c>
      <c r="R384" s="111">
        <v>0.108</v>
      </c>
      <c r="S384" s="124">
        <v>2332.263831707317</v>
      </c>
      <c r="T384" s="124">
        <v>7057.5516658536617</v>
      </c>
      <c r="U384" s="124">
        <v>10532.36838231707</v>
      </c>
      <c r="V384" s="124">
        <v>5.3179719512195129</v>
      </c>
      <c r="W384" s="7">
        <v>0.16935240963855425</v>
      </c>
      <c r="X384" s="7">
        <v>0.67470000000000008</v>
      </c>
      <c r="Y384" s="122">
        <v>49.4</v>
      </c>
      <c r="Z384" s="99">
        <v>20.2</v>
      </c>
      <c r="AA384" s="122">
        <f t="shared" si="14"/>
        <v>8.3518451199999983</v>
      </c>
      <c r="AB384" s="122">
        <f t="shared" si="15"/>
        <v>8054.2168674698787</v>
      </c>
      <c r="AC384" t="s">
        <v>798</v>
      </c>
    </row>
    <row r="385" spans="1:29" x14ac:dyDescent="0.35">
      <c r="A385" s="34" t="s">
        <v>68</v>
      </c>
      <c r="B385" s="14">
        <f t="shared" ref="B385:B387" si="36">B384</f>
        <v>5</v>
      </c>
      <c r="C385" s="8" t="s">
        <v>45</v>
      </c>
      <c r="D385" s="14">
        <v>2</v>
      </c>
      <c r="E385" s="14">
        <v>3311.8</v>
      </c>
      <c r="F385" s="14">
        <v>3312.4</v>
      </c>
      <c r="G385" s="14">
        <f t="shared" ref="G385:G387" si="37">E385-282</f>
        <v>3029.8</v>
      </c>
      <c r="H385" s="8">
        <v>5</v>
      </c>
      <c r="I385" s="8">
        <v>107.4</v>
      </c>
      <c r="J385" s="8">
        <v>7.6</v>
      </c>
      <c r="K385" s="8">
        <v>0.152</v>
      </c>
      <c r="L385" s="8">
        <v>1332</v>
      </c>
      <c r="M385" s="8">
        <v>0.56799999999999995</v>
      </c>
      <c r="N385" s="8">
        <v>1096</v>
      </c>
      <c r="O385" s="8">
        <v>15.5</v>
      </c>
      <c r="P385" s="8">
        <v>150.601</v>
      </c>
      <c r="Q385" s="7">
        <v>0.87</v>
      </c>
      <c r="R385" s="111">
        <v>0.108</v>
      </c>
      <c r="S385" s="124">
        <v>2332.263831707317</v>
      </c>
      <c r="T385" s="124">
        <v>7057.5516658536617</v>
      </c>
      <c r="U385" s="124">
        <v>10532.36838231707</v>
      </c>
      <c r="V385" s="124">
        <v>5.3179719512195129</v>
      </c>
      <c r="W385" s="7">
        <v>0.16935240963855425</v>
      </c>
      <c r="X385" s="7">
        <v>0.67470000000000008</v>
      </c>
      <c r="Y385" s="122">
        <v>49.4</v>
      </c>
      <c r="Z385" s="99">
        <v>20.2</v>
      </c>
      <c r="AA385" s="122">
        <f t="shared" si="14"/>
        <v>6.3026787839999994</v>
      </c>
      <c r="AB385" s="122">
        <f t="shared" si="15"/>
        <v>8763.1578947368416</v>
      </c>
      <c r="AC385" t="s">
        <v>799</v>
      </c>
    </row>
    <row r="386" spans="1:29" x14ac:dyDescent="0.35">
      <c r="A386" s="34" t="s">
        <v>68</v>
      </c>
      <c r="B386" s="14">
        <f t="shared" si="36"/>
        <v>5</v>
      </c>
      <c r="C386" s="8" t="s">
        <v>45</v>
      </c>
      <c r="D386" s="14">
        <v>3</v>
      </c>
      <c r="E386" s="14">
        <v>3326.5</v>
      </c>
      <c r="F386" s="14">
        <v>3327.5</v>
      </c>
      <c r="G386" s="14">
        <f t="shared" si="37"/>
        <v>3044.5</v>
      </c>
      <c r="H386" s="8">
        <v>9</v>
      </c>
      <c r="I386" s="8">
        <v>148.6</v>
      </c>
      <c r="J386" s="8">
        <v>8.1999999999999993</v>
      </c>
      <c r="K386" s="8">
        <v>0.186</v>
      </c>
      <c r="L386" s="8">
        <v>1510</v>
      </c>
      <c r="M386" s="8">
        <v>0.61199999999999999</v>
      </c>
      <c r="N386" s="8">
        <v>1282</v>
      </c>
      <c r="O386" s="8">
        <v>13.2</v>
      </c>
      <c r="P386" s="8">
        <v>150.601</v>
      </c>
      <c r="Q386" s="7">
        <v>0.87</v>
      </c>
      <c r="R386" s="111">
        <v>0.108</v>
      </c>
      <c r="S386" s="124">
        <v>2332.263831707317</v>
      </c>
      <c r="T386" s="124">
        <v>7057.5516658536617</v>
      </c>
      <c r="U386" s="124">
        <v>10532.36838231707</v>
      </c>
      <c r="V386" s="124">
        <v>5.3179719512195129</v>
      </c>
      <c r="W386" s="7">
        <v>0.16935240963855425</v>
      </c>
      <c r="X386" s="7">
        <v>0.67470000000000008</v>
      </c>
      <c r="Y386" s="122">
        <v>49.4</v>
      </c>
      <c r="Z386" s="99">
        <v>20.2</v>
      </c>
      <c r="AA386" s="122">
        <f t="shared" si="14"/>
        <v>11.513551775999996</v>
      </c>
      <c r="AB386" s="122">
        <f t="shared" si="15"/>
        <v>8118.2795698924729</v>
      </c>
      <c r="AC386" t="s">
        <v>800</v>
      </c>
    </row>
    <row r="387" spans="1:29" x14ac:dyDescent="0.35">
      <c r="A387" s="34" t="s">
        <v>68</v>
      </c>
      <c r="B387" s="14">
        <f t="shared" si="36"/>
        <v>5</v>
      </c>
      <c r="C387" s="8" t="s">
        <v>45</v>
      </c>
      <c r="D387" s="14">
        <v>4</v>
      </c>
      <c r="E387" s="14">
        <v>3339.6</v>
      </c>
      <c r="F387" s="14">
        <v>3340.4</v>
      </c>
      <c r="G387" s="14">
        <f t="shared" si="37"/>
        <v>3057.6</v>
      </c>
      <c r="H387" s="8">
        <v>7</v>
      </c>
      <c r="I387" s="8">
        <v>141.1</v>
      </c>
      <c r="J387" s="8">
        <v>7.1</v>
      </c>
      <c r="K387" s="8">
        <v>0.157</v>
      </c>
      <c r="L387" s="8">
        <v>1057</v>
      </c>
      <c r="M387" s="8">
        <v>0.54400000000000004</v>
      </c>
      <c r="N387" s="8">
        <v>1057</v>
      </c>
      <c r="O387" s="8">
        <v>5.7</v>
      </c>
      <c r="P387" s="8">
        <v>150.601</v>
      </c>
      <c r="Q387" s="7">
        <v>0.87</v>
      </c>
      <c r="R387" s="111">
        <v>0.108</v>
      </c>
      <c r="S387" s="124">
        <v>2332.263831707317</v>
      </c>
      <c r="T387" s="124">
        <v>7057.5516658536617</v>
      </c>
      <c r="U387" s="124">
        <v>10532.36838231707</v>
      </c>
      <c r="V387" s="124">
        <v>5.3179719512195129</v>
      </c>
      <c r="W387" s="7">
        <v>0.16935240963855425</v>
      </c>
      <c r="X387" s="7">
        <v>0.67470000000000008</v>
      </c>
      <c r="Y387" s="122">
        <v>49.4</v>
      </c>
      <c r="Z387" s="99">
        <v>20.2</v>
      </c>
      <c r="AA387" s="122">
        <f t="shared" ref="AA387:AA450" si="38">I387*J387*K387*2*0.0254</f>
        <v>7.9900358359999988</v>
      </c>
      <c r="AB387" s="122">
        <f t="shared" ref="AB387:AB450" si="39">L387/K387</f>
        <v>6732.4840764331211</v>
      </c>
      <c r="AC387" t="s">
        <v>801</v>
      </c>
    </row>
    <row r="388" spans="1:29" x14ac:dyDescent="0.35">
      <c r="A388" s="34" t="s">
        <v>68</v>
      </c>
      <c r="B388" s="14">
        <v>4</v>
      </c>
      <c r="C388" s="8" t="s">
        <v>45</v>
      </c>
      <c r="D388" s="14">
        <v>1</v>
      </c>
      <c r="E388" s="14">
        <v>3385</v>
      </c>
      <c r="F388" s="14">
        <v>3386</v>
      </c>
      <c r="G388" s="14">
        <f>E388-285</f>
        <v>3100</v>
      </c>
      <c r="H388" s="8">
        <v>9</v>
      </c>
      <c r="I388" s="8">
        <v>68.5</v>
      </c>
      <c r="J388" s="8">
        <v>10.5</v>
      </c>
      <c r="K388" s="8">
        <v>7.4999999999999997E-2</v>
      </c>
      <c r="L388" s="8">
        <v>1954</v>
      </c>
      <c r="M388" s="8">
        <v>0.36899999999999999</v>
      </c>
      <c r="N388" s="8">
        <v>662</v>
      </c>
      <c r="O388" s="8">
        <v>14.7</v>
      </c>
      <c r="P388" s="8">
        <v>36.345999999999997</v>
      </c>
      <c r="Q388" s="7">
        <v>0.93300000000000005</v>
      </c>
      <c r="R388" s="111">
        <v>0.124</v>
      </c>
      <c r="S388" s="124">
        <v>2363.7951609418269</v>
      </c>
      <c r="T388" s="124">
        <v>7255.4171828254812</v>
      </c>
      <c r="U388" s="124">
        <v>10916.728364265929</v>
      </c>
      <c r="V388" s="124">
        <v>5.9785612188365604</v>
      </c>
      <c r="W388" s="7">
        <v>0.20821036700718881</v>
      </c>
      <c r="X388" s="7">
        <v>1.6509</v>
      </c>
      <c r="Y388" s="122">
        <v>44.3</v>
      </c>
      <c r="Z388" s="99">
        <v>20.100000000000001</v>
      </c>
      <c r="AA388" s="122">
        <f t="shared" si="38"/>
        <v>2.7403425000000001</v>
      </c>
      <c r="AB388" s="122">
        <f t="shared" si="39"/>
        <v>26053.333333333336</v>
      </c>
      <c r="AC388" t="s">
        <v>802</v>
      </c>
    </row>
    <row r="389" spans="1:29" x14ac:dyDescent="0.35">
      <c r="A389" s="34" t="s">
        <v>68</v>
      </c>
      <c r="B389" s="14">
        <f t="shared" ref="B389:B391" si="40">B388</f>
        <v>4</v>
      </c>
      <c r="C389" s="8" t="s">
        <v>45</v>
      </c>
      <c r="D389" s="14">
        <v>2</v>
      </c>
      <c r="E389" s="14">
        <v>3421.4</v>
      </c>
      <c r="F389" s="14">
        <v>3422.2</v>
      </c>
      <c r="G389" s="14">
        <f t="shared" ref="G389:G391" si="41">E389-285</f>
        <v>3136.4</v>
      </c>
      <c r="H389" s="8">
        <v>7</v>
      </c>
      <c r="I389" s="8">
        <v>57.6</v>
      </c>
      <c r="J389" s="8">
        <v>8.3000000000000007</v>
      </c>
      <c r="K389" s="8">
        <v>7.0999999999999994E-2</v>
      </c>
      <c r="L389" s="8">
        <v>2977</v>
      </c>
      <c r="M389" s="8">
        <v>0.4</v>
      </c>
      <c r="N389" s="8">
        <v>618</v>
      </c>
      <c r="O389" s="8">
        <v>10.9</v>
      </c>
      <c r="P389" s="8">
        <v>36.345999999999997</v>
      </c>
      <c r="Q389" s="7">
        <v>0.93300000000000005</v>
      </c>
      <c r="R389" s="111">
        <v>0.124</v>
      </c>
      <c r="S389" s="124">
        <v>2363.7951609418269</v>
      </c>
      <c r="T389" s="124">
        <v>7255.4171828254812</v>
      </c>
      <c r="U389" s="124">
        <v>10916.728364265929</v>
      </c>
      <c r="V389" s="124">
        <v>5.9785612188365604</v>
      </c>
      <c r="W389" s="7">
        <v>0.20821036700718881</v>
      </c>
      <c r="X389" s="7">
        <v>1.6509</v>
      </c>
      <c r="Y389" s="122">
        <v>44.3</v>
      </c>
      <c r="Z389" s="99">
        <v>20.100000000000001</v>
      </c>
      <c r="AA389" s="122">
        <f t="shared" si="38"/>
        <v>1.7243389439999999</v>
      </c>
      <c r="AB389" s="122">
        <f t="shared" si="39"/>
        <v>41929.577464788737</v>
      </c>
      <c r="AC389" t="s">
        <v>803</v>
      </c>
    </row>
    <row r="390" spans="1:29" x14ac:dyDescent="0.35">
      <c r="A390" s="34" t="s">
        <v>68</v>
      </c>
      <c r="B390" s="14">
        <f t="shared" si="40"/>
        <v>4</v>
      </c>
      <c r="C390" s="8" t="s">
        <v>45</v>
      </c>
      <c r="D390" s="14">
        <v>3</v>
      </c>
      <c r="E390" s="14">
        <v>3437.6</v>
      </c>
      <c r="F390" s="14">
        <v>3438.4</v>
      </c>
      <c r="G390" s="14">
        <f t="shared" si="41"/>
        <v>3152.6</v>
      </c>
      <c r="H390" s="8">
        <v>7</v>
      </c>
      <c r="I390" s="8">
        <v>46.8</v>
      </c>
      <c r="J390" s="8">
        <v>9.6</v>
      </c>
      <c r="K390" s="8">
        <v>7.0999999999999994E-2</v>
      </c>
      <c r="L390" s="8">
        <v>3437</v>
      </c>
      <c r="M390" s="8">
        <v>0.377</v>
      </c>
      <c r="N390" s="8">
        <v>496</v>
      </c>
      <c r="O390" s="8">
        <v>64.599999999999994</v>
      </c>
      <c r="P390" s="8">
        <v>36.345999999999997</v>
      </c>
      <c r="Q390" s="7">
        <v>0.93300000000000005</v>
      </c>
      <c r="R390" s="111">
        <v>0.124</v>
      </c>
      <c r="S390" s="124">
        <v>2363.7951609418269</v>
      </c>
      <c r="T390" s="124">
        <v>7255.4171828254812</v>
      </c>
      <c r="U390" s="124">
        <v>10916.728364265929</v>
      </c>
      <c r="V390" s="124">
        <v>5.9785612188365604</v>
      </c>
      <c r="W390" s="7">
        <v>0.20821036700718881</v>
      </c>
      <c r="X390" s="7">
        <v>1.6509</v>
      </c>
      <c r="Y390" s="122">
        <v>44.3</v>
      </c>
      <c r="Z390" s="99">
        <v>20.100000000000001</v>
      </c>
      <c r="AA390" s="122">
        <f t="shared" si="38"/>
        <v>1.6204631039999997</v>
      </c>
      <c r="AB390" s="122">
        <f t="shared" si="39"/>
        <v>48408.450704225354</v>
      </c>
      <c r="AC390" t="s">
        <v>804</v>
      </c>
    </row>
    <row r="391" spans="1:29" x14ac:dyDescent="0.35">
      <c r="A391" s="34" t="s">
        <v>68</v>
      </c>
      <c r="B391" s="14">
        <f t="shared" si="40"/>
        <v>4</v>
      </c>
      <c r="C391" s="8" t="s">
        <v>45</v>
      </c>
      <c r="D391" s="14">
        <v>4</v>
      </c>
      <c r="E391" s="14">
        <v>3479</v>
      </c>
      <c r="F391" s="14">
        <v>3479.8</v>
      </c>
      <c r="G391" s="14">
        <f t="shared" si="41"/>
        <v>3194</v>
      </c>
      <c r="H391" s="8">
        <v>7</v>
      </c>
      <c r="I391" s="8">
        <v>47.9</v>
      </c>
      <c r="J391" s="8">
        <v>11</v>
      </c>
      <c r="K391" s="8">
        <v>6.5000000000000002E-2</v>
      </c>
      <c r="L391" s="8">
        <v>3152</v>
      </c>
      <c r="M391" s="8">
        <v>0.38100000000000001</v>
      </c>
      <c r="N391" s="8">
        <v>470</v>
      </c>
      <c r="O391" s="8">
        <v>15</v>
      </c>
      <c r="P391" s="8">
        <v>36.345999999999997</v>
      </c>
      <c r="Q391" s="7">
        <v>0.93300000000000005</v>
      </c>
      <c r="R391" s="111">
        <v>0.124</v>
      </c>
      <c r="S391" s="124">
        <v>2363.7951609418269</v>
      </c>
      <c r="T391" s="124">
        <v>7255.4171828254812</v>
      </c>
      <c r="U391" s="124">
        <v>10916.728364265929</v>
      </c>
      <c r="V391" s="124">
        <v>5.9785612188365604</v>
      </c>
      <c r="W391" s="7">
        <v>0.20821036700718881</v>
      </c>
      <c r="X391" s="7">
        <v>1.6509</v>
      </c>
      <c r="Y391" s="122">
        <v>44.3</v>
      </c>
      <c r="Z391" s="99">
        <v>20.100000000000001</v>
      </c>
      <c r="AA391" s="122">
        <f t="shared" si="38"/>
        <v>1.7398237999999999</v>
      </c>
      <c r="AB391" s="122">
        <f t="shared" si="39"/>
        <v>48492.307692307688</v>
      </c>
      <c r="AC391" t="s">
        <v>805</v>
      </c>
    </row>
    <row r="392" spans="1:29" x14ac:dyDescent="0.35">
      <c r="A392" s="34" t="s">
        <v>68</v>
      </c>
      <c r="B392" s="14">
        <v>3</v>
      </c>
      <c r="C392" s="8" t="s">
        <v>45</v>
      </c>
      <c r="D392" s="14">
        <v>1</v>
      </c>
      <c r="E392" s="14">
        <v>3505</v>
      </c>
      <c r="F392" s="14">
        <v>3505.6</v>
      </c>
      <c r="G392" s="14">
        <f>E392-288</f>
        <v>3217</v>
      </c>
      <c r="H392" s="8">
        <v>5</v>
      </c>
      <c r="I392" s="8">
        <v>109</v>
      </c>
      <c r="J392" s="8">
        <v>33.299999999999997</v>
      </c>
      <c r="K392" s="8">
        <v>0.2</v>
      </c>
      <c r="L392" s="8">
        <v>2223</v>
      </c>
      <c r="M392" s="8">
        <v>0.39900000000000002</v>
      </c>
      <c r="N392" s="8">
        <v>1335</v>
      </c>
      <c r="O392" s="8">
        <v>16.600000000000001</v>
      </c>
      <c r="P392" s="8">
        <v>321.22199999999998</v>
      </c>
      <c r="Q392" s="7">
        <v>0.93544359161734369</v>
      </c>
      <c r="R392" s="111">
        <v>0.12</v>
      </c>
      <c r="S392" s="124">
        <v>2167.6184447457649</v>
      </c>
      <c r="T392" s="124">
        <v>7462.2122437288144</v>
      </c>
      <c r="U392" s="124">
        <v>11342.19732745763</v>
      </c>
      <c r="V392" s="124">
        <v>5.1945905084745796</v>
      </c>
      <c r="W392" s="7">
        <v>0.18917571135230271</v>
      </c>
      <c r="X392" s="7">
        <v>1.9346999999999999</v>
      </c>
      <c r="Y392" s="122">
        <v>46.300000000000004</v>
      </c>
      <c r="Z392" s="99">
        <v>30.1</v>
      </c>
      <c r="AA392" s="122">
        <f t="shared" si="38"/>
        <v>36.877752000000001</v>
      </c>
      <c r="AB392" s="122">
        <f t="shared" si="39"/>
        <v>11115</v>
      </c>
      <c r="AC392" t="s">
        <v>806</v>
      </c>
    </row>
    <row r="393" spans="1:29" x14ac:dyDescent="0.35">
      <c r="A393" s="34" t="s">
        <v>68</v>
      </c>
      <c r="B393" s="14">
        <f t="shared" ref="B393:B395" si="42">B392</f>
        <v>3</v>
      </c>
      <c r="C393" s="8" t="s">
        <v>45</v>
      </c>
      <c r="D393" s="14">
        <v>2</v>
      </c>
      <c r="E393" s="14">
        <v>3525.2</v>
      </c>
      <c r="F393" s="14">
        <v>3526</v>
      </c>
      <c r="G393" s="14">
        <f t="shared" ref="G393:G395" si="43">E393-288</f>
        <v>3237.2</v>
      </c>
      <c r="H393" s="8">
        <v>7</v>
      </c>
      <c r="I393" s="8">
        <v>109</v>
      </c>
      <c r="J393" s="8">
        <v>33.299999999999997</v>
      </c>
      <c r="K393" s="8">
        <v>0.2</v>
      </c>
      <c r="L393" s="8">
        <v>2223</v>
      </c>
      <c r="M393" s="8">
        <v>0.39900000000000002</v>
      </c>
      <c r="N393" s="8">
        <v>1335</v>
      </c>
      <c r="O393" s="8">
        <v>16.600000000000001</v>
      </c>
      <c r="P393" s="8">
        <v>321.22199999999998</v>
      </c>
      <c r="Q393" s="7">
        <v>0.93544359161734369</v>
      </c>
      <c r="R393" s="111">
        <v>0.12</v>
      </c>
      <c r="S393" s="124">
        <v>2167.6184447457649</v>
      </c>
      <c r="T393" s="124">
        <v>7462.2122437288144</v>
      </c>
      <c r="U393" s="124">
        <v>11342.19732745763</v>
      </c>
      <c r="V393" s="124">
        <v>5.1945905084745796</v>
      </c>
      <c r="W393" s="7">
        <v>0.18917571135230271</v>
      </c>
      <c r="X393" s="7">
        <v>1.9346999999999999</v>
      </c>
      <c r="Y393" s="122">
        <v>46.300000000000004</v>
      </c>
      <c r="Z393" s="99">
        <v>30.1</v>
      </c>
      <c r="AA393" s="122">
        <f t="shared" si="38"/>
        <v>36.877752000000001</v>
      </c>
      <c r="AB393" s="122">
        <f t="shared" si="39"/>
        <v>11115</v>
      </c>
      <c r="AC393" t="s">
        <v>807</v>
      </c>
    </row>
    <row r="394" spans="1:29" x14ac:dyDescent="0.35">
      <c r="A394" s="34" t="s">
        <v>68</v>
      </c>
      <c r="B394" s="14">
        <f t="shared" si="42"/>
        <v>3</v>
      </c>
      <c r="C394" s="8" t="s">
        <v>45</v>
      </c>
      <c r="D394" s="14">
        <v>3</v>
      </c>
      <c r="E394" s="14">
        <v>3555.5</v>
      </c>
      <c r="F394" s="14">
        <v>3556.5</v>
      </c>
      <c r="G394" s="14">
        <f t="shared" si="43"/>
        <v>3267.5</v>
      </c>
      <c r="H394" s="8">
        <v>9</v>
      </c>
      <c r="I394" s="8">
        <v>86</v>
      </c>
      <c r="J394" s="8">
        <v>39.299999999999997</v>
      </c>
      <c r="K394" s="8">
        <v>0.245</v>
      </c>
      <c r="L394" s="8">
        <v>2218</v>
      </c>
      <c r="M394" s="8">
        <v>0.46700000000000003</v>
      </c>
      <c r="N394" s="8">
        <v>2916</v>
      </c>
      <c r="O394" s="8">
        <v>64.8</v>
      </c>
      <c r="P394" s="8">
        <v>321.22199999999998</v>
      </c>
      <c r="Q394" s="7">
        <v>0.93544359161734369</v>
      </c>
      <c r="R394" s="111">
        <v>0.12</v>
      </c>
      <c r="S394" s="124">
        <v>2167.6184447457649</v>
      </c>
      <c r="T394" s="124">
        <v>7462.2122437288144</v>
      </c>
      <c r="U394" s="124">
        <v>11342.19732745763</v>
      </c>
      <c r="V394" s="124">
        <v>5.1945905084745796</v>
      </c>
      <c r="W394" s="7">
        <v>0.18917571135230271</v>
      </c>
      <c r="X394" s="7">
        <v>1.9346999999999999</v>
      </c>
      <c r="Y394" s="122">
        <v>46.300000000000004</v>
      </c>
      <c r="Z394" s="99">
        <v>30.1</v>
      </c>
      <c r="AA394" s="122">
        <f t="shared" si="38"/>
        <v>42.064990799999997</v>
      </c>
      <c r="AB394" s="122">
        <f t="shared" si="39"/>
        <v>9053.0612244897966</v>
      </c>
      <c r="AC394" t="s">
        <v>808</v>
      </c>
    </row>
    <row r="395" spans="1:29" x14ac:dyDescent="0.35">
      <c r="A395" s="34" t="s">
        <v>68</v>
      </c>
      <c r="B395" s="14">
        <f t="shared" si="42"/>
        <v>3</v>
      </c>
      <c r="C395" s="8" t="s">
        <v>45</v>
      </c>
      <c r="D395" s="14">
        <v>4</v>
      </c>
      <c r="E395" s="14">
        <v>3569.4</v>
      </c>
      <c r="F395" s="14">
        <v>3570.2</v>
      </c>
      <c r="G395" s="14">
        <f t="shared" si="43"/>
        <v>3281.4</v>
      </c>
      <c r="H395" s="8">
        <v>7</v>
      </c>
      <c r="I395" s="8">
        <v>86</v>
      </c>
      <c r="J395" s="8">
        <v>39.299999999999997</v>
      </c>
      <c r="K395" s="8">
        <v>0.245</v>
      </c>
      <c r="L395" s="8">
        <v>2218</v>
      </c>
      <c r="M395" s="8">
        <v>0.46700000000000003</v>
      </c>
      <c r="N395" s="8">
        <v>2916</v>
      </c>
      <c r="O395" s="8">
        <v>64.8</v>
      </c>
      <c r="P395" s="8">
        <v>321.22199999999998</v>
      </c>
      <c r="Q395" s="7">
        <v>0.93544359161734369</v>
      </c>
      <c r="R395" s="111">
        <v>0.12</v>
      </c>
      <c r="S395" s="124">
        <v>2167.6184447457649</v>
      </c>
      <c r="T395" s="124">
        <v>7462.2122437288144</v>
      </c>
      <c r="U395" s="124">
        <v>11342.19732745763</v>
      </c>
      <c r="V395" s="124">
        <v>5.1945905084745796</v>
      </c>
      <c r="W395" s="7">
        <v>0.18917571135230271</v>
      </c>
      <c r="X395" s="7">
        <v>1.9346999999999999</v>
      </c>
      <c r="Y395" s="122">
        <v>46.300000000000004</v>
      </c>
      <c r="Z395" s="99">
        <v>30.1</v>
      </c>
      <c r="AA395" s="122">
        <f t="shared" si="38"/>
        <v>42.064990799999997</v>
      </c>
      <c r="AB395" s="122">
        <f t="shared" si="39"/>
        <v>9053.0612244897966</v>
      </c>
      <c r="AC395" t="s">
        <v>809</v>
      </c>
    </row>
    <row r="396" spans="1:29" x14ac:dyDescent="0.35">
      <c r="A396" s="34" t="s">
        <v>68</v>
      </c>
      <c r="B396" s="14">
        <v>2</v>
      </c>
      <c r="C396" s="8" t="s">
        <v>45</v>
      </c>
      <c r="D396" s="14">
        <v>1</v>
      </c>
      <c r="E396" s="14">
        <v>3605</v>
      </c>
      <c r="F396" s="14">
        <v>3606</v>
      </c>
      <c r="G396" s="14">
        <f>E396-291</f>
        <v>3314</v>
      </c>
      <c r="H396" s="8">
        <v>9</v>
      </c>
      <c r="I396" s="8">
        <v>103.6</v>
      </c>
      <c r="J396" s="8">
        <v>14.3</v>
      </c>
      <c r="K396" s="8">
        <v>0.37</v>
      </c>
      <c r="L396" s="8">
        <v>2102</v>
      </c>
      <c r="M396" s="8">
        <v>0.56699999999999995</v>
      </c>
      <c r="N396" s="8">
        <v>3723</v>
      </c>
      <c r="O396" s="8">
        <v>109.5</v>
      </c>
      <c r="P396" s="8">
        <v>317.82299999999998</v>
      </c>
      <c r="Q396" s="7">
        <v>0.88</v>
      </c>
      <c r="R396" s="111">
        <v>0.113</v>
      </c>
      <c r="S396" s="124">
        <v>2157.412545038168</v>
      </c>
      <c r="T396" s="124">
        <v>7791.1990488549618</v>
      </c>
      <c r="U396" s="124">
        <v>11704.362995801521</v>
      </c>
      <c r="V396" s="124">
        <v>5.2684209923664103</v>
      </c>
      <c r="W396" s="7">
        <v>0.17684746996723699</v>
      </c>
      <c r="X396" s="7">
        <v>1.4573999999999998</v>
      </c>
      <c r="Y396" s="122">
        <v>48.3</v>
      </c>
      <c r="Z396" s="99">
        <v>28</v>
      </c>
      <c r="AA396" s="122">
        <f t="shared" si="38"/>
        <v>27.845898079999998</v>
      </c>
      <c r="AB396" s="122">
        <f t="shared" si="39"/>
        <v>5681.0810810810808</v>
      </c>
      <c r="AC396" t="s">
        <v>810</v>
      </c>
    </row>
    <row r="397" spans="1:29" x14ac:dyDescent="0.35">
      <c r="A397" s="34" t="s">
        <v>68</v>
      </c>
      <c r="B397" s="14">
        <f t="shared" ref="B397:B399" si="44">B396</f>
        <v>2</v>
      </c>
      <c r="C397" s="8" t="s">
        <v>45</v>
      </c>
      <c r="D397" s="14">
        <v>2</v>
      </c>
      <c r="E397" s="14">
        <v>3629</v>
      </c>
      <c r="F397" s="14">
        <v>3629.8</v>
      </c>
      <c r="G397" s="14">
        <f t="shared" ref="G397:G399" si="45">E397-291</f>
        <v>3338</v>
      </c>
      <c r="H397" s="8">
        <v>7</v>
      </c>
      <c r="I397" s="8">
        <v>61</v>
      </c>
      <c r="J397" s="8">
        <v>18.3</v>
      </c>
      <c r="K397" s="8">
        <v>0.439</v>
      </c>
      <c r="L397" s="8">
        <v>1869</v>
      </c>
      <c r="M397" s="8">
        <v>0.627</v>
      </c>
      <c r="N397" s="8">
        <v>3490</v>
      </c>
      <c r="O397" s="8">
        <v>174.5</v>
      </c>
      <c r="P397" s="8">
        <v>317.82299999999998</v>
      </c>
      <c r="Q397" s="7">
        <v>0.88</v>
      </c>
      <c r="R397" s="111">
        <v>0.113</v>
      </c>
      <c r="S397" s="124">
        <v>2157.412545038168</v>
      </c>
      <c r="T397" s="124">
        <v>7791.1990488549618</v>
      </c>
      <c r="U397" s="124">
        <v>11704.362995801521</v>
      </c>
      <c r="V397" s="124">
        <v>5.2684209923664103</v>
      </c>
      <c r="W397" s="7">
        <v>0.17684746996723699</v>
      </c>
      <c r="X397" s="7">
        <v>1.4573999999999998</v>
      </c>
      <c r="Y397" s="122">
        <v>48.3</v>
      </c>
      <c r="Z397" s="99">
        <v>28</v>
      </c>
      <c r="AA397" s="122">
        <f t="shared" si="38"/>
        <v>24.894829559999998</v>
      </c>
      <c r="AB397" s="122">
        <f t="shared" si="39"/>
        <v>4257.403189066059</v>
      </c>
      <c r="AC397" t="s">
        <v>811</v>
      </c>
    </row>
    <row r="398" spans="1:29" x14ac:dyDescent="0.35">
      <c r="A398" s="34" t="s">
        <v>68</v>
      </c>
      <c r="B398" s="14">
        <f t="shared" si="44"/>
        <v>2</v>
      </c>
      <c r="C398" s="8" t="s">
        <v>45</v>
      </c>
      <c r="D398" s="14">
        <v>3</v>
      </c>
      <c r="E398" s="14">
        <v>3655</v>
      </c>
      <c r="F398" s="14">
        <v>3655.8</v>
      </c>
      <c r="G398" s="14">
        <f t="shared" si="45"/>
        <v>3364</v>
      </c>
      <c r="H398" s="8">
        <v>7</v>
      </c>
      <c r="I398" s="8">
        <v>129.69999999999999</v>
      </c>
      <c r="J398" s="8">
        <v>8.3000000000000007</v>
      </c>
      <c r="K398" s="8">
        <v>0.18099999999999999</v>
      </c>
      <c r="L398" s="8">
        <v>2475</v>
      </c>
      <c r="M398" s="8">
        <v>0.38600000000000001</v>
      </c>
      <c r="N398" s="8">
        <v>1868</v>
      </c>
      <c r="O398" s="8">
        <v>21.9</v>
      </c>
      <c r="P398" s="8">
        <v>317.82299999999998</v>
      </c>
      <c r="Q398" s="7">
        <v>0.88</v>
      </c>
      <c r="R398" s="111">
        <v>0.113</v>
      </c>
      <c r="S398" s="124">
        <v>2157.412545038168</v>
      </c>
      <c r="T398" s="124">
        <v>7791.1990488549618</v>
      </c>
      <c r="U398" s="124">
        <v>11704.362995801521</v>
      </c>
      <c r="V398" s="124">
        <v>5.2684209923664103</v>
      </c>
      <c r="W398" s="7">
        <v>0.17684746996723699</v>
      </c>
      <c r="X398" s="7">
        <v>1.4573999999999998</v>
      </c>
      <c r="Y398" s="122">
        <v>48.3</v>
      </c>
      <c r="Z398" s="99">
        <v>28</v>
      </c>
      <c r="AA398" s="122">
        <f t="shared" si="38"/>
        <v>9.8982941479999997</v>
      </c>
      <c r="AB398" s="122">
        <f t="shared" si="39"/>
        <v>13674.033149171271</v>
      </c>
      <c r="AC398" t="s">
        <v>812</v>
      </c>
    </row>
    <row r="399" spans="1:29" x14ac:dyDescent="0.35">
      <c r="A399" s="34" t="s">
        <v>68</v>
      </c>
      <c r="B399" s="14">
        <f t="shared" si="44"/>
        <v>2</v>
      </c>
      <c r="C399" s="8" t="s">
        <v>45</v>
      </c>
      <c r="D399" s="14">
        <v>4</v>
      </c>
      <c r="E399" s="14">
        <v>3666</v>
      </c>
      <c r="F399" s="14">
        <v>3666.6</v>
      </c>
      <c r="G399" s="14">
        <f t="shared" si="45"/>
        <v>3375</v>
      </c>
      <c r="H399" s="8">
        <v>5</v>
      </c>
      <c r="I399" s="8">
        <v>130</v>
      </c>
      <c r="J399" s="8">
        <v>6.6</v>
      </c>
      <c r="K399" s="8">
        <v>0.186</v>
      </c>
      <c r="L399" s="8">
        <v>2872</v>
      </c>
      <c r="M399" s="8">
        <v>0.41199999999999998</v>
      </c>
      <c r="N399" s="8">
        <v>1959</v>
      </c>
      <c r="O399" s="8">
        <v>23</v>
      </c>
      <c r="P399" s="8">
        <v>317.82299999999998</v>
      </c>
      <c r="Q399" s="7">
        <v>0.88</v>
      </c>
      <c r="R399" s="111">
        <v>0.113</v>
      </c>
      <c r="S399" s="124">
        <v>2157.412545038168</v>
      </c>
      <c r="T399" s="124">
        <v>7791.1990488549618</v>
      </c>
      <c r="U399" s="124">
        <v>11704.362995801521</v>
      </c>
      <c r="V399" s="124">
        <v>5.2684209923664103</v>
      </c>
      <c r="W399" s="7">
        <v>0.17684746996723699</v>
      </c>
      <c r="X399" s="7">
        <v>1.4573999999999998</v>
      </c>
      <c r="Y399" s="122">
        <v>48.3</v>
      </c>
      <c r="Z399" s="99">
        <v>28</v>
      </c>
      <c r="AA399" s="122">
        <f t="shared" si="38"/>
        <v>8.1070703999999996</v>
      </c>
      <c r="AB399" s="122">
        <f t="shared" si="39"/>
        <v>15440.860215053763</v>
      </c>
      <c r="AC399" t="s">
        <v>813</v>
      </c>
    </row>
    <row r="400" spans="1:29" x14ac:dyDescent="0.35">
      <c r="A400" s="34" t="s">
        <v>68</v>
      </c>
      <c r="B400" s="14">
        <v>1</v>
      </c>
      <c r="C400" s="8" t="s">
        <v>45</v>
      </c>
      <c r="D400" s="14">
        <v>1</v>
      </c>
      <c r="E400" s="14">
        <v>3702.9</v>
      </c>
      <c r="F400" s="14">
        <v>3704.3</v>
      </c>
      <c r="G400" s="14">
        <f>E400-294</f>
        <v>3408.9</v>
      </c>
      <c r="H400" s="8">
        <v>13</v>
      </c>
      <c r="I400" s="8">
        <v>201.7</v>
      </c>
      <c r="J400" s="8">
        <v>15.2</v>
      </c>
      <c r="K400" s="8">
        <v>0.28499999999999998</v>
      </c>
      <c r="L400" s="8">
        <v>2202</v>
      </c>
      <c r="M400" s="8">
        <v>0.438</v>
      </c>
      <c r="N400" s="8">
        <v>2640</v>
      </c>
      <c r="O400" s="8">
        <v>4</v>
      </c>
      <c r="P400" s="8">
        <v>275.98399999999998</v>
      </c>
      <c r="Q400" s="7">
        <v>0.96</v>
      </c>
      <c r="R400" s="111">
        <v>0.114</v>
      </c>
      <c r="S400" s="124">
        <v>2017.533345121951</v>
      </c>
      <c r="T400" s="124">
        <v>7740.0060146341484</v>
      </c>
      <c r="U400" s="124">
        <v>12047.811512804879</v>
      </c>
      <c r="V400" s="124">
        <v>5.2929664634146336</v>
      </c>
      <c r="W400" s="7">
        <v>0.19276507276507276</v>
      </c>
      <c r="X400" s="7">
        <v>1.3908</v>
      </c>
      <c r="Y400" s="122">
        <v>47.599999999999994</v>
      </c>
      <c r="Z400" s="99">
        <v>28.1</v>
      </c>
      <c r="AA400" s="122">
        <f t="shared" si="38"/>
        <v>44.387231519999986</v>
      </c>
      <c r="AB400" s="122">
        <f t="shared" si="39"/>
        <v>7726.3157894736851</v>
      </c>
      <c r="AC400" t="s">
        <v>814</v>
      </c>
    </row>
    <row r="401" spans="1:29" x14ac:dyDescent="0.35">
      <c r="A401" s="34" t="s">
        <v>68</v>
      </c>
      <c r="B401" s="14">
        <f>B400</f>
        <v>1</v>
      </c>
      <c r="C401" s="8" t="s">
        <v>45</v>
      </c>
      <c r="D401" s="14">
        <v>2</v>
      </c>
      <c r="E401" s="14">
        <v>3729</v>
      </c>
      <c r="F401" s="14">
        <v>3730.6</v>
      </c>
      <c r="G401" s="14">
        <f>E401-294</f>
        <v>3435</v>
      </c>
      <c r="H401" s="8">
        <v>15</v>
      </c>
      <c r="I401" s="8">
        <v>117.2</v>
      </c>
      <c r="J401" s="8">
        <v>18.5</v>
      </c>
      <c r="K401" s="8">
        <v>0.23300000000000001</v>
      </c>
      <c r="L401" s="8">
        <v>1456</v>
      </c>
      <c r="M401" s="8">
        <v>0.39989999999999998</v>
      </c>
      <c r="N401" s="8">
        <v>1660</v>
      </c>
      <c r="O401" s="8">
        <v>14.4</v>
      </c>
      <c r="P401" s="8">
        <v>275.98399999999998</v>
      </c>
      <c r="Q401" s="7">
        <v>0.96</v>
      </c>
      <c r="R401" s="111">
        <v>0.114</v>
      </c>
      <c r="S401" s="124">
        <v>2017.533345121951</v>
      </c>
      <c r="T401" s="124">
        <v>7740.0060146341484</v>
      </c>
      <c r="U401" s="124">
        <v>12047.811512804879</v>
      </c>
      <c r="V401" s="124">
        <v>5.2929664634146336</v>
      </c>
      <c r="W401" s="7">
        <v>0.19276507276507276</v>
      </c>
      <c r="X401" s="7">
        <v>1.3908</v>
      </c>
      <c r="Y401" s="122">
        <v>47.599999999999994</v>
      </c>
      <c r="Z401" s="99">
        <v>28.1</v>
      </c>
      <c r="AA401" s="122">
        <f t="shared" si="38"/>
        <v>25.663682480000002</v>
      </c>
      <c r="AB401" s="122">
        <f t="shared" si="39"/>
        <v>6248.9270386266089</v>
      </c>
      <c r="AC401" t="s">
        <v>815</v>
      </c>
    </row>
    <row r="402" spans="1:29" x14ac:dyDescent="0.35">
      <c r="A402" s="34" t="s">
        <v>70</v>
      </c>
      <c r="B402" s="14">
        <v>9</v>
      </c>
      <c r="C402" s="8" t="s">
        <v>46</v>
      </c>
      <c r="D402" s="14">
        <v>3</v>
      </c>
      <c r="E402" s="14">
        <v>2862.2</v>
      </c>
      <c r="F402" s="14">
        <v>2863.2</v>
      </c>
      <c r="G402" s="14">
        <f t="shared" ref="G402:G421" si="46">E402-82</f>
        <v>2780.2</v>
      </c>
      <c r="H402" s="8">
        <v>9</v>
      </c>
      <c r="I402" s="78">
        <v>162.65243902439025</v>
      </c>
      <c r="J402" s="78">
        <v>18.109756097560975</v>
      </c>
      <c r="K402" s="8">
        <v>0.24299999999999999</v>
      </c>
      <c r="L402" s="8">
        <v>2299</v>
      </c>
      <c r="M402" s="8">
        <v>0.49099999999999999</v>
      </c>
      <c r="N402" s="8">
        <v>5326</v>
      </c>
      <c r="O402" s="8">
        <v>10</v>
      </c>
      <c r="P402" s="8">
        <v>305.649</v>
      </c>
      <c r="Q402" s="7">
        <v>0.87752997432761848</v>
      </c>
      <c r="R402" s="111">
        <v>0.161</v>
      </c>
      <c r="S402" s="124">
        <v>1975.07813375</v>
      </c>
      <c r="T402" s="124">
        <v>6546.7821766666684</v>
      </c>
      <c r="U402" s="124">
        <v>9366.2167366666654</v>
      </c>
      <c r="V402" s="124">
        <v>1.8932283333333331</v>
      </c>
      <c r="W402" s="7">
        <v>1.6169218372280421</v>
      </c>
      <c r="X402" s="7">
        <v>15.0495</v>
      </c>
      <c r="Y402" s="122">
        <v>45.7</v>
      </c>
      <c r="Z402" s="99">
        <v>30.2</v>
      </c>
      <c r="AA402" s="122">
        <f t="shared" si="38"/>
        <v>36.361615255056513</v>
      </c>
      <c r="AB402" s="122">
        <f t="shared" si="39"/>
        <v>9460.9053497942386</v>
      </c>
      <c r="AC402" t="s">
        <v>816</v>
      </c>
    </row>
    <row r="403" spans="1:29" x14ac:dyDescent="0.35">
      <c r="A403" s="34" t="s">
        <v>70</v>
      </c>
      <c r="B403" s="14">
        <f t="shared" ref="B403:B404" si="47">B402</f>
        <v>9</v>
      </c>
      <c r="C403" s="8" t="s">
        <v>46</v>
      </c>
      <c r="D403" s="14">
        <v>2</v>
      </c>
      <c r="E403" s="14">
        <v>2842.3</v>
      </c>
      <c r="F403" s="14">
        <v>2843.3</v>
      </c>
      <c r="G403" s="14">
        <f t="shared" si="46"/>
        <v>2760.3</v>
      </c>
      <c r="H403" s="8">
        <v>9</v>
      </c>
      <c r="I403" s="78">
        <v>196.1280487804878</v>
      </c>
      <c r="J403" s="78">
        <v>11.554878048780488</v>
      </c>
      <c r="K403" s="8">
        <v>0.11799999999999999</v>
      </c>
      <c r="L403" s="8">
        <v>2206</v>
      </c>
      <c r="M403" s="8">
        <v>0.27400000000000002</v>
      </c>
      <c r="N403" s="8">
        <v>2893</v>
      </c>
      <c r="O403" s="8">
        <v>4.5999999999999996</v>
      </c>
      <c r="P403" s="8">
        <v>305.649</v>
      </c>
      <c r="Q403" s="7">
        <v>0.87752997432761848</v>
      </c>
      <c r="R403" s="111">
        <v>0.161</v>
      </c>
      <c r="S403" s="124">
        <v>1975.07813375</v>
      </c>
      <c r="T403" s="124">
        <v>6546.7821766666684</v>
      </c>
      <c r="U403" s="124">
        <v>9366.2167366666654</v>
      </c>
      <c r="V403" s="124">
        <v>1.8932283333333331</v>
      </c>
      <c r="W403" s="7">
        <v>1.6169218372280421</v>
      </c>
      <c r="X403" s="7">
        <v>15.0495</v>
      </c>
      <c r="Y403" s="122">
        <v>45.7</v>
      </c>
      <c r="Z403" s="99">
        <v>30.2</v>
      </c>
      <c r="AA403" s="122">
        <f t="shared" si="38"/>
        <v>13.584723193783461</v>
      </c>
      <c r="AB403" s="122">
        <f t="shared" si="39"/>
        <v>18694.91525423729</v>
      </c>
      <c r="AC403" t="s">
        <v>817</v>
      </c>
    </row>
    <row r="404" spans="1:29" x14ac:dyDescent="0.35">
      <c r="A404" s="34" t="s">
        <v>70</v>
      </c>
      <c r="B404" s="14">
        <f t="shared" si="47"/>
        <v>9</v>
      </c>
      <c r="C404" s="8" t="s">
        <v>46</v>
      </c>
      <c r="D404" s="14">
        <v>1</v>
      </c>
      <c r="E404" s="14">
        <v>2797.5</v>
      </c>
      <c r="F404" s="14">
        <v>2798.5</v>
      </c>
      <c r="G404" s="14">
        <f t="shared" si="46"/>
        <v>2715.5</v>
      </c>
      <c r="H404" s="8">
        <v>9</v>
      </c>
      <c r="I404" s="78">
        <v>241.34146341463418</v>
      </c>
      <c r="J404" s="78">
        <v>12.74390243902439</v>
      </c>
      <c r="K404" s="8">
        <v>0.14199999999999999</v>
      </c>
      <c r="L404" s="8">
        <v>2248</v>
      </c>
      <c r="M404" s="8">
        <v>0.38400000000000001</v>
      </c>
      <c r="N404" s="8">
        <v>3606</v>
      </c>
      <c r="O404" s="8">
        <v>4.5999999999999996</v>
      </c>
      <c r="P404" s="8">
        <v>305.649</v>
      </c>
      <c r="Q404" s="7">
        <v>0.87752997432761848</v>
      </c>
      <c r="R404" s="111">
        <v>0.161</v>
      </c>
      <c r="S404" s="124">
        <v>1975.07813375</v>
      </c>
      <c r="T404" s="124">
        <v>6546.7821766666684</v>
      </c>
      <c r="U404" s="124">
        <v>9366.2167366666654</v>
      </c>
      <c r="V404" s="124">
        <v>1.8932283333333331</v>
      </c>
      <c r="W404" s="7">
        <v>1.6169218372280421</v>
      </c>
      <c r="X404" s="7">
        <v>15.0495</v>
      </c>
      <c r="Y404" s="122">
        <v>45.7</v>
      </c>
      <c r="Z404" s="99">
        <v>30.2</v>
      </c>
      <c r="AA404" s="122">
        <f t="shared" si="38"/>
        <v>22.186379458655562</v>
      </c>
      <c r="AB404" s="122">
        <f t="shared" si="39"/>
        <v>15830.98591549296</v>
      </c>
      <c r="AC404" t="s">
        <v>818</v>
      </c>
    </row>
    <row r="405" spans="1:29" x14ac:dyDescent="0.35">
      <c r="A405" s="34" t="s">
        <v>70</v>
      </c>
      <c r="B405" s="14">
        <v>8</v>
      </c>
      <c r="C405" s="8" t="s">
        <v>45</v>
      </c>
      <c r="D405" s="14">
        <v>4</v>
      </c>
      <c r="E405" s="14">
        <v>2988.6</v>
      </c>
      <c r="F405" s="14">
        <v>2989.2</v>
      </c>
      <c r="G405" s="14">
        <f t="shared" si="46"/>
        <v>2906.6</v>
      </c>
      <c r="H405" s="8">
        <v>5</v>
      </c>
      <c r="I405" s="78">
        <v>30.030487804878049</v>
      </c>
      <c r="J405" s="78">
        <v>21.951219512195124</v>
      </c>
      <c r="K405" s="8">
        <v>0.121</v>
      </c>
      <c r="L405" s="8">
        <v>1279</v>
      </c>
      <c r="M405" s="8">
        <v>9.8000000000000004E-2</v>
      </c>
      <c r="N405" s="8">
        <v>1143</v>
      </c>
      <c r="O405" s="8">
        <v>11.6</v>
      </c>
      <c r="P405" s="8">
        <v>301.89699999999999</v>
      </c>
      <c r="Q405" s="7">
        <v>0.83914995158079142</v>
      </c>
      <c r="R405" s="111">
        <v>0.10299999999999999</v>
      </c>
      <c r="S405" s="124">
        <v>1984.160034513274</v>
      </c>
      <c r="T405" s="124">
        <v>6609.4219446902644</v>
      </c>
      <c r="U405" s="124">
        <v>9861.2590606194626</v>
      </c>
      <c r="V405" s="124">
        <v>3.3661022123893818</v>
      </c>
      <c r="W405" s="7">
        <v>0.14913855756487537</v>
      </c>
      <c r="X405" s="7">
        <v>2.0930999999999997</v>
      </c>
      <c r="Y405" s="122">
        <v>51.7</v>
      </c>
      <c r="Z405" s="99">
        <v>30.3</v>
      </c>
      <c r="AA405" s="122">
        <f t="shared" si="38"/>
        <v>4.0520063950029739</v>
      </c>
      <c r="AB405" s="122">
        <f t="shared" si="39"/>
        <v>10570.247933884299</v>
      </c>
      <c r="AC405" t="s">
        <v>819</v>
      </c>
    </row>
    <row r="406" spans="1:29" x14ac:dyDescent="0.35">
      <c r="A406" s="34" t="s">
        <v>70</v>
      </c>
      <c r="B406" s="14">
        <f t="shared" ref="B406:B408" si="48">B405</f>
        <v>8</v>
      </c>
      <c r="C406" s="8" t="s">
        <v>45</v>
      </c>
      <c r="D406" s="14">
        <v>3</v>
      </c>
      <c r="E406" s="14">
        <v>2976</v>
      </c>
      <c r="F406" s="14">
        <v>2976.8</v>
      </c>
      <c r="G406" s="14">
        <f t="shared" si="46"/>
        <v>2894</v>
      </c>
      <c r="H406" s="8">
        <v>7</v>
      </c>
      <c r="I406" s="78">
        <v>81.128048780487816</v>
      </c>
      <c r="J406" s="78">
        <v>21.951219512195124</v>
      </c>
      <c r="K406" s="8">
        <v>0.255</v>
      </c>
      <c r="L406" s="8">
        <v>2302</v>
      </c>
      <c r="M406" s="8">
        <v>0.23400000000000001</v>
      </c>
      <c r="N406" s="8">
        <v>3423</v>
      </c>
      <c r="O406" s="8">
        <v>12.9</v>
      </c>
      <c r="P406" s="8">
        <v>301.89699999999999</v>
      </c>
      <c r="Q406" s="7">
        <v>0.83914995158079142</v>
      </c>
      <c r="R406" s="111">
        <v>0.10299999999999999</v>
      </c>
      <c r="S406" s="124">
        <v>1984.160034513274</v>
      </c>
      <c r="T406" s="124">
        <v>6609.4219446902644</v>
      </c>
      <c r="U406" s="124">
        <v>9861.2590606194626</v>
      </c>
      <c r="V406" s="124">
        <v>3.3661022123893818</v>
      </c>
      <c r="W406" s="7">
        <v>0.14913855756487537</v>
      </c>
      <c r="X406" s="7">
        <v>2.0930999999999997</v>
      </c>
      <c r="Y406" s="122">
        <v>51.7</v>
      </c>
      <c r="Z406" s="99">
        <v>30.3</v>
      </c>
      <c r="AA406" s="122">
        <f t="shared" si="38"/>
        <v>23.069255353955985</v>
      </c>
      <c r="AB406" s="122">
        <f t="shared" si="39"/>
        <v>9027.4509803921574</v>
      </c>
      <c r="AC406" t="s">
        <v>820</v>
      </c>
    </row>
    <row r="407" spans="1:29" x14ac:dyDescent="0.35">
      <c r="A407" s="34" t="s">
        <v>70</v>
      </c>
      <c r="B407" s="14">
        <f t="shared" si="48"/>
        <v>8</v>
      </c>
      <c r="C407" s="8" t="s">
        <v>45</v>
      </c>
      <c r="D407" s="14">
        <v>2</v>
      </c>
      <c r="E407" s="14">
        <v>2946</v>
      </c>
      <c r="F407" s="14">
        <v>2946.8</v>
      </c>
      <c r="G407" s="14">
        <f t="shared" si="46"/>
        <v>2864</v>
      </c>
      <c r="H407" s="8">
        <v>7</v>
      </c>
      <c r="I407" s="78">
        <v>82.347560975609767</v>
      </c>
      <c r="J407" s="78">
        <v>39.268292682926834</v>
      </c>
      <c r="K407" s="8">
        <v>0.371</v>
      </c>
      <c r="L407" s="8">
        <v>1524</v>
      </c>
      <c r="M407" s="8">
        <v>0.36799999999999999</v>
      </c>
      <c r="N407" s="8">
        <v>4920</v>
      </c>
      <c r="O407" s="8">
        <v>18.2</v>
      </c>
      <c r="P407" s="8">
        <v>301.89699999999999</v>
      </c>
      <c r="Q407" s="7">
        <v>0.83914995158079142</v>
      </c>
      <c r="R407" s="111">
        <v>0.10299999999999999</v>
      </c>
      <c r="S407" s="124">
        <v>1984.160034513274</v>
      </c>
      <c r="T407" s="124">
        <v>6609.4219446902644</v>
      </c>
      <c r="U407" s="124">
        <v>9861.2590606194626</v>
      </c>
      <c r="V407" s="124">
        <v>3.3661022123893818</v>
      </c>
      <c r="W407" s="7">
        <v>0.14913855756487537</v>
      </c>
      <c r="X407" s="7">
        <v>2.0930999999999997</v>
      </c>
      <c r="Y407" s="122">
        <v>51.7</v>
      </c>
      <c r="Z407" s="99">
        <v>30.3</v>
      </c>
      <c r="AA407" s="122">
        <f t="shared" si="38"/>
        <v>60.943919503271864</v>
      </c>
      <c r="AB407" s="122">
        <f t="shared" si="39"/>
        <v>4107.8167115902961</v>
      </c>
      <c r="AC407" t="s">
        <v>821</v>
      </c>
    </row>
    <row r="408" spans="1:29" x14ac:dyDescent="0.35">
      <c r="A408" s="34" t="s">
        <v>70</v>
      </c>
      <c r="B408" s="14">
        <f t="shared" si="48"/>
        <v>8</v>
      </c>
      <c r="C408" s="8" t="s">
        <v>45</v>
      </c>
      <c r="D408" s="14">
        <v>1</v>
      </c>
      <c r="E408" s="14">
        <v>2934</v>
      </c>
      <c r="F408" s="14">
        <v>2934.8</v>
      </c>
      <c r="G408" s="14">
        <f t="shared" si="46"/>
        <v>2852</v>
      </c>
      <c r="H408" s="8">
        <v>7</v>
      </c>
      <c r="I408" s="78">
        <v>82.347560975609767</v>
      </c>
      <c r="J408" s="78">
        <v>39.268292682926834</v>
      </c>
      <c r="K408" s="8">
        <v>0.371</v>
      </c>
      <c r="L408" s="8">
        <v>1524</v>
      </c>
      <c r="M408" s="8">
        <v>0.36799999999999999</v>
      </c>
      <c r="N408" s="8">
        <v>4920</v>
      </c>
      <c r="O408" s="8">
        <v>18.2</v>
      </c>
      <c r="P408" s="8">
        <v>301.89699999999999</v>
      </c>
      <c r="Q408" s="7">
        <v>0.83914995158079142</v>
      </c>
      <c r="R408" s="111">
        <v>0.10299999999999999</v>
      </c>
      <c r="S408" s="124">
        <v>1984.160034513274</v>
      </c>
      <c r="T408" s="124">
        <v>6609.4219446902644</v>
      </c>
      <c r="U408" s="124">
        <v>9861.2590606194626</v>
      </c>
      <c r="V408" s="124">
        <v>3.3661022123893818</v>
      </c>
      <c r="W408" s="7">
        <v>0.14913855756487537</v>
      </c>
      <c r="X408" s="7">
        <v>2.0930999999999997</v>
      </c>
      <c r="Y408" s="122">
        <v>51.7</v>
      </c>
      <c r="Z408" s="99">
        <v>30.3</v>
      </c>
      <c r="AA408" s="122">
        <f t="shared" si="38"/>
        <v>60.943919503271864</v>
      </c>
      <c r="AB408" s="122">
        <f t="shared" si="39"/>
        <v>4107.8167115902961</v>
      </c>
      <c r="AC408" t="s">
        <v>822</v>
      </c>
    </row>
    <row r="409" spans="1:29" x14ac:dyDescent="0.35">
      <c r="A409" s="34" t="s">
        <v>70</v>
      </c>
      <c r="B409" s="14">
        <v>7</v>
      </c>
      <c r="C409" s="8" t="s">
        <v>44</v>
      </c>
      <c r="D409" s="14">
        <v>3</v>
      </c>
      <c r="E409" s="14">
        <v>3089</v>
      </c>
      <c r="F409" s="14">
        <v>3089.8</v>
      </c>
      <c r="G409" s="14">
        <f t="shared" si="46"/>
        <v>3007</v>
      </c>
      <c r="H409" s="8">
        <v>7</v>
      </c>
      <c r="I409" s="78">
        <v>87.073170731707336</v>
      </c>
      <c r="J409" s="78">
        <v>36.646341463414636</v>
      </c>
      <c r="K409" s="8">
        <v>0.44800000000000001</v>
      </c>
      <c r="L409" s="8">
        <v>2120</v>
      </c>
      <c r="M409" s="8">
        <v>0.38</v>
      </c>
      <c r="N409" s="8">
        <v>5243</v>
      </c>
      <c r="O409" s="8">
        <v>18.5</v>
      </c>
      <c r="P409" s="8">
        <v>302.22500000000002</v>
      </c>
      <c r="Q409" s="7">
        <v>0.85859382487480218</v>
      </c>
      <c r="R409" s="111">
        <v>8.7999999999999995E-2</v>
      </c>
      <c r="S409" s="124">
        <v>1805.722328813559</v>
      </c>
      <c r="T409" s="124">
        <v>6632.2226542372882</v>
      </c>
      <c r="U409" s="124">
        <v>10316.342536158199</v>
      </c>
      <c r="V409" s="124">
        <v>3.853117514124297</v>
      </c>
      <c r="W409" s="7">
        <v>0.13874230430958662</v>
      </c>
      <c r="X409" s="7">
        <v>1.7036999999999998</v>
      </c>
      <c r="Y409" s="122">
        <v>54.7</v>
      </c>
      <c r="Z409" s="99">
        <v>30.3</v>
      </c>
      <c r="AA409" s="122">
        <f t="shared" si="38"/>
        <v>72.620077763236182</v>
      </c>
      <c r="AB409" s="122">
        <f t="shared" si="39"/>
        <v>4732.1428571428569</v>
      </c>
      <c r="AC409" t="s">
        <v>823</v>
      </c>
    </row>
    <row r="410" spans="1:29" x14ac:dyDescent="0.35">
      <c r="A410" s="34" t="s">
        <v>70</v>
      </c>
      <c r="B410" s="14">
        <f t="shared" ref="B410:B411" si="49">B409</f>
        <v>7</v>
      </c>
      <c r="C410" s="8" t="s">
        <v>44</v>
      </c>
      <c r="D410" s="14">
        <v>2</v>
      </c>
      <c r="E410" s="14">
        <v>3080</v>
      </c>
      <c r="F410" s="14">
        <v>3081.2</v>
      </c>
      <c r="G410" s="14">
        <f t="shared" si="46"/>
        <v>2998</v>
      </c>
      <c r="H410" s="8">
        <v>11</v>
      </c>
      <c r="I410" s="78">
        <v>87.073170731707336</v>
      </c>
      <c r="J410" s="78">
        <v>36.646341463414636</v>
      </c>
      <c r="K410" s="8">
        <v>0.44800000000000001</v>
      </c>
      <c r="L410" s="8">
        <v>2120</v>
      </c>
      <c r="M410" s="8">
        <v>0.38</v>
      </c>
      <c r="N410" s="8">
        <v>5243</v>
      </c>
      <c r="O410" s="8">
        <v>18.5</v>
      </c>
      <c r="P410" s="8">
        <v>302.22500000000002</v>
      </c>
      <c r="Q410" s="7">
        <v>0.85859382487480218</v>
      </c>
      <c r="R410" s="111">
        <v>8.7999999999999995E-2</v>
      </c>
      <c r="S410" s="124">
        <v>1805.722328813559</v>
      </c>
      <c r="T410" s="124">
        <v>6632.2226542372882</v>
      </c>
      <c r="U410" s="124">
        <v>10316.342536158199</v>
      </c>
      <c r="V410" s="124">
        <v>3.853117514124297</v>
      </c>
      <c r="W410" s="7">
        <v>0.13874230430958662</v>
      </c>
      <c r="X410" s="7">
        <v>1.7036999999999998</v>
      </c>
      <c r="Y410" s="122">
        <v>54.7</v>
      </c>
      <c r="Z410" s="99">
        <v>30.3</v>
      </c>
      <c r="AA410" s="122">
        <f t="shared" si="38"/>
        <v>72.620077763236182</v>
      </c>
      <c r="AB410" s="122">
        <f t="shared" si="39"/>
        <v>4732.1428571428569</v>
      </c>
      <c r="AC410" t="s">
        <v>824</v>
      </c>
    </row>
    <row r="411" spans="1:29" x14ac:dyDescent="0.35">
      <c r="A411" s="34" t="s">
        <v>70</v>
      </c>
      <c r="B411" s="14">
        <f t="shared" si="49"/>
        <v>7</v>
      </c>
      <c r="C411" s="8" t="s">
        <v>44</v>
      </c>
      <c r="D411" s="14">
        <v>1</v>
      </c>
      <c r="E411" s="14">
        <v>3049</v>
      </c>
      <c r="F411" s="14">
        <v>3050</v>
      </c>
      <c r="G411" s="14">
        <f t="shared" si="46"/>
        <v>2967</v>
      </c>
      <c r="H411" s="8">
        <v>9</v>
      </c>
      <c r="I411" s="78">
        <v>76.036585365853668</v>
      </c>
      <c r="J411" s="78">
        <v>19.420731707317074</v>
      </c>
      <c r="K411" s="8">
        <v>0.23799999999999999</v>
      </c>
      <c r="L411" s="8">
        <v>1705</v>
      </c>
      <c r="M411" s="8">
        <v>0.14399999999999999</v>
      </c>
      <c r="N411" s="8">
        <v>2668</v>
      </c>
      <c r="O411" s="8">
        <v>10.7</v>
      </c>
      <c r="P411" s="8">
        <v>302.22500000000002</v>
      </c>
      <c r="Q411" s="7">
        <v>0.85859382487480218</v>
      </c>
      <c r="R411" s="111">
        <v>8.7999999999999995E-2</v>
      </c>
      <c r="S411" s="124">
        <v>1805.722328813559</v>
      </c>
      <c r="T411" s="124">
        <v>6632.2226542372882</v>
      </c>
      <c r="U411" s="124">
        <v>10316.342536158199</v>
      </c>
      <c r="V411" s="124">
        <v>3.853117514124297</v>
      </c>
      <c r="W411" s="7">
        <v>0.13874230430958662</v>
      </c>
      <c r="X411" s="7">
        <v>1.7036999999999998</v>
      </c>
      <c r="Y411" s="122">
        <v>54.7</v>
      </c>
      <c r="Z411" s="99">
        <v>30.3</v>
      </c>
      <c r="AA411" s="122">
        <f t="shared" si="38"/>
        <v>17.853725917608568</v>
      </c>
      <c r="AB411" s="122">
        <f t="shared" si="39"/>
        <v>7163.8655462184879</v>
      </c>
      <c r="AC411" t="s">
        <v>825</v>
      </c>
    </row>
    <row r="412" spans="1:29" x14ac:dyDescent="0.35">
      <c r="A412" s="34" t="s">
        <v>70</v>
      </c>
      <c r="B412" s="14">
        <v>6</v>
      </c>
      <c r="C412" s="8" t="s">
        <v>44</v>
      </c>
      <c r="D412" s="14">
        <v>3</v>
      </c>
      <c r="E412" s="14">
        <v>3186.6</v>
      </c>
      <c r="F412" s="14">
        <v>3187.2</v>
      </c>
      <c r="G412" s="14">
        <f t="shared" si="46"/>
        <v>3104.6</v>
      </c>
      <c r="H412" s="8">
        <v>5</v>
      </c>
      <c r="I412" s="78">
        <v>40.945121951219519</v>
      </c>
      <c r="J412" s="78">
        <v>19.664634146341463</v>
      </c>
      <c r="K412" s="8">
        <v>0.217</v>
      </c>
      <c r="L412" s="8">
        <v>2409</v>
      </c>
      <c r="M412" s="8">
        <v>0.17199999999999999</v>
      </c>
      <c r="N412" s="8">
        <v>1615</v>
      </c>
      <c r="O412" s="8">
        <v>12</v>
      </c>
      <c r="P412" s="8">
        <v>302.02800000000002</v>
      </c>
      <c r="Q412" s="7">
        <v>0.99387665197313591</v>
      </c>
      <c r="R412" s="111">
        <v>0.111</v>
      </c>
      <c r="S412" s="124">
        <v>2052.5191386029419</v>
      </c>
      <c r="T412" s="124">
        <v>6892.7933345588253</v>
      </c>
      <c r="U412" s="124">
        <v>10620.7676577206</v>
      </c>
      <c r="V412" s="124">
        <v>4.2023308823529453</v>
      </c>
      <c r="W412" s="7">
        <v>0.18553136312064403</v>
      </c>
      <c r="X412" s="7">
        <v>2.0604</v>
      </c>
      <c r="Y412" s="122">
        <v>48.1</v>
      </c>
      <c r="Z412" s="99">
        <v>30.2</v>
      </c>
      <c r="AA412" s="122">
        <f t="shared" si="38"/>
        <v>8.8758813076293883</v>
      </c>
      <c r="AB412" s="122">
        <f t="shared" si="39"/>
        <v>11101.382488479263</v>
      </c>
      <c r="AC412" t="s">
        <v>826</v>
      </c>
    </row>
    <row r="413" spans="1:29" x14ac:dyDescent="0.35">
      <c r="A413" s="34" t="s">
        <v>70</v>
      </c>
      <c r="B413" s="14">
        <f t="shared" ref="B413:B414" si="50">B412</f>
        <v>6</v>
      </c>
      <c r="C413" s="8" t="s">
        <v>44</v>
      </c>
      <c r="D413" s="14">
        <v>2</v>
      </c>
      <c r="E413" s="14">
        <v>3166</v>
      </c>
      <c r="F413" s="14">
        <v>3167</v>
      </c>
      <c r="G413" s="14">
        <f t="shared" si="46"/>
        <v>3084</v>
      </c>
      <c r="H413" s="8">
        <v>9</v>
      </c>
      <c r="I413" s="78">
        <v>60.274390243902438</v>
      </c>
      <c r="J413" s="78">
        <v>15.975609756097562</v>
      </c>
      <c r="K413" s="8">
        <v>0.27500000000000002</v>
      </c>
      <c r="L413" s="8">
        <v>2295</v>
      </c>
      <c r="M413" s="8">
        <v>0.17299999999999999</v>
      </c>
      <c r="N413" s="8">
        <v>2161</v>
      </c>
      <c r="O413" s="8">
        <v>10.9</v>
      </c>
      <c r="P413" s="8">
        <v>302.02800000000002</v>
      </c>
      <c r="Q413" s="7">
        <v>0.99387665197313591</v>
      </c>
      <c r="R413" s="111">
        <v>0.111</v>
      </c>
      <c r="S413" s="124">
        <v>2052.5191386029419</v>
      </c>
      <c r="T413" s="124">
        <v>6892.7933345588253</v>
      </c>
      <c r="U413" s="124">
        <v>10620.7676577206</v>
      </c>
      <c r="V413" s="124">
        <v>4.2023308823529453</v>
      </c>
      <c r="W413" s="7">
        <v>0.18553136312064403</v>
      </c>
      <c r="X413" s="7">
        <v>2.0604</v>
      </c>
      <c r="Y413" s="122">
        <v>48.1</v>
      </c>
      <c r="Z413" s="99">
        <v>30.2</v>
      </c>
      <c r="AA413" s="122">
        <f t="shared" si="38"/>
        <v>13.451994311421775</v>
      </c>
      <c r="AB413" s="122">
        <f t="shared" si="39"/>
        <v>8345.4545454545441</v>
      </c>
      <c r="AC413" t="s">
        <v>827</v>
      </c>
    </row>
    <row r="414" spans="1:29" x14ac:dyDescent="0.35">
      <c r="A414" s="34" t="s">
        <v>70</v>
      </c>
      <c r="B414" s="14">
        <f t="shared" si="50"/>
        <v>6</v>
      </c>
      <c r="C414" s="8" t="s">
        <v>44</v>
      </c>
      <c r="D414" s="14">
        <v>1</v>
      </c>
      <c r="E414" s="14">
        <v>3112</v>
      </c>
      <c r="F414" s="14">
        <v>3113.4</v>
      </c>
      <c r="G414" s="14">
        <f t="shared" si="46"/>
        <v>3030</v>
      </c>
      <c r="H414" s="8">
        <v>13</v>
      </c>
      <c r="I414" s="78">
        <v>86.310975609756113</v>
      </c>
      <c r="J414" s="78">
        <v>25.853658536585368</v>
      </c>
      <c r="K414" s="8">
        <v>0.58499999999999996</v>
      </c>
      <c r="L414" s="8">
        <v>2719</v>
      </c>
      <c r="M414" s="8">
        <v>0.432</v>
      </c>
      <c r="N414" s="8">
        <v>4739</v>
      </c>
      <c r="O414" s="8">
        <v>16.7</v>
      </c>
      <c r="P414" s="8">
        <v>302.02800000000002</v>
      </c>
      <c r="Q414" s="7">
        <v>0.99387665197313591</v>
      </c>
      <c r="R414" s="111">
        <v>0.111</v>
      </c>
      <c r="S414" s="124">
        <v>2052.5191386029419</v>
      </c>
      <c r="T414" s="124">
        <v>6892.7933345588253</v>
      </c>
      <c r="U414" s="124">
        <v>10620.7676577206</v>
      </c>
      <c r="V414" s="124">
        <v>4.2023308823529453</v>
      </c>
      <c r="W414" s="7">
        <v>0.18553136312064403</v>
      </c>
      <c r="X414" s="7">
        <v>2.0604</v>
      </c>
      <c r="Y414" s="122">
        <v>48.1</v>
      </c>
      <c r="Z414" s="99">
        <v>30.2</v>
      </c>
      <c r="AA414" s="122">
        <f t="shared" si="38"/>
        <v>66.314364574657944</v>
      </c>
      <c r="AB414" s="122">
        <f t="shared" si="39"/>
        <v>4647.863247863248</v>
      </c>
      <c r="AC414" t="s">
        <v>828</v>
      </c>
    </row>
    <row r="415" spans="1:29" x14ac:dyDescent="0.35">
      <c r="A415" s="34" t="s">
        <v>70</v>
      </c>
      <c r="B415" s="14">
        <v>5</v>
      </c>
      <c r="C415" s="8" t="s">
        <v>44</v>
      </c>
      <c r="D415" s="14">
        <v>3</v>
      </c>
      <c r="E415" s="14">
        <v>3254</v>
      </c>
      <c r="F415" s="14">
        <v>3255.4</v>
      </c>
      <c r="G415" s="14">
        <f t="shared" si="46"/>
        <v>3172</v>
      </c>
      <c r="H415" s="8">
        <v>13</v>
      </c>
      <c r="I415" s="78">
        <v>82.317073170731717</v>
      </c>
      <c r="J415" s="78">
        <v>39.298780487804883</v>
      </c>
      <c r="K415" s="8">
        <v>0.42299999999999999</v>
      </c>
      <c r="L415" s="8">
        <v>2532</v>
      </c>
      <c r="M415" s="8">
        <v>0.37</v>
      </c>
      <c r="N415" s="8">
        <v>3113</v>
      </c>
      <c r="O415" s="8">
        <v>12.7</v>
      </c>
      <c r="P415" s="8">
        <v>251.613</v>
      </c>
      <c r="Q415" s="7">
        <v>1.013128219804746</v>
      </c>
      <c r="R415" s="111">
        <v>9.2999999999999999E-2</v>
      </c>
      <c r="S415" s="124">
        <v>1963.247390804599</v>
      </c>
      <c r="T415" s="124">
        <v>7061.5770212643693</v>
      </c>
      <c r="U415" s="124">
        <v>10954.329502873559</v>
      </c>
      <c r="V415" s="124">
        <v>4.6458988505747101</v>
      </c>
      <c r="W415" s="7">
        <v>0.12966126875649978</v>
      </c>
      <c r="X415" s="7">
        <v>1.0472999999999999</v>
      </c>
      <c r="Y415" s="122">
        <v>56.100000000000009</v>
      </c>
      <c r="Z415" s="99">
        <v>29.6</v>
      </c>
      <c r="AA415" s="122">
        <f t="shared" si="38"/>
        <v>69.514127119274249</v>
      </c>
      <c r="AB415" s="122">
        <f t="shared" si="39"/>
        <v>5985.8156028368794</v>
      </c>
      <c r="AC415" t="s">
        <v>829</v>
      </c>
    </row>
    <row r="416" spans="1:29" x14ac:dyDescent="0.35">
      <c r="A416" s="34" t="s">
        <v>70</v>
      </c>
      <c r="B416" s="14">
        <f t="shared" ref="B416:B417" si="51">B415</f>
        <v>5</v>
      </c>
      <c r="C416" s="8" t="s">
        <v>44</v>
      </c>
      <c r="D416" s="14">
        <v>2</v>
      </c>
      <c r="E416" s="14">
        <v>3233.5</v>
      </c>
      <c r="F416" s="14">
        <v>3234.3</v>
      </c>
      <c r="G416" s="14">
        <f t="shared" si="46"/>
        <v>3151.5</v>
      </c>
      <c r="H416" s="8">
        <v>7</v>
      </c>
      <c r="I416" s="78">
        <v>82.317073170731717</v>
      </c>
      <c r="J416" s="78">
        <v>39.298780487804883</v>
      </c>
      <c r="K416" s="8">
        <v>0.42299999999999999</v>
      </c>
      <c r="L416" s="8">
        <v>2532</v>
      </c>
      <c r="M416" s="8">
        <v>0.37</v>
      </c>
      <c r="N416" s="8">
        <v>3113</v>
      </c>
      <c r="O416" s="8">
        <v>12.7</v>
      </c>
      <c r="P416" s="8">
        <v>251.613</v>
      </c>
      <c r="Q416" s="7">
        <v>1.013128219804746</v>
      </c>
      <c r="R416" s="111">
        <v>9.2999999999999999E-2</v>
      </c>
      <c r="S416" s="124">
        <v>1963.247390804599</v>
      </c>
      <c r="T416" s="124">
        <v>7061.5770212643693</v>
      </c>
      <c r="U416" s="124">
        <v>10954.329502873559</v>
      </c>
      <c r="V416" s="124">
        <v>4.6458988505747101</v>
      </c>
      <c r="W416" s="7">
        <v>0.12966126875649978</v>
      </c>
      <c r="X416" s="7">
        <v>1.0472999999999999</v>
      </c>
      <c r="Y416" s="122">
        <v>56.100000000000009</v>
      </c>
      <c r="Z416" s="99">
        <v>29.6</v>
      </c>
      <c r="AA416" s="122">
        <f t="shared" si="38"/>
        <v>69.514127119274249</v>
      </c>
      <c r="AB416" s="122">
        <f t="shared" si="39"/>
        <v>5985.8156028368794</v>
      </c>
      <c r="AC416" t="s">
        <v>830</v>
      </c>
    </row>
    <row r="417" spans="1:29" x14ac:dyDescent="0.35">
      <c r="A417" s="34" t="s">
        <v>70</v>
      </c>
      <c r="B417" s="14">
        <f t="shared" si="51"/>
        <v>5</v>
      </c>
      <c r="C417" s="8" t="s">
        <v>44</v>
      </c>
      <c r="D417" s="14">
        <v>1</v>
      </c>
      <c r="E417" s="14">
        <v>3219</v>
      </c>
      <c r="F417" s="14">
        <v>3219.8</v>
      </c>
      <c r="G417" s="14">
        <f t="shared" si="46"/>
        <v>3137</v>
      </c>
      <c r="H417" s="8">
        <v>7</v>
      </c>
      <c r="I417" s="78">
        <v>33.902439024390247</v>
      </c>
      <c r="J417" s="78">
        <v>26.646341463414636</v>
      </c>
      <c r="K417" s="8">
        <v>0.187</v>
      </c>
      <c r="L417" s="8">
        <v>2137</v>
      </c>
      <c r="M417" s="8">
        <v>0.17199999999999999</v>
      </c>
      <c r="N417" s="8">
        <v>1196</v>
      </c>
      <c r="O417" s="8">
        <v>10.8</v>
      </c>
      <c r="P417" s="8">
        <v>251.613</v>
      </c>
      <c r="Q417" s="7">
        <v>1.013128219804746</v>
      </c>
      <c r="R417" s="111">
        <v>9.2999999999999999E-2</v>
      </c>
      <c r="S417" s="124">
        <v>1963.247390804599</v>
      </c>
      <c r="T417" s="124">
        <v>7061.5770212643693</v>
      </c>
      <c r="U417" s="124">
        <v>10954.329502873559</v>
      </c>
      <c r="V417" s="124">
        <v>4.6458988505747101</v>
      </c>
      <c r="W417" s="7">
        <v>0.12966126875649978</v>
      </c>
      <c r="X417" s="7">
        <v>1.0472999999999999</v>
      </c>
      <c r="Y417" s="122">
        <v>56.100000000000009</v>
      </c>
      <c r="Z417" s="99">
        <v>29.6</v>
      </c>
      <c r="AA417" s="122">
        <f t="shared" si="38"/>
        <v>8.5817103331350406</v>
      </c>
      <c r="AB417" s="122">
        <f t="shared" si="39"/>
        <v>11427.807486631016</v>
      </c>
      <c r="AC417" t="s">
        <v>831</v>
      </c>
    </row>
    <row r="418" spans="1:29" x14ac:dyDescent="0.35">
      <c r="A418" s="34" t="s">
        <v>70</v>
      </c>
      <c r="B418" s="14">
        <v>4</v>
      </c>
      <c r="C418" s="8" t="s">
        <v>44</v>
      </c>
      <c r="D418" s="14">
        <v>2</v>
      </c>
      <c r="E418" s="14">
        <v>3312.5</v>
      </c>
      <c r="F418" s="14">
        <v>3314</v>
      </c>
      <c r="G418" s="14">
        <f t="shared" si="46"/>
        <v>3230.5</v>
      </c>
      <c r="H418" s="8">
        <v>14</v>
      </c>
      <c r="I418" s="78">
        <v>91.676829268292678</v>
      </c>
      <c r="J418" s="78">
        <v>30.213414634146343</v>
      </c>
      <c r="K418" s="8">
        <v>0.24</v>
      </c>
      <c r="L418" s="8">
        <v>2989</v>
      </c>
      <c r="M418" s="8">
        <v>0.27300000000000002</v>
      </c>
      <c r="N418" s="8">
        <v>1294</v>
      </c>
      <c r="O418" s="8">
        <v>4.3</v>
      </c>
      <c r="P418" s="8">
        <v>253.309</v>
      </c>
      <c r="Q418" s="7">
        <v>1.0745855152380968</v>
      </c>
      <c r="R418" s="111">
        <v>0.09</v>
      </c>
      <c r="S418" s="124">
        <v>1868.715795862068</v>
      </c>
      <c r="T418" s="124">
        <v>7266.4537827586228</v>
      </c>
      <c r="U418" s="124">
        <v>11227.44235517241</v>
      </c>
      <c r="V418" s="124">
        <v>4.4423393103448294</v>
      </c>
      <c r="W418" s="7">
        <v>0.128296082370668</v>
      </c>
      <c r="X418" s="7">
        <v>1.2261</v>
      </c>
      <c r="Y418" s="122">
        <v>57.4</v>
      </c>
      <c r="Z418" s="99">
        <v>29.4</v>
      </c>
      <c r="AA418" s="122">
        <f t="shared" si="38"/>
        <v>33.770255710886374</v>
      </c>
      <c r="AB418" s="122">
        <f t="shared" si="39"/>
        <v>12454.166666666668</v>
      </c>
      <c r="AC418" t="s">
        <v>832</v>
      </c>
    </row>
    <row r="419" spans="1:29" x14ac:dyDescent="0.35">
      <c r="A419" s="34" t="s">
        <v>70</v>
      </c>
      <c r="B419" s="14">
        <f>B418</f>
        <v>4</v>
      </c>
      <c r="C419" s="8" t="s">
        <v>44</v>
      </c>
      <c r="D419" s="14">
        <v>1</v>
      </c>
      <c r="E419" s="14">
        <v>3289</v>
      </c>
      <c r="F419" s="14">
        <v>3290.5</v>
      </c>
      <c r="G419" s="14">
        <f t="shared" si="46"/>
        <v>3207</v>
      </c>
      <c r="H419" s="8">
        <v>14</v>
      </c>
      <c r="I419" s="78">
        <v>47.530487804878057</v>
      </c>
      <c r="J419" s="78">
        <v>34.969512195121958</v>
      </c>
      <c r="K419" s="8">
        <v>0.438</v>
      </c>
      <c r="L419" s="8">
        <v>2282</v>
      </c>
      <c r="M419" s="8">
        <v>0.38700000000000001</v>
      </c>
      <c r="N419" s="8">
        <v>2956</v>
      </c>
      <c r="O419" s="8">
        <v>19</v>
      </c>
      <c r="P419" s="8">
        <v>253.309</v>
      </c>
      <c r="Q419" s="7">
        <v>1.0745855152380968</v>
      </c>
      <c r="R419" s="111">
        <v>0.09</v>
      </c>
      <c r="S419" s="124">
        <v>1868.715795862068</v>
      </c>
      <c r="T419" s="124">
        <v>7266.4537827586228</v>
      </c>
      <c r="U419" s="124">
        <v>11227.44235517241</v>
      </c>
      <c r="V419" s="124">
        <v>4.4423393103448294</v>
      </c>
      <c r="W419" s="7">
        <v>0.128296082370668</v>
      </c>
      <c r="X419" s="7">
        <v>1.2261</v>
      </c>
      <c r="Y419" s="122">
        <v>57.4</v>
      </c>
      <c r="Z419" s="99">
        <v>29.4</v>
      </c>
      <c r="AA419" s="122">
        <f t="shared" si="38"/>
        <v>36.982789744943496</v>
      </c>
      <c r="AB419" s="122">
        <f t="shared" si="39"/>
        <v>5210.0456621004569</v>
      </c>
      <c r="AC419" t="s">
        <v>833</v>
      </c>
    </row>
    <row r="420" spans="1:29" x14ac:dyDescent="0.35">
      <c r="A420" s="34" t="s">
        <v>70</v>
      </c>
      <c r="B420" s="14">
        <v>3</v>
      </c>
      <c r="C420" s="8" t="s">
        <v>44</v>
      </c>
      <c r="D420" s="14">
        <v>2</v>
      </c>
      <c r="E420" s="14">
        <v>3368.5</v>
      </c>
      <c r="F420" s="14">
        <v>3370</v>
      </c>
      <c r="G420" s="14">
        <f t="shared" si="46"/>
        <v>3286.5</v>
      </c>
      <c r="H420" s="8">
        <v>14</v>
      </c>
      <c r="I420" s="78">
        <v>53.292682926829272</v>
      </c>
      <c r="J420" s="78">
        <v>31.707317073170735</v>
      </c>
      <c r="K420" s="8">
        <v>0.34499999999999997</v>
      </c>
      <c r="L420" s="8">
        <v>5915</v>
      </c>
      <c r="M420" s="8">
        <v>0.33700000000000002</v>
      </c>
      <c r="N420" s="8">
        <v>2487</v>
      </c>
      <c r="O420" s="8">
        <v>14.6</v>
      </c>
      <c r="P420" s="8">
        <v>100.578</v>
      </c>
      <c r="Q420" s="7">
        <v>1.110392131841019</v>
      </c>
      <c r="R420" s="111">
        <v>7.3999999999999996E-2</v>
      </c>
      <c r="S420" s="124">
        <v>2016.487756097561</v>
      </c>
      <c r="T420" s="124">
        <v>7070.0148073170694</v>
      </c>
      <c r="U420" s="124">
        <v>11485.546946341459</v>
      </c>
      <c r="V420" s="124">
        <v>4.4126378048780479</v>
      </c>
      <c r="W420" s="7">
        <v>8.0812772133526861E-2</v>
      </c>
      <c r="X420" s="7">
        <v>0.41760000000000003</v>
      </c>
      <c r="Y420" s="122">
        <v>67.900000000000006</v>
      </c>
      <c r="Z420" s="99">
        <v>30.2</v>
      </c>
      <c r="AA420" s="122">
        <f t="shared" si="38"/>
        <v>29.614873884592502</v>
      </c>
      <c r="AB420" s="122">
        <f t="shared" si="39"/>
        <v>17144.927536231884</v>
      </c>
      <c r="AC420" t="s">
        <v>834</v>
      </c>
    </row>
    <row r="421" spans="1:29" x14ac:dyDescent="0.35">
      <c r="A421" s="34" t="s">
        <v>70</v>
      </c>
      <c r="B421" s="14">
        <f>B420</f>
        <v>3</v>
      </c>
      <c r="C421" s="8" t="s">
        <v>44</v>
      </c>
      <c r="D421" s="14">
        <v>1</v>
      </c>
      <c r="E421" s="14">
        <v>3358</v>
      </c>
      <c r="F421" s="14">
        <v>3359.5</v>
      </c>
      <c r="G421" s="14">
        <f t="shared" si="46"/>
        <v>3276</v>
      </c>
      <c r="H421" s="8">
        <v>14</v>
      </c>
      <c r="I421" s="78">
        <v>53.292682926829272</v>
      </c>
      <c r="J421" s="78">
        <v>31.707317073170735</v>
      </c>
      <c r="K421" s="8">
        <v>0.34499999999999997</v>
      </c>
      <c r="L421" s="8">
        <v>5915</v>
      </c>
      <c r="M421" s="8">
        <v>0.33700000000000002</v>
      </c>
      <c r="N421" s="8">
        <v>2487</v>
      </c>
      <c r="O421" s="8">
        <v>14.6</v>
      </c>
      <c r="P421" s="8">
        <v>101.578</v>
      </c>
      <c r="Q421" s="7">
        <v>1.110392131841019</v>
      </c>
      <c r="R421" s="111">
        <v>7.3999999999999996E-2</v>
      </c>
      <c r="S421" s="124">
        <v>2016.487756097561</v>
      </c>
      <c r="T421" s="124">
        <v>7070.0148073170694</v>
      </c>
      <c r="U421" s="124">
        <v>11485.546946341459</v>
      </c>
      <c r="V421" s="124">
        <v>4.4126378048780479</v>
      </c>
      <c r="W421" s="7">
        <v>8.0812772133526861E-2</v>
      </c>
      <c r="X421" s="7">
        <v>0.41760000000000003</v>
      </c>
      <c r="Y421" s="122">
        <v>67.900000000000006</v>
      </c>
      <c r="Z421" s="99">
        <v>30.2</v>
      </c>
      <c r="AA421" s="122">
        <f t="shared" si="38"/>
        <v>29.614873884592502</v>
      </c>
      <c r="AB421" s="122">
        <f t="shared" si="39"/>
        <v>17144.927536231884</v>
      </c>
      <c r="AC421" t="s">
        <v>835</v>
      </c>
    </row>
    <row r="422" spans="1:29" x14ac:dyDescent="0.35">
      <c r="A422" s="34" t="s">
        <v>70</v>
      </c>
      <c r="B422" s="14">
        <v>2</v>
      </c>
      <c r="C422" s="8" t="s">
        <v>44</v>
      </c>
      <c r="D422" s="14">
        <v>3</v>
      </c>
      <c r="E422" s="14">
        <v>3432</v>
      </c>
      <c r="F422" s="14">
        <v>3433</v>
      </c>
      <c r="G422" s="14">
        <v>3350</v>
      </c>
      <c r="H422" s="8">
        <v>9</v>
      </c>
      <c r="I422" s="78">
        <v>82.286585365853654</v>
      </c>
      <c r="J422" s="78">
        <v>25</v>
      </c>
      <c r="K422" s="8">
        <v>0.27500000000000002</v>
      </c>
      <c r="L422" s="8">
        <v>2374</v>
      </c>
      <c r="M422" s="8">
        <v>0.42399999999999999</v>
      </c>
      <c r="N422" s="8">
        <v>3170</v>
      </c>
      <c r="O422" s="8">
        <v>11.7</v>
      </c>
      <c r="P422" s="8">
        <v>293.39</v>
      </c>
      <c r="Q422" s="7">
        <v>0.94697344535516281</v>
      </c>
      <c r="R422" s="111">
        <v>0.108</v>
      </c>
      <c r="S422" s="124">
        <v>1407.97712259887</v>
      </c>
      <c r="T422" s="124">
        <v>7192.1630542372905</v>
      </c>
      <c r="U422" s="124">
        <v>11724.9685338983</v>
      </c>
      <c r="V422" s="124">
        <v>4.7669824858757064</v>
      </c>
      <c r="W422" s="7">
        <v>0.17286969120709952</v>
      </c>
      <c r="X422" s="7">
        <v>2.2907999999999999</v>
      </c>
      <c r="Y422" s="122">
        <v>50.5</v>
      </c>
      <c r="Z422" s="99">
        <v>30.3</v>
      </c>
      <c r="AA422" s="122">
        <f t="shared" si="38"/>
        <v>28.738589939024394</v>
      </c>
      <c r="AB422" s="122">
        <f t="shared" si="39"/>
        <v>8632.7272727272721</v>
      </c>
      <c r="AC422" t="s">
        <v>836</v>
      </c>
    </row>
    <row r="423" spans="1:29" x14ac:dyDescent="0.35">
      <c r="A423" s="34" t="s">
        <v>70</v>
      </c>
      <c r="B423" s="14">
        <f t="shared" ref="B423:B424" si="52">B422</f>
        <v>2</v>
      </c>
      <c r="C423" s="8" t="s">
        <v>44</v>
      </c>
      <c r="D423" s="14">
        <v>2</v>
      </c>
      <c r="E423" s="14">
        <v>3418</v>
      </c>
      <c r="F423" s="14">
        <v>3419</v>
      </c>
      <c r="G423" s="14">
        <v>3336</v>
      </c>
      <c r="H423" s="8">
        <v>9</v>
      </c>
      <c r="I423" s="78">
        <v>90.762195121951223</v>
      </c>
      <c r="J423" s="78">
        <v>17.164634146341463</v>
      </c>
      <c r="K423" s="8">
        <v>0.19700000000000001</v>
      </c>
      <c r="L423" s="8">
        <v>2222</v>
      </c>
      <c r="M423" s="8">
        <v>0.26500000000000001</v>
      </c>
      <c r="N423" s="8">
        <v>2719</v>
      </c>
      <c r="O423" s="8">
        <v>9.1</v>
      </c>
      <c r="P423" s="8">
        <v>293.39</v>
      </c>
      <c r="Q423" s="7">
        <v>0.94697344535516281</v>
      </c>
      <c r="R423" s="111">
        <v>0.108</v>
      </c>
      <c r="S423" s="124">
        <v>1407.97712259887</v>
      </c>
      <c r="T423" s="124">
        <v>7192.1630542372905</v>
      </c>
      <c r="U423" s="124">
        <v>11724.9685338983</v>
      </c>
      <c r="V423" s="124">
        <v>4.7669824858757064</v>
      </c>
      <c r="W423" s="7">
        <v>0.17286969120709952</v>
      </c>
      <c r="X423" s="7">
        <v>2.2907999999999999</v>
      </c>
      <c r="Y423" s="122">
        <v>50.5</v>
      </c>
      <c r="Z423" s="99">
        <v>30.3</v>
      </c>
      <c r="AA423" s="122">
        <f t="shared" si="38"/>
        <v>15.590838774910766</v>
      </c>
      <c r="AB423" s="122">
        <f t="shared" si="39"/>
        <v>11279.187817258882</v>
      </c>
      <c r="AC423" t="s">
        <v>837</v>
      </c>
    </row>
    <row r="424" spans="1:29" x14ac:dyDescent="0.35">
      <c r="A424" s="34" t="s">
        <v>70</v>
      </c>
      <c r="B424" s="14">
        <f t="shared" si="52"/>
        <v>2</v>
      </c>
      <c r="C424" s="8" t="s">
        <v>44</v>
      </c>
      <c r="D424" s="14">
        <v>1</v>
      </c>
      <c r="E424" s="14">
        <v>3398</v>
      </c>
      <c r="F424" s="14">
        <v>3399</v>
      </c>
      <c r="G424" s="14">
        <v>3316</v>
      </c>
      <c r="H424" s="8">
        <v>9</v>
      </c>
      <c r="I424" s="78">
        <v>61.128048780487809</v>
      </c>
      <c r="J424" s="78">
        <v>29.237804878048784</v>
      </c>
      <c r="K424" s="8">
        <v>0.23799999999999999</v>
      </c>
      <c r="L424" s="8">
        <v>1911</v>
      </c>
      <c r="M424" s="8">
        <v>0.33800000000000002</v>
      </c>
      <c r="N424" s="8">
        <v>2563</v>
      </c>
      <c r="O424" s="8">
        <v>12.8</v>
      </c>
      <c r="P424" s="8">
        <v>293.39</v>
      </c>
      <c r="Q424" s="7">
        <v>0.94697344535516281</v>
      </c>
      <c r="R424" s="111">
        <v>0.108</v>
      </c>
      <c r="S424" s="124">
        <v>1407.97712259887</v>
      </c>
      <c r="T424" s="124">
        <v>7192.1630542372905</v>
      </c>
      <c r="U424" s="124">
        <v>11724.9685338983</v>
      </c>
      <c r="V424" s="124">
        <v>4.7669824858757064</v>
      </c>
      <c r="W424" s="7">
        <v>0.17286969120709952</v>
      </c>
      <c r="X424" s="7">
        <v>2.2907999999999999</v>
      </c>
      <c r="Y424" s="122">
        <v>50.5</v>
      </c>
      <c r="Z424" s="99">
        <v>30.3</v>
      </c>
      <c r="AA424" s="122">
        <f t="shared" si="38"/>
        <v>21.608566950475907</v>
      </c>
      <c r="AB424" s="122">
        <f t="shared" si="39"/>
        <v>8029.4117647058829</v>
      </c>
      <c r="AC424" t="s">
        <v>838</v>
      </c>
    </row>
    <row r="425" spans="1:29" x14ac:dyDescent="0.35">
      <c r="A425" s="34" t="s">
        <v>70</v>
      </c>
      <c r="B425" s="14">
        <v>1</v>
      </c>
      <c r="C425" s="8" t="s">
        <v>44</v>
      </c>
      <c r="D425" s="14">
        <v>3</v>
      </c>
      <c r="E425" s="14">
        <v>3502</v>
      </c>
      <c r="F425" s="14">
        <v>3503</v>
      </c>
      <c r="G425" s="14">
        <v>3420</v>
      </c>
      <c r="H425" s="8">
        <v>9</v>
      </c>
      <c r="I425" s="78">
        <v>12.865853658536587</v>
      </c>
      <c r="J425" s="78">
        <v>36.06707317073171</v>
      </c>
      <c r="K425" s="8">
        <v>0.17299999999999999</v>
      </c>
      <c r="L425" s="8">
        <v>2525</v>
      </c>
      <c r="M425" s="8">
        <v>0.22800000000000001</v>
      </c>
      <c r="N425" s="8">
        <v>1677</v>
      </c>
      <c r="O425" s="8">
        <v>39.700000000000003</v>
      </c>
      <c r="P425" s="8">
        <v>74.403000000000006</v>
      </c>
      <c r="Q425" s="7">
        <v>1.0017273712406152</v>
      </c>
      <c r="R425" s="111">
        <v>0.08</v>
      </c>
      <c r="S425" s="124">
        <v>1872.9577926829261</v>
      </c>
      <c r="T425" s="124">
        <v>7381.8577091463394</v>
      </c>
      <c r="U425" s="124">
        <v>11963.19741768293</v>
      </c>
      <c r="V425" s="124">
        <v>5.1250274390243904</v>
      </c>
      <c r="W425" s="7">
        <v>8.8439306358381514E-2</v>
      </c>
      <c r="X425" s="7">
        <v>0.91800000000000004</v>
      </c>
      <c r="Y425" s="122">
        <v>63.6</v>
      </c>
      <c r="Z425" s="99">
        <v>30.3</v>
      </c>
      <c r="AA425" s="122">
        <f t="shared" si="38"/>
        <v>4.0781136399464604</v>
      </c>
      <c r="AB425" s="122">
        <f t="shared" si="39"/>
        <v>14595.375722543353</v>
      </c>
      <c r="AC425" t="s">
        <v>839</v>
      </c>
    </row>
    <row r="426" spans="1:29" x14ac:dyDescent="0.35">
      <c r="A426" s="34" t="s">
        <v>70</v>
      </c>
      <c r="B426" s="14">
        <f t="shared" ref="B426:B427" si="53">B425</f>
        <v>1</v>
      </c>
      <c r="C426" s="8" t="s">
        <v>44</v>
      </c>
      <c r="D426" s="14">
        <v>2</v>
      </c>
      <c r="E426" s="14">
        <v>3470</v>
      </c>
      <c r="F426" s="14">
        <v>3471</v>
      </c>
      <c r="G426" s="14">
        <v>3388</v>
      </c>
      <c r="H426" s="8">
        <v>9</v>
      </c>
      <c r="I426" s="78">
        <v>42.682926829268297</v>
      </c>
      <c r="J426" s="78">
        <v>35.152439024390247</v>
      </c>
      <c r="K426" s="8">
        <v>0.13900000000000001</v>
      </c>
      <c r="L426" s="8">
        <v>2271</v>
      </c>
      <c r="M426" s="8">
        <v>0.248</v>
      </c>
      <c r="N426" s="8">
        <v>1522</v>
      </c>
      <c r="O426" s="8">
        <v>8.8000000000000007</v>
      </c>
      <c r="P426" s="8">
        <v>74.403000000000006</v>
      </c>
      <c r="Q426" s="7">
        <v>1.0017273712406152</v>
      </c>
      <c r="R426" s="111">
        <v>0.08</v>
      </c>
      <c r="S426" s="124">
        <v>1872.9577926829261</v>
      </c>
      <c r="T426" s="124">
        <v>7381.8577091463394</v>
      </c>
      <c r="U426" s="124">
        <v>11963.19741768293</v>
      </c>
      <c r="V426" s="124">
        <v>5.1250274390243904</v>
      </c>
      <c r="W426" s="7">
        <v>8.8439306358381514E-2</v>
      </c>
      <c r="X426" s="7">
        <v>0.91800000000000004</v>
      </c>
      <c r="Y426" s="122">
        <v>63.6</v>
      </c>
      <c r="Z426" s="99">
        <v>30.3</v>
      </c>
      <c r="AA426" s="122">
        <f t="shared" si="38"/>
        <v>10.594687908982753</v>
      </c>
      <c r="AB426" s="122">
        <f t="shared" si="39"/>
        <v>16338.129496402877</v>
      </c>
      <c r="AC426" t="s">
        <v>840</v>
      </c>
    </row>
    <row r="427" spans="1:29" x14ac:dyDescent="0.35">
      <c r="A427" s="34" t="s">
        <v>70</v>
      </c>
      <c r="B427" s="14">
        <f t="shared" si="53"/>
        <v>1</v>
      </c>
      <c r="C427" s="8" t="s">
        <v>44</v>
      </c>
      <c r="D427" s="14">
        <v>1</v>
      </c>
      <c r="E427" s="14">
        <v>3458</v>
      </c>
      <c r="F427" s="14">
        <v>3459</v>
      </c>
      <c r="G427" s="14">
        <v>3376</v>
      </c>
      <c r="H427" s="8">
        <v>9</v>
      </c>
      <c r="I427" s="78">
        <v>42.682926829268297</v>
      </c>
      <c r="J427" s="78">
        <v>35.152439024390247</v>
      </c>
      <c r="K427" s="8">
        <v>0.13900000000000001</v>
      </c>
      <c r="L427" s="8">
        <v>2271</v>
      </c>
      <c r="M427" s="8">
        <v>0.248</v>
      </c>
      <c r="N427" s="8">
        <v>1522</v>
      </c>
      <c r="O427" s="8">
        <v>8.8000000000000007</v>
      </c>
      <c r="P427" s="8">
        <v>74.403000000000006</v>
      </c>
      <c r="Q427" s="7">
        <v>1.0017273712406152</v>
      </c>
      <c r="R427" s="111">
        <v>0.08</v>
      </c>
      <c r="S427" s="124">
        <v>1872.9577926829261</v>
      </c>
      <c r="T427" s="124">
        <v>7381.8577091463394</v>
      </c>
      <c r="U427" s="124">
        <v>11963.19741768293</v>
      </c>
      <c r="V427" s="124">
        <v>5.1250274390243904</v>
      </c>
      <c r="W427" s="7">
        <v>8.8439306358381514E-2</v>
      </c>
      <c r="X427" s="7">
        <v>0.91800000000000004</v>
      </c>
      <c r="Y427" s="122">
        <v>63.6</v>
      </c>
      <c r="Z427" s="99">
        <v>30.3</v>
      </c>
      <c r="AA427" s="122">
        <f t="shared" si="38"/>
        <v>10.594687908982753</v>
      </c>
      <c r="AB427" s="122">
        <f t="shared" si="39"/>
        <v>16338.129496402877</v>
      </c>
      <c r="AC427" t="s">
        <v>841</v>
      </c>
    </row>
    <row r="428" spans="1:29" x14ac:dyDescent="0.35">
      <c r="A428" s="34" t="s">
        <v>71</v>
      </c>
      <c r="B428" s="14">
        <v>7</v>
      </c>
      <c r="C428" s="8" t="s">
        <v>72</v>
      </c>
      <c r="D428" s="14">
        <v>4</v>
      </c>
      <c r="E428" s="14">
        <v>2916</v>
      </c>
      <c r="F428" s="14">
        <v>2916.8</v>
      </c>
      <c r="G428" s="14">
        <v>2767</v>
      </c>
      <c r="H428" s="8">
        <v>7</v>
      </c>
      <c r="I428" s="8">
        <v>85.5</v>
      </c>
      <c r="J428" s="8">
        <v>17.100000000000001</v>
      </c>
      <c r="K428" s="8">
        <v>3.6999999999999998E-2</v>
      </c>
      <c r="L428" s="8">
        <v>785</v>
      </c>
      <c r="M428" s="8">
        <v>3.7999999999999999E-2</v>
      </c>
      <c r="N428" s="8">
        <v>226</v>
      </c>
      <c r="O428" s="8">
        <v>0.8</v>
      </c>
      <c r="P428" s="8">
        <v>253.10499999999999</v>
      </c>
      <c r="Q428" s="7" t="e">
        <v>#N/A</v>
      </c>
      <c r="R428" s="111">
        <v>0.11700000000000001</v>
      </c>
      <c r="S428" s="124">
        <v>1928.303060337553</v>
      </c>
      <c r="T428" s="124">
        <v>6545.8285312236258</v>
      </c>
      <c r="U428" s="124">
        <v>9420.2247864978908</v>
      </c>
      <c r="V428" s="124">
        <v>4.0269088607594936</v>
      </c>
      <c r="W428" s="7">
        <v>0.4078725855041645</v>
      </c>
      <c r="X428" s="7">
        <v>5.5239000000000003</v>
      </c>
      <c r="Y428" s="122">
        <v>51.7</v>
      </c>
      <c r="Z428" s="99">
        <v>30.2</v>
      </c>
      <c r="AA428" s="122">
        <f t="shared" si="38"/>
        <v>2.7480691800000003</v>
      </c>
      <c r="AB428" s="122">
        <f t="shared" si="39"/>
        <v>21216.216216216217</v>
      </c>
      <c r="AC428" t="s">
        <v>842</v>
      </c>
    </row>
    <row r="429" spans="1:29" x14ac:dyDescent="0.35">
      <c r="A429" s="34" t="s">
        <v>71</v>
      </c>
      <c r="B429" s="14">
        <f t="shared" ref="B429:B431" si="54">B428</f>
        <v>7</v>
      </c>
      <c r="C429" s="8" t="s">
        <v>72</v>
      </c>
      <c r="D429" s="14">
        <v>3</v>
      </c>
      <c r="E429" s="14">
        <v>2910</v>
      </c>
      <c r="F429" s="14">
        <v>2910.6</v>
      </c>
      <c r="G429" s="14">
        <v>2761</v>
      </c>
      <c r="H429" s="8">
        <v>5</v>
      </c>
      <c r="I429" s="8">
        <v>129.80000000000001</v>
      </c>
      <c r="J429" s="8">
        <v>26.6</v>
      </c>
      <c r="K429" s="8">
        <v>0.39500000000000002</v>
      </c>
      <c r="L429" s="8">
        <v>1697</v>
      </c>
      <c r="M429" s="8">
        <v>0.47399999999999998</v>
      </c>
      <c r="N429" s="8">
        <v>3509</v>
      </c>
      <c r="O429" s="8">
        <v>8.5</v>
      </c>
      <c r="P429" s="8">
        <v>253.10499999999999</v>
      </c>
      <c r="Q429" s="7" t="e">
        <v>#N/A</v>
      </c>
      <c r="R429" s="111">
        <v>0.11700000000000001</v>
      </c>
      <c r="S429" s="124">
        <v>1928.303060337553</v>
      </c>
      <c r="T429" s="124">
        <v>6545.8285312236258</v>
      </c>
      <c r="U429" s="124">
        <v>9420.2247864978908</v>
      </c>
      <c r="V429" s="124">
        <v>4.0269088607594936</v>
      </c>
      <c r="W429" s="7">
        <v>0.4078725855041645</v>
      </c>
      <c r="X429" s="7">
        <v>5.5239000000000003</v>
      </c>
      <c r="Y429" s="122">
        <v>51.7</v>
      </c>
      <c r="Z429" s="99">
        <v>30.2</v>
      </c>
      <c r="AA429" s="122">
        <f t="shared" si="38"/>
        <v>69.28147688</v>
      </c>
      <c r="AB429" s="122">
        <f t="shared" si="39"/>
        <v>4296.2025316455693</v>
      </c>
      <c r="AC429" t="s">
        <v>843</v>
      </c>
    </row>
    <row r="430" spans="1:29" x14ac:dyDescent="0.35">
      <c r="A430" s="34" t="s">
        <v>71</v>
      </c>
      <c r="B430" s="14">
        <f t="shared" si="54"/>
        <v>7</v>
      </c>
      <c r="C430" s="8" t="s">
        <v>72</v>
      </c>
      <c r="D430" s="14">
        <v>2</v>
      </c>
      <c r="E430" s="14">
        <v>2898</v>
      </c>
      <c r="F430" s="14">
        <v>2899</v>
      </c>
      <c r="G430" s="14">
        <v>2749</v>
      </c>
      <c r="H430" s="8">
        <v>9</v>
      </c>
      <c r="I430" s="8">
        <v>129.80000000000001</v>
      </c>
      <c r="J430" s="8">
        <v>26.6</v>
      </c>
      <c r="K430" s="8">
        <v>0.39500000000000002</v>
      </c>
      <c r="L430" s="8">
        <v>1697</v>
      </c>
      <c r="M430" s="8">
        <v>0.47399999999999998</v>
      </c>
      <c r="N430" s="8">
        <v>3509</v>
      </c>
      <c r="O430" s="8">
        <v>8.5</v>
      </c>
      <c r="P430" s="8">
        <v>253.10499999999999</v>
      </c>
      <c r="Q430" s="7" t="e">
        <v>#N/A</v>
      </c>
      <c r="R430" s="111">
        <v>0.11700000000000001</v>
      </c>
      <c r="S430" s="124">
        <v>1928.303060337553</v>
      </c>
      <c r="T430" s="124">
        <v>6545.8285312236258</v>
      </c>
      <c r="U430" s="124">
        <v>9420.2247864978908</v>
      </c>
      <c r="V430" s="124">
        <v>4.0269088607594936</v>
      </c>
      <c r="W430" s="7">
        <v>0.4078725855041645</v>
      </c>
      <c r="X430" s="7">
        <v>5.5239000000000003</v>
      </c>
      <c r="Y430" s="122">
        <v>51.7</v>
      </c>
      <c r="Z430" s="99">
        <v>30.2</v>
      </c>
      <c r="AA430" s="122">
        <f t="shared" si="38"/>
        <v>69.28147688</v>
      </c>
      <c r="AB430" s="122">
        <f t="shared" si="39"/>
        <v>4296.2025316455693</v>
      </c>
      <c r="AC430" t="s">
        <v>844</v>
      </c>
    </row>
    <row r="431" spans="1:29" x14ac:dyDescent="0.35">
      <c r="A431" s="34" t="s">
        <v>71</v>
      </c>
      <c r="B431" s="14">
        <f t="shared" si="54"/>
        <v>7</v>
      </c>
      <c r="C431" s="8" t="s">
        <v>72</v>
      </c>
      <c r="D431" s="14">
        <v>1</v>
      </c>
      <c r="E431" s="14">
        <v>2879.2</v>
      </c>
      <c r="F431" s="14">
        <v>2879.8</v>
      </c>
      <c r="G431" s="14">
        <v>2730</v>
      </c>
      <c r="H431" s="8">
        <v>5</v>
      </c>
      <c r="I431" s="8">
        <v>129.80000000000001</v>
      </c>
      <c r="J431" s="8">
        <v>26.6</v>
      </c>
      <c r="K431" s="8">
        <v>0.39500000000000002</v>
      </c>
      <c r="L431" s="8">
        <v>1697</v>
      </c>
      <c r="M431" s="8">
        <v>0.47399999999999998</v>
      </c>
      <c r="N431" s="8">
        <v>3509</v>
      </c>
      <c r="O431" s="8">
        <v>8.5</v>
      </c>
      <c r="P431" s="8">
        <v>253.10499999999999</v>
      </c>
      <c r="Q431" s="7" t="e">
        <v>#N/A</v>
      </c>
      <c r="R431" s="111">
        <v>0.11700000000000001</v>
      </c>
      <c r="S431" s="124">
        <v>1928.303060337553</v>
      </c>
      <c r="T431" s="124">
        <v>6545.8285312236258</v>
      </c>
      <c r="U431" s="124">
        <v>9420.2247864978908</v>
      </c>
      <c r="V431" s="124">
        <v>4.0269088607594936</v>
      </c>
      <c r="W431" s="7">
        <v>0.4078725855041645</v>
      </c>
      <c r="X431" s="7">
        <v>5.5239000000000003</v>
      </c>
      <c r="Y431" s="122">
        <v>51.7</v>
      </c>
      <c r="Z431" s="99">
        <v>30.2</v>
      </c>
      <c r="AA431" s="122">
        <f t="shared" si="38"/>
        <v>69.28147688</v>
      </c>
      <c r="AB431" s="122">
        <f t="shared" si="39"/>
        <v>4296.2025316455693</v>
      </c>
      <c r="AC431" t="s">
        <v>845</v>
      </c>
    </row>
    <row r="432" spans="1:29" x14ac:dyDescent="0.35">
      <c r="A432" s="34" t="s">
        <v>71</v>
      </c>
      <c r="B432" s="14">
        <v>6</v>
      </c>
      <c r="C432" s="8" t="s">
        <v>45</v>
      </c>
      <c r="D432" s="14">
        <v>4</v>
      </c>
      <c r="E432" s="14">
        <v>3009</v>
      </c>
      <c r="F432" s="14">
        <v>3009.8</v>
      </c>
      <c r="G432" s="14">
        <v>2858</v>
      </c>
      <c r="H432" s="8">
        <v>7</v>
      </c>
      <c r="I432" s="8">
        <v>236.3</v>
      </c>
      <c r="J432" s="8">
        <v>18.7</v>
      </c>
      <c r="K432" s="8">
        <v>0.124</v>
      </c>
      <c r="L432" s="8"/>
      <c r="M432" s="8">
        <v>0.16800000000000001</v>
      </c>
      <c r="N432" s="8">
        <v>781</v>
      </c>
      <c r="O432" s="8">
        <v>377.8</v>
      </c>
      <c r="P432" s="8">
        <v>72.323999999999998</v>
      </c>
      <c r="Q432" s="7">
        <v>1.31</v>
      </c>
      <c r="R432" s="111">
        <v>0.155</v>
      </c>
      <c r="S432" s="124">
        <v>1193.8578228260869</v>
      </c>
      <c r="T432" s="124">
        <v>6911.2069038043437</v>
      </c>
      <c r="U432" s="124">
        <v>9685.0297635869574</v>
      </c>
      <c r="V432" s="124">
        <v>2.9828081521739138</v>
      </c>
      <c r="W432" s="7">
        <v>0.26569608735213834</v>
      </c>
      <c r="X432" s="7">
        <v>2.1023999999999998</v>
      </c>
      <c r="Y432" s="122">
        <v>37.9</v>
      </c>
      <c r="Z432" s="99">
        <v>19.2</v>
      </c>
      <c r="AA432" s="122">
        <f t="shared" si="38"/>
        <v>27.834967952</v>
      </c>
      <c r="AB432" s="122">
        <f t="shared" si="39"/>
        <v>0</v>
      </c>
      <c r="AC432" t="s">
        <v>846</v>
      </c>
    </row>
    <row r="433" spans="1:29" x14ac:dyDescent="0.35">
      <c r="A433" s="34" t="s">
        <v>71</v>
      </c>
      <c r="B433" s="14">
        <f t="shared" ref="B433:B435" si="55">B432</f>
        <v>6</v>
      </c>
      <c r="C433" s="8" t="s">
        <v>45</v>
      </c>
      <c r="D433" s="14">
        <v>3</v>
      </c>
      <c r="E433" s="14">
        <v>2991</v>
      </c>
      <c r="F433" s="14">
        <v>2991.8</v>
      </c>
      <c r="G433" s="14">
        <v>2841</v>
      </c>
      <c r="H433" s="8">
        <v>7</v>
      </c>
      <c r="I433" s="8">
        <v>236.3</v>
      </c>
      <c r="J433" s="8">
        <v>18.7</v>
      </c>
      <c r="K433" s="8">
        <v>0.124</v>
      </c>
      <c r="L433" s="8"/>
      <c r="M433" s="8">
        <v>0.16800000000000001</v>
      </c>
      <c r="N433" s="8">
        <v>781</v>
      </c>
      <c r="O433" s="8">
        <v>377.8</v>
      </c>
      <c r="P433" s="8">
        <v>72.323999999999998</v>
      </c>
      <c r="Q433" s="7">
        <v>1.31</v>
      </c>
      <c r="R433" s="111">
        <v>0.155</v>
      </c>
      <c r="S433" s="124">
        <v>1193.8578228260869</v>
      </c>
      <c r="T433" s="124">
        <v>6911.2069038043437</v>
      </c>
      <c r="U433" s="124">
        <v>9685.0297635869574</v>
      </c>
      <c r="V433" s="124">
        <v>2.9828081521739138</v>
      </c>
      <c r="W433" s="7">
        <v>0.26569608735213834</v>
      </c>
      <c r="X433" s="7">
        <v>2.1023999999999998</v>
      </c>
      <c r="Y433" s="122">
        <v>37.9</v>
      </c>
      <c r="Z433" s="99">
        <v>19.2</v>
      </c>
      <c r="AA433" s="122">
        <f t="shared" si="38"/>
        <v>27.834967952</v>
      </c>
      <c r="AB433" s="122">
        <f t="shared" si="39"/>
        <v>0</v>
      </c>
      <c r="AC433" t="s">
        <v>847</v>
      </c>
    </row>
    <row r="434" spans="1:29" x14ac:dyDescent="0.35">
      <c r="A434" s="34" t="s">
        <v>71</v>
      </c>
      <c r="B434" s="14">
        <f t="shared" si="55"/>
        <v>6</v>
      </c>
      <c r="C434" s="8" t="s">
        <v>45</v>
      </c>
      <c r="D434" s="14">
        <v>2</v>
      </c>
      <c r="E434" s="14">
        <v>2973</v>
      </c>
      <c r="F434" s="14">
        <v>2973.8</v>
      </c>
      <c r="G434" s="14">
        <v>2822</v>
      </c>
      <c r="H434" s="8">
        <v>7</v>
      </c>
      <c r="I434" s="8">
        <v>236.3</v>
      </c>
      <c r="J434" s="8">
        <v>18.7</v>
      </c>
      <c r="K434" s="8">
        <v>0.124</v>
      </c>
      <c r="L434" s="8"/>
      <c r="M434" s="8">
        <v>0.16800000000000001</v>
      </c>
      <c r="N434" s="8">
        <v>781</v>
      </c>
      <c r="O434" s="8">
        <v>377.8</v>
      </c>
      <c r="P434" s="8">
        <v>72.323999999999998</v>
      </c>
      <c r="Q434" s="7">
        <v>1.31</v>
      </c>
      <c r="R434" s="111">
        <v>0.155</v>
      </c>
      <c r="S434" s="124">
        <v>1193.8578228260869</v>
      </c>
      <c r="T434" s="124">
        <v>6911.2069038043437</v>
      </c>
      <c r="U434" s="124">
        <v>9685.0297635869574</v>
      </c>
      <c r="V434" s="124">
        <v>2.9828081521739138</v>
      </c>
      <c r="W434" s="7">
        <v>0.26569608735213834</v>
      </c>
      <c r="X434" s="7">
        <v>2.1023999999999998</v>
      </c>
      <c r="Y434" s="122">
        <v>37.9</v>
      </c>
      <c r="Z434" s="99">
        <v>19.2</v>
      </c>
      <c r="AA434" s="122">
        <f t="shared" si="38"/>
        <v>27.834967952</v>
      </c>
      <c r="AB434" s="122">
        <f t="shared" si="39"/>
        <v>0</v>
      </c>
      <c r="AC434" t="s">
        <v>848</v>
      </c>
    </row>
    <row r="435" spans="1:29" x14ac:dyDescent="0.35">
      <c r="A435" s="34" t="s">
        <v>71</v>
      </c>
      <c r="B435" s="14">
        <f t="shared" si="55"/>
        <v>6</v>
      </c>
      <c r="C435" s="8" t="s">
        <v>45</v>
      </c>
      <c r="D435" s="14">
        <v>1</v>
      </c>
      <c r="E435" s="14">
        <v>2960.5</v>
      </c>
      <c r="F435" s="14">
        <v>2961.1</v>
      </c>
      <c r="G435" s="14">
        <v>2810</v>
      </c>
      <c r="H435" s="8">
        <v>5</v>
      </c>
      <c r="I435" s="8">
        <v>236.3</v>
      </c>
      <c r="J435" s="8">
        <v>18.7</v>
      </c>
      <c r="K435" s="8">
        <v>0.124</v>
      </c>
      <c r="L435" s="8"/>
      <c r="M435" s="8">
        <v>0.16800000000000001</v>
      </c>
      <c r="N435" s="8">
        <v>781</v>
      </c>
      <c r="O435" s="8">
        <v>377.8</v>
      </c>
      <c r="P435" s="8">
        <v>72.323999999999998</v>
      </c>
      <c r="Q435" s="7">
        <v>1.31</v>
      </c>
      <c r="R435" s="111">
        <v>0.155</v>
      </c>
      <c r="S435" s="124">
        <v>1193.8578228260869</v>
      </c>
      <c r="T435" s="124">
        <v>6911.2069038043437</v>
      </c>
      <c r="U435" s="124">
        <v>9685.0297635869574</v>
      </c>
      <c r="V435" s="124">
        <v>2.9828081521739138</v>
      </c>
      <c r="W435" s="7">
        <v>0.26569608735213834</v>
      </c>
      <c r="X435" s="7">
        <v>2.1023999999999998</v>
      </c>
      <c r="Y435" s="122">
        <v>37.9</v>
      </c>
      <c r="Z435" s="99">
        <v>19.2</v>
      </c>
      <c r="AA435" s="122">
        <f t="shared" si="38"/>
        <v>27.834967952</v>
      </c>
      <c r="AB435" s="122">
        <f t="shared" si="39"/>
        <v>0</v>
      </c>
      <c r="AC435" t="s">
        <v>849</v>
      </c>
    </row>
    <row r="436" spans="1:29" x14ac:dyDescent="0.35">
      <c r="A436" s="34" t="s">
        <v>71</v>
      </c>
      <c r="B436" s="14">
        <v>5</v>
      </c>
      <c r="C436" s="8" t="s">
        <v>45</v>
      </c>
      <c r="D436" s="14">
        <v>3</v>
      </c>
      <c r="E436" s="14">
        <v>3068</v>
      </c>
      <c r="F436" s="14">
        <v>3069.2</v>
      </c>
      <c r="G436" s="14">
        <v>2915</v>
      </c>
      <c r="H436" s="8">
        <v>11</v>
      </c>
      <c r="I436" s="8">
        <v>64.2</v>
      </c>
      <c r="J436" s="8">
        <v>20.6</v>
      </c>
      <c r="K436" s="8">
        <v>0.26200000000000001</v>
      </c>
      <c r="L436" s="8">
        <v>3069</v>
      </c>
      <c r="M436" s="8">
        <v>0.31900000000000001</v>
      </c>
      <c r="N436" s="8">
        <v>1307</v>
      </c>
      <c r="O436" s="8">
        <v>6.2</v>
      </c>
      <c r="P436" s="8">
        <v>154.30099999999999</v>
      </c>
      <c r="Q436" s="7" t="e">
        <v>#N/A</v>
      </c>
      <c r="R436" s="111">
        <v>0.123</v>
      </c>
      <c r="S436" s="124">
        <v>2007.3694529126219</v>
      </c>
      <c r="T436" s="124">
        <v>6743.0625606796148</v>
      </c>
      <c r="U436" s="124">
        <v>9992.7539504854358</v>
      </c>
      <c r="V436" s="124">
        <v>5.1032762135922303</v>
      </c>
      <c r="W436" s="7">
        <v>0.19317864131954154</v>
      </c>
      <c r="X436" s="7">
        <v>1.8656999999999999</v>
      </c>
      <c r="Y436" s="122">
        <v>45.1</v>
      </c>
      <c r="Z436" s="99">
        <v>27.9</v>
      </c>
      <c r="AA436" s="122">
        <f t="shared" si="38"/>
        <v>17.602212192000003</v>
      </c>
      <c r="AB436" s="122">
        <f t="shared" si="39"/>
        <v>11713.740458015267</v>
      </c>
      <c r="AC436" t="s">
        <v>850</v>
      </c>
    </row>
    <row r="437" spans="1:29" x14ac:dyDescent="0.35">
      <c r="A437" s="34" t="s">
        <v>71</v>
      </c>
      <c r="B437" s="14">
        <f t="shared" ref="B437:B438" si="56">B436</f>
        <v>5</v>
      </c>
      <c r="C437" s="8" t="s">
        <v>45</v>
      </c>
      <c r="D437" s="14">
        <v>2</v>
      </c>
      <c r="E437" s="14">
        <v>3053</v>
      </c>
      <c r="F437" s="14">
        <v>3054.2</v>
      </c>
      <c r="G437" s="14">
        <v>2900</v>
      </c>
      <c r="H437" s="8">
        <v>11</v>
      </c>
      <c r="I437" s="8">
        <v>120.3</v>
      </c>
      <c r="J437" s="8">
        <v>42.8</v>
      </c>
      <c r="K437" s="8">
        <v>0.114</v>
      </c>
      <c r="L437" s="8">
        <v>1733</v>
      </c>
      <c r="M437" s="8">
        <v>0.219</v>
      </c>
      <c r="N437" s="8">
        <v>500</v>
      </c>
      <c r="O437" s="8">
        <v>1.6</v>
      </c>
      <c r="P437" s="8">
        <v>154.30099999999999</v>
      </c>
      <c r="Q437" s="7" t="e">
        <v>#N/A</v>
      </c>
      <c r="R437" s="111">
        <v>0.123</v>
      </c>
      <c r="S437" s="124">
        <v>2007.3694529126219</v>
      </c>
      <c r="T437" s="124">
        <v>6743.0625606796148</v>
      </c>
      <c r="U437" s="124">
        <v>9992.7539504854358</v>
      </c>
      <c r="V437" s="124">
        <v>5.1032762135922303</v>
      </c>
      <c r="W437" s="7">
        <v>0.19317864131954154</v>
      </c>
      <c r="X437" s="7">
        <v>1.8656999999999999</v>
      </c>
      <c r="Y437" s="122">
        <v>45.1</v>
      </c>
      <c r="Z437" s="99">
        <v>27.9</v>
      </c>
      <c r="AA437" s="122">
        <f t="shared" si="38"/>
        <v>29.817962207999994</v>
      </c>
      <c r="AB437" s="122">
        <f t="shared" si="39"/>
        <v>15201.754385964912</v>
      </c>
      <c r="AC437" t="s">
        <v>851</v>
      </c>
    </row>
    <row r="438" spans="1:29" x14ac:dyDescent="0.35">
      <c r="A438" s="34" t="s">
        <v>71</v>
      </c>
      <c r="B438" s="14">
        <f t="shared" si="56"/>
        <v>5</v>
      </c>
      <c r="C438" s="8" t="s">
        <v>45</v>
      </c>
      <c r="D438" s="14">
        <v>1</v>
      </c>
      <c r="E438" s="14">
        <v>3040</v>
      </c>
      <c r="F438" s="14">
        <v>3040.6</v>
      </c>
      <c r="G438" s="14">
        <v>2887</v>
      </c>
      <c r="H438" s="8">
        <v>5</v>
      </c>
      <c r="I438" s="8">
        <v>120.3</v>
      </c>
      <c r="J438" s="8">
        <v>42.8</v>
      </c>
      <c r="K438" s="8">
        <v>0.114</v>
      </c>
      <c r="L438" s="8">
        <v>1733</v>
      </c>
      <c r="M438" s="8">
        <v>0.219</v>
      </c>
      <c r="N438" s="8">
        <v>500</v>
      </c>
      <c r="O438" s="8">
        <v>1.6</v>
      </c>
      <c r="P438" s="8">
        <v>154.30099999999999</v>
      </c>
      <c r="Q438" s="7" t="e">
        <v>#N/A</v>
      </c>
      <c r="R438" s="111">
        <v>0.123</v>
      </c>
      <c r="S438" s="124">
        <v>2007.3694529126219</v>
      </c>
      <c r="T438" s="124">
        <v>6743.0625606796148</v>
      </c>
      <c r="U438" s="124">
        <v>9992.7539504854358</v>
      </c>
      <c r="V438" s="124">
        <v>5.1032762135922303</v>
      </c>
      <c r="W438" s="7">
        <v>0.19317864131954154</v>
      </c>
      <c r="X438" s="7">
        <v>1.8656999999999999</v>
      </c>
      <c r="Y438" s="122">
        <v>45.1</v>
      </c>
      <c r="Z438" s="99">
        <v>27.9</v>
      </c>
      <c r="AA438" s="122">
        <f t="shared" si="38"/>
        <v>29.817962207999994</v>
      </c>
      <c r="AB438" s="122">
        <f t="shared" si="39"/>
        <v>15201.754385964912</v>
      </c>
      <c r="AC438" t="s">
        <v>852</v>
      </c>
    </row>
    <row r="439" spans="1:29" x14ac:dyDescent="0.35">
      <c r="A439" s="34" t="s">
        <v>71</v>
      </c>
      <c r="B439" s="14">
        <v>4</v>
      </c>
      <c r="C439" s="8" t="s">
        <v>45</v>
      </c>
      <c r="D439" s="14">
        <v>4</v>
      </c>
      <c r="E439" s="14">
        <v>3172</v>
      </c>
      <c r="F439" s="14">
        <v>3172.8</v>
      </c>
      <c r="G439" s="14">
        <v>3016</v>
      </c>
      <c r="H439" s="8">
        <v>7</v>
      </c>
      <c r="I439" s="8">
        <v>52</v>
      </c>
      <c r="J439" s="8">
        <v>27.3</v>
      </c>
      <c r="K439" s="8">
        <v>0.184</v>
      </c>
      <c r="L439" s="8">
        <v>1323</v>
      </c>
      <c r="M439" s="8">
        <v>0.187</v>
      </c>
      <c r="N439" s="8">
        <v>1540</v>
      </c>
      <c r="O439" s="8">
        <v>9</v>
      </c>
      <c r="P439" s="8">
        <v>298.363</v>
      </c>
      <c r="Q439" s="7" t="e">
        <v>#N/A</v>
      </c>
      <c r="R439" s="111">
        <v>0.11899999999999999</v>
      </c>
      <c r="S439" s="124">
        <v>1875.847396186442</v>
      </c>
      <c r="T439" s="124">
        <v>7084.0010093220344</v>
      </c>
      <c r="U439" s="124">
        <v>10338.456628813559</v>
      </c>
      <c r="V439" s="124">
        <v>3.9339533898305108</v>
      </c>
      <c r="W439" s="7">
        <v>0.17674218633168834</v>
      </c>
      <c r="X439" s="7">
        <v>2.8364999999999996</v>
      </c>
      <c r="Y439" s="122">
        <v>46.800000000000004</v>
      </c>
      <c r="Z439" s="99">
        <v>31</v>
      </c>
      <c r="AA439" s="122">
        <f t="shared" si="38"/>
        <v>13.269285120000001</v>
      </c>
      <c r="AB439" s="122">
        <f t="shared" si="39"/>
        <v>7190.217391304348</v>
      </c>
      <c r="AC439" t="s">
        <v>853</v>
      </c>
    </row>
    <row r="440" spans="1:29" x14ac:dyDescent="0.35">
      <c r="A440" s="34" t="s">
        <v>71</v>
      </c>
      <c r="B440" s="14">
        <f t="shared" ref="B440:B442" si="57">B439</f>
        <v>4</v>
      </c>
      <c r="C440" s="8" t="s">
        <v>45</v>
      </c>
      <c r="D440" s="14">
        <v>3</v>
      </c>
      <c r="E440" s="14">
        <v>3153</v>
      </c>
      <c r="F440" s="14">
        <v>3153.8</v>
      </c>
      <c r="G440" s="14">
        <v>2997</v>
      </c>
      <c r="H440" s="8">
        <v>7</v>
      </c>
      <c r="I440" s="8">
        <v>107</v>
      </c>
      <c r="J440" s="8">
        <v>41.7</v>
      </c>
      <c r="K440" s="8">
        <v>0.29899999999999999</v>
      </c>
      <c r="L440" s="8">
        <v>1717</v>
      </c>
      <c r="M440" s="8">
        <v>0.30099999999999999</v>
      </c>
      <c r="N440" s="8">
        <v>3164</v>
      </c>
      <c r="O440" s="8">
        <v>9.1</v>
      </c>
      <c r="P440" s="8">
        <v>298.363</v>
      </c>
      <c r="Q440" s="7" t="e">
        <v>#N/A</v>
      </c>
      <c r="R440" s="111">
        <v>0.11899999999999999</v>
      </c>
      <c r="S440" s="124">
        <v>1875.847396186442</v>
      </c>
      <c r="T440" s="124">
        <v>7084.0010093220344</v>
      </c>
      <c r="U440" s="124">
        <v>10338.456628813559</v>
      </c>
      <c r="V440" s="124">
        <v>3.9339533898305108</v>
      </c>
      <c r="W440" s="7">
        <v>0.17674218633168834</v>
      </c>
      <c r="X440" s="7">
        <v>2.8364999999999996</v>
      </c>
      <c r="Y440" s="122">
        <v>46.800000000000004</v>
      </c>
      <c r="Z440" s="99">
        <v>31</v>
      </c>
      <c r="AA440" s="122">
        <f t="shared" si="38"/>
        <v>67.772691480000006</v>
      </c>
      <c r="AB440" s="122">
        <f t="shared" si="39"/>
        <v>5742.4749163879605</v>
      </c>
      <c r="AC440" t="s">
        <v>854</v>
      </c>
    </row>
    <row r="441" spans="1:29" x14ac:dyDescent="0.35">
      <c r="A441" s="34" t="s">
        <v>71</v>
      </c>
      <c r="B441" s="14">
        <f t="shared" si="57"/>
        <v>4</v>
      </c>
      <c r="C441" s="8" t="s">
        <v>45</v>
      </c>
      <c r="D441" s="14">
        <v>2</v>
      </c>
      <c r="E441" s="14">
        <v>3140</v>
      </c>
      <c r="F441" s="14">
        <v>3140.8</v>
      </c>
      <c r="G441" s="14">
        <v>2985</v>
      </c>
      <c r="H441" s="8">
        <v>7</v>
      </c>
      <c r="I441" s="8">
        <v>107</v>
      </c>
      <c r="J441" s="8">
        <v>41.7</v>
      </c>
      <c r="K441" s="8">
        <v>0.29899999999999999</v>
      </c>
      <c r="L441" s="8">
        <v>1717</v>
      </c>
      <c r="M441" s="8">
        <v>0.30099999999999999</v>
      </c>
      <c r="N441" s="8">
        <v>3164</v>
      </c>
      <c r="O441" s="8">
        <v>9.1</v>
      </c>
      <c r="P441" s="8">
        <v>298.363</v>
      </c>
      <c r="Q441" s="7" t="e">
        <v>#N/A</v>
      </c>
      <c r="R441" s="111">
        <v>0.11899999999999999</v>
      </c>
      <c r="S441" s="124">
        <v>1875.847396186442</v>
      </c>
      <c r="T441" s="124">
        <v>7084.0010093220344</v>
      </c>
      <c r="U441" s="124">
        <v>10338.456628813559</v>
      </c>
      <c r="V441" s="124">
        <v>3.9339533898305108</v>
      </c>
      <c r="W441" s="7">
        <v>0.17674218633168834</v>
      </c>
      <c r="X441" s="7">
        <v>2.8364999999999996</v>
      </c>
      <c r="Y441" s="122">
        <v>46.800000000000004</v>
      </c>
      <c r="Z441" s="99">
        <v>31</v>
      </c>
      <c r="AA441" s="122">
        <f t="shared" si="38"/>
        <v>67.772691480000006</v>
      </c>
      <c r="AB441" s="122">
        <f t="shared" si="39"/>
        <v>5742.4749163879605</v>
      </c>
      <c r="AC441" t="s">
        <v>855</v>
      </c>
    </row>
    <row r="442" spans="1:29" x14ac:dyDescent="0.35">
      <c r="A442" s="34" t="s">
        <v>71</v>
      </c>
      <c r="B442" s="14">
        <f t="shared" si="57"/>
        <v>4</v>
      </c>
      <c r="C442" s="8" t="s">
        <v>45</v>
      </c>
      <c r="D442" s="14">
        <v>1</v>
      </c>
      <c r="E442" s="14">
        <v>3130</v>
      </c>
      <c r="F442" s="14">
        <v>3130.6</v>
      </c>
      <c r="G442" s="14">
        <v>2975</v>
      </c>
      <c r="H442" s="8">
        <v>5</v>
      </c>
      <c r="I442" s="8">
        <v>107</v>
      </c>
      <c r="J442" s="8">
        <v>41.7</v>
      </c>
      <c r="K442" s="8">
        <v>0.29899999999999999</v>
      </c>
      <c r="L442" s="8">
        <v>1717</v>
      </c>
      <c r="M442" s="8">
        <v>0.30099999999999999</v>
      </c>
      <c r="N442" s="8">
        <v>3164</v>
      </c>
      <c r="O442" s="8">
        <v>9.1</v>
      </c>
      <c r="P442" s="8">
        <v>298.363</v>
      </c>
      <c r="Q442" s="7" t="e">
        <v>#N/A</v>
      </c>
      <c r="R442" s="111">
        <v>0.11899999999999999</v>
      </c>
      <c r="S442" s="124">
        <v>1875.847396186442</v>
      </c>
      <c r="T442" s="124">
        <v>7084.0010093220344</v>
      </c>
      <c r="U442" s="124">
        <v>10338.456628813559</v>
      </c>
      <c r="V442" s="124">
        <v>3.9339533898305108</v>
      </c>
      <c r="W442" s="7">
        <v>0.17674218633168834</v>
      </c>
      <c r="X442" s="7">
        <v>2.8364999999999996</v>
      </c>
      <c r="Y442" s="122">
        <v>46.800000000000004</v>
      </c>
      <c r="Z442" s="99">
        <v>31</v>
      </c>
      <c r="AA442" s="122">
        <f t="shared" si="38"/>
        <v>67.772691480000006</v>
      </c>
      <c r="AB442" s="122">
        <f t="shared" si="39"/>
        <v>5742.4749163879605</v>
      </c>
      <c r="AC442" t="s">
        <v>856</v>
      </c>
    </row>
    <row r="443" spans="1:29" x14ac:dyDescent="0.35">
      <c r="A443" s="34" t="s">
        <v>71</v>
      </c>
      <c r="B443" s="14">
        <v>3</v>
      </c>
      <c r="C443" s="8" t="s">
        <v>45</v>
      </c>
      <c r="D443" s="14">
        <v>3</v>
      </c>
      <c r="E443" s="14">
        <v>3247.5</v>
      </c>
      <c r="F443" s="14">
        <v>3248.5</v>
      </c>
      <c r="G443" s="14">
        <v>3087</v>
      </c>
      <c r="H443" s="8">
        <v>9</v>
      </c>
      <c r="I443" s="8">
        <v>98</v>
      </c>
      <c r="J443" s="8">
        <v>25.6</v>
      </c>
      <c r="K443" s="8">
        <v>0.24</v>
      </c>
      <c r="L443" s="8">
        <v>1633</v>
      </c>
      <c r="M443" s="8">
        <v>0.4</v>
      </c>
      <c r="N443" s="8">
        <v>2202</v>
      </c>
      <c r="O443" s="8">
        <v>6.8</v>
      </c>
      <c r="P443" s="8">
        <v>301.39999999999998</v>
      </c>
      <c r="Q443" s="7" t="e">
        <v>#N/A</v>
      </c>
      <c r="R443" s="111">
        <v>0.13100000000000001</v>
      </c>
      <c r="S443" s="124">
        <v>1780.7435248618781</v>
      </c>
      <c r="T443" s="124">
        <v>7100.9698193370177</v>
      </c>
      <c r="U443" s="124">
        <v>10617.34214972376</v>
      </c>
      <c r="V443" s="124">
        <v>3.9802596685082872</v>
      </c>
      <c r="W443" s="7">
        <v>0.20874179583857003</v>
      </c>
      <c r="X443" s="7">
        <v>2.2422</v>
      </c>
      <c r="Y443" s="122">
        <v>42.9</v>
      </c>
      <c r="Z443" s="99">
        <v>24.4</v>
      </c>
      <c r="AA443" s="122">
        <f t="shared" si="38"/>
        <v>30.587289599999998</v>
      </c>
      <c r="AB443" s="122">
        <f t="shared" si="39"/>
        <v>6804.166666666667</v>
      </c>
      <c r="AC443" t="s">
        <v>857</v>
      </c>
    </row>
    <row r="444" spans="1:29" x14ac:dyDescent="0.35">
      <c r="A444" s="34" t="s">
        <v>71</v>
      </c>
      <c r="B444" s="14">
        <f t="shared" ref="B444:B445" si="58">B443</f>
        <v>3</v>
      </c>
      <c r="C444" s="8" t="s">
        <v>45</v>
      </c>
      <c r="D444" s="14">
        <v>2</v>
      </c>
      <c r="E444" s="14">
        <v>3213.5</v>
      </c>
      <c r="F444" s="14">
        <v>3214.5</v>
      </c>
      <c r="G444" s="14">
        <v>3055</v>
      </c>
      <c r="H444" s="8">
        <v>9</v>
      </c>
      <c r="I444" s="8">
        <v>103.1</v>
      </c>
      <c r="J444" s="8">
        <v>41.1</v>
      </c>
      <c r="K444" s="8">
        <v>0.23100000000000001</v>
      </c>
      <c r="L444" s="8">
        <v>1399</v>
      </c>
      <c r="M444" s="8">
        <v>0.36599999999999999</v>
      </c>
      <c r="N444" s="8">
        <v>2268</v>
      </c>
      <c r="O444" s="8">
        <v>6.7</v>
      </c>
      <c r="P444" s="8">
        <v>301.39999999999998</v>
      </c>
      <c r="Q444" s="7" t="e">
        <v>#N/A</v>
      </c>
      <c r="R444" s="111">
        <v>0.13100000000000001</v>
      </c>
      <c r="S444" s="124">
        <v>1780.7435248618781</v>
      </c>
      <c r="T444" s="124">
        <v>7100.9698193370177</v>
      </c>
      <c r="U444" s="124">
        <v>10617.34214972376</v>
      </c>
      <c r="V444" s="124">
        <v>3.9802596685082872</v>
      </c>
      <c r="W444" s="7">
        <v>0.20874179583857003</v>
      </c>
      <c r="X444" s="7">
        <v>2.2422</v>
      </c>
      <c r="Y444" s="122">
        <v>42.9</v>
      </c>
      <c r="Z444" s="99">
        <v>24.4</v>
      </c>
      <c r="AA444" s="122">
        <f t="shared" si="38"/>
        <v>49.725158868000001</v>
      </c>
      <c r="AB444" s="122">
        <f t="shared" si="39"/>
        <v>6056.2770562770556</v>
      </c>
      <c r="AC444" t="s">
        <v>858</v>
      </c>
    </row>
    <row r="445" spans="1:29" x14ac:dyDescent="0.35">
      <c r="A445" s="34" t="s">
        <v>71</v>
      </c>
      <c r="B445" s="14">
        <f t="shared" si="58"/>
        <v>3</v>
      </c>
      <c r="C445" s="8" t="s">
        <v>45</v>
      </c>
      <c r="D445" s="14">
        <v>1</v>
      </c>
      <c r="E445" s="14">
        <v>3204</v>
      </c>
      <c r="F445" s="14">
        <v>3204.8</v>
      </c>
      <c r="G445" s="14">
        <v>3046</v>
      </c>
      <c r="H445" s="8">
        <v>7</v>
      </c>
      <c r="I445" s="8">
        <v>103.1</v>
      </c>
      <c r="J445" s="8">
        <v>41.1</v>
      </c>
      <c r="K445" s="8">
        <v>0.23100000000000001</v>
      </c>
      <c r="L445" s="8">
        <v>1399</v>
      </c>
      <c r="M445" s="8">
        <v>0.36599999999999999</v>
      </c>
      <c r="N445" s="8">
        <v>2268</v>
      </c>
      <c r="O445" s="8">
        <v>6.7</v>
      </c>
      <c r="P445" s="8">
        <v>301.39999999999998</v>
      </c>
      <c r="Q445" s="7" t="e">
        <v>#N/A</v>
      </c>
      <c r="R445" s="111">
        <v>0.13100000000000001</v>
      </c>
      <c r="S445" s="124">
        <v>1780.7435248618781</v>
      </c>
      <c r="T445" s="124">
        <v>7100.9698193370177</v>
      </c>
      <c r="U445" s="124">
        <v>10617.34214972376</v>
      </c>
      <c r="V445" s="124">
        <v>3.9802596685082872</v>
      </c>
      <c r="W445" s="7">
        <v>0.20874179583857003</v>
      </c>
      <c r="X445" s="7">
        <v>2.2422</v>
      </c>
      <c r="Y445" s="122">
        <v>42.9</v>
      </c>
      <c r="Z445" s="99">
        <v>24.4</v>
      </c>
      <c r="AA445" s="122">
        <f t="shared" si="38"/>
        <v>49.725158868000001</v>
      </c>
      <c r="AB445" s="122">
        <f t="shared" si="39"/>
        <v>6056.2770562770556</v>
      </c>
      <c r="AC445" t="s">
        <v>859</v>
      </c>
    </row>
    <row r="446" spans="1:29" x14ac:dyDescent="0.35">
      <c r="A446" s="34" t="s">
        <v>71</v>
      </c>
      <c r="B446" s="14">
        <v>2</v>
      </c>
      <c r="C446" s="8" t="s">
        <v>45</v>
      </c>
      <c r="D446" s="14">
        <v>3</v>
      </c>
      <c r="E446" s="14">
        <v>3335.5</v>
      </c>
      <c r="F446" s="14">
        <v>3336.5</v>
      </c>
      <c r="G446" s="14">
        <v>3171</v>
      </c>
      <c r="H446" s="8">
        <v>9</v>
      </c>
      <c r="I446" s="8">
        <v>69.7</v>
      </c>
      <c r="J446" s="8">
        <v>48.6</v>
      </c>
      <c r="K446" s="8">
        <v>0.26700000000000002</v>
      </c>
      <c r="L446" s="8">
        <v>1646</v>
      </c>
      <c r="M446" s="8">
        <v>0.247</v>
      </c>
      <c r="N446" s="8">
        <v>2153</v>
      </c>
      <c r="O446" s="8">
        <v>9.4</v>
      </c>
      <c r="P446" s="8">
        <v>206.631</v>
      </c>
      <c r="Q446" s="7" t="e">
        <v>#N/A</v>
      </c>
      <c r="R446" s="111">
        <v>0.125</v>
      </c>
      <c r="S446" s="124">
        <v>1972.0808101604291</v>
      </c>
      <c r="T446" s="124">
        <v>7236.5335818181766</v>
      </c>
      <c r="U446" s="124">
        <v>10940.50934224599</v>
      </c>
      <c r="V446" s="124">
        <v>4.3633042780748648</v>
      </c>
      <c r="W446" s="7">
        <v>0.19525860559582589</v>
      </c>
      <c r="X446" s="7">
        <v>1.6727999999999998</v>
      </c>
      <c r="Y446" s="122">
        <v>44.6</v>
      </c>
      <c r="Z446" s="99">
        <v>30.4</v>
      </c>
      <c r="AA446" s="122">
        <f t="shared" si="38"/>
        <v>45.945609912000002</v>
      </c>
      <c r="AB446" s="122">
        <f t="shared" si="39"/>
        <v>6164.7940074906364</v>
      </c>
      <c r="AC446" t="s">
        <v>860</v>
      </c>
    </row>
    <row r="447" spans="1:29" x14ac:dyDescent="0.35">
      <c r="A447" s="34" t="s">
        <v>71</v>
      </c>
      <c r="B447" s="14">
        <f t="shared" ref="B447:B448" si="59">B446</f>
        <v>2</v>
      </c>
      <c r="C447" s="8" t="s">
        <v>45</v>
      </c>
      <c r="D447" s="14">
        <v>2</v>
      </c>
      <c r="E447" s="14">
        <v>3314</v>
      </c>
      <c r="F447" s="14">
        <v>3315</v>
      </c>
      <c r="G447" s="14">
        <v>3151</v>
      </c>
      <c r="H447" s="8">
        <v>9</v>
      </c>
      <c r="I447" s="8">
        <v>69.7</v>
      </c>
      <c r="J447" s="8">
        <v>48.6</v>
      </c>
      <c r="K447" s="8">
        <v>0.26700000000000002</v>
      </c>
      <c r="L447" s="8">
        <v>1646</v>
      </c>
      <c r="M447" s="8">
        <v>0.247</v>
      </c>
      <c r="N447" s="8">
        <v>2153</v>
      </c>
      <c r="O447" s="8">
        <v>9.4</v>
      </c>
      <c r="P447" s="8">
        <v>206.631</v>
      </c>
      <c r="Q447" s="7" t="e">
        <v>#N/A</v>
      </c>
      <c r="R447" s="111">
        <v>0.125</v>
      </c>
      <c r="S447" s="124">
        <v>1972.0808101604291</v>
      </c>
      <c r="T447" s="124">
        <v>7236.5335818181766</v>
      </c>
      <c r="U447" s="124">
        <v>10940.50934224599</v>
      </c>
      <c r="V447" s="124">
        <v>4.3633042780748648</v>
      </c>
      <c r="W447" s="7">
        <v>0.19525860559582589</v>
      </c>
      <c r="X447" s="7">
        <v>1.6727999999999998</v>
      </c>
      <c r="Y447" s="122">
        <v>44.6</v>
      </c>
      <c r="Z447" s="99">
        <v>30.4</v>
      </c>
      <c r="AA447" s="122">
        <f t="shared" si="38"/>
        <v>45.945609912000002</v>
      </c>
      <c r="AB447" s="122">
        <f t="shared" si="39"/>
        <v>6164.7940074906364</v>
      </c>
      <c r="AC447" t="s">
        <v>861</v>
      </c>
    </row>
    <row r="448" spans="1:29" x14ac:dyDescent="0.35">
      <c r="A448" s="34" t="s">
        <v>71</v>
      </c>
      <c r="B448" s="14">
        <f t="shared" si="59"/>
        <v>2</v>
      </c>
      <c r="C448" s="8" t="s">
        <v>45</v>
      </c>
      <c r="D448" s="14">
        <v>1</v>
      </c>
      <c r="E448" s="14">
        <v>3285</v>
      </c>
      <c r="F448" s="14">
        <v>3286</v>
      </c>
      <c r="G448" s="14">
        <v>3124</v>
      </c>
      <c r="H448" s="8">
        <v>9</v>
      </c>
      <c r="I448" s="8">
        <v>52.5</v>
      </c>
      <c r="J448" s="8">
        <v>22.2</v>
      </c>
      <c r="K448" s="8">
        <v>0.26800000000000002</v>
      </c>
      <c r="L448" s="8">
        <v>1831</v>
      </c>
      <c r="M448" s="8">
        <v>0.26300000000000001</v>
      </c>
      <c r="N448" s="8">
        <v>1483</v>
      </c>
      <c r="O448" s="8">
        <v>8.6</v>
      </c>
      <c r="P448" s="8">
        <v>206.631</v>
      </c>
      <c r="Q448" s="7" t="e">
        <v>#N/A</v>
      </c>
      <c r="R448" s="111">
        <v>0.125</v>
      </c>
      <c r="S448" s="124">
        <v>1972.0808101604291</v>
      </c>
      <c r="T448" s="124">
        <v>7236.5335818181766</v>
      </c>
      <c r="U448" s="124">
        <v>10940.50934224599</v>
      </c>
      <c r="V448" s="124">
        <v>4.3633042780748648</v>
      </c>
      <c r="W448" s="7">
        <v>0.19525860559582589</v>
      </c>
      <c r="X448" s="7">
        <v>1.6727999999999998</v>
      </c>
      <c r="Y448" s="122">
        <v>44.6</v>
      </c>
      <c r="Z448" s="99">
        <v>30.4</v>
      </c>
      <c r="AA448" s="122">
        <f t="shared" si="38"/>
        <v>15.867583200000002</v>
      </c>
      <c r="AB448" s="122">
        <f t="shared" si="39"/>
        <v>6832.0895522388055</v>
      </c>
      <c r="AC448" t="s">
        <v>862</v>
      </c>
    </row>
    <row r="449" spans="1:29" x14ac:dyDescent="0.35">
      <c r="A449" s="34" t="s">
        <v>71</v>
      </c>
      <c r="B449" s="14">
        <v>1</v>
      </c>
      <c r="C449" s="8" t="s">
        <v>44</v>
      </c>
      <c r="D449" s="14">
        <v>4</v>
      </c>
      <c r="E449" s="14">
        <v>3447</v>
      </c>
      <c r="F449" s="14">
        <v>3447.8</v>
      </c>
      <c r="G449" s="14">
        <v>3278</v>
      </c>
      <c r="H449" s="8">
        <v>7</v>
      </c>
      <c r="I449" s="8">
        <v>119.3</v>
      </c>
      <c r="J449" s="8">
        <v>53.7</v>
      </c>
      <c r="K449" s="8">
        <v>0.23799999999999999</v>
      </c>
      <c r="L449" s="8">
        <v>1516</v>
      </c>
      <c r="M449" s="8">
        <v>0.44</v>
      </c>
      <c r="N449" s="8">
        <v>1674</v>
      </c>
      <c r="O449" s="8">
        <v>569.29999999999995</v>
      </c>
      <c r="P449" s="8">
        <v>253.553</v>
      </c>
      <c r="Q449" s="7" t="e">
        <v>#N/A</v>
      </c>
      <c r="R449" s="111">
        <v>5.7000000000000002E-2</v>
      </c>
      <c r="S449" s="124">
        <v>2331.0810211822659</v>
      </c>
      <c r="T449" s="124">
        <v>7184.4391600985246</v>
      </c>
      <c r="U449" s="124">
        <v>11366.83562315271</v>
      </c>
      <c r="V449" s="124">
        <v>4.4047236453201961</v>
      </c>
      <c r="W449" s="7">
        <v>2.5221693869682562E-2</v>
      </c>
      <c r="X449" s="7">
        <v>0.23549999999999999</v>
      </c>
      <c r="Y449" s="122">
        <v>79.400000000000006</v>
      </c>
      <c r="Z449" s="99">
        <v>30.8</v>
      </c>
      <c r="AA449" s="122">
        <f t="shared" si="38"/>
        <v>77.456059463999992</v>
      </c>
      <c r="AB449" s="122">
        <f t="shared" si="39"/>
        <v>6369.7478991596645</v>
      </c>
      <c r="AC449" t="s">
        <v>863</v>
      </c>
    </row>
    <row r="450" spans="1:29" x14ac:dyDescent="0.35">
      <c r="A450" s="34" t="s">
        <v>71</v>
      </c>
      <c r="B450" s="14">
        <f t="shared" ref="B450:B452" si="60">B449</f>
        <v>1</v>
      </c>
      <c r="C450" s="8" t="s">
        <v>44</v>
      </c>
      <c r="D450" s="14">
        <v>3</v>
      </c>
      <c r="E450" s="14">
        <v>3428.4</v>
      </c>
      <c r="F450" s="14">
        <v>3429.2</v>
      </c>
      <c r="G450" s="14">
        <v>3259</v>
      </c>
      <c r="H450" s="8">
        <v>7</v>
      </c>
      <c r="I450" s="8">
        <v>119.3</v>
      </c>
      <c r="J450" s="8">
        <v>53.7</v>
      </c>
      <c r="K450" s="8">
        <v>0.23799999999999999</v>
      </c>
      <c r="L450" s="8">
        <v>1516</v>
      </c>
      <c r="M450" s="8">
        <v>0.44</v>
      </c>
      <c r="N450" s="8">
        <v>1674</v>
      </c>
      <c r="O450" s="8">
        <v>569.29999999999995</v>
      </c>
      <c r="P450" s="8">
        <v>253.553</v>
      </c>
      <c r="Q450" s="7" t="e">
        <v>#N/A</v>
      </c>
      <c r="R450" s="111">
        <v>5.7000000000000002E-2</v>
      </c>
      <c r="S450" s="124">
        <v>2331.0810211822659</v>
      </c>
      <c r="T450" s="124">
        <v>7184.4391600985246</v>
      </c>
      <c r="U450" s="124">
        <v>11366.83562315271</v>
      </c>
      <c r="V450" s="124">
        <v>4.4047236453201961</v>
      </c>
      <c r="W450" s="7">
        <v>2.5221693869682562E-2</v>
      </c>
      <c r="X450" s="7">
        <v>0.23549999999999999</v>
      </c>
      <c r="Y450" s="122">
        <v>79.400000000000006</v>
      </c>
      <c r="Z450" s="99">
        <v>30.8</v>
      </c>
      <c r="AA450" s="122">
        <f t="shared" si="38"/>
        <v>77.456059463999992</v>
      </c>
      <c r="AB450" s="122">
        <f t="shared" si="39"/>
        <v>6369.7478991596645</v>
      </c>
      <c r="AC450" t="s">
        <v>864</v>
      </c>
    </row>
    <row r="451" spans="1:29" x14ac:dyDescent="0.35">
      <c r="A451" s="34" t="s">
        <v>71</v>
      </c>
      <c r="B451" s="14">
        <f t="shared" si="60"/>
        <v>1</v>
      </c>
      <c r="C451" s="8" t="s">
        <v>44</v>
      </c>
      <c r="D451" s="14">
        <v>2</v>
      </c>
      <c r="E451" s="14">
        <v>3419</v>
      </c>
      <c r="F451" s="14">
        <v>3419.8</v>
      </c>
      <c r="G451" s="14">
        <v>3251</v>
      </c>
      <c r="H451" s="8">
        <v>7</v>
      </c>
      <c r="I451" s="8">
        <v>119.3</v>
      </c>
      <c r="J451" s="8">
        <v>53.7</v>
      </c>
      <c r="K451" s="8">
        <v>0.23799999999999999</v>
      </c>
      <c r="L451" s="8">
        <v>1516</v>
      </c>
      <c r="M451" s="8">
        <v>0.44</v>
      </c>
      <c r="N451" s="8">
        <v>1674</v>
      </c>
      <c r="O451" s="8">
        <v>569.29999999999995</v>
      </c>
      <c r="P451" s="8">
        <v>253.553</v>
      </c>
      <c r="Q451" s="7" t="e">
        <v>#N/A</v>
      </c>
      <c r="R451" s="111">
        <v>5.7000000000000002E-2</v>
      </c>
      <c r="S451" s="124">
        <v>2331.0810211822659</v>
      </c>
      <c r="T451" s="124">
        <v>7184.4391600985246</v>
      </c>
      <c r="U451" s="124">
        <v>11366.83562315271</v>
      </c>
      <c r="V451" s="124">
        <v>4.4047236453201961</v>
      </c>
      <c r="W451" s="7">
        <v>2.5221693869682562E-2</v>
      </c>
      <c r="X451" s="7">
        <v>0.23549999999999999</v>
      </c>
      <c r="Y451" s="122">
        <v>79.400000000000006</v>
      </c>
      <c r="Z451" s="99">
        <v>30.8</v>
      </c>
      <c r="AA451" s="122">
        <f t="shared" ref="AA451:AA514" si="61">I451*J451*K451*2*0.0254</f>
        <v>77.456059463999992</v>
      </c>
      <c r="AB451" s="122">
        <f t="shared" ref="AB451:AB514" si="62">L451/K451</f>
        <v>6369.7478991596645</v>
      </c>
      <c r="AC451" t="s">
        <v>865</v>
      </c>
    </row>
    <row r="452" spans="1:29" x14ac:dyDescent="0.35">
      <c r="A452" s="34" t="s">
        <v>71</v>
      </c>
      <c r="B452" s="14">
        <f t="shared" si="60"/>
        <v>1</v>
      </c>
      <c r="C452" s="8" t="s">
        <v>44</v>
      </c>
      <c r="D452" s="14">
        <v>1</v>
      </c>
      <c r="E452" s="14">
        <v>3389.6</v>
      </c>
      <c r="F452" s="14">
        <v>3390.2</v>
      </c>
      <c r="G452" s="14">
        <v>3223</v>
      </c>
      <c r="H452" s="8">
        <v>5</v>
      </c>
      <c r="I452" s="8">
        <v>23.7</v>
      </c>
      <c r="J452" s="8">
        <v>21.7</v>
      </c>
      <c r="K452" s="8">
        <v>0.113</v>
      </c>
      <c r="L452" s="8">
        <v>1227</v>
      </c>
      <c r="M452" s="8">
        <v>0.151</v>
      </c>
      <c r="N452" s="8">
        <v>711</v>
      </c>
      <c r="O452" s="8">
        <v>9.1</v>
      </c>
      <c r="P452" s="8">
        <v>253.553</v>
      </c>
      <c r="Q452" s="7" t="e">
        <v>#N/A</v>
      </c>
      <c r="R452" s="111">
        <v>5.7000000000000002E-2</v>
      </c>
      <c r="S452" s="124">
        <v>2331.0810211822659</v>
      </c>
      <c r="T452" s="124">
        <v>7184.4391600985246</v>
      </c>
      <c r="U452" s="124">
        <v>11366.83562315271</v>
      </c>
      <c r="V452" s="124">
        <v>4.4047236453201961</v>
      </c>
      <c r="W452" s="7">
        <v>2.5221693869682562E-2</v>
      </c>
      <c r="X452" s="7">
        <v>0.23549999999999999</v>
      </c>
      <c r="Y452" s="122">
        <v>79.400000000000006</v>
      </c>
      <c r="Z452" s="99">
        <v>30.8</v>
      </c>
      <c r="AA452" s="122">
        <f t="shared" si="61"/>
        <v>2.9522303160000001</v>
      </c>
      <c r="AB452" s="122">
        <f t="shared" si="62"/>
        <v>10858.407079646018</v>
      </c>
      <c r="AC452" t="s">
        <v>866</v>
      </c>
    </row>
    <row r="453" spans="1:29" x14ac:dyDescent="0.35">
      <c r="A453" s="34" t="s">
        <v>73</v>
      </c>
      <c r="B453" s="14">
        <v>9</v>
      </c>
      <c r="C453" s="8" t="s">
        <v>45</v>
      </c>
      <c r="D453" s="14">
        <v>1</v>
      </c>
      <c r="E453" s="14">
        <v>2984</v>
      </c>
      <c r="F453" s="14">
        <v>2985</v>
      </c>
      <c r="G453" s="14">
        <v>2764</v>
      </c>
      <c r="H453" s="8">
        <v>9</v>
      </c>
      <c r="I453" s="8">
        <v>93.7</v>
      </c>
      <c r="J453" s="8">
        <v>12.8</v>
      </c>
      <c r="K453" s="8">
        <v>5.8000000000000003E-2</v>
      </c>
      <c r="L453" s="8">
        <v>2081</v>
      </c>
      <c r="M453" s="8">
        <v>0.16300000000000001</v>
      </c>
      <c r="N453" s="8">
        <v>1347</v>
      </c>
      <c r="O453" s="8">
        <v>72.5</v>
      </c>
      <c r="P453" s="8">
        <v>152.14400000000001</v>
      </c>
      <c r="Q453" s="7">
        <v>1.0045757628178644</v>
      </c>
      <c r="R453" s="111">
        <v>0.11</v>
      </c>
      <c r="S453" s="124">
        <v>2241.5228364806871</v>
      </c>
      <c r="T453" s="124">
        <v>6418.1318115879812</v>
      </c>
      <c r="U453" s="124">
        <v>9322.5836995708123</v>
      </c>
      <c r="V453" s="124">
        <v>5.6668884120171654</v>
      </c>
      <c r="W453" s="7">
        <v>0.16800989364965663</v>
      </c>
      <c r="X453" s="7">
        <v>1.2618</v>
      </c>
      <c r="Y453" s="122">
        <v>49.5</v>
      </c>
      <c r="Z453" s="99">
        <v>13.3</v>
      </c>
      <c r="AA453" s="122">
        <f t="shared" si="61"/>
        <v>3.5337943040000002</v>
      </c>
      <c r="AB453" s="122">
        <f t="shared" si="62"/>
        <v>35879.310344827587</v>
      </c>
      <c r="AC453" t="s">
        <v>867</v>
      </c>
    </row>
    <row r="454" spans="1:29" x14ac:dyDescent="0.35">
      <c r="A454" s="34" t="s">
        <v>73</v>
      </c>
      <c r="B454" s="14">
        <f t="shared" ref="B454:B456" si="63">B453</f>
        <v>9</v>
      </c>
      <c r="C454" s="8" t="s">
        <v>45</v>
      </c>
      <c r="D454" s="14">
        <v>2</v>
      </c>
      <c r="E454" s="14">
        <v>2969.4</v>
      </c>
      <c r="F454" s="14">
        <v>2970</v>
      </c>
      <c r="G454" s="14">
        <v>2749.4</v>
      </c>
      <c r="H454" s="8">
        <v>5</v>
      </c>
      <c r="I454" s="8">
        <v>0</v>
      </c>
      <c r="J454" s="8">
        <v>5.2</v>
      </c>
      <c r="K454" s="8">
        <v>0</v>
      </c>
      <c r="L454" s="8">
        <v>2601</v>
      </c>
      <c r="M454" s="8">
        <v>6.0999999999999999E-2</v>
      </c>
      <c r="N454" s="8">
        <v>0</v>
      </c>
      <c r="O454" s="8">
        <v>0</v>
      </c>
      <c r="P454" s="8">
        <v>152.14400000000001</v>
      </c>
      <c r="Q454" s="7">
        <v>1.0045757628178644</v>
      </c>
      <c r="R454" s="111">
        <v>0.11</v>
      </c>
      <c r="S454" s="124">
        <v>2241.5228364806871</v>
      </c>
      <c r="T454" s="124">
        <v>6418.1318115879812</v>
      </c>
      <c r="U454" s="124">
        <v>9322.5836995708123</v>
      </c>
      <c r="V454" s="124">
        <v>5.6668884120171654</v>
      </c>
      <c r="W454" s="7">
        <v>0.16800989364965663</v>
      </c>
      <c r="X454" s="7">
        <v>1.2618</v>
      </c>
      <c r="Y454" s="122">
        <v>49.5</v>
      </c>
      <c r="Z454" s="99">
        <v>13.3</v>
      </c>
      <c r="AA454" s="122">
        <f t="shared" si="61"/>
        <v>0</v>
      </c>
      <c r="AB454" s="122" t="e">
        <f t="shared" si="62"/>
        <v>#DIV/0!</v>
      </c>
      <c r="AC454" t="s">
        <v>868</v>
      </c>
    </row>
    <row r="455" spans="1:29" x14ac:dyDescent="0.35">
      <c r="A455" s="34" t="s">
        <v>73</v>
      </c>
      <c r="B455" s="14">
        <f t="shared" si="63"/>
        <v>9</v>
      </c>
      <c r="C455" s="8" t="s">
        <v>45</v>
      </c>
      <c r="D455" s="14">
        <v>3</v>
      </c>
      <c r="E455" s="14">
        <v>2946</v>
      </c>
      <c r="F455" s="14">
        <v>2946.6</v>
      </c>
      <c r="G455" s="14">
        <v>2726</v>
      </c>
      <c r="H455" s="8">
        <v>5</v>
      </c>
      <c r="I455" s="8">
        <v>194</v>
      </c>
      <c r="J455" s="8">
        <v>7.3</v>
      </c>
      <c r="K455" s="8">
        <v>0.14199999999999999</v>
      </c>
      <c r="L455" s="8">
        <v>3006</v>
      </c>
      <c r="M455" s="8">
        <v>0.28999999999999998</v>
      </c>
      <c r="N455" s="8">
        <v>1882</v>
      </c>
      <c r="O455" s="8">
        <v>5.7</v>
      </c>
      <c r="P455" s="8">
        <v>152.14400000000001</v>
      </c>
      <c r="Q455" s="7">
        <v>1.0045757628178644</v>
      </c>
      <c r="R455" s="111">
        <v>0.11</v>
      </c>
      <c r="S455" s="124">
        <v>2241.5228364806871</v>
      </c>
      <c r="T455" s="124">
        <v>6418.1318115879812</v>
      </c>
      <c r="U455" s="124">
        <v>9322.5836995708123</v>
      </c>
      <c r="V455" s="124">
        <v>5.6668884120171654</v>
      </c>
      <c r="W455" s="7">
        <v>0.16800989364965663</v>
      </c>
      <c r="X455" s="7">
        <v>1.2618</v>
      </c>
      <c r="Y455" s="122">
        <v>49.5</v>
      </c>
      <c r="Z455" s="99">
        <v>13.3</v>
      </c>
      <c r="AA455" s="122">
        <f t="shared" si="61"/>
        <v>10.215900319999999</v>
      </c>
      <c r="AB455" s="122">
        <f t="shared" si="62"/>
        <v>21169.014084507045</v>
      </c>
      <c r="AC455" t="s">
        <v>869</v>
      </c>
    </row>
    <row r="456" spans="1:29" x14ac:dyDescent="0.35">
      <c r="A456" s="34" t="s">
        <v>73</v>
      </c>
      <c r="B456" s="14">
        <f t="shared" si="63"/>
        <v>9</v>
      </c>
      <c r="C456" s="8" t="s">
        <v>45</v>
      </c>
      <c r="D456" s="14">
        <v>4</v>
      </c>
      <c r="E456" s="14">
        <v>2923.2</v>
      </c>
      <c r="F456" s="14">
        <v>2924</v>
      </c>
      <c r="G456" s="14">
        <v>2703.2</v>
      </c>
      <c r="H456" s="8">
        <v>7</v>
      </c>
      <c r="I456" s="8">
        <v>216.8</v>
      </c>
      <c r="J456" s="8">
        <v>13.4</v>
      </c>
      <c r="K456" s="8">
        <v>0.17100000000000001</v>
      </c>
      <c r="L456" s="8">
        <v>2787</v>
      </c>
      <c r="M456" s="8">
        <v>0.4</v>
      </c>
      <c r="N456" s="8">
        <v>2601</v>
      </c>
      <c r="O456" s="8">
        <v>63.5</v>
      </c>
      <c r="P456" s="8">
        <v>152.14400000000001</v>
      </c>
      <c r="Q456" s="7">
        <v>1.0045757628178644</v>
      </c>
      <c r="R456" s="111">
        <v>0.11</v>
      </c>
      <c r="S456" s="124">
        <v>2241.5228364806871</v>
      </c>
      <c r="T456" s="124">
        <v>6418.1318115879812</v>
      </c>
      <c r="U456" s="124">
        <v>9322.5836995708123</v>
      </c>
      <c r="V456" s="124">
        <v>5.6668884120171654</v>
      </c>
      <c r="W456" s="7">
        <v>0.16800989364965663</v>
      </c>
      <c r="X456" s="7">
        <v>1.2618</v>
      </c>
      <c r="Y456" s="122">
        <v>49.5</v>
      </c>
      <c r="Z456" s="99">
        <v>13.3</v>
      </c>
      <c r="AA456" s="122">
        <f t="shared" si="61"/>
        <v>25.236196416000002</v>
      </c>
      <c r="AB456" s="122">
        <f t="shared" si="62"/>
        <v>16298.245614035086</v>
      </c>
      <c r="AC456" t="s">
        <v>870</v>
      </c>
    </row>
    <row r="457" spans="1:29" x14ac:dyDescent="0.35">
      <c r="A457" s="34" t="s">
        <v>73</v>
      </c>
      <c r="B457" s="14">
        <v>8</v>
      </c>
      <c r="C457" s="8" t="s">
        <v>45</v>
      </c>
      <c r="D457" s="14">
        <v>1</v>
      </c>
      <c r="E457" s="14">
        <v>3026</v>
      </c>
      <c r="F457" s="14">
        <v>3026.8</v>
      </c>
      <c r="G457" s="14">
        <v>2806</v>
      </c>
      <c r="H457" s="8">
        <v>7</v>
      </c>
      <c r="I457" s="8">
        <v>139.9</v>
      </c>
      <c r="J457" s="8">
        <v>13.9</v>
      </c>
      <c r="K457" s="8">
        <v>0.11</v>
      </c>
      <c r="L457" s="8">
        <v>1854</v>
      </c>
      <c r="M457" s="8">
        <v>0.22900000000000001</v>
      </c>
      <c r="N457" s="8">
        <v>1294</v>
      </c>
      <c r="O457" s="8">
        <v>22</v>
      </c>
      <c r="P457" s="8">
        <v>201.476</v>
      </c>
      <c r="Q457" s="7">
        <v>0.9164225976572129</v>
      </c>
      <c r="R457" s="111">
        <v>0.121</v>
      </c>
      <c r="S457" s="124">
        <v>1786.1417333333329</v>
      </c>
      <c r="T457" s="124">
        <v>6602.9348104761893</v>
      </c>
      <c r="U457" s="124">
        <v>9557.8318266666665</v>
      </c>
      <c r="V457" s="124">
        <v>3.8434314285714271</v>
      </c>
      <c r="W457" s="7">
        <v>0.19612213059950856</v>
      </c>
      <c r="X457" s="7">
        <v>1.1747999999999998</v>
      </c>
      <c r="Y457" s="122">
        <v>45.7</v>
      </c>
      <c r="Z457" s="99">
        <v>13.3</v>
      </c>
      <c r="AA457" s="122">
        <f t="shared" si="61"/>
        <v>10.86648068</v>
      </c>
      <c r="AB457" s="122">
        <f t="shared" si="62"/>
        <v>16854.545454545456</v>
      </c>
      <c r="AC457" t="s">
        <v>871</v>
      </c>
    </row>
    <row r="458" spans="1:29" x14ac:dyDescent="0.35">
      <c r="A458" s="34" t="s">
        <v>73</v>
      </c>
      <c r="B458" s="14">
        <f t="shared" ref="B458:B459" si="64">B457</f>
        <v>8</v>
      </c>
      <c r="C458" s="8" t="s">
        <v>45</v>
      </c>
      <c r="D458" s="14">
        <v>2</v>
      </c>
      <c r="E458" s="14">
        <v>3019</v>
      </c>
      <c r="F458" s="14">
        <v>3020</v>
      </c>
      <c r="G458" s="14">
        <v>2799</v>
      </c>
      <c r="H458" s="8">
        <v>9</v>
      </c>
      <c r="I458" s="8">
        <v>225.4</v>
      </c>
      <c r="J458" s="8">
        <v>10.7</v>
      </c>
      <c r="K458" s="8">
        <v>0.17100000000000001</v>
      </c>
      <c r="L458" s="8">
        <v>2482</v>
      </c>
      <c r="M458" s="8">
        <v>0.38700000000000001</v>
      </c>
      <c r="N458" s="8">
        <v>2534</v>
      </c>
      <c r="O458" s="8">
        <v>8.4</v>
      </c>
      <c r="P458" s="8">
        <v>201.476</v>
      </c>
      <c r="Q458" s="7">
        <v>0.9164225976572129</v>
      </c>
      <c r="R458" s="111">
        <v>0.121</v>
      </c>
      <c r="S458" s="124">
        <v>1786.1417333333329</v>
      </c>
      <c r="T458" s="124">
        <v>6602.9348104761893</v>
      </c>
      <c r="U458" s="124">
        <v>9557.8318266666665</v>
      </c>
      <c r="V458" s="124">
        <v>3.8434314285714271</v>
      </c>
      <c r="W458" s="7">
        <v>0.19612213059950856</v>
      </c>
      <c r="X458" s="7">
        <v>1.1747999999999998</v>
      </c>
      <c r="Y458" s="122">
        <v>45.7</v>
      </c>
      <c r="Z458" s="99">
        <v>13.3</v>
      </c>
      <c r="AA458" s="122">
        <f t="shared" si="61"/>
        <v>20.950650503999999</v>
      </c>
      <c r="AB458" s="122">
        <f t="shared" si="62"/>
        <v>14514.619883040934</v>
      </c>
      <c r="AC458" t="s">
        <v>872</v>
      </c>
    </row>
    <row r="459" spans="1:29" x14ac:dyDescent="0.35">
      <c r="A459" s="34" t="s">
        <v>73</v>
      </c>
      <c r="B459" s="14">
        <f t="shared" si="64"/>
        <v>8</v>
      </c>
      <c r="C459" s="8" t="s">
        <v>45</v>
      </c>
      <c r="D459" s="14">
        <v>3</v>
      </c>
      <c r="E459" s="14">
        <v>3008</v>
      </c>
      <c r="F459" s="14">
        <v>3009</v>
      </c>
      <c r="G459" s="14">
        <v>2788</v>
      </c>
      <c r="H459" s="8">
        <v>9</v>
      </c>
      <c r="I459" s="8">
        <v>165.5</v>
      </c>
      <c r="J459" s="8">
        <v>13.3</v>
      </c>
      <c r="K459" s="8">
        <v>0.13200000000000001</v>
      </c>
      <c r="L459" s="8">
        <v>2295</v>
      </c>
      <c r="M459" s="8">
        <v>0.31</v>
      </c>
      <c r="N459" s="8">
        <v>1733</v>
      </c>
      <c r="O459" s="8">
        <v>28.7</v>
      </c>
      <c r="P459" s="8">
        <v>201.476</v>
      </c>
      <c r="Q459" s="7">
        <v>0.9164225976572129</v>
      </c>
      <c r="R459" s="111">
        <v>0.121</v>
      </c>
      <c r="S459" s="124">
        <v>1786.1417333333329</v>
      </c>
      <c r="T459" s="124">
        <v>6602.9348104761893</v>
      </c>
      <c r="U459" s="124">
        <v>9557.8318266666665</v>
      </c>
      <c r="V459" s="124">
        <v>3.8434314285714271</v>
      </c>
      <c r="W459" s="7">
        <v>0.19612213059950856</v>
      </c>
      <c r="X459" s="7">
        <v>1.1747999999999998</v>
      </c>
      <c r="Y459" s="122">
        <v>45.7</v>
      </c>
      <c r="Z459" s="99">
        <v>13.3</v>
      </c>
      <c r="AA459" s="122">
        <f t="shared" si="61"/>
        <v>14.760031440000001</v>
      </c>
      <c r="AB459" s="122">
        <f t="shared" si="62"/>
        <v>17386.363636363636</v>
      </c>
      <c r="AC459" t="s">
        <v>873</v>
      </c>
    </row>
    <row r="460" spans="1:29" x14ac:dyDescent="0.35">
      <c r="A460" s="34" t="s">
        <v>73</v>
      </c>
      <c r="B460" s="14">
        <v>7</v>
      </c>
      <c r="C460" s="8" t="s">
        <v>45</v>
      </c>
      <c r="D460" s="14">
        <v>1</v>
      </c>
      <c r="E460" s="14">
        <v>3091</v>
      </c>
      <c r="F460" s="14">
        <v>3091.8</v>
      </c>
      <c r="G460" s="14">
        <v>2871</v>
      </c>
      <c r="H460" s="8">
        <v>7</v>
      </c>
      <c r="I460" s="8">
        <v>120.3</v>
      </c>
      <c r="J460" s="8">
        <v>42.8</v>
      </c>
      <c r="K460" s="8">
        <v>0.114</v>
      </c>
      <c r="L460" s="8">
        <v>1733</v>
      </c>
      <c r="M460" s="8">
        <v>0.219</v>
      </c>
      <c r="N460" s="8">
        <v>500</v>
      </c>
      <c r="O460" s="8">
        <v>1.6</v>
      </c>
      <c r="P460" s="8">
        <v>294.77600000000001</v>
      </c>
      <c r="Q460" s="7">
        <v>0.96542075132780281</v>
      </c>
      <c r="R460" s="111">
        <v>0.14799999999999999</v>
      </c>
      <c r="S460" s="124">
        <v>1657.16986060606</v>
      </c>
      <c r="T460" s="124">
        <v>6701.4918462121232</v>
      </c>
      <c r="U460" s="124">
        <v>9788.2785151515163</v>
      </c>
      <c r="V460" s="124">
        <v>2.8168484848484838</v>
      </c>
      <c r="W460" s="7">
        <v>0.27088624319205984</v>
      </c>
      <c r="X460" s="7">
        <v>2.2142999999999997</v>
      </c>
      <c r="Y460" s="122">
        <v>39.1</v>
      </c>
      <c r="Z460" s="99">
        <v>27.1</v>
      </c>
      <c r="AA460" s="122">
        <f t="shared" si="61"/>
        <v>29.817962207999994</v>
      </c>
      <c r="AB460" s="122">
        <f t="shared" si="62"/>
        <v>15201.754385964912</v>
      </c>
      <c r="AC460" t="s">
        <v>874</v>
      </c>
    </row>
    <row r="461" spans="1:29" x14ac:dyDescent="0.35">
      <c r="A461" s="34" t="s">
        <v>73</v>
      </c>
      <c r="B461" s="14">
        <f t="shared" ref="B461:B462" si="65">B460</f>
        <v>7</v>
      </c>
      <c r="C461" s="8" t="s">
        <v>45</v>
      </c>
      <c r="D461" s="14">
        <v>2</v>
      </c>
      <c r="E461" s="14">
        <v>3067</v>
      </c>
      <c r="F461" s="14">
        <v>3068</v>
      </c>
      <c r="G461" s="14">
        <v>2847</v>
      </c>
      <c r="H461" s="8">
        <v>9</v>
      </c>
      <c r="I461" s="8">
        <v>120.3</v>
      </c>
      <c r="J461" s="8">
        <v>42.8</v>
      </c>
      <c r="K461" s="8">
        <v>0.114</v>
      </c>
      <c r="L461" s="8">
        <v>1733</v>
      </c>
      <c r="M461" s="8">
        <v>0.219</v>
      </c>
      <c r="N461" s="8">
        <v>500</v>
      </c>
      <c r="O461" s="8">
        <v>1.6</v>
      </c>
      <c r="P461" s="8">
        <v>294.77600000000001</v>
      </c>
      <c r="Q461" s="7">
        <v>0.96542075132780281</v>
      </c>
      <c r="R461" s="111">
        <v>0.14799999999999999</v>
      </c>
      <c r="S461" s="124">
        <v>1657.16986060606</v>
      </c>
      <c r="T461" s="124">
        <v>6701.4918462121232</v>
      </c>
      <c r="U461" s="124">
        <v>9788.2785151515163</v>
      </c>
      <c r="V461" s="124">
        <v>2.8168484848484838</v>
      </c>
      <c r="W461" s="7">
        <v>0.27088624319205984</v>
      </c>
      <c r="X461" s="7">
        <v>2.2142999999999997</v>
      </c>
      <c r="Y461" s="122">
        <v>39.1</v>
      </c>
      <c r="Z461" s="99">
        <v>27.1</v>
      </c>
      <c r="AA461" s="122">
        <f t="shared" si="61"/>
        <v>29.817962207999994</v>
      </c>
      <c r="AB461" s="122">
        <f t="shared" si="62"/>
        <v>15201.754385964912</v>
      </c>
      <c r="AC461" t="s">
        <v>875</v>
      </c>
    </row>
    <row r="462" spans="1:29" x14ac:dyDescent="0.35">
      <c r="A462" s="34" t="s">
        <v>73</v>
      </c>
      <c r="B462" s="14">
        <f t="shared" si="65"/>
        <v>7</v>
      </c>
      <c r="C462" s="8" t="s">
        <v>45</v>
      </c>
      <c r="D462" s="14">
        <v>3</v>
      </c>
      <c r="E462" s="14">
        <v>3057</v>
      </c>
      <c r="F462" s="14">
        <v>3058</v>
      </c>
      <c r="G462" s="14">
        <v>2837</v>
      </c>
      <c r="H462" s="8">
        <v>9</v>
      </c>
      <c r="I462" s="8">
        <v>64.2</v>
      </c>
      <c r="J462" s="8">
        <v>20.6</v>
      </c>
      <c r="K462" s="8">
        <v>0.26200000000000001</v>
      </c>
      <c r="L462" s="8">
        <v>3069</v>
      </c>
      <c r="M462" s="8">
        <v>0.31900000000000001</v>
      </c>
      <c r="N462" s="8">
        <v>1307</v>
      </c>
      <c r="O462" s="8">
        <v>6.2</v>
      </c>
      <c r="P462" s="8">
        <v>294.77600000000001</v>
      </c>
      <c r="Q462" s="7">
        <v>0.96542075132780281</v>
      </c>
      <c r="R462" s="111">
        <v>0.14799999999999999</v>
      </c>
      <c r="S462" s="124">
        <v>1657.16986060606</v>
      </c>
      <c r="T462" s="124">
        <v>6701.4918462121232</v>
      </c>
      <c r="U462" s="124">
        <v>9788.2785151515163</v>
      </c>
      <c r="V462" s="124">
        <v>2.8168484848484838</v>
      </c>
      <c r="W462" s="7">
        <v>0.27088624319205984</v>
      </c>
      <c r="X462" s="7">
        <v>2.2142999999999997</v>
      </c>
      <c r="Y462" s="122">
        <v>39.1</v>
      </c>
      <c r="Z462" s="99">
        <v>27.1</v>
      </c>
      <c r="AA462" s="122">
        <f t="shared" si="61"/>
        <v>17.602212192000003</v>
      </c>
      <c r="AB462" s="122">
        <f t="shared" si="62"/>
        <v>11713.740458015267</v>
      </c>
      <c r="AC462" t="s">
        <v>876</v>
      </c>
    </row>
    <row r="463" spans="1:29" x14ac:dyDescent="0.35">
      <c r="A463" s="34" t="s">
        <v>73</v>
      </c>
      <c r="B463" s="14">
        <v>6</v>
      </c>
      <c r="C463" s="8" t="s">
        <v>45</v>
      </c>
      <c r="D463" s="14">
        <v>1</v>
      </c>
      <c r="E463" s="14">
        <v>3150</v>
      </c>
      <c r="F463" s="14">
        <v>3151</v>
      </c>
      <c r="G463" s="14">
        <v>2930</v>
      </c>
      <c r="H463" s="8">
        <v>19</v>
      </c>
      <c r="I463" s="8">
        <v>31.5</v>
      </c>
      <c r="J463" s="8">
        <v>13.8</v>
      </c>
      <c r="K463" s="8">
        <v>0.17199999999999999</v>
      </c>
      <c r="L463" s="8">
        <v>1563</v>
      </c>
      <c r="M463" s="8">
        <v>0.21299999999999999</v>
      </c>
      <c r="N463" s="8">
        <v>907</v>
      </c>
      <c r="O463" s="8">
        <v>111</v>
      </c>
      <c r="P463" s="8">
        <v>198.50399999999999</v>
      </c>
      <c r="Q463" s="7">
        <v>1.1508583830639234</v>
      </c>
      <c r="R463" s="111">
        <v>0.153</v>
      </c>
      <c r="S463" s="124">
        <v>1809.183930597015</v>
      </c>
      <c r="T463" s="124">
        <v>6892.2878932835793</v>
      </c>
      <c r="U463" s="124">
        <v>10025.43873432836</v>
      </c>
      <c r="V463" s="124">
        <v>4.5848947761194037</v>
      </c>
      <c r="W463" s="7">
        <v>0.26767259198015708</v>
      </c>
      <c r="X463" s="7">
        <v>1.5539999999999998</v>
      </c>
      <c r="Y463" s="122">
        <v>38.4</v>
      </c>
      <c r="Z463" s="99">
        <v>27.1</v>
      </c>
      <c r="AA463" s="122">
        <f t="shared" si="61"/>
        <v>3.79823472</v>
      </c>
      <c r="AB463" s="122">
        <f t="shared" si="62"/>
        <v>9087.209302325582</v>
      </c>
      <c r="AC463" t="s">
        <v>877</v>
      </c>
    </row>
    <row r="464" spans="1:29" x14ac:dyDescent="0.35">
      <c r="A464" s="34" t="s">
        <v>73</v>
      </c>
      <c r="B464" s="14">
        <f>B463</f>
        <v>6</v>
      </c>
      <c r="C464" s="8" t="s">
        <v>45</v>
      </c>
      <c r="D464" s="14">
        <v>2</v>
      </c>
      <c r="E464" s="14">
        <v>3118</v>
      </c>
      <c r="F464" s="14">
        <v>3119</v>
      </c>
      <c r="G464" s="14">
        <v>2898</v>
      </c>
      <c r="H464" s="8">
        <v>9</v>
      </c>
      <c r="I464" s="8">
        <v>128.1</v>
      </c>
      <c r="J464" s="8">
        <v>20.8</v>
      </c>
      <c r="K464" s="8">
        <v>0.27100000000000002</v>
      </c>
      <c r="L464" s="8">
        <v>2332</v>
      </c>
      <c r="M464" s="8">
        <v>0.35599999999999998</v>
      </c>
      <c r="N464" s="8">
        <v>2883</v>
      </c>
      <c r="O464" s="8">
        <v>38.299999999999997</v>
      </c>
      <c r="P464" s="8">
        <v>198.50399999999999</v>
      </c>
      <c r="Q464" s="7">
        <v>1.1508583830639234</v>
      </c>
      <c r="R464" s="111">
        <v>0.153</v>
      </c>
      <c r="S464" s="124">
        <v>1809.183930597015</v>
      </c>
      <c r="T464" s="124">
        <v>6892.2878932835793</v>
      </c>
      <c r="U464" s="124">
        <v>10025.43873432836</v>
      </c>
      <c r="V464" s="124">
        <v>4.5848947761194037</v>
      </c>
      <c r="W464" s="7">
        <v>0.26767259198015708</v>
      </c>
      <c r="X464" s="7">
        <v>1.5539999999999998</v>
      </c>
      <c r="Y464" s="122">
        <v>38.4</v>
      </c>
      <c r="Z464" s="99">
        <v>27.1</v>
      </c>
      <c r="AA464" s="122">
        <f t="shared" si="61"/>
        <v>36.681363264000005</v>
      </c>
      <c r="AB464" s="122">
        <f t="shared" si="62"/>
        <v>8605.1660516605152</v>
      </c>
      <c r="AC464" t="s">
        <v>878</v>
      </c>
    </row>
    <row r="465" spans="1:29" x14ac:dyDescent="0.35">
      <c r="A465" s="34" t="s">
        <v>73</v>
      </c>
      <c r="B465" s="14">
        <v>5</v>
      </c>
      <c r="C465" s="8" t="s">
        <v>45</v>
      </c>
      <c r="D465" s="14">
        <v>1</v>
      </c>
      <c r="E465" s="14">
        <v>3230.4</v>
      </c>
      <c r="F465" s="14">
        <v>3231.2</v>
      </c>
      <c r="G465" s="14">
        <v>3010.4</v>
      </c>
      <c r="H465" s="8">
        <v>7</v>
      </c>
      <c r="I465" s="8">
        <v>266.39999999999998</v>
      </c>
      <c r="J465" s="8">
        <v>32</v>
      </c>
      <c r="K465" s="8">
        <v>0.13700000000000001</v>
      </c>
      <c r="L465" s="8">
        <v>1523</v>
      </c>
      <c r="M465" s="8">
        <v>0.39800000000000002</v>
      </c>
      <c r="N465" s="8">
        <v>1781</v>
      </c>
      <c r="O465" s="8">
        <v>56</v>
      </c>
      <c r="P465" s="8">
        <v>302.62299999999999</v>
      </c>
      <c r="Q465" s="7">
        <v>0.85249277300703385</v>
      </c>
      <c r="R465" s="111">
        <v>0.13400000000000001</v>
      </c>
      <c r="S465" s="124">
        <v>1718.3162224637681</v>
      </c>
      <c r="T465" s="124">
        <v>6928.179939130433</v>
      </c>
      <c r="U465" s="124">
        <v>10331.605736956521</v>
      </c>
      <c r="V465" s="124">
        <v>4.8676985507246391</v>
      </c>
      <c r="W465" s="7">
        <v>0.22121426719787074</v>
      </c>
      <c r="X465" s="7">
        <v>1.8329999999999997</v>
      </c>
      <c r="Y465" s="122">
        <v>42.5</v>
      </c>
      <c r="Z465" s="99">
        <v>30.3</v>
      </c>
      <c r="AA465" s="122">
        <f t="shared" si="61"/>
        <v>59.329198079999998</v>
      </c>
      <c r="AB465" s="122">
        <f t="shared" si="62"/>
        <v>11116.788321167882</v>
      </c>
      <c r="AC465" t="s">
        <v>879</v>
      </c>
    </row>
    <row r="466" spans="1:29" x14ac:dyDescent="0.35">
      <c r="A466" s="34" t="s">
        <v>73</v>
      </c>
      <c r="B466" s="14">
        <f>B465</f>
        <v>5</v>
      </c>
      <c r="C466" s="8" t="s">
        <v>45</v>
      </c>
      <c r="D466" s="14">
        <v>2</v>
      </c>
      <c r="E466" s="14">
        <v>3206.5</v>
      </c>
      <c r="F466" s="14">
        <v>3207.5</v>
      </c>
      <c r="G466" s="14">
        <v>2986.5</v>
      </c>
      <c r="H466" s="8">
        <v>19</v>
      </c>
      <c r="I466" s="8">
        <v>168.4</v>
      </c>
      <c r="J466" s="8">
        <v>16.100000000000001</v>
      </c>
      <c r="K466" s="8">
        <v>0.125</v>
      </c>
      <c r="L466" s="8">
        <v>1518</v>
      </c>
      <c r="M466" s="8">
        <v>0.29599999999999999</v>
      </c>
      <c r="N466" s="8">
        <v>1869</v>
      </c>
      <c r="O466" s="8">
        <v>23.9</v>
      </c>
      <c r="P466" s="8">
        <v>302.62299999999999</v>
      </c>
      <c r="Q466" s="7">
        <v>0.85249277300703385</v>
      </c>
      <c r="R466" s="111">
        <v>0.13400000000000001</v>
      </c>
      <c r="S466" s="124">
        <v>1718.3162224637681</v>
      </c>
      <c r="T466" s="124">
        <v>6928.179939130433</v>
      </c>
      <c r="U466" s="124">
        <v>10331.605736956521</v>
      </c>
      <c r="V466" s="124">
        <v>4.8676985507246391</v>
      </c>
      <c r="W466" s="7">
        <v>0.22121426719787074</v>
      </c>
      <c r="X466" s="7">
        <v>1.8329999999999997</v>
      </c>
      <c r="Y466" s="122">
        <v>42.5</v>
      </c>
      <c r="Z466" s="99">
        <v>30.3</v>
      </c>
      <c r="AA466" s="122">
        <f t="shared" si="61"/>
        <v>17.216374000000002</v>
      </c>
      <c r="AB466" s="122">
        <f t="shared" si="62"/>
        <v>12144</v>
      </c>
      <c r="AC466" t="s">
        <v>880</v>
      </c>
    </row>
    <row r="467" spans="1:29" x14ac:dyDescent="0.35">
      <c r="A467" s="34" t="s">
        <v>73</v>
      </c>
      <c r="B467" s="14">
        <v>4</v>
      </c>
      <c r="C467" s="8" t="s">
        <v>45</v>
      </c>
      <c r="D467" s="14">
        <v>1</v>
      </c>
      <c r="E467" s="14">
        <v>3314.7</v>
      </c>
      <c r="F467" s="14">
        <v>3315.3</v>
      </c>
      <c r="G467" s="14">
        <v>3094.7</v>
      </c>
      <c r="H467" s="8">
        <v>5</v>
      </c>
      <c r="I467" s="8">
        <v>205.1</v>
      </c>
      <c r="J467" s="8">
        <v>21.2</v>
      </c>
      <c r="K467" s="8">
        <v>8.6999999999999994E-2</v>
      </c>
      <c r="L467" s="8">
        <v>1194</v>
      </c>
      <c r="M467" s="8">
        <v>0.41099999999999998</v>
      </c>
      <c r="N467" s="8">
        <v>1326</v>
      </c>
      <c r="O467" s="8">
        <v>30.5</v>
      </c>
      <c r="P467" s="8">
        <v>306.21699999999998</v>
      </c>
      <c r="Q467" s="7">
        <v>0.80479180914451143</v>
      </c>
      <c r="R467" s="111">
        <v>0.112</v>
      </c>
      <c r="S467" s="124">
        <v>1805.3694168000011</v>
      </c>
      <c r="T467" s="124">
        <v>7071.5843259999983</v>
      </c>
      <c r="U467" s="124">
        <v>10599.403646000001</v>
      </c>
      <c r="V467" s="124">
        <v>3.8740844000000001</v>
      </c>
      <c r="W467" s="7">
        <v>0.1707315040568656</v>
      </c>
      <c r="X467" s="7">
        <v>2.8271999999999999</v>
      </c>
      <c r="Y467" s="122">
        <v>49</v>
      </c>
      <c r="Z467" s="99">
        <v>32.799999999999997</v>
      </c>
      <c r="AA467" s="122">
        <f t="shared" si="61"/>
        <v>19.216951151999996</v>
      </c>
      <c r="AB467" s="122">
        <f t="shared" si="62"/>
        <v>13724.137931034484</v>
      </c>
      <c r="AC467" t="s">
        <v>881</v>
      </c>
    </row>
    <row r="468" spans="1:29" x14ac:dyDescent="0.35">
      <c r="A468" s="34" t="s">
        <v>73</v>
      </c>
      <c r="B468" s="14">
        <f t="shared" ref="B468:B470" si="66">B467</f>
        <v>4</v>
      </c>
      <c r="C468" s="8" t="s">
        <v>45</v>
      </c>
      <c r="D468" s="14">
        <v>2</v>
      </c>
      <c r="E468" s="14">
        <v>3300.7</v>
      </c>
      <c r="F468" s="14">
        <v>3301.5</v>
      </c>
      <c r="G468" s="14">
        <v>3080.7</v>
      </c>
      <c r="H468" s="8">
        <v>7</v>
      </c>
      <c r="I468" s="8">
        <v>255.5</v>
      </c>
      <c r="J468" s="8">
        <v>28.8</v>
      </c>
      <c r="K468" s="8">
        <v>0.111</v>
      </c>
      <c r="L468" s="8">
        <v>1165</v>
      </c>
      <c r="M468" s="8">
        <v>0.44500000000000001</v>
      </c>
      <c r="N468" s="8">
        <v>1435</v>
      </c>
      <c r="O468" s="8">
        <v>78.3</v>
      </c>
      <c r="P468" s="8">
        <v>306.21699999999998</v>
      </c>
      <c r="Q468" s="7">
        <v>0.80479180914451143</v>
      </c>
      <c r="R468" s="111">
        <v>0.112</v>
      </c>
      <c r="S468" s="124">
        <v>1805.3694168000011</v>
      </c>
      <c r="T468" s="124">
        <v>7071.5843259999983</v>
      </c>
      <c r="U468" s="124">
        <v>10599.403646000001</v>
      </c>
      <c r="V468" s="124">
        <v>3.8740844000000001</v>
      </c>
      <c r="W468" s="7">
        <v>0.1707315040568656</v>
      </c>
      <c r="X468" s="7">
        <v>2.8271999999999999</v>
      </c>
      <c r="Y468" s="122">
        <v>49</v>
      </c>
      <c r="Z468" s="99">
        <v>32.799999999999997</v>
      </c>
      <c r="AA468" s="122">
        <f t="shared" si="61"/>
        <v>41.492545919999998</v>
      </c>
      <c r="AB468" s="122">
        <f t="shared" si="62"/>
        <v>10495.495495495496</v>
      </c>
      <c r="AC468" t="s">
        <v>882</v>
      </c>
    </row>
    <row r="469" spans="1:29" x14ac:dyDescent="0.35">
      <c r="A469" s="34" t="s">
        <v>73</v>
      </c>
      <c r="B469" s="14">
        <f t="shared" si="66"/>
        <v>4</v>
      </c>
      <c r="C469" s="8" t="s">
        <v>45</v>
      </c>
      <c r="D469" s="14">
        <v>3</v>
      </c>
      <c r="E469" s="14">
        <v>3292</v>
      </c>
      <c r="F469" s="14">
        <v>3292.8</v>
      </c>
      <c r="G469" s="14">
        <v>3072</v>
      </c>
      <c r="H469" s="8">
        <v>7</v>
      </c>
      <c r="I469" s="8">
        <v>255.5</v>
      </c>
      <c r="J469" s="8">
        <v>28.8</v>
      </c>
      <c r="K469" s="8">
        <v>0.111</v>
      </c>
      <c r="L469" s="8">
        <v>1165</v>
      </c>
      <c r="M469" s="8">
        <v>0.44500000000000001</v>
      </c>
      <c r="N469" s="8">
        <v>1435</v>
      </c>
      <c r="O469" s="8">
        <v>78.3</v>
      </c>
      <c r="P469" s="8">
        <v>306.21699999999998</v>
      </c>
      <c r="Q469" s="7">
        <v>0.80479180914451143</v>
      </c>
      <c r="R469" s="111">
        <v>0.112</v>
      </c>
      <c r="S469" s="124">
        <v>1805.3694168000011</v>
      </c>
      <c r="T469" s="124">
        <v>7071.5843259999983</v>
      </c>
      <c r="U469" s="124">
        <v>10599.403646000001</v>
      </c>
      <c r="V469" s="124">
        <v>3.8740844000000001</v>
      </c>
      <c r="W469" s="7">
        <v>0.1707315040568656</v>
      </c>
      <c r="X469" s="7">
        <v>2.8271999999999999</v>
      </c>
      <c r="Y469" s="122">
        <v>49</v>
      </c>
      <c r="Z469" s="99">
        <v>32.799999999999997</v>
      </c>
      <c r="AA469" s="122">
        <f t="shared" si="61"/>
        <v>41.492545919999998</v>
      </c>
      <c r="AB469" s="122">
        <f t="shared" si="62"/>
        <v>10495.495495495496</v>
      </c>
      <c r="AC469" t="s">
        <v>883</v>
      </c>
    </row>
    <row r="470" spans="1:29" x14ac:dyDescent="0.35">
      <c r="A470" s="34" t="s">
        <v>73</v>
      </c>
      <c r="B470" s="14">
        <f t="shared" si="66"/>
        <v>4</v>
      </c>
      <c r="C470" s="8" t="s">
        <v>45</v>
      </c>
      <c r="D470" s="14">
        <v>4</v>
      </c>
      <c r="E470" s="14">
        <v>3266</v>
      </c>
      <c r="F470" s="14">
        <v>3266.8</v>
      </c>
      <c r="G470" s="14">
        <v>3046</v>
      </c>
      <c r="H470" s="8">
        <v>7</v>
      </c>
      <c r="I470" s="8">
        <v>145</v>
      </c>
      <c r="J470" s="8">
        <v>14.6</v>
      </c>
      <c r="K470" s="8">
        <v>6.9000000000000006E-2</v>
      </c>
      <c r="L470" s="8">
        <v>998</v>
      </c>
      <c r="M470" s="8">
        <v>0.27900000000000003</v>
      </c>
      <c r="N470" s="8">
        <v>991</v>
      </c>
      <c r="O470" s="8">
        <v>1228.8</v>
      </c>
      <c r="P470" s="8">
        <v>306.21699999999998</v>
      </c>
      <c r="Q470" s="7">
        <v>0.80479180914451143</v>
      </c>
      <c r="R470" s="111">
        <v>0.112</v>
      </c>
      <c r="S470" s="124">
        <v>1805.3694168000011</v>
      </c>
      <c r="T470" s="124">
        <v>7071.5843259999983</v>
      </c>
      <c r="U470" s="124">
        <v>10599.403646000001</v>
      </c>
      <c r="V470" s="124">
        <v>3.8740844000000001</v>
      </c>
      <c r="W470" s="7">
        <v>0.1707315040568656</v>
      </c>
      <c r="X470" s="7">
        <v>2.8271999999999999</v>
      </c>
      <c r="Y470" s="122">
        <v>49</v>
      </c>
      <c r="Z470" s="99">
        <v>32.799999999999997</v>
      </c>
      <c r="AA470" s="122">
        <f t="shared" si="61"/>
        <v>7.4205084000000001</v>
      </c>
      <c r="AB470" s="122">
        <f t="shared" si="62"/>
        <v>14463.768115942028</v>
      </c>
      <c r="AC470" t="s">
        <v>884</v>
      </c>
    </row>
    <row r="471" spans="1:29" x14ac:dyDescent="0.35">
      <c r="A471" s="34" t="s">
        <v>74</v>
      </c>
      <c r="B471" s="14">
        <v>1</v>
      </c>
      <c r="C471" s="8" t="s">
        <v>45</v>
      </c>
      <c r="D471" s="14">
        <v>1</v>
      </c>
      <c r="E471" s="14">
        <v>3333</v>
      </c>
      <c r="F471" s="14">
        <v>3334.2</v>
      </c>
      <c r="G471" s="14">
        <v>3263.7</v>
      </c>
      <c r="H471" s="8">
        <v>11</v>
      </c>
      <c r="I471" s="8">
        <v>179.2</v>
      </c>
      <c r="J471" s="8">
        <v>38.6</v>
      </c>
      <c r="K471" s="8">
        <v>0.27300000000000002</v>
      </c>
      <c r="L471" s="8">
        <v>1139</v>
      </c>
      <c r="M471" s="8">
        <v>0.35899999999999999</v>
      </c>
      <c r="N471" s="8">
        <v>4285</v>
      </c>
      <c r="O471" s="8">
        <v>234.9</v>
      </c>
      <c r="P471" s="8">
        <v>316.02999999999997</v>
      </c>
      <c r="Q471" s="7">
        <v>0.91</v>
      </c>
      <c r="R471" s="111">
        <v>0.115</v>
      </c>
      <c r="S471" s="124">
        <v>1944.3255578124999</v>
      </c>
      <c r="T471" s="124">
        <v>7204.5025765624987</v>
      </c>
      <c r="U471" s="124">
        <v>11468.444320312499</v>
      </c>
      <c r="V471" s="124">
        <v>3.4268820312499981</v>
      </c>
      <c r="W471" s="7">
        <v>0.17197948717948719</v>
      </c>
      <c r="X471" s="7">
        <v>0.25177796923076923</v>
      </c>
      <c r="Y471" s="122">
        <v>48.3</v>
      </c>
      <c r="Z471" s="99">
        <v>25.2</v>
      </c>
      <c r="AA471" s="122">
        <f t="shared" si="61"/>
        <v>95.929387008000006</v>
      </c>
      <c r="AB471" s="122">
        <f t="shared" si="62"/>
        <v>4172.1611721611716</v>
      </c>
      <c r="AC471" t="s">
        <v>885</v>
      </c>
    </row>
    <row r="472" spans="1:29" x14ac:dyDescent="0.35">
      <c r="A472" s="34" t="s">
        <v>74</v>
      </c>
      <c r="B472" s="14">
        <f>B471</f>
        <v>1</v>
      </c>
      <c r="C472" s="8" t="s">
        <v>45</v>
      </c>
      <c r="D472" s="14">
        <v>2</v>
      </c>
      <c r="E472" s="34">
        <v>3346</v>
      </c>
      <c r="F472" s="34">
        <v>3347.2</v>
      </c>
      <c r="G472" s="14">
        <v>3276.6</v>
      </c>
      <c r="H472" s="8">
        <v>11</v>
      </c>
      <c r="I472" s="8">
        <v>179.2</v>
      </c>
      <c r="J472" s="8">
        <v>38.6</v>
      </c>
      <c r="K472" s="8">
        <v>0.27300000000000002</v>
      </c>
      <c r="L472" s="8">
        <v>1139</v>
      </c>
      <c r="M472" s="8">
        <v>0.35899999999999999</v>
      </c>
      <c r="N472" s="8">
        <v>4285</v>
      </c>
      <c r="O472" s="8">
        <v>234.9</v>
      </c>
      <c r="P472" s="8">
        <v>316.02999999999997</v>
      </c>
      <c r="Q472" s="7">
        <v>0.91</v>
      </c>
      <c r="R472" s="111">
        <v>0.115</v>
      </c>
      <c r="S472" s="124">
        <v>1944.3255578124999</v>
      </c>
      <c r="T472" s="124">
        <v>7204.5025765624987</v>
      </c>
      <c r="U472" s="124">
        <v>11468.444320312499</v>
      </c>
      <c r="V472" s="124">
        <v>3.4268820312499981</v>
      </c>
      <c r="W472" s="7">
        <v>0.17197948717948719</v>
      </c>
      <c r="X472" s="7">
        <v>0.25177796923076923</v>
      </c>
      <c r="Y472" s="122">
        <v>48.3</v>
      </c>
      <c r="Z472" s="99">
        <v>25.2</v>
      </c>
      <c r="AA472" s="122">
        <f t="shared" si="61"/>
        <v>95.929387008000006</v>
      </c>
      <c r="AB472" s="122">
        <f t="shared" si="62"/>
        <v>4172.1611721611716</v>
      </c>
      <c r="AC472" t="s">
        <v>886</v>
      </c>
    </row>
    <row r="473" spans="1:29" x14ac:dyDescent="0.35">
      <c r="A473" s="34" t="s">
        <v>74</v>
      </c>
      <c r="B473" s="14">
        <v>2</v>
      </c>
      <c r="C473" s="8" t="s">
        <v>45</v>
      </c>
      <c r="D473" s="14">
        <v>1</v>
      </c>
      <c r="E473" s="14">
        <v>3268.5</v>
      </c>
      <c r="F473" s="14">
        <v>3269.3</v>
      </c>
      <c r="G473" s="14">
        <v>3199</v>
      </c>
      <c r="H473" s="8">
        <v>7</v>
      </c>
      <c r="I473" s="8">
        <v>152.30000000000001</v>
      </c>
      <c r="J473" s="8">
        <v>37.200000000000003</v>
      </c>
      <c r="K473" s="8">
        <v>0.186</v>
      </c>
      <c r="L473" s="8">
        <v>1438</v>
      </c>
      <c r="M473" s="8">
        <v>0.34100000000000003</v>
      </c>
      <c r="N473" s="8">
        <v>5293</v>
      </c>
      <c r="O473" s="8">
        <v>55.3</v>
      </c>
      <c r="P473" s="8">
        <v>311.93099999999998</v>
      </c>
      <c r="Q473" s="7">
        <v>0.83</v>
      </c>
      <c r="R473" s="111">
        <v>0.11700000000000001</v>
      </c>
      <c r="S473" s="124">
        <v>2240.8926263959402</v>
      </c>
      <c r="T473" s="124">
        <v>7323.1259898477174</v>
      </c>
      <c r="U473" s="124">
        <v>11255.48360101523</v>
      </c>
      <c r="V473" s="124">
        <v>3.0952538071066011</v>
      </c>
      <c r="W473" s="7">
        <v>0.17267699115044247</v>
      </c>
      <c r="X473" s="7">
        <v>1.3028478982300884</v>
      </c>
      <c r="Y473" s="122">
        <v>47.5</v>
      </c>
      <c r="Z473" s="99">
        <v>25.2</v>
      </c>
      <c r="AA473" s="122">
        <f t="shared" si="61"/>
        <v>53.532743328000002</v>
      </c>
      <c r="AB473" s="122">
        <f t="shared" si="62"/>
        <v>7731.1827956989246</v>
      </c>
      <c r="AC473" t="s">
        <v>887</v>
      </c>
    </row>
    <row r="474" spans="1:29" x14ac:dyDescent="0.35">
      <c r="A474" s="34" t="s">
        <v>74</v>
      </c>
      <c r="B474" s="14">
        <f t="shared" ref="B474:B475" si="67">B473</f>
        <v>2</v>
      </c>
      <c r="C474" s="8" t="s">
        <v>45</v>
      </c>
      <c r="D474" s="14">
        <v>2</v>
      </c>
      <c r="E474" s="14">
        <v>3295.5</v>
      </c>
      <c r="F474" s="14">
        <v>3296.3</v>
      </c>
      <c r="G474" s="14">
        <v>3225.5</v>
      </c>
      <c r="H474" s="8">
        <v>7</v>
      </c>
      <c r="I474" s="8">
        <v>126.2</v>
      </c>
      <c r="J474" s="8">
        <v>51</v>
      </c>
      <c r="K474" s="8">
        <v>0.17899999999999999</v>
      </c>
      <c r="L474" s="8">
        <v>940</v>
      </c>
      <c r="M474" s="8">
        <v>0.311</v>
      </c>
      <c r="N474" s="8">
        <v>4817</v>
      </c>
      <c r="O474" s="8">
        <v>311.3</v>
      </c>
      <c r="P474" s="8">
        <v>311.93099999999998</v>
      </c>
      <c r="Q474" s="7">
        <v>0.83</v>
      </c>
      <c r="R474" s="111">
        <v>0.11700000000000001</v>
      </c>
      <c r="S474" s="124">
        <v>2240.8926263959402</v>
      </c>
      <c r="T474" s="124">
        <v>7323.1259898477174</v>
      </c>
      <c r="U474" s="124">
        <v>11255.48360101523</v>
      </c>
      <c r="V474" s="124">
        <v>3.0952538071066011</v>
      </c>
      <c r="W474" s="7">
        <v>0.17267699115044247</v>
      </c>
      <c r="X474" s="7">
        <v>1.3028478982300884</v>
      </c>
      <c r="Y474" s="122">
        <v>47.5</v>
      </c>
      <c r="Z474" s="99">
        <v>25.2</v>
      </c>
      <c r="AA474" s="122">
        <f t="shared" si="61"/>
        <v>58.525653839999997</v>
      </c>
      <c r="AB474" s="122">
        <f t="shared" si="62"/>
        <v>5251.3966480446934</v>
      </c>
      <c r="AC474" t="s">
        <v>888</v>
      </c>
    </row>
    <row r="475" spans="1:29" x14ac:dyDescent="0.35">
      <c r="A475" s="34" t="s">
        <v>74</v>
      </c>
      <c r="B475" s="14">
        <f t="shared" si="67"/>
        <v>2</v>
      </c>
      <c r="C475" s="8" t="s">
        <v>45</v>
      </c>
      <c r="D475" s="14">
        <v>3</v>
      </c>
      <c r="E475" s="14">
        <v>3312</v>
      </c>
      <c r="F475" s="14">
        <v>3312.8</v>
      </c>
      <c r="G475" s="14">
        <v>3242.6</v>
      </c>
      <c r="H475" s="8">
        <v>7</v>
      </c>
      <c r="I475" s="8">
        <v>126.2</v>
      </c>
      <c r="J475" s="8">
        <v>51</v>
      </c>
      <c r="K475" s="8">
        <v>0.17899999999999999</v>
      </c>
      <c r="L475" s="8">
        <v>940</v>
      </c>
      <c r="M475" s="8">
        <v>0.311</v>
      </c>
      <c r="N475" s="8">
        <v>4817</v>
      </c>
      <c r="O475" s="8">
        <v>311.3</v>
      </c>
      <c r="P475" s="8">
        <v>311.93099999999998</v>
      </c>
      <c r="Q475" s="7">
        <v>0.83</v>
      </c>
      <c r="R475" s="111">
        <v>0.11700000000000001</v>
      </c>
      <c r="S475" s="124">
        <v>2240.8926263959402</v>
      </c>
      <c r="T475" s="124">
        <v>7323.1259898477174</v>
      </c>
      <c r="U475" s="124">
        <v>11255.48360101523</v>
      </c>
      <c r="V475" s="124">
        <v>3.0952538071066011</v>
      </c>
      <c r="W475" s="7">
        <v>0.17267699115044247</v>
      </c>
      <c r="X475" s="7">
        <v>1.3028478982300884</v>
      </c>
      <c r="Y475" s="122">
        <v>47.5</v>
      </c>
      <c r="Z475" s="99">
        <v>25.2</v>
      </c>
      <c r="AA475" s="122">
        <f t="shared" si="61"/>
        <v>58.525653839999997</v>
      </c>
      <c r="AB475" s="122">
        <f t="shared" si="62"/>
        <v>5251.3966480446934</v>
      </c>
      <c r="AC475" t="s">
        <v>889</v>
      </c>
    </row>
    <row r="476" spans="1:29" x14ac:dyDescent="0.35">
      <c r="A476" s="34" t="s">
        <v>74</v>
      </c>
      <c r="B476" s="14">
        <v>3</v>
      </c>
      <c r="C476" s="8" t="s">
        <v>45</v>
      </c>
      <c r="D476" s="14">
        <v>1</v>
      </c>
      <c r="E476" s="14">
        <v>3176.7</v>
      </c>
      <c r="F476" s="14">
        <v>3177.5</v>
      </c>
      <c r="G476" s="14">
        <v>3107.2</v>
      </c>
      <c r="H476" s="8">
        <v>7</v>
      </c>
      <c r="I476" s="8">
        <v>33.4</v>
      </c>
      <c r="J476" s="8">
        <v>133</v>
      </c>
      <c r="K476" s="8">
        <v>0.249</v>
      </c>
      <c r="L476" s="8">
        <v>31</v>
      </c>
      <c r="M476" s="8">
        <v>0.48499999999999999</v>
      </c>
      <c r="N476" s="8">
        <v>4519</v>
      </c>
      <c r="O476" s="8">
        <v>3129</v>
      </c>
      <c r="P476" s="8">
        <v>301.154</v>
      </c>
      <c r="Q476" s="7">
        <v>0.94</v>
      </c>
      <c r="R476" s="111">
        <v>0.108</v>
      </c>
      <c r="S476" s="124">
        <v>2191.4112687943252</v>
      </c>
      <c r="T476" s="124">
        <v>7190.9752432624136</v>
      </c>
      <c r="U476" s="124">
        <v>10847.5299858156</v>
      </c>
      <c r="V476" s="124">
        <v>2.4760106382978728</v>
      </c>
      <c r="W476" s="7">
        <v>0.14782369578881208</v>
      </c>
      <c r="X476" s="7">
        <v>1.2501449952859838</v>
      </c>
      <c r="Y476" s="122">
        <v>50.4</v>
      </c>
      <c r="Z476" s="99">
        <v>25.3</v>
      </c>
      <c r="AA476" s="122">
        <f t="shared" si="61"/>
        <v>56.190276239999996</v>
      </c>
      <c r="AB476" s="122">
        <f t="shared" si="62"/>
        <v>124.49799196787149</v>
      </c>
      <c r="AC476" t="s">
        <v>890</v>
      </c>
    </row>
    <row r="477" spans="1:29" x14ac:dyDescent="0.35">
      <c r="A477" s="34" t="s">
        <v>74</v>
      </c>
      <c r="B477" s="14">
        <f t="shared" ref="B477:B478" si="68">B476</f>
        <v>3</v>
      </c>
      <c r="C477" s="8" t="s">
        <v>45</v>
      </c>
      <c r="D477" s="14">
        <v>2</v>
      </c>
      <c r="E477" s="34">
        <v>3182</v>
      </c>
      <c r="F477" s="34">
        <v>3182.8</v>
      </c>
      <c r="G477" s="14">
        <v>3112.7</v>
      </c>
      <c r="H477" s="8">
        <v>7</v>
      </c>
      <c r="I477" s="8">
        <v>166.5</v>
      </c>
      <c r="J477" s="8">
        <v>40.200000000000003</v>
      </c>
      <c r="K477" s="8">
        <v>0.20699999999999999</v>
      </c>
      <c r="L477" s="8">
        <v>1356</v>
      </c>
      <c r="M477" s="8">
        <v>0.35799999999999998</v>
      </c>
      <c r="N477" s="8">
        <v>4596</v>
      </c>
      <c r="O477" s="8">
        <v>249.6</v>
      </c>
      <c r="P477" s="8">
        <v>301.154</v>
      </c>
      <c r="Q477" s="7">
        <v>0.94</v>
      </c>
      <c r="R477" s="111">
        <v>0.108</v>
      </c>
      <c r="S477" s="124">
        <v>2191.4112687943252</v>
      </c>
      <c r="T477" s="124">
        <v>7190.9752432624136</v>
      </c>
      <c r="U477" s="124">
        <v>10847.5299858156</v>
      </c>
      <c r="V477" s="124">
        <v>2.4760106382978728</v>
      </c>
      <c r="W477" s="7">
        <v>0.14782369578881208</v>
      </c>
      <c r="X477" s="7">
        <v>1.2501449952859838</v>
      </c>
      <c r="Y477" s="122">
        <v>50.4</v>
      </c>
      <c r="Z477" s="99">
        <v>25.3</v>
      </c>
      <c r="AA477" s="122">
        <f t="shared" si="61"/>
        <v>70.38406547999999</v>
      </c>
      <c r="AB477" s="122">
        <f t="shared" si="62"/>
        <v>6550.7246376811599</v>
      </c>
      <c r="AC477" t="s">
        <v>891</v>
      </c>
    </row>
    <row r="478" spans="1:29" x14ac:dyDescent="0.35">
      <c r="A478" s="34" t="s">
        <v>74</v>
      </c>
      <c r="B478" s="14">
        <f t="shared" si="68"/>
        <v>3</v>
      </c>
      <c r="C478" s="8" t="s">
        <v>45</v>
      </c>
      <c r="D478" s="14">
        <v>3</v>
      </c>
      <c r="E478" s="14">
        <v>3200.5</v>
      </c>
      <c r="F478" s="14">
        <v>3201.3</v>
      </c>
      <c r="G478" s="14">
        <v>3130.8</v>
      </c>
      <c r="H478" s="8">
        <v>7</v>
      </c>
      <c r="I478" s="8">
        <v>166.5</v>
      </c>
      <c r="J478" s="8">
        <v>40.200000000000003</v>
      </c>
      <c r="K478" s="8">
        <v>0.20699999999999999</v>
      </c>
      <c r="L478" s="8">
        <v>1356</v>
      </c>
      <c r="M478" s="8">
        <v>0.35799999999999998</v>
      </c>
      <c r="N478" s="8">
        <v>4596</v>
      </c>
      <c r="O478" s="8">
        <v>249.6</v>
      </c>
      <c r="P478" s="8">
        <v>301.154</v>
      </c>
      <c r="Q478" s="7">
        <v>0.94</v>
      </c>
      <c r="R478" s="111">
        <v>0.108</v>
      </c>
      <c r="S478" s="124">
        <v>2191.4112687943252</v>
      </c>
      <c r="T478" s="124">
        <v>7190.9752432624136</v>
      </c>
      <c r="U478" s="124">
        <v>10847.5299858156</v>
      </c>
      <c r="V478" s="124">
        <v>2.4760106382978728</v>
      </c>
      <c r="W478" s="7">
        <v>0.14782369578881208</v>
      </c>
      <c r="X478" s="7">
        <v>1.2501449952859838</v>
      </c>
      <c r="Y478" s="122">
        <v>50.4</v>
      </c>
      <c r="Z478" s="99">
        <v>25.3</v>
      </c>
      <c r="AA478" s="122">
        <f t="shared" si="61"/>
        <v>70.38406547999999</v>
      </c>
      <c r="AB478" s="122">
        <f t="shared" si="62"/>
        <v>6550.7246376811599</v>
      </c>
      <c r="AC478" t="s">
        <v>892</v>
      </c>
    </row>
    <row r="479" spans="1:29" x14ac:dyDescent="0.35">
      <c r="A479" s="34" t="s">
        <v>75</v>
      </c>
      <c r="B479" s="14">
        <v>5</v>
      </c>
      <c r="C479" s="8" t="s">
        <v>46</v>
      </c>
      <c r="D479" s="12">
        <v>1</v>
      </c>
      <c r="E479" s="13">
        <v>3250.2</v>
      </c>
      <c r="F479" s="13">
        <v>3251</v>
      </c>
      <c r="G479" s="14">
        <v>3051.5</v>
      </c>
      <c r="H479" s="8">
        <v>7</v>
      </c>
      <c r="I479" s="8">
        <v>247.1</v>
      </c>
      <c r="J479" s="8">
        <v>72.7</v>
      </c>
      <c r="K479" s="8">
        <v>0.104</v>
      </c>
      <c r="L479" s="8">
        <v>530</v>
      </c>
      <c r="M479" s="8">
        <v>0.38600000000000001</v>
      </c>
      <c r="N479" s="8">
        <v>4199</v>
      </c>
      <c r="O479" s="8">
        <v>7092</v>
      </c>
      <c r="P479" s="8">
        <v>316.32100000000003</v>
      </c>
      <c r="Q479" s="7">
        <v>0.82599999999999996</v>
      </c>
      <c r="R479" s="111">
        <v>7.2999999999999995E-2</v>
      </c>
      <c r="S479" s="124"/>
      <c r="T479" s="124">
        <v>6975.073848128347</v>
      </c>
      <c r="U479" s="124">
        <v>10674.86818128342</v>
      </c>
      <c r="V479" s="124">
        <v>2.588464171122995</v>
      </c>
      <c r="W479" s="7">
        <v>8.0045513482045985E-2</v>
      </c>
      <c r="X479" s="7" t="e">
        <v>#N/A</v>
      </c>
      <c r="Y479" s="122">
        <v>62.4</v>
      </c>
      <c r="Z479" s="99">
        <v>30.1</v>
      </c>
      <c r="AA479" s="122">
        <f t="shared" si="61"/>
        <v>94.908302943999999</v>
      </c>
      <c r="AB479" s="122">
        <f t="shared" si="62"/>
        <v>5096.1538461538466</v>
      </c>
      <c r="AC479" t="s">
        <v>893</v>
      </c>
    </row>
    <row r="480" spans="1:29" x14ac:dyDescent="0.35">
      <c r="A480" s="34" t="s">
        <v>75</v>
      </c>
      <c r="B480" s="14">
        <f t="shared" ref="B480:B482" si="69">B479</f>
        <v>5</v>
      </c>
      <c r="C480" s="8" t="s">
        <v>46</v>
      </c>
      <c r="D480" s="12">
        <v>2</v>
      </c>
      <c r="E480" s="13">
        <v>3274.6</v>
      </c>
      <c r="F480" s="13">
        <v>3275.4</v>
      </c>
      <c r="G480" s="14">
        <v>3073.2</v>
      </c>
      <c r="H480" s="8">
        <v>7</v>
      </c>
      <c r="I480" s="8">
        <v>247.1</v>
      </c>
      <c r="J480" s="8">
        <v>72.7</v>
      </c>
      <c r="K480" s="8">
        <v>0.104</v>
      </c>
      <c r="L480" s="8">
        <v>530</v>
      </c>
      <c r="M480" s="8">
        <v>0.38600000000000001</v>
      </c>
      <c r="N480" s="8">
        <v>4199</v>
      </c>
      <c r="O480" s="8">
        <v>7092</v>
      </c>
      <c r="P480" s="8">
        <v>316.32100000000003</v>
      </c>
      <c r="Q480" s="7">
        <v>0.82599999999999996</v>
      </c>
      <c r="R480" s="111">
        <v>7.2999999999999995E-2</v>
      </c>
      <c r="S480" s="124"/>
      <c r="T480" s="124">
        <v>6975.073848128347</v>
      </c>
      <c r="U480" s="124">
        <v>10674.86818128342</v>
      </c>
      <c r="V480" s="124">
        <v>2.588464171122995</v>
      </c>
      <c r="W480" s="7">
        <v>8.0045513482045985E-2</v>
      </c>
      <c r="X480" s="7" t="e">
        <v>#N/A</v>
      </c>
      <c r="Y480" s="122">
        <v>62.4</v>
      </c>
      <c r="Z480" s="99">
        <v>30.1</v>
      </c>
      <c r="AA480" s="122">
        <f t="shared" si="61"/>
        <v>94.908302943999999</v>
      </c>
      <c r="AB480" s="122">
        <f t="shared" si="62"/>
        <v>5096.1538461538466</v>
      </c>
      <c r="AC480" t="s">
        <v>894</v>
      </c>
    </row>
    <row r="481" spans="1:29" x14ac:dyDescent="0.35">
      <c r="A481" s="34" t="s">
        <v>75</v>
      </c>
      <c r="B481" s="14">
        <f t="shared" si="69"/>
        <v>5</v>
      </c>
      <c r="C481" s="8" t="s">
        <v>46</v>
      </c>
      <c r="D481" s="12">
        <v>3</v>
      </c>
      <c r="E481" s="13">
        <v>3291.2</v>
      </c>
      <c r="F481" s="13">
        <v>3292</v>
      </c>
      <c r="G481" s="14">
        <v>3088</v>
      </c>
      <c r="H481" s="8">
        <v>7</v>
      </c>
      <c r="I481" s="8">
        <v>247.1</v>
      </c>
      <c r="J481" s="8">
        <v>72.7</v>
      </c>
      <c r="K481" s="8">
        <v>0.104</v>
      </c>
      <c r="L481" s="8">
        <v>530</v>
      </c>
      <c r="M481" s="8">
        <v>0.38600000000000001</v>
      </c>
      <c r="N481" s="8">
        <v>4199</v>
      </c>
      <c r="O481" s="8">
        <v>7092</v>
      </c>
      <c r="P481" s="8">
        <v>316.32100000000003</v>
      </c>
      <c r="Q481" s="7">
        <v>0.82599999999999996</v>
      </c>
      <c r="R481" s="111">
        <v>7.2999999999999995E-2</v>
      </c>
      <c r="S481" s="124"/>
      <c r="T481" s="124">
        <v>6975.073848128347</v>
      </c>
      <c r="U481" s="124">
        <v>10674.86818128342</v>
      </c>
      <c r="V481" s="124">
        <v>2.588464171122995</v>
      </c>
      <c r="W481" s="7">
        <v>8.0045513482045985E-2</v>
      </c>
      <c r="X481" s="7" t="e">
        <v>#N/A</v>
      </c>
      <c r="Y481" s="122">
        <v>62.4</v>
      </c>
      <c r="Z481" s="99">
        <v>30.1</v>
      </c>
      <c r="AA481" s="122">
        <f t="shared" si="61"/>
        <v>94.908302943999999</v>
      </c>
      <c r="AB481" s="122">
        <f t="shared" si="62"/>
        <v>5096.1538461538466</v>
      </c>
      <c r="AC481" t="s">
        <v>895</v>
      </c>
    </row>
    <row r="482" spans="1:29" x14ac:dyDescent="0.35">
      <c r="A482" s="34" t="s">
        <v>75</v>
      </c>
      <c r="B482" s="14">
        <f t="shared" si="69"/>
        <v>5</v>
      </c>
      <c r="C482" s="8" t="s">
        <v>46</v>
      </c>
      <c r="D482" s="12">
        <v>4</v>
      </c>
      <c r="E482" s="13">
        <v>3298.2</v>
      </c>
      <c r="F482" s="13">
        <v>3299</v>
      </c>
      <c r="G482" s="14">
        <f>E482-15</f>
        <v>3283.2</v>
      </c>
      <c r="H482" s="8">
        <v>7</v>
      </c>
      <c r="I482" s="8">
        <v>247.1</v>
      </c>
      <c r="J482" s="8">
        <v>72.7</v>
      </c>
      <c r="K482" s="8">
        <v>0.104</v>
      </c>
      <c r="L482" s="8">
        <v>530</v>
      </c>
      <c r="M482" s="8">
        <v>0.38600000000000001</v>
      </c>
      <c r="N482" s="8">
        <v>4199</v>
      </c>
      <c r="O482" s="8">
        <v>7092</v>
      </c>
      <c r="P482" s="8">
        <v>316.32100000000003</v>
      </c>
      <c r="Q482" s="7">
        <v>0.82599999999999996</v>
      </c>
      <c r="R482" s="111">
        <v>7.2999999999999995E-2</v>
      </c>
      <c r="S482" s="124"/>
      <c r="T482" s="124">
        <v>6975.073848128347</v>
      </c>
      <c r="U482" s="124">
        <v>10674.86818128342</v>
      </c>
      <c r="V482" s="124">
        <v>2.588464171122995</v>
      </c>
      <c r="W482" s="7">
        <v>8.0045513482045985E-2</v>
      </c>
      <c r="X482" s="7" t="e">
        <v>#N/A</v>
      </c>
      <c r="Y482" s="122">
        <v>62.4</v>
      </c>
      <c r="Z482" s="99">
        <v>30.1</v>
      </c>
      <c r="AA482" s="122">
        <f t="shared" si="61"/>
        <v>94.908302943999999</v>
      </c>
      <c r="AB482" s="122">
        <f t="shared" si="62"/>
        <v>5096.1538461538466</v>
      </c>
      <c r="AC482" t="s">
        <v>896</v>
      </c>
    </row>
    <row r="483" spans="1:29" x14ac:dyDescent="0.35">
      <c r="A483" s="34" t="s">
        <v>75</v>
      </c>
      <c r="B483" s="14">
        <v>4</v>
      </c>
      <c r="C483" s="8" t="s">
        <v>46</v>
      </c>
      <c r="D483" s="13">
        <v>1</v>
      </c>
      <c r="E483" s="13">
        <v>3317</v>
      </c>
      <c r="F483" s="13">
        <v>3318.5</v>
      </c>
      <c r="G483" s="14">
        <v>3110</v>
      </c>
      <c r="H483" s="8">
        <v>14</v>
      </c>
      <c r="I483" s="59">
        <v>128</v>
      </c>
      <c r="J483" s="8">
        <v>90.2</v>
      </c>
      <c r="K483" s="8">
        <v>9.7000000000000003E-2</v>
      </c>
      <c r="L483" s="8">
        <v>348</v>
      </c>
      <c r="M483" s="8">
        <v>0.38100000000000001</v>
      </c>
      <c r="N483" s="8">
        <v>4152</v>
      </c>
      <c r="O483" s="8">
        <v>99.4</v>
      </c>
      <c r="P483" s="8">
        <v>181.34100000000001</v>
      </c>
      <c r="Q483" s="7">
        <v>0.79</v>
      </c>
      <c r="R483" s="111">
        <v>9.0999999999999998E-2</v>
      </c>
      <c r="S483" s="124"/>
      <c r="T483" s="124">
        <v>6924.2011598802401</v>
      </c>
      <c r="U483" s="124">
        <v>10899.25741676647</v>
      </c>
      <c r="V483" s="124">
        <v>2.9394508982035932</v>
      </c>
      <c r="W483" s="7">
        <v>0.1116557734204793</v>
      </c>
      <c r="X483" s="7">
        <v>1.3422140522875816</v>
      </c>
      <c r="Y483" s="122">
        <v>55.000000000000007</v>
      </c>
      <c r="Z483" s="99">
        <v>30.1</v>
      </c>
      <c r="AA483" s="122">
        <f t="shared" si="61"/>
        <v>56.892098560000008</v>
      </c>
      <c r="AB483" s="122">
        <f t="shared" si="62"/>
        <v>3587.6288659793813</v>
      </c>
      <c r="AC483" t="s">
        <v>897</v>
      </c>
    </row>
    <row r="484" spans="1:29" x14ac:dyDescent="0.35">
      <c r="A484" s="34" t="s">
        <v>75</v>
      </c>
      <c r="B484" s="14">
        <f>B483</f>
        <v>4</v>
      </c>
      <c r="C484" s="8" t="s">
        <v>46</v>
      </c>
      <c r="D484" s="13">
        <v>2</v>
      </c>
      <c r="E484" s="13">
        <v>3359.2</v>
      </c>
      <c r="F484" s="13">
        <v>3360.7</v>
      </c>
      <c r="G484" s="14">
        <v>3147</v>
      </c>
      <c r="H484" s="8">
        <v>14</v>
      </c>
      <c r="I484" s="59">
        <v>128</v>
      </c>
      <c r="J484" s="8">
        <v>90.2</v>
      </c>
      <c r="K484" s="8">
        <v>9.7000000000000003E-2</v>
      </c>
      <c r="L484" s="8">
        <v>348</v>
      </c>
      <c r="M484" s="8">
        <v>0.38100000000000001</v>
      </c>
      <c r="N484" s="8">
        <v>4152</v>
      </c>
      <c r="O484" s="8">
        <v>99.4</v>
      </c>
      <c r="P484" s="8">
        <v>181.34100000000001</v>
      </c>
      <c r="Q484" s="7">
        <v>0.79</v>
      </c>
      <c r="R484" s="111">
        <v>9.0999999999999998E-2</v>
      </c>
      <c r="S484" s="124"/>
      <c r="T484" s="124">
        <v>6924.2011598802401</v>
      </c>
      <c r="U484" s="124">
        <v>10899.25741676647</v>
      </c>
      <c r="V484" s="124">
        <v>2.9394508982035932</v>
      </c>
      <c r="W484" s="7">
        <v>0.1116557734204793</v>
      </c>
      <c r="X484" s="7">
        <v>1.3422140522875816</v>
      </c>
      <c r="Y484" s="122">
        <v>55.000000000000007</v>
      </c>
      <c r="Z484" s="99">
        <v>30.1</v>
      </c>
      <c r="AA484" s="122">
        <f t="shared" si="61"/>
        <v>56.892098560000008</v>
      </c>
      <c r="AB484" s="122">
        <f t="shared" si="62"/>
        <v>3587.6288659793813</v>
      </c>
      <c r="AC484" t="s">
        <v>898</v>
      </c>
    </row>
    <row r="485" spans="1:29" x14ac:dyDescent="0.35">
      <c r="A485" s="34" t="s">
        <v>75</v>
      </c>
      <c r="B485" s="14">
        <v>3</v>
      </c>
      <c r="C485" s="8" t="s">
        <v>72</v>
      </c>
      <c r="D485" s="12">
        <v>1</v>
      </c>
      <c r="E485" s="13">
        <v>3411.5</v>
      </c>
      <c r="F485" s="13">
        <v>3412.5</v>
      </c>
      <c r="G485" s="14">
        <v>3193.9</v>
      </c>
      <c r="H485" s="8">
        <v>9</v>
      </c>
      <c r="I485" s="8">
        <v>82.2</v>
      </c>
      <c r="J485" s="8">
        <v>43.4</v>
      </c>
      <c r="K485" s="8">
        <v>0.54600000000000004</v>
      </c>
      <c r="L485" s="8">
        <v>4731</v>
      </c>
      <c r="M485" s="8">
        <v>0.47399999999999998</v>
      </c>
      <c r="N485" s="8">
        <v>11856</v>
      </c>
      <c r="O485" s="8">
        <v>459.8</v>
      </c>
      <c r="P485" s="8">
        <v>316.20100000000002</v>
      </c>
      <c r="Q485" s="7">
        <v>1.1609580959869019</v>
      </c>
      <c r="R485" s="111">
        <v>4.2999999999999997E-2</v>
      </c>
      <c r="S485" s="124"/>
      <c r="T485" s="124">
        <v>7385.334892513366</v>
      </c>
      <c r="U485" s="124">
        <v>11224.058013903739</v>
      </c>
      <c r="V485" s="124">
        <v>4.8093727272727271</v>
      </c>
      <c r="W485" s="7">
        <v>6.7542213883677302E-2</v>
      </c>
      <c r="X485" s="7">
        <v>0.71547467166979373</v>
      </c>
      <c r="Y485" s="122">
        <v>42.9</v>
      </c>
      <c r="Z485" s="99">
        <v>27.5</v>
      </c>
      <c r="AA485" s="122">
        <f t="shared" si="61"/>
        <v>98.950479263999995</v>
      </c>
      <c r="AB485" s="122">
        <f t="shared" si="62"/>
        <v>8664.8351648351636</v>
      </c>
      <c r="AC485" t="s">
        <v>899</v>
      </c>
    </row>
    <row r="486" spans="1:29" x14ac:dyDescent="0.35">
      <c r="A486" s="34" t="s">
        <v>75</v>
      </c>
      <c r="B486" s="14">
        <f t="shared" ref="B486:B487" si="70">B485</f>
        <v>3</v>
      </c>
      <c r="C486" s="8" t="s">
        <v>72</v>
      </c>
      <c r="D486" s="12">
        <v>2</v>
      </c>
      <c r="E486" s="13">
        <v>3431.1</v>
      </c>
      <c r="F486" s="13">
        <v>3432.1</v>
      </c>
      <c r="G486" s="14">
        <v>3212.3</v>
      </c>
      <c r="H486" s="8">
        <v>9</v>
      </c>
      <c r="I486" s="8">
        <v>82.2</v>
      </c>
      <c r="J486" s="8">
        <v>43.4</v>
      </c>
      <c r="K486" s="8">
        <v>0.54600000000000004</v>
      </c>
      <c r="L486" s="8">
        <v>4731</v>
      </c>
      <c r="M486" s="8">
        <v>0.47399999999999998</v>
      </c>
      <c r="N486" s="8">
        <v>11856</v>
      </c>
      <c r="O486" s="8">
        <v>459.8</v>
      </c>
      <c r="P486" s="8">
        <v>316.20100000000002</v>
      </c>
      <c r="Q486" s="7">
        <v>1.1609580959869019</v>
      </c>
      <c r="R486" s="111">
        <v>4.2999999999999997E-2</v>
      </c>
      <c r="S486" s="124"/>
      <c r="T486" s="124">
        <v>7385.334892513366</v>
      </c>
      <c r="U486" s="124">
        <v>11224.058013903739</v>
      </c>
      <c r="V486" s="124">
        <v>4.8093727272727271</v>
      </c>
      <c r="W486" s="7">
        <v>6.7542213883677302E-2</v>
      </c>
      <c r="X486" s="7">
        <v>0.71547467166979373</v>
      </c>
      <c r="Y486" s="122">
        <v>42.9</v>
      </c>
      <c r="Z486" s="99">
        <v>27.5</v>
      </c>
      <c r="AA486" s="122">
        <f t="shared" si="61"/>
        <v>98.950479263999995</v>
      </c>
      <c r="AB486" s="122">
        <f t="shared" si="62"/>
        <v>8664.8351648351636</v>
      </c>
      <c r="AC486" t="s">
        <v>900</v>
      </c>
    </row>
    <row r="487" spans="1:29" x14ac:dyDescent="0.35">
      <c r="A487" s="34" t="s">
        <v>75</v>
      </c>
      <c r="B487" s="14">
        <f t="shared" si="70"/>
        <v>3</v>
      </c>
      <c r="C487" s="8" t="s">
        <v>72</v>
      </c>
      <c r="D487" s="12">
        <v>3</v>
      </c>
      <c r="E487" s="13">
        <v>3450</v>
      </c>
      <c r="F487" s="13">
        <v>3451</v>
      </c>
      <c r="G487" s="14">
        <v>3229.5</v>
      </c>
      <c r="H487" s="8">
        <v>9</v>
      </c>
      <c r="I487" s="54">
        <v>46.1</v>
      </c>
      <c r="J487" s="54">
        <v>26.2</v>
      </c>
      <c r="K487" s="11">
        <v>0.06</v>
      </c>
      <c r="L487" s="8">
        <v>1802</v>
      </c>
      <c r="M487" s="8">
        <v>0.16900000000000001</v>
      </c>
      <c r="N487" s="8">
        <v>871</v>
      </c>
      <c r="O487" s="8">
        <v>57.6</v>
      </c>
      <c r="P487" s="8">
        <v>316.20100000000002</v>
      </c>
      <c r="Q487" s="7">
        <v>1.1609580959869019</v>
      </c>
      <c r="R487" s="111">
        <v>4.2999999999999997E-2</v>
      </c>
      <c r="S487" s="124"/>
      <c r="T487" s="124">
        <v>7385.334892513366</v>
      </c>
      <c r="U487" s="124">
        <v>11224.058013903739</v>
      </c>
      <c r="V487" s="124">
        <v>4.8093727272727271</v>
      </c>
      <c r="W487" s="7">
        <v>6.7542213883677302E-2</v>
      </c>
      <c r="X487" s="7">
        <v>0.71547467166979373</v>
      </c>
      <c r="Y487" s="122">
        <v>42.9</v>
      </c>
      <c r="Z487" s="99">
        <v>27.5</v>
      </c>
      <c r="AA487" s="122">
        <f t="shared" si="61"/>
        <v>3.6814353599999992</v>
      </c>
      <c r="AB487" s="122">
        <f t="shared" si="62"/>
        <v>30033.333333333336</v>
      </c>
      <c r="AC487" t="s">
        <v>901</v>
      </c>
    </row>
    <row r="488" spans="1:29" x14ac:dyDescent="0.35">
      <c r="A488" s="34" t="s">
        <v>75</v>
      </c>
      <c r="B488" s="14">
        <v>2</v>
      </c>
      <c r="C488" s="8" t="s">
        <v>45</v>
      </c>
      <c r="D488" s="13">
        <v>1</v>
      </c>
      <c r="E488" s="13">
        <v>3491.5</v>
      </c>
      <c r="F488" s="13">
        <v>3492.3</v>
      </c>
      <c r="G488" s="14">
        <v>3267.7</v>
      </c>
      <c r="H488" s="8">
        <v>7</v>
      </c>
      <c r="I488" s="8">
        <v>81</v>
      </c>
      <c r="J488" s="8">
        <v>22.7</v>
      </c>
      <c r="K488" s="8">
        <v>0.20799999999999999</v>
      </c>
      <c r="L488" s="8">
        <v>2543</v>
      </c>
      <c r="M488" s="8">
        <v>0.32700000000000001</v>
      </c>
      <c r="N488" s="8">
        <v>4581</v>
      </c>
      <c r="O488" s="8">
        <v>172.3</v>
      </c>
      <c r="P488" s="8">
        <v>316.15600000000001</v>
      </c>
      <c r="Q488" s="7">
        <v>0.96</v>
      </c>
      <c r="R488" s="111">
        <v>0.11</v>
      </c>
      <c r="S488" s="124"/>
      <c r="T488" s="124">
        <v>7520.0587820000064</v>
      </c>
      <c r="U488" s="124">
        <v>11574.45755519999</v>
      </c>
      <c r="V488" s="124">
        <v>5.3485276000000006</v>
      </c>
      <c r="W488" s="7">
        <v>0.15176322418136018</v>
      </c>
      <c r="X488" s="7">
        <v>1.2725346347607052</v>
      </c>
      <c r="Y488" s="122">
        <v>49.6</v>
      </c>
      <c r="Z488" s="99">
        <v>31.2</v>
      </c>
      <c r="AA488" s="122">
        <f t="shared" si="61"/>
        <v>19.428439679999997</v>
      </c>
      <c r="AB488" s="122">
        <f t="shared" si="62"/>
        <v>12225.961538461539</v>
      </c>
      <c r="AC488" t="s">
        <v>902</v>
      </c>
    </row>
    <row r="489" spans="1:29" x14ac:dyDescent="0.35">
      <c r="A489" s="34" t="s">
        <v>75</v>
      </c>
      <c r="B489" s="14">
        <f t="shared" ref="B489:B491" si="71">B488</f>
        <v>2</v>
      </c>
      <c r="C489" s="8" t="s">
        <v>45</v>
      </c>
      <c r="D489" s="13">
        <v>2</v>
      </c>
      <c r="E489" s="13">
        <v>3514.2</v>
      </c>
      <c r="F489" s="13">
        <v>3515</v>
      </c>
      <c r="G489" s="14">
        <v>3288.6</v>
      </c>
      <c r="H489" s="8">
        <v>7</v>
      </c>
      <c r="I489" s="8">
        <v>141</v>
      </c>
      <c r="J489" s="8">
        <v>31.6</v>
      </c>
      <c r="K489" s="8">
        <v>0.21099999999999999</v>
      </c>
      <c r="L489" s="8">
        <v>2276</v>
      </c>
      <c r="M489" s="8">
        <v>0.39300000000000002</v>
      </c>
      <c r="N489" s="8">
        <v>5014</v>
      </c>
      <c r="O489" s="8">
        <v>114.9</v>
      </c>
      <c r="P489" s="8">
        <v>316.15600000000001</v>
      </c>
      <c r="Q489" s="7">
        <v>0.96</v>
      </c>
      <c r="R489" s="111">
        <v>0.11</v>
      </c>
      <c r="S489" s="124"/>
      <c r="T489" s="124">
        <v>7520.0587820000064</v>
      </c>
      <c r="U489" s="124">
        <v>11574.45755519999</v>
      </c>
      <c r="V489" s="124">
        <v>5.3485276000000006</v>
      </c>
      <c r="W489" s="7">
        <v>0.15176322418136018</v>
      </c>
      <c r="X489" s="7">
        <v>1.2725346347607052</v>
      </c>
      <c r="Y489" s="122">
        <v>49.6</v>
      </c>
      <c r="Z489" s="99">
        <v>31.2</v>
      </c>
      <c r="AA489" s="122">
        <f t="shared" si="61"/>
        <v>47.758685280000002</v>
      </c>
      <c r="AB489" s="122">
        <f t="shared" si="62"/>
        <v>10786.729857819906</v>
      </c>
      <c r="AC489" t="s">
        <v>903</v>
      </c>
    </row>
    <row r="490" spans="1:29" x14ac:dyDescent="0.35">
      <c r="A490" s="34" t="s">
        <v>75</v>
      </c>
      <c r="B490" s="14">
        <f t="shared" si="71"/>
        <v>2</v>
      </c>
      <c r="C490" s="8" t="s">
        <v>45</v>
      </c>
      <c r="D490" s="13">
        <v>3</v>
      </c>
      <c r="E490" s="13">
        <v>3528.2</v>
      </c>
      <c r="F490" s="13">
        <v>3529</v>
      </c>
      <c r="G490" s="14">
        <v>3301</v>
      </c>
      <c r="H490" s="8">
        <v>7</v>
      </c>
      <c r="I490" s="8">
        <v>141</v>
      </c>
      <c r="J490" s="8">
        <v>31.6</v>
      </c>
      <c r="K490" s="8">
        <v>0.21099999999999999</v>
      </c>
      <c r="L490" s="8">
        <v>2276</v>
      </c>
      <c r="M490" s="8">
        <v>0.39300000000000002</v>
      </c>
      <c r="N490" s="8">
        <v>5014</v>
      </c>
      <c r="O490" s="8">
        <v>114.9</v>
      </c>
      <c r="P490" s="8">
        <v>316.15600000000001</v>
      </c>
      <c r="Q490" s="7">
        <v>0.96</v>
      </c>
      <c r="R490" s="111">
        <v>0.11</v>
      </c>
      <c r="S490" s="124"/>
      <c r="T490" s="124">
        <v>7520.0587820000064</v>
      </c>
      <c r="U490" s="124">
        <v>11574.45755519999</v>
      </c>
      <c r="V490" s="124">
        <v>5.3485276000000006</v>
      </c>
      <c r="W490" s="7">
        <v>0.15176322418136018</v>
      </c>
      <c r="X490" s="7">
        <v>1.2725346347607052</v>
      </c>
      <c r="Y490" s="122">
        <v>49.6</v>
      </c>
      <c r="Z490" s="99">
        <v>31.2</v>
      </c>
      <c r="AA490" s="122">
        <f t="shared" si="61"/>
        <v>47.758685280000002</v>
      </c>
      <c r="AB490" s="122">
        <f t="shared" si="62"/>
        <v>10786.729857819906</v>
      </c>
      <c r="AC490" t="s">
        <v>904</v>
      </c>
    </row>
    <row r="491" spans="1:29" x14ac:dyDescent="0.35">
      <c r="A491" s="34" t="s">
        <v>75</v>
      </c>
      <c r="B491" s="14">
        <f t="shared" si="71"/>
        <v>2</v>
      </c>
      <c r="C491" s="8" t="s">
        <v>45</v>
      </c>
      <c r="D491" s="13">
        <v>4</v>
      </c>
      <c r="E491" s="13">
        <v>3548</v>
      </c>
      <c r="F491" s="13">
        <v>3548.8</v>
      </c>
      <c r="G491" s="14">
        <v>3320.2</v>
      </c>
      <c r="H491" s="8">
        <v>7</v>
      </c>
      <c r="I491" s="8">
        <v>85</v>
      </c>
      <c r="J491" s="8">
        <v>27.1</v>
      </c>
      <c r="K491" s="8">
        <v>0.22800000000000001</v>
      </c>
      <c r="L491" s="8">
        <v>2055</v>
      </c>
      <c r="M491" s="8">
        <v>0.33500000000000002</v>
      </c>
      <c r="N491" s="8">
        <v>5160</v>
      </c>
      <c r="O491" s="8">
        <v>184.9</v>
      </c>
      <c r="P491" s="8">
        <v>316.15600000000001</v>
      </c>
      <c r="Q491" s="7">
        <v>0.96</v>
      </c>
      <c r="R491" s="111">
        <v>0.11</v>
      </c>
      <c r="S491" s="124"/>
      <c r="T491" s="124">
        <v>7520.0587820000064</v>
      </c>
      <c r="U491" s="124">
        <v>11574.45755519999</v>
      </c>
      <c r="V491" s="124">
        <v>5.3485276000000006</v>
      </c>
      <c r="W491" s="7">
        <v>0.15176322418136018</v>
      </c>
      <c r="X491" s="7">
        <v>1.2725346347607052</v>
      </c>
      <c r="Y491" s="122">
        <v>49.6</v>
      </c>
      <c r="Z491" s="99">
        <v>31.2</v>
      </c>
      <c r="AA491" s="122">
        <f t="shared" si="61"/>
        <v>26.680058399999997</v>
      </c>
      <c r="AB491" s="122">
        <f t="shared" si="62"/>
        <v>9013.1578947368416</v>
      </c>
      <c r="AC491" t="s">
        <v>905</v>
      </c>
    </row>
    <row r="492" spans="1:29" x14ac:dyDescent="0.35">
      <c r="A492" s="34" t="s">
        <v>75</v>
      </c>
      <c r="B492" s="14">
        <v>1</v>
      </c>
      <c r="C492" s="8" t="s">
        <v>45</v>
      </c>
      <c r="D492" s="12">
        <v>1</v>
      </c>
      <c r="E492" s="13">
        <v>3583.5</v>
      </c>
      <c r="F492" s="13">
        <v>3585</v>
      </c>
      <c r="G492" s="14">
        <v>3353</v>
      </c>
      <c r="H492" s="8">
        <v>14</v>
      </c>
      <c r="I492" s="8">
        <v>247</v>
      </c>
      <c r="J492" s="8">
        <v>64.5</v>
      </c>
      <c r="K492" s="8">
        <v>5.0999999999999997E-2</v>
      </c>
      <c r="L492" s="8">
        <v>894</v>
      </c>
      <c r="M492" s="8">
        <v>0.53900000000000003</v>
      </c>
      <c r="N492" s="8">
        <v>1176</v>
      </c>
      <c r="O492" s="8">
        <v>14516.2</v>
      </c>
      <c r="P492" s="8">
        <v>152.96700000000001</v>
      </c>
      <c r="Q492" s="7">
        <v>0.75</v>
      </c>
      <c r="R492" s="111">
        <v>0.1</v>
      </c>
      <c r="S492" s="124"/>
      <c r="T492" s="124">
        <v>7591.1782378048802</v>
      </c>
      <c r="U492" s="124">
        <v>11830.360890243899</v>
      </c>
      <c r="V492" s="124">
        <v>4.4335560975609747</v>
      </c>
      <c r="W492" s="7">
        <v>0.13431578947368422</v>
      </c>
      <c r="X492" s="7">
        <v>0.84014526315789484</v>
      </c>
      <c r="Y492" s="122">
        <v>53.6</v>
      </c>
      <c r="Z492" s="99">
        <v>30.1</v>
      </c>
      <c r="AA492" s="122">
        <f t="shared" si="61"/>
        <v>41.275330199999999</v>
      </c>
      <c r="AB492" s="122">
        <f t="shared" si="62"/>
        <v>17529.411764705885</v>
      </c>
      <c r="AC492" t="s">
        <v>906</v>
      </c>
    </row>
    <row r="493" spans="1:29" x14ac:dyDescent="0.35">
      <c r="A493" s="34" t="s">
        <v>75</v>
      </c>
      <c r="B493" s="14">
        <f>B492</f>
        <v>1</v>
      </c>
      <c r="C493" s="8" t="s">
        <v>45</v>
      </c>
      <c r="D493" s="12">
        <v>2</v>
      </c>
      <c r="E493" s="13">
        <v>3601</v>
      </c>
      <c r="F493" s="13">
        <v>3602.5</v>
      </c>
      <c r="G493" s="14">
        <v>3370</v>
      </c>
      <c r="H493" s="8">
        <v>14</v>
      </c>
      <c r="I493" s="8">
        <v>247</v>
      </c>
      <c r="J493" s="8">
        <v>64.5</v>
      </c>
      <c r="K493" s="8">
        <v>5.0999999999999997E-2</v>
      </c>
      <c r="L493" s="8">
        <v>894</v>
      </c>
      <c r="M493" s="8">
        <v>0.53900000000000003</v>
      </c>
      <c r="N493" s="8">
        <v>1176</v>
      </c>
      <c r="O493" s="8">
        <v>14516.2</v>
      </c>
      <c r="P493" s="8">
        <v>152.96700000000001</v>
      </c>
      <c r="Q493" s="7">
        <v>0.75</v>
      </c>
      <c r="R493" s="111">
        <v>0.1</v>
      </c>
      <c r="S493" s="124"/>
      <c r="T493" s="124">
        <v>7591.1782378048802</v>
      </c>
      <c r="U493" s="124">
        <v>11830.360890243899</v>
      </c>
      <c r="V493" s="124">
        <v>4.4335560975609747</v>
      </c>
      <c r="W493" s="7">
        <v>0.13431578947368422</v>
      </c>
      <c r="X493" s="7">
        <v>0.84014526315789484</v>
      </c>
      <c r="Y493" s="122">
        <v>53.6</v>
      </c>
      <c r="Z493" s="99">
        <v>30.1</v>
      </c>
      <c r="AA493" s="122">
        <f t="shared" si="61"/>
        <v>41.275330199999999</v>
      </c>
      <c r="AB493" s="122">
        <f t="shared" si="62"/>
        <v>17529.411764705885</v>
      </c>
      <c r="AC493" t="s">
        <v>907</v>
      </c>
    </row>
    <row r="494" spans="1:29" x14ac:dyDescent="0.35">
      <c r="A494" s="34" t="s">
        <v>77</v>
      </c>
      <c r="B494" s="14">
        <v>8</v>
      </c>
      <c r="C494" s="8" t="s">
        <v>46</v>
      </c>
      <c r="D494" s="14">
        <v>1</v>
      </c>
      <c r="E494" s="14">
        <v>2658.2</v>
      </c>
      <c r="F494" s="14">
        <v>2659</v>
      </c>
      <c r="G494" s="14">
        <f>E494-48</f>
        <v>2610.1999999999998</v>
      </c>
      <c r="H494" s="8">
        <v>7</v>
      </c>
      <c r="I494" s="78">
        <v>27.987804878048781</v>
      </c>
      <c r="J494" s="78">
        <v>5.5182926829268304</v>
      </c>
      <c r="K494" s="8">
        <v>0.25600000000000001</v>
      </c>
      <c r="L494" s="8">
        <v>1695</v>
      </c>
      <c r="M494" s="8">
        <v>0.503</v>
      </c>
      <c r="N494" s="8">
        <v>3137</v>
      </c>
      <c r="O494" s="8">
        <v>52.1</v>
      </c>
      <c r="P494" s="8">
        <v>312.80900000000003</v>
      </c>
      <c r="Q494" s="7">
        <v>0.84038109292626739</v>
      </c>
      <c r="R494" s="111">
        <v>9.2999999999999999E-2</v>
      </c>
      <c r="S494" s="124"/>
      <c r="T494" s="124"/>
      <c r="U494" s="124"/>
      <c r="V494" s="124"/>
      <c r="W494" s="7">
        <v>0.12833166507600269</v>
      </c>
      <c r="X494" s="7">
        <v>1.6538999999999997</v>
      </c>
      <c r="Y494" s="122">
        <v>56.599999999999994</v>
      </c>
      <c r="Z494" s="99">
        <v>30.1</v>
      </c>
      <c r="AA494" s="122">
        <f t="shared" si="61"/>
        <v>2.0085250208209406</v>
      </c>
      <c r="AB494" s="122">
        <f t="shared" si="62"/>
        <v>6621.09375</v>
      </c>
      <c r="AC494" t="s">
        <v>908</v>
      </c>
    </row>
    <row r="495" spans="1:29" x14ac:dyDescent="0.35">
      <c r="A495" s="34" t="s">
        <v>77</v>
      </c>
      <c r="B495" s="14">
        <f t="shared" ref="B495:B497" si="72">B494</f>
        <v>8</v>
      </c>
      <c r="C495" s="8" t="s">
        <v>46</v>
      </c>
      <c r="D495" s="14">
        <v>2</v>
      </c>
      <c r="E495" s="14">
        <v>2679.2</v>
      </c>
      <c r="F495" s="14">
        <v>2680</v>
      </c>
      <c r="G495" s="14">
        <f t="shared" ref="G495:G525" si="73">E495-48</f>
        <v>2631.2</v>
      </c>
      <c r="H495" s="8">
        <v>7</v>
      </c>
      <c r="I495" s="78">
        <v>34.359756097560975</v>
      </c>
      <c r="J495" s="78">
        <v>5.0609756097560981</v>
      </c>
      <c r="K495" s="8">
        <v>0.30299999999999999</v>
      </c>
      <c r="L495" s="8">
        <v>1789</v>
      </c>
      <c r="M495" s="8">
        <v>0.47399999999999998</v>
      </c>
      <c r="N495" s="8">
        <v>3855</v>
      </c>
      <c r="O495" s="8">
        <v>45.7</v>
      </c>
      <c r="P495" s="8">
        <v>312.80900000000003</v>
      </c>
      <c r="Q495" s="7">
        <v>0.84038109292626739</v>
      </c>
      <c r="R495" s="111">
        <v>9.2999999999999999E-2</v>
      </c>
      <c r="S495" s="124"/>
      <c r="T495" s="124"/>
      <c r="U495" s="124"/>
      <c r="V495" s="124"/>
      <c r="W495" s="7">
        <v>0.12833166507600269</v>
      </c>
      <c r="X495" s="7">
        <v>1.6538999999999997</v>
      </c>
      <c r="Y495" s="122">
        <v>56.599999999999994</v>
      </c>
      <c r="Z495" s="99">
        <v>30.1</v>
      </c>
      <c r="AA495" s="122">
        <f t="shared" si="61"/>
        <v>2.6766442749851276</v>
      </c>
      <c r="AB495" s="122">
        <f t="shared" si="62"/>
        <v>5904.2904290429042</v>
      </c>
      <c r="AC495" t="s">
        <v>909</v>
      </c>
    </row>
    <row r="496" spans="1:29" x14ac:dyDescent="0.35">
      <c r="A496" s="34" t="s">
        <v>77</v>
      </c>
      <c r="B496" s="14">
        <f t="shared" si="72"/>
        <v>8</v>
      </c>
      <c r="C496" s="8" t="s">
        <v>46</v>
      </c>
      <c r="D496" s="14">
        <v>3</v>
      </c>
      <c r="E496" s="14">
        <v>2752</v>
      </c>
      <c r="F496" s="14">
        <v>2752.8</v>
      </c>
      <c r="G496" s="14">
        <f t="shared" si="73"/>
        <v>2704</v>
      </c>
      <c r="H496" s="8">
        <v>7</v>
      </c>
      <c r="I496" s="78">
        <v>25.030487804878049</v>
      </c>
      <c r="J496" s="78">
        <v>6.4634146341463419</v>
      </c>
      <c r="K496" s="8">
        <v>0.313</v>
      </c>
      <c r="L496" s="8">
        <v>1627</v>
      </c>
      <c r="M496" s="8">
        <v>0.49299999999999999</v>
      </c>
      <c r="N496" s="8">
        <v>3891</v>
      </c>
      <c r="O496" s="8">
        <v>72.2</v>
      </c>
      <c r="P496" s="8">
        <v>312.80900000000003</v>
      </c>
      <c r="Q496" s="7">
        <v>0.84038109292626739</v>
      </c>
      <c r="R496" s="111">
        <v>9.2999999999999999E-2</v>
      </c>
      <c r="S496" s="124"/>
      <c r="T496" s="124"/>
      <c r="U496" s="124"/>
      <c r="V496" s="124"/>
      <c r="W496" s="7">
        <v>0.12833166507600269</v>
      </c>
      <c r="X496" s="7">
        <v>1.6538999999999997</v>
      </c>
      <c r="Y496" s="122">
        <v>56.599999999999994</v>
      </c>
      <c r="Z496" s="99">
        <v>30.1</v>
      </c>
      <c r="AA496" s="122">
        <f t="shared" si="61"/>
        <v>2.5724052096966097</v>
      </c>
      <c r="AB496" s="122">
        <f t="shared" si="62"/>
        <v>5198.0830670926516</v>
      </c>
      <c r="AC496" t="s">
        <v>910</v>
      </c>
    </row>
    <row r="497" spans="1:29" x14ac:dyDescent="0.35">
      <c r="A497" s="34" t="s">
        <v>77</v>
      </c>
      <c r="B497" s="14">
        <f t="shared" si="72"/>
        <v>8</v>
      </c>
      <c r="C497" s="8" t="s">
        <v>46</v>
      </c>
      <c r="D497" s="14">
        <v>4</v>
      </c>
      <c r="E497" s="14">
        <v>2773.2</v>
      </c>
      <c r="F497" s="14">
        <v>2774</v>
      </c>
      <c r="G497" s="14">
        <f t="shared" si="73"/>
        <v>2725.2</v>
      </c>
      <c r="H497" s="8">
        <v>7</v>
      </c>
      <c r="I497" s="78">
        <v>26.981707317073173</v>
      </c>
      <c r="J497" s="78">
        <v>5.4573170731707314</v>
      </c>
      <c r="K497" s="8">
        <v>0.17100000000000001</v>
      </c>
      <c r="L497" s="8">
        <v>1667</v>
      </c>
      <c r="M497" s="8">
        <v>0.40500000000000003</v>
      </c>
      <c r="N497" s="8">
        <v>2370</v>
      </c>
      <c r="O497" s="8">
        <v>40.799999999999997</v>
      </c>
      <c r="P497" s="8">
        <v>312.80900000000003</v>
      </c>
      <c r="Q497" s="7">
        <v>0.84038109292626739</v>
      </c>
      <c r="R497" s="111">
        <v>9.2999999999999999E-2</v>
      </c>
      <c r="S497" s="124"/>
      <c r="T497" s="124"/>
      <c r="U497" s="124"/>
      <c r="V497" s="124"/>
      <c r="W497" s="7">
        <v>0.12833166507600269</v>
      </c>
      <c r="X497" s="7">
        <v>1.6538999999999997</v>
      </c>
      <c r="Y497" s="122">
        <v>56.599999999999994</v>
      </c>
      <c r="Z497" s="99">
        <v>30.1</v>
      </c>
      <c r="AA497" s="122">
        <f t="shared" si="61"/>
        <v>1.2791115983789414</v>
      </c>
      <c r="AB497" s="122">
        <f t="shared" si="62"/>
        <v>9748.5380116959059</v>
      </c>
      <c r="AC497" t="s">
        <v>911</v>
      </c>
    </row>
    <row r="498" spans="1:29" x14ac:dyDescent="0.35">
      <c r="A498" s="34" t="s">
        <v>77</v>
      </c>
      <c r="B498" s="14">
        <v>7</v>
      </c>
      <c r="C498" s="8" t="s">
        <v>45</v>
      </c>
      <c r="D498" s="14">
        <v>1</v>
      </c>
      <c r="E498" s="14">
        <v>2796.8</v>
      </c>
      <c r="F498" s="14">
        <v>2797.6</v>
      </c>
      <c r="G498" s="14">
        <f t="shared" si="73"/>
        <v>2748.8</v>
      </c>
      <c r="H498" s="8">
        <v>7</v>
      </c>
      <c r="I498" s="78">
        <v>38.475609756097562</v>
      </c>
      <c r="J498" s="78">
        <v>12.621951219512196</v>
      </c>
      <c r="K498" s="8">
        <v>0.27500000000000002</v>
      </c>
      <c r="L498" s="8">
        <v>1923</v>
      </c>
      <c r="M498" s="8">
        <v>0.58499999999999996</v>
      </c>
      <c r="N498" s="8">
        <v>3080</v>
      </c>
      <c r="O498" s="8">
        <v>34.9</v>
      </c>
      <c r="P498" s="8">
        <v>318.21899999999999</v>
      </c>
      <c r="Q498" s="7">
        <v>0.9185954306685995</v>
      </c>
      <c r="R498" s="111">
        <v>9.1999999999999998E-2</v>
      </c>
      <c r="S498" s="124">
        <v>2081.9001959390871</v>
      </c>
      <c r="T498" s="124">
        <v>6590.0353426395886</v>
      </c>
      <c r="U498" s="124">
        <v>9447.2308725888324</v>
      </c>
      <c r="V498" s="124">
        <v>4.083561928934011</v>
      </c>
      <c r="W498" s="7">
        <v>0.13092948717948719</v>
      </c>
      <c r="X498" s="7">
        <v>0.98039999999999994</v>
      </c>
      <c r="Y498" s="122">
        <v>56.8</v>
      </c>
      <c r="Z498" s="99">
        <v>30.2</v>
      </c>
      <c r="AA498" s="122">
        <f t="shared" si="61"/>
        <v>6.7843526546698403</v>
      </c>
      <c r="AB498" s="122">
        <f t="shared" si="62"/>
        <v>6992.7272727272721</v>
      </c>
      <c r="AC498" t="s">
        <v>912</v>
      </c>
    </row>
    <row r="499" spans="1:29" x14ac:dyDescent="0.35">
      <c r="A499" s="34" t="s">
        <v>77</v>
      </c>
      <c r="B499" s="14">
        <f t="shared" ref="B499:B501" si="74">B498</f>
        <v>7</v>
      </c>
      <c r="C499" s="8" t="s">
        <v>45</v>
      </c>
      <c r="D499" s="14">
        <v>2</v>
      </c>
      <c r="E499" s="14">
        <v>2809</v>
      </c>
      <c r="F499" s="14">
        <v>2809.6</v>
      </c>
      <c r="G499" s="14">
        <f t="shared" si="73"/>
        <v>2761</v>
      </c>
      <c r="H499" s="8">
        <v>5</v>
      </c>
      <c r="I499" s="78">
        <v>38.475609756097562</v>
      </c>
      <c r="J499" s="78">
        <v>12.621951219512196</v>
      </c>
      <c r="K499" s="8">
        <v>0.27500000000000002</v>
      </c>
      <c r="L499" s="8">
        <v>1923</v>
      </c>
      <c r="M499" s="8">
        <v>0.58499999999999996</v>
      </c>
      <c r="N499" s="8">
        <v>3080</v>
      </c>
      <c r="O499" s="8">
        <v>34.9</v>
      </c>
      <c r="P499" s="8">
        <v>318.21899999999999</v>
      </c>
      <c r="Q499" s="7">
        <v>0.9185954306685995</v>
      </c>
      <c r="R499" s="111">
        <v>9.1999999999999998E-2</v>
      </c>
      <c r="S499" s="124">
        <v>2081.9001959390871</v>
      </c>
      <c r="T499" s="124">
        <v>6590.0353426395886</v>
      </c>
      <c r="U499" s="124">
        <v>9447.2308725888324</v>
      </c>
      <c r="V499" s="124">
        <v>4.083561928934011</v>
      </c>
      <c r="W499" s="7">
        <v>0.13092948717948719</v>
      </c>
      <c r="X499" s="7">
        <v>0.98039999999999994</v>
      </c>
      <c r="Y499" s="122">
        <v>56.8</v>
      </c>
      <c r="Z499" s="99">
        <v>30.2</v>
      </c>
      <c r="AA499" s="122">
        <f t="shared" si="61"/>
        <v>6.7843526546698403</v>
      </c>
      <c r="AB499" s="122">
        <f t="shared" si="62"/>
        <v>6992.7272727272721</v>
      </c>
      <c r="AC499" t="s">
        <v>913</v>
      </c>
    </row>
    <row r="500" spans="1:29" x14ac:dyDescent="0.35">
      <c r="A500" s="34" t="s">
        <v>77</v>
      </c>
      <c r="B500" s="14">
        <f t="shared" si="74"/>
        <v>7</v>
      </c>
      <c r="C500" s="8" t="s">
        <v>45</v>
      </c>
      <c r="D500" s="14">
        <v>3</v>
      </c>
      <c r="E500" s="14">
        <v>2822.4</v>
      </c>
      <c r="F500" s="14">
        <v>2823</v>
      </c>
      <c r="G500" s="14">
        <f t="shared" si="73"/>
        <v>2774.4</v>
      </c>
      <c r="H500" s="8">
        <v>5</v>
      </c>
      <c r="I500" s="78">
        <v>38.475609756097562</v>
      </c>
      <c r="J500" s="78">
        <v>12.621951219512196</v>
      </c>
      <c r="K500" s="8">
        <v>0.27500000000000002</v>
      </c>
      <c r="L500" s="8">
        <v>1923</v>
      </c>
      <c r="M500" s="8">
        <v>0.58499999999999996</v>
      </c>
      <c r="N500" s="8">
        <v>3080</v>
      </c>
      <c r="O500" s="8">
        <v>34.9</v>
      </c>
      <c r="P500" s="8">
        <v>318.21899999999999</v>
      </c>
      <c r="Q500" s="7">
        <v>0.9185954306685995</v>
      </c>
      <c r="R500" s="111">
        <v>9.1999999999999998E-2</v>
      </c>
      <c r="S500" s="124">
        <v>2081.9001959390871</v>
      </c>
      <c r="T500" s="124">
        <v>6590.0353426395886</v>
      </c>
      <c r="U500" s="124">
        <v>9447.2308725888324</v>
      </c>
      <c r="V500" s="124">
        <v>4.083561928934011</v>
      </c>
      <c r="W500" s="7">
        <v>0.13092948717948719</v>
      </c>
      <c r="X500" s="7">
        <v>0.98039999999999994</v>
      </c>
      <c r="Y500" s="122">
        <v>56.8</v>
      </c>
      <c r="Z500" s="99">
        <v>30.2</v>
      </c>
      <c r="AA500" s="122">
        <f t="shared" si="61"/>
        <v>6.7843526546698403</v>
      </c>
      <c r="AB500" s="122">
        <f t="shared" si="62"/>
        <v>6992.7272727272721</v>
      </c>
      <c r="AC500" t="s">
        <v>914</v>
      </c>
    </row>
    <row r="501" spans="1:29" x14ac:dyDescent="0.35">
      <c r="A501" s="34" t="s">
        <v>77</v>
      </c>
      <c r="B501" s="14">
        <f t="shared" si="74"/>
        <v>7</v>
      </c>
      <c r="C501" s="8" t="s">
        <v>45</v>
      </c>
      <c r="D501" s="14">
        <v>4</v>
      </c>
      <c r="E501" s="14">
        <v>2839.8</v>
      </c>
      <c r="F501" s="14">
        <v>2840.8</v>
      </c>
      <c r="G501" s="14">
        <f t="shared" si="73"/>
        <v>2791.8</v>
      </c>
      <c r="H501" s="8">
        <v>9</v>
      </c>
      <c r="I501" s="78">
        <v>36.890243902439025</v>
      </c>
      <c r="J501" s="78">
        <v>58.231707317073173</v>
      </c>
      <c r="K501" s="8">
        <v>0.11799999999999999</v>
      </c>
      <c r="L501" s="8">
        <v>1484</v>
      </c>
      <c r="M501" s="8">
        <v>0.28699999999999998</v>
      </c>
      <c r="N501" s="8">
        <v>1119</v>
      </c>
      <c r="O501" s="8">
        <v>14.1</v>
      </c>
      <c r="P501" s="8">
        <v>318.21899999999999</v>
      </c>
      <c r="Q501" s="7">
        <v>0.9185954306685995</v>
      </c>
      <c r="R501" s="111">
        <v>9.1999999999999998E-2</v>
      </c>
      <c r="S501" s="124">
        <v>2081.9001959390871</v>
      </c>
      <c r="T501" s="124">
        <v>6590.0353426395886</v>
      </c>
      <c r="U501" s="124">
        <v>9447.2308725888324</v>
      </c>
      <c r="V501" s="124">
        <v>4.083561928934011</v>
      </c>
      <c r="W501" s="7">
        <v>0.13092948717948719</v>
      </c>
      <c r="X501" s="7">
        <v>0.98039999999999994</v>
      </c>
      <c r="Y501" s="122">
        <v>56.8</v>
      </c>
      <c r="Z501" s="99">
        <v>30.2</v>
      </c>
      <c r="AA501" s="122">
        <f t="shared" si="61"/>
        <v>12.877061496133255</v>
      </c>
      <c r="AB501" s="122">
        <f t="shared" si="62"/>
        <v>12576.271186440679</v>
      </c>
      <c r="AC501" t="s">
        <v>915</v>
      </c>
    </row>
    <row r="502" spans="1:29" x14ac:dyDescent="0.35">
      <c r="A502" s="34" t="s">
        <v>77</v>
      </c>
      <c r="B502" s="14">
        <v>6</v>
      </c>
      <c r="C502" s="8" t="s">
        <v>44</v>
      </c>
      <c r="D502" s="14">
        <v>1</v>
      </c>
      <c r="E502" s="14">
        <v>2978.2</v>
      </c>
      <c r="F502" s="14">
        <v>2979</v>
      </c>
      <c r="G502" s="14">
        <f t="shared" si="73"/>
        <v>2930.2</v>
      </c>
      <c r="H502" s="8">
        <v>7</v>
      </c>
      <c r="I502" s="78">
        <v>34.146341463414636</v>
      </c>
      <c r="J502" s="78">
        <v>11.951219512195124</v>
      </c>
      <c r="K502" s="8">
        <v>0.33</v>
      </c>
      <c r="L502" s="8">
        <v>556</v>
      </c>
      <c r="M502" s="8">
        <v>0.39400000000000002</v>
      </c>
      <c r="N502" s="8">
        <v>3127</v>
      </c>
      <c r="O502" s="8">
        <v>14.2</v>
      </c>
      <c r="P502" s="8">
        <v>316.21699999999998</v>
      </c>
      <c r="Q502" s="7">
        <v>0.84877321427746877</v>
      </c>
      <c r="R502" s="111">
        <v>9.9000000000000005E-2</v>
      </c>
      <c r="S502" s="124">
        <v>1646.76040826087</v>
      </c>
      <c r="T502" s="124">
        <v>6463.0091204347809</v>
      </c>
      <c r="U502" s="124">
        <v>9832.2431178260831</v>
      </c>
      <c r="V502" s="124">
        <v>3.8688395652173901</v>
      </c>
      <c r="W502" s="7">
        <v>0.15938668661181749</v>
      </c>
      <c r="X502" s="7">
        <v>2.5571999999999999</v>
      </c>
      <c r="Y502" s="122">
        <v>52</v>
      </c>
      <c r="Z502" s="99">
        <v>30.1</v>
      </c>
      <c r="AA502" s="122">
        <f t="shared" si="61"/>
        <v>6.8412278405710909</v>
      </c>
      <c r="AB502" s="122">
        <f t="shared" si="62"/>
        <v>1684.8484848484848</v>
      </c>
      <c r="AC502" t="s">
        <v>916</v>
      </c>
    </row>
    <row r="503" spans="1:29" x14ac:dyDescent="0.35">
      <c r="A503" s="34" t="s">
        <v>77</v>
      </c>
      <c r="B503" s="14">
        <f t="shared" ref="B503:B505" si="75">B502</f>
        <v>6</v>
      </c>
      <c r="C503" s="8" t="s">
        <v>44</v>
      </c>
      <c r="D503" s="14">
        <v>2</v>
      </c>
      <c r="E503" s="14">
        <v>3012.4</v>
      </c>
      <c r="F503" s="14">
        <v>3013</v>
      </c>
      <c r="G503" s="14">
        <f t="shared" si="73"/>
        <v>2964.4</v>
      </c>
      <c r="H503" s="8">
        <v>5</v>
      </c>
      <c r="I503" s="78">
        <v>34.146341463414636</v>
      </c>
      <c r="J503" s="78">
        <v>11.951219512195124</v>
      </c>
      <c r="K503" s="8">
        <v>0.33</v>
      </c>
      <c r="L503" s="8">
        <v>556</v>
      </c>
      <c r="M503" s="8">
        <v>0.39400000000000002</v>
      </c>
      <c r="N503" s="8">
        <v>3127</v>
      </c>
      <c r="O503" s="8">
        <v>14.2</v>
      </c>
      <c r="P503" s="8">
        <v>316.21699999999998</v>
      </c>
      <c r="Q503" s="7">
        <v>0.84877321427746877</v>
      </c>
      <c r="R503" s="111">
        <v>9.9000000000000005E-2</v>
      </c>
      <c r="S503" s="124">
        <v>1646.76040826087</v>
      </c>
      <c r="T503" s="124">
        <v>6463.0091204347809</v>
      </c>
      <c r="U503" s="124">
        <v>9832.2431178260831</v>
      </c>
      <c r="V503" s="124">
        <v>3.8688395652173901</v>
      </c>
      <c r="W503" s="7">
        <v>0.15938668661181749</v>
      </c>
      <c r="X503" s="7">
        <v>2.5571999999999999</v>
      </c>
      <c r="Y503" s="122">
        <v>52</v>
      </c>
      <c r="Z503" s="99">
        <v>30.1</v>
      </c>
      <c r="AA503" s="122">
        <f t="shared" si="61"/>
        <v>6.8412278405710909</v>
      </c>
      <c r="AB503" s="122">
        <f t="shared" si="62"/>
        <v>1684.8484848484848</v>
      </c>
      <c r="AC503" t="s">
        <v>917</v>
      </c>
    </row>
    <row r="504" spans="1:29" x14ac:dyDescent="0.35">
      <c r="A504" s="34" t="s">
        <v>77</v>
      </c>
      <c r="B504" s="14">
        <f t="shared" si="75"/>
        <v>6</v>
      </c>
      <c r="C504" s="8" t="s">
        <v>44</v>
      </c>
      <c r="D504" s="14">
        <v>3</v>
      </c>
      <c r="E504" s="14">
        <v>3022.6</v>
      </c>
      <c r="F504" s="14">
        <v>3023.4</v>
      </c>
      <c r="G504" s="14">
        <f t="shared" si="73"/>
        <v>2974.6</v>
      </c>
      <c r="H504" s="8">
        <v>7</v>
      </c>
      <c r="I504" s="78">
        <v>32.31707317073171</v>
      </c>
      <c r="J504" s="78">
        <v>3.1402439024390247</v>
      </c>
      <c r="K504" s="8">
        <v>0.28899999999999998</v>
      </c>
      <c r="L504" s="8">
        <v>642</v>
      </c>
      <c r="M504" s="8">
        <v>0.32300000000000001</v>
      </c>
      <c r="N504" s="8">
        <v>2717</v>
      </c>
      <c r="O504" s="8">
        <v>14.4</v>
      </c>
      <c r="P504" s="8">
        <v>316.21699999999998</v>
      </c>
      <c r="Q504" s="7">
        <v>0.84877321427746877</v>
      </c>
      <c r="R504" s="111">
        <v>9.9000000000000005E-2</v>
      </c>
      <c r="S504" s="124">
        <v>1646.76040826087</v>
      </c>
      <c r="T504" s="124">
        <v>6463.0091204347809</v>
      </c>
      <c r="U504" s="124">
        <v>9832.2431178260831</v>
      </c>
      <c r="V504" s="124">
        <v>3.8688395652173901</v>
      </c>
      <c r="W504" s="7">
        <v>0.15938668661181749</v>
      </c>
      <c r="X504" s="7">
        <v>2.5571999999999999</v>
      </c>
      <c r="Y504" s="122">
        <v>52</v>
      </c>
      <c r="Z504" s="99">
        <v>30.1</v>
      </c>
      <c r="AA504" s="122">
        <f t="shared" si="61"/>
        <v>1.4898994422962524</v>
      </c>
      <c r="AB504" s="122">
        <f t="shared" si="62"/>
        <v>2221.4532871972319</v>
      </c>
      <c r="AC504" t="s">
        <v>918</v>
      </c>
    </row>
    <row r="505" spans="1:29" x14ac:dyDescent="0.35">
      <c r="A505" s="34" t="s">
        <v>77</v>
      </c>
      <c r="B505" s="14">
        <f t="shared" si="75"/>
        <v>6</v>
      </c>
      <c r="C505" s="8" t="s">
        <v>44</v>
      </c>
      <c r="D505" s="14">
        <v>4</v>
      </c>
      <c r="E505" s="14">
        <v>3036.4</v>
      </c>
      <c r="F505" s="14">
        <v>3037</v>
      </c>
      <c r="G505" s="14">
        <f t="shared" si="73"/>
        <v>2988.4</v>
      </c>
      <c r="H505" s="8">
        <v>5</v>
      </c>
      <c r="I505" s="78">
        <v>32.31707317073171</v>
      </c>
      <c r="J505" s="78">
        <v>3.1402439024390247</v>
      </c>
      <c r="K505" s="8">
        <v>0.28899999999999998</v>
      </c>
      <c r="L505" s="8">
        <v>642</v>
      </c>
      <c r="M505" s="8">
        <v>0.32300000000000001</v>
      </c>
      <c r="N505" s="8">
        <v>2717</v>
      </c>
      <c r="O505" s="8">
        <v>14.4</v>
      </c>
      <c r="P505" s="8">
        <v>316.21699999999998</v>
      </c>
      <c r="Q505" s="7">
        <v>0.84877321427746877</v>
      </c>
      <c r="R505" s="111">
        <v>9.9000000000000005E-2</v>
      </c>
      <c r="S505" s="124">
        <v>1646.76040826087</v>
      </c>
      <c r="T505" s="124">
        <v>6463.0091204347809</v>
      </c>
      <c r="U505" s="124">
        <v>9832.2431178260831</v>
      </c>
      <c r="V505" s="124">
        <v>3.8688395652173901</v>
      </c>
      <c r="W505" s="7">
        <v>0.15938668661181749</v>
      </c>
      <c r="X505" s="7">
        <v>2.5571999999999999</v>
      </c>
      <c r="Y505" s="122">
        <v>52</v>
      </c>
      <c r="Z505" s="99">
        <v>30.1</v>
      </c>
      <c r="AA505" s="122">
        <f t="shared" si="61"/>
        <v>1.4898994422962524</v>
      </c>
      <c r="AB505" s="122">
        <f t="shared" si="62"/>
        <v>2221.4532871972319</v>
      </c>
      <c r="AC505" t="s">
        <v>919</v>
      </c>
    </row>
    <row r="506" spans="1:29" x14ac:dyDescent="0.35">
      <c r="A506" s="34" t="s">
        <v>77</v>
      </c>
      <c r="B506" s="14">
        <v>5</v>
      </c>
      <c r="C506" s="8" t="s">
        <v>44</v>
      </c>
      <c r="D506" s="14">
        <v>1</v>
      </c>
      <c r="E506" s="14">
        <v>2978.2</v>
      </c>
      <c r="F506" s="14">
        <v>2979</v>
      </c>
      <c r="G506" s="14">
        <f t="shared" si="73"/>
        <v>2930.2</v>
      </c>
      <c r="H506" s="8">
        <v>7</v>
      </c>
      <c r="I506" s="78">
        <v>50.304878048780488</v>
      </c>
      <c r="J506" s="78">
        <v>5.6707317073170742</v>
      </c>
      <c r="K506" s="8">
        <v>0.29599999999999999</v>
      </c>
      <c r="L506" s="8">
        <v>2950</v>
      </c>
      <c r="M506" s="8">
        <v>0.53900000000000003</v>
      </c>
      <c r="N506" s="8">
        <v>4205</v>
      </c>
      <c r="O506" s="8">
        <v>77.7</v>
      </c>
      <c r="P506" s="8">
        <v>316.21699999999998</v>
      </c>
      <c r="Q506" s="7">
        <v>1.0518311876317628</v>
      </c>
      <c r="R506" s="111">
        <v>6.0999999999999999E-2</v>
      </c>
      <c r="S506" s="124">
        <v>2373.6211146341452</v>
      </c>
      <c r="T506" s="124">
        <v>6615.7316804878083</v>
      </c>
      <c r="U506" s="124">
        <v>10165.85481615853</v>
      </c>
      <c r="V506" s="124">
        <v>4.3931685975609804</v>
      </c>
      <c r="W506" s="7">
        <v>5.6939890710382517E-2</v>
      </c>
      <c r="X506" s="7">
        <v>0.62520000000000009</v>
      </c>
      <c r="Y506" s="122">
        <v>74.900000000000006</v>
      </c>
      <c r="Z506" s="99">
        <v>30.1</v>
      </c>
      <c r="AA506" s="122">
        <f t="shared" si="61"/>
        <v>4.2894797739440813</v>
      </c>
      <c r="AB506" s="122">
        <f t="shared" si="62"/>
        <v>9966.2162162162167</v>
      </c>
      <c r="AC506" t="s">
        <v>920</v>
      </c>
    </row>
    <row r="507" spans="1:29" x14ac:dyDescent="0.35">
      <c r="A507" s="34" t="s">
        <v>77</v>
      </c>
      <c r="B507" s="14">
        <f t="shared" ref="B507:B509" si="76">B506</f>
        <v>5</v>
      </c>
      <c r="C507" s="8" t="s">
        <v>44</v>
      </c>
      <c r="D507" s="14">
        <v>2</v>
      </c>
      <c r="E507" s="14">
        <v>3012.4</v>
      </c>
      <c r="F507" s="14">
        <v>3013</v>
      </c>
      <c r="G507" s="14">
        <f t="shared" si="73"/>
        <v>2964.4</v>
      </c>
      <c r="H507" s="8">
        <v>5</v>
      </c>
      <c r="I507" s="78">
        <v>50.304878048780488</v>
      </c>
      <c r="J507" s="78">
        <v>5.6707317073170742</v>
      </c>
      <c r="K507" s="8">
        <v>0.29599999999999999</v>
      </c>
      <c r="L507" s="8">
        <v>2950</v>
      </c>
      <c r="M507" s="8">
        <v>0.53900000000000003</v>
      </c>
      <c r="N507" s="8">
        <v>4205</v>
      </c>
      <c r="O507" s="8">
        <v>77.7</v>
      </c>
      <c r="P507" s="8">
        <v>316.21699999999998</v>
      </c>
      <c r="Q507" s="7">
        <v>1.0518311876317628</v>
      </c>
      <c r="R507" s="111">
        <v>6.0999999999999999E-2</v>
      </c>
      <c r="S507" s="124">
        <v>2373.6211146341452</v>
      </c>
      <c r="T507" s="124">
        <v>6615.7316804878083</v>
      </c>
      <c r="U507" s="124">
        <v>10165.85481615853</v>
      </c>
      <c r="V507" s="124">
        <v>4.3931685975609804</v>
      </c>
      <c r="W507" s="7">
        <v>5.6939890710382517E-2</v>
      </c>
      <c r="X507" s="7">
        <v>0.62520000000000009</v>
      </c>
      <c r="Y507" s="122">
        <v>74.900000000000006</v>
      </c>
      <c r="Z507" s="99">
        <v>30.1</v>
      </c>
      <c r="AA507" s="122">
        <f t="shared" si="61"/>
        <v>4.2894797739440813</v>
      </c>
      <c r="AB507" s="122">
        <f t="shared" si="62"/>
        <v>9966.2162162162167</v>
      </c>
      <c r="AC507" t="s">
        <v>921</v>
      </c>
    </row>
    <row r="508" spans="1:29" x14ac:dyDescent="0.35">
      <c r="A508" s="34" t="s">
        <v>77</v>
      </c>
      <c r="B508" s="14">
        <f t="shared" si="76"/>
        <v>5</v>
      </c>
      <c r="C508" s="8" t="s">
        <v>44</v>
      </c>
      <c r="D508" s="14">
        <v>3</v>
      </c>
      <c r="E508" s="14">
        <v>3022.6</v>
      </c>
      <c r="F508" s="14">
        <v>3023.4</v>
      </c>
      <c r="G508" s="14">
        <f t="shared" si="73"/>
        <v>2974.6</v>
      </c>
      <c r="H508" s="8">
        <v>7</v>
      </c>
      <c r="I508" s="78">
        <v>56.615853658536587</v>
      </c>
      <c r="J508" s="78">
        <v>4.0548780487804885</v>
      </c>
      <c r="K508" s="8">
        <v>0.22</v>
      </c>
      <c r="L508" s="8">
        <v>3457</v>
      </c>
      <c r="M508" s="8">
        <v>0.47599999999999998</v>
      </c>
      <c r="N508" s="8">
        <v>2461</v>
      </c>
      <c r="O508" s="8">
        <v>20.2</v>
      </c>
      <c r="P508" s="8">
        <v>316.21699999999998</v>
      </c>
      <c r="Q508" s="7">
        <v>1.0518311876317628</v>
      </c>
      <c r="R508" s="111">
        <v>6.0999999999999999E-2</v>
      </c>
      <c r="S508" s="124">
        <v>2373.6211146341452</v>
      </c>
      <c r="T508" s="124">
        <v>6615.7316804878083</v>
      </c>
      <c r="U508" s="124">
        <v>10165.85481615853</v>
      </c>
      <c r="V508" s="124">
        <v>4.3931685975609804</v>
      </c>
      <c r="W508" s="7">
        <v>5.6939890710382517E-2</v>
      </c>
      <c r="X508" s="7">
        <v>0.62520000000000009</v>
      </c>
      <c r="Y508" s="122">
        <v>74.900000000000006</v>
      </c>
      <c r="Z508" s="99">
        <v>30.1</v>
      </c>
      <c r="AA508" s="122">
        <f t="shared" si="61"/>
        <v>2.5656785916121359</v>
      </c>
      <c r="AB508" s="122">
        <f t="shared" si="62"/>
        <v>15713.636363636364</v>
      </c>
      <c r="AC508" t="s">
        <v>922</v>
      </c>
    </row>
    <row r="509" spans="1:29" x14ac:dyDescent="0.35">
      <c r="A509" s="34" t="s">
        <v>77</v>
      </c>
      <c r="B509" s="14">
        <f t="shared" si="76"/>
        <v>5</v>
      </c>
      <c r="C509" s="8" t="s">
        <v>44</v>
      </c>
      <c r="D509" s="14">
        <v>4</v>
      </c>
      <c r="E509" s="14">
        <v>3036.4</v>
      </c>
      <c r="F509" s="14">
        <v>3037</v>
      </c>
      <c r="G509" s="14">
        <f t="shared" si="73"/>
        <v>2988.4</v>
      </c>
      <c r="H509" s="8">
        <v>5</v>
      </c>
      <c r="I509" s="78">
        <v>39.664634146341463</v>
      </c>
      <c r="J509" s="78">
        <v>4.1768292682926829</v>
      </c>
      <c r="K509" s="8">
        <v>0.13100000000000001</v>
      </c>
      <c r="L509" s="8">
        <v>3139</v>
      </c>
      <c r="M509" s="8">
        <v>0.36899999999999999</v>
      </c>
      <c r="N509" s="8">
        <v>1288</v>
      </c>
      <c r="O509" s="8">
        <v>30.2</v>
      </c>
      <c r="P509" s="8">
        <v>316.21699999999998</v>
      </c>
      <c r="Q509" s="7">
        <v>1.0518311876317628</v>
      </c>
      <c r="R509" s="111">
        <v>6.0999999999999999E-2</v>
      </c>
      <c r="S509" s="124">
        <v>2373.6211146341452</v>
      </c>
      <c r="T509" s="124">
        <v>6615.7316804878083</v>
      </c>
      <c r="U509" s="124">
        <v>10165.85481615853</v>
      </c>
      <c r="V509" s="124">
        <v>4.3931685975609804</v>
      </c>
      <c r="W509" s="7">
        <v>5.6939890710382517E-2</v>
      </c>
      <c r="X509" s="7">
        <v>0.62520000000000009</v>
      </c>
      <c r="Y509" s="122">
        <v>74.900000000000006</v>
      </c>
      <c r="Z509" s="99">
        <v>30.1</v>
      </c>
      <c r="AA509" s="122">
        <f t="shared" si="61"/>
        <v>1.1025167195865555</v>
      </c>
      <c r="AB509" s="122">
        <f t="shared" si="62"/>
        <v>23961.832061068701</v>
      </c>
      <c r="AC509" t="s">
        <v>923</v>
      </c>
    </row>
    <row r="510" spans="1:29" x14ac:dyDescent="0.35">
      <c r="A510" s="34" t="s">
        <v>77</v>
      </c>
      <c r="B510" s="14">
        <v>4</v>
      </c>
      <c r="C510" s="8" t="s">
        <v>44</v>
      </c>
      <c r="D510" s="14">
        <v>1</v>
      </c>
      <c r="E510" s="14">
        <v>3081.6</v>
      </c>
      <c r="F510" s="14">
        <v>3082.2</v>
      </c>
      <c r="G510" s="14">
        <f t="shared" si="73"/>
        <v>3033.6</v>
      </c>
      <c r="H510" s="8">
        <v>5</v>
      </c>
      <c r="I510" s="78">
        <v>12.256097560975611</v>
      </c>
      <c r="J510" s="78">
        <v>7.225609756097561</v>
      </c>
      <c r="K510" s="8">
        <v>1E-3</v>
      </c>
      <c r="L510" s="8">
        <v>858</v>
      </c>
      <c r="M510" s="8">
        <v>0.124</v>
      </c>
      <c r="N510" s="8">
        <v>0</v>
      </c>
      <c r="O510" s="8">
        <v>0</v>
      </c>
      <c r="P510" s="8">
        <v>162.70500000000001</v>
      </c>
      <c r="Q510" s="7">
        <v>1.2343395186529931</v>
      </c>
      <c r="R510" s="111">
        <v>7.9000000000000001E-2</v>
      </c>
      <c r="S510" s="124">
        <v>2339.722813537117</v>
      </c>
      <c r="T510" s="124">
        <v>6937.8672026200893</v>
      </c>
      <c r="U510" s="124">
        <v>10573.65518209607</v>
      </c>
      <c r="V510" s="124">
        <v>5.1834113537117901</v>
      </c>
      <c r="W510" s="7">
        <v>0.10404505888376855</v>
      </c>
      <c r="X510" s="7">
        <v>0.60959999999999992</v>
      </c>
      <c r="Y510" s="122">
        <v>64.2</v>
      </c>
      <c r="Z510" s="99">
        <v>15</v>
      </c>
      <c r="AA510" s="122">
        <f t="shared" si="61"/>
        <v>4.4987351279000597E-3</v>
      </c>
      <c r="AB510" s="122">
        <f t="shared" si="62"/>
        <v>858000</v>
      </c>
      <c r="AC510" t="s">
        <v>924</v>
      </c>
    </row>
    <row r="511" spans="1:29" x14ac:dyDescent="0.35">
      <c r="A511" s="34" t="s">
        <v>77</v>
      </c>
      <c r="B511" s="14">
        <f t="shared" ref="B511:B513" si="77">B510</f>
        <v>4</v>
      </c>
      <c r="C511" s="8" t="s">
        <v>44</v>
      </c>
      <c r="D511" s="14">
        <v>2</v>
      </c>
      <c r="E511" s="14">
        <v>3111.8</v>
      </c>
      <c r="F511" s="14">
        <v>3112.6</v>
      </c>
      <c r="G511" s="14">
        <f t="shared" si="73"/>
        <v>3063.8</v>
      </c>
      <c r="H511" s="8">
        <v>7</v>
      </c>
      <c r="I511" s="78">
        <v>12.256097560975611</v>
      </c>
      <c r="J511" s="78">
        <v>7.225609756097561</v>
      </c>
      <c r="K511" s="8">
        <v>1E-3</v>
      </c>
      <c r="L511" s="8">
        <v>858</v>
      </c>
      <c r="M511" s="8">
        <v>0.124</v>
      </c>
      <c r="N511" s="8">
        <v>0</v>
      </c>
      <c r="O511" s="8">
        <v>0</v>
      </c>
      <c r="P511" s="8">
        <v>162.70500000000001</v>
      </c>
      <c r="Q511" s="7">
        <v>1.2343395186529931</v>
      </c>
      <c r="R511" s="111">
        <v>7.9000000000000001E-2</v>
      </c>
      <c r="S511" s="124">
        <v>2339.722813537117</v>
      </c>
      <c r="T511" s="124">
        <v>6937.8672026200893</v>
      </c>
      <c r="U511" s="124">
        <v>10573.65518209607</v>
      </c>
      <c r="V511" s="124">
        <v>5.1834113537117901</v>
      </c>
      <c r="W511" s="7">
        <v>0.10404505888376855</v>
      </c>
      <c r="X511" s="7">
        <v>0.60959999999999992</v>
      </c>
      <c r="Y511" s="122">
        <v>64.2</v>
      </c>
      <c r="Z511" s="99">
        <v>15</v>
      </c>
      <c r="AA511" s="122">
        <f t="shared" si="61"/>
        <v>4.4987351279000597E-3</v>
      </c>
      <c r="AB511" s="122">
        <f t="shared" si="62"/>
        <v>858000</v>
      </c>
      <c r="AC511" t="s">
        <v>925</v>
      </c>
    </row>
    <row r="512" spans="1:29" x14ac:dyDescent="0.35">
      <c r="A512" s="34" t="s">
        <v>77</v>
      </c>
      <c r="B512" s="14">
        <f t="shared" si="77"/>
        <v>4</v>
      </c>
      <c r="C512" s="8" t="s">
        <v>44</v>
      </c>
      <c r="D512" s="14">
        <v>3</v>
      </c>
      <c r="E512" s="14">
        <v>3124.2</v>
      </c>
      <c r="F512" s="14">
        <v>3125</v>
      </c>
      <c r="G512" s="14">
        <f t="shared" si="73"/>
        <v>3076.2</v>
      </c>
      <c r="H512" s="8">
        <v>7</v>
      </c>
      <c r="I512" s="78">
        <v>29.329268292682929</v>
      </c>
      <c r="J512" s="78">
        <v>7.5609756097560981</v>
      </c>
      <c r="K512" s="8">
        <v>0.246</v>
      </c>
      <c r="L512" s="8">
        <v>4756</v>
      </c>
      <c r="M512" s="8">
        <v>0.53700000000000003</v>
      </c>
      <c r="N512" s="8">
        <v>2239</v>
      </c>
      <c r="O512" s="8">
        <v>71</v>
      </c>
      <c r="P512" s="8">
        <v>162.70500000000001</v>
      </c>
      <c r="Q512" s="7">
        <v>1.2343395186529931</v>
      </c>
      <c r="R512" s="111">
        <v>7.9000000000000001E-2</v>
      </c>
      <c r="S512" s="124">
        <v>2339.722813537117</v>
      </c>
      <c r="T512" s="124">
        <v>6937.8672026200893</v>
      </c>
      <c r="U512" s="124">
        <v>10573.65518209607</v>
      </c>
      <c r="V512" s="124">
        <v>5.1834113537117901</v>
      </c>
      <c r="W512" s="7">
        <v>0.10404505888376855</v>
      </c>
      <c r="X512" s="7">
        <v>0.60959999999999992</v>
      </c>
      <c r="Y512" s="122">
        <v>64.2</v>
      </c>
      <c r="Z512" s="99">
        <v>15</v>
      </c>
      <c r="AA512" s="122">
        <f t="shared" si="61"/>
        <v>2.7712639024390242</v>
      </c>
      <c r="AB512" s="122">
        <f t="shared" si="62"/>
        <v>19333.333333333332</v>
      </c>
      <c r="AC512" t="s">
        <v>926</v>
      </c>
    </row>
    <row r="513" spans="1:29" x14ac:dyDescent="0.35">
      <c r="A513" s="34" t="s">
        <v>77</v>
      </c>
      <c r="B513" s="14">
        <f t="shared" si="77"/>
        <v>4</v>
      </c>
      <c r="C513" s="8" t="s">
        <v>44</v>
      </c>
      <c r="D513" s="14">
        <v>4</v>
      </c>
      <c r="E513" s="14">
        <v>3135.2</v>
      </c>
      <c r="F513" s="14">
        <v>3136</v>
      </c>
      <c r="G513" s="14">
        <f t="shared" si="73"/>
        <v>3087.2</v>
      </c>
      <c r="H513" s="8">
        <v>7</v>
      </c>
      <c r="I513" s="78">
        <v>34.603658536585371</v>
      </c>
      <c r="J513" s="78">
        <v>5.1524390243902438</v>
      </c>
      <c r="K513" s="8">
        <v>0.19</v>
      </c>
      <c r="L513" s="8">
        <v>4903</v>
      </c>
      <c r="M513" s="8">
        <v>0.45800000000000002</v>
      </c>
      <c r="N513" s="8">
        <v>1402</v>
      </c>
      <c r="O513" s="8">
        <v>40</v>
      </c>
      <c r="P513" s="8">
        <v>162.70500000000001</v>
      </c>
      <c r="Q513" s="7">
        <v>1.2343395186529931</v>
      </c>
      <c r="R513" s="111">
        <v>7.9000000000000001E-2</v>
      </c>
      <c r="S513" s="124">
        <v>2339.722813537117</v>
      </c>
      <c r="T513" s="124">
        <v>6937.8672026200893</v>
      </c>
      <c r="U513" s="124">
        <v>10573.65518209607</v>
      </c>
      <c r="V513" s="124">
        <v>5.1834113537117901</v>
      </c>
      <c r="W513" s="7">
        <v>0.10404505888376855</v>
      </c>
      <c r="X513" s="7">
        <v>0.60959999999999992</v>
      </c>
      <c r="Y513" s="122">
        <v>64.2</v>
      </c>
      <c r="Z513" s="99">
        <v>15</v>
      </c>
      <c r="AA513" s="122">
        <f t="shared" si="61"/>
        <v>1.7208863585663297</v>
      </c>
      <c r="AB513" s="122">
        <f t="shared" si="62"/>
        <v>25805.263157894737</v>
      </c>
      <c r="AC513" t="s">
        <v>927</v>
      </c>
    </row>
    <row r="514" spans="1:29" x14ac:dyDescent="0.35">
      <c r="A514" s="34" t="s">
        <v>77</v>
      </c>
      <c r="B514" s="14">
        <v>3</v>
      </c>
      <c r="C514" s="8" t="s">
        <v>44</v>
      </c>
      <c r="D514" s="14">
        <v>1</v>
      </c>
      <c r="E514" s="14">
        <v>3204.4</v>
      </c>
      <c r="F514" s="14">
        <v>3205</v>
      </c>
      <c r="G514" s="14">
        <f t="shared" si="73"/>
        <v>3156.4</v>
      </c>
      <c r="H514" s="8">
        <v>5</v>
      </c>
      <c r="I514" s="78">
        <v>56.768292682926827</v>
      </c>
      <c r="J514" s="78">
        <v>23.292682926829272</v>
      </c>
      <c r="K514" s="8">
        <v>0.125</v>
      </c>
      <c r="L514" s="8"/>
      <c r="M514" s="8">
        <v>0.28499999999999998</v>
      </c>
      <c r="N514" s="8">
        <v>823</v>
      </c>
      <c r="O514" s="8">
        <v>13.1</v>
      </c>
      <c r="P514" s="8">
        <v>317.041</v>
      </c>
      <c r="Q514" s="7">
        <v>0.80034730432292189</v>
      </c>
      <c r="R514" s="111">
        <v>0.10199999999999999</v>
      </c>
      <c r="S514" s="124">
        <v>1706.295191891892</v>
      </c>
      <c r="T514" s="124">
        <v>7045.5682077702613</v>
      </c>
      <c r="U514" s="124">
        <v>11097.27664121622</v>
      </c>
      <c r="V514" s="124">
        <v>4.6250979729729718</v>
      </c>
      <c r="W514" s="7">
        <v>0.10835541423776719</v>
      </c>
      <c r="X514" s="7">
        <v>1.8402000000000003</v>
      </c>
      <c r="Y514" s="122">
        <v>51.6</v>
      </c>
      <c r="Z514" s="99">
        <v>30</v>
      </c>
      <c r="AA514" s="122">
        <f t="shared" si="61"/>
        <v>8.3965150951814405</v>
      </c>
      <c r="AB514" s="122">
        <f t="shared" si="62"/>
        <v>0</v>
      </c>
      <c r="AC514" t="s">
        <v>928</v>
      </c>
    </row>
    <row r="515" spans="1:29" x14ac:dyDescent="0.35">
      <c r="A515" s="34" t="s">
        <v>77</v>
      </c>
      <c r="B515" s="14">
        <f t="shared" ref="B515:B517" si="78">B514</f>
        <v>3</v>
      </c>
      <c r="C515" s="8" t="s">
        <v>44</v>
      </c>
      <c r="D515" s="14">
        <v>2</v>
      </c>
      <c r="E515" s="14">
        <v>3238.8</v>
      </c>
      <c r="F515" s="14">
        <v>3239.8</v>
      </c>
      <c r="G515" s="14">
        <f t="shared" si="73"/>
        <v>3190.8</v>
      </c>
      <c r="H515" s="8">
        <v>9</v>
      </c>
      <c r="I515" s="78">
        <v>56.768292682926827</v>
      </c>
      <c r="J515" s="78">
        <v>23.292682926829272</v>
      </c>
      <c r="K515" s="8">
        <v>0.125</v>
      </c>
      <c r="L515" s="8"/>
      <c r="M515" s="8">
        <v>0.28499999999999998</v>
      </c>
      <c r="N515" s="8">
        <v>823</v>
      </c>
      <c r="O515" s="8">
        <v>13.1</v>
      </c>
      <c r="P515" s="8">
        <v>317.041</v>
      </c>
      <c r="Q515" s="7">
        <v>0.80034730432292189</v>
      </c>
      <c r="R515" s="111">
        <v>0.10199999999999999</v>
      </c>
      <c r="S515" s="124">
        <v>1706.295191891892</v>
      </c>
      <c r="T515" s="124">
        <v>7045.5682077702613</v>
      </c>
      <c r="U515" s="124">
        <v>11097.27664121622</v>
      </c>
      <c r="V515" s="124">
        <v>4.6250979729729718</v>
      </c>
      <c r="W515" s="7">
        <v>0.10835541423776719</v>
      </c>
      <c r="X515" s="7">
        <v>1.8402000000000003</v>
      </c>
      <c r="Y515" s="122">
        <v>51.6</v>
      </c>
      <c r="Z515" s="99">
        <v>30</v>
      </c>
      <c r="AA515" s="122">
        <f t="shared" ref="AA515:AA578" si="79">I515*J515*K515*2*0.0254</f>
        <v>8.3965150951814405</v>
      </c>
      <c r="AB515" s="122">
        <f t="shared" ref="AB515:AB578" si="80">L515/K515</f>
        <v>0</v>
      </c>
      <c r="AC515" t="s">
        <v>929</v>
      </c>
    </row>
    <row r="516" spans="1:29" x14ac:dyDescent="0.35">
      <c r="A516" s="34" t="s">
        <v>77</v>
      </c>
      <c r="B516" s="14">
        <f t="shared" si="78"/>
        <v>3</v>
      </c>
      <c r="C516" s="8" t="s">
        <v>44</v>
      </c>
      <c r="D516" s="14">
        <v>3</v>
      </c>
      <c r="E516" s="14">
        <v>3255.4</v>
      </c>
      <c r="F516" s="14">
        <v>3256</v>
      </c>
      <c r="G516" s="14">
        <f t="shared" si="73"/>
        <v>3207.4</v>
      </c>
      <c r="H516" s="8">
        <v>5</v>
      </c>
      <c r="I516" s="78">
        <v>56.768292682926827</v>
      </c>
      <c r="J516" s="78">
        <v>23.292682926829272</v>
      </c>
      <c r="K516" s="8">
        <v>0.125</v>
      </c>
      <c r="L516" s="8"/>
      <c r="M516" s="8">
        <v>0.28499999999999998</v>
      </c>
      <c r="N516" s="8">
        <v>823</v>
      </c>
      <c r="O516" s="8">
        <v>13.1</v>
      </c>
      <c r="P516" s="8">
        <v>317.041</v>
      </c>
      <c r="Q516" s="7">
        <v>0.80034730432292189</v>
      </c>
      <c r="R516" s="111">
        <v>0.10199999999999999</v>
      </c>
      <c r="S516" s="124">
        <v>1706.295191891892</v>
      </c>
      <c r="T516" s="124">
        <v>7045.5682077702613</v>
      </c>
      <c r="U516" s="124">
        <v>11097.27664121622</v>
      </c>
      <c r="V516" s="124">
        <v>4.6250979729729718</v>
      </c>
      <c r="W516" s="7">
        <v>0.10835541423776719</v>
      </c>
      <c r="X516" s="7">
        <v>1.8402000000000003</v>
      </c>
      <c r="Y516" s="122">
        <v>51.6</v>
      </c>
      <c r="Z516" s="99">
        <v>30</v>
      </c>
      <c r="AA516" s="122">
        <f t="shared" si="79"/>
        <v>8.3965150951814405</v>
      </c>
      <c r="AB516" s="122">
        <f t="shared" si="80"/>
        <v>0</v>
      </c>
      <c r="AC516" t="s">
        <v>930</v>
      </c>
    </row>
    <row r="517" spans="1:29" x14ac:dyDescent="0.35">
      <c r="A517" s="34" t="s">
        <v>77</v>
      </c>
      <c r="B517" s="14">
        <f t="shared" si="78"/>
        <v>3</v>
      </c>
      <c r="C517" s="8" t="s">
        <v>44</v>
      </c>
      <c r="D517" s="14">
        <v>4</v>
      </c>
      <c r="E517" s="14">
        <v>3269</v>
      </c>
      <c r="F517" s="14">
        <v>3270</v>
      </c>
      <c r="G517" s="14">
        <f t="shared" si="73"/>
        <v>3221</v>
      </c>
      <c r="H517" s="8">
        <v>9</v>
      </c>
      <c r="I517" s="78">
        <v>56.768292682926827</v>
      </c>
      <c r="J517" s="78">
        <v>23.292682926829272</v>
      </c>
      <c r="K517" s="8">
        <v>0.125</v>
      </c>
      <c r="L517" s="8"/>
      <c r="M517" s="8">
        <v>0.28499999999999998</v>
      </c>
      <c r="N517" s="8">
        <v>823</v>
      </c>
      <c r="O517" s="8">
        <v>13.1</v>
      </c>
      <c r="P517" s="8">
        <v>317.041</v>
      </c>
      <c r="Q517" s="7">
        <v>0.80034730432292189</v>
      </c>
      <c r="R517" s="111">
        <v>0.10199999999999999</v>
      </c>
      <c r="S517" s="124">
        <v>1706.295191891892</v>
      </c>
      <c r="T517" s="124">
        <v>7045.5682077702613</v>
      </c>
      <c r="U517" s="124">
        <v>11097.27664121622</v>
      </c>
      <c r="V517" s="124">
        <v>4.6250979729729718</v>
      </c>
      <c r="W517" s="7">
        <v>0.10835541423776719</v>
      </c>
      <c r="X517" s="7">
        <v>1.8402000000000003</v>
      </c>
      <c r="Y517" s="122">
        <v>51.6</v>
      </c>
      <c r="Z517" s="99">
        <v>30</v>
      </c>
      <c r="AA517" s="122">
        <f t="shared" si="79"/>
        <v>8.3965150951814405</v>
      </c>
      <c r="AB517" s="122">
        <f t="shared" si="80"/>
        <v>0</v>
      </c>
      <c r="AC517" t="s">
        <v>931</v>
      </c>
    </row>
    <row r="518" spans="1:29" x14ac:dyDescent="0.35">
      <c r="A518" s="34" t="s">
        <v>77</v>
      </c>
      <c r="B518" s="14">
        <v>2</v>
      </c>
      <c r="C518" s="8" t="s">
        <v>44</v>
      </c>
      <c r="D518" s="14">
        <v>4</v>
      </c>
      <c r="E518" s="14">
        <v>3315.8</v>
      </c>
      <c r="F518" s="14">
        <v>3316.4</v>
      </c>
      <c r="G518" s="14">
        <f t="shared" si="73"/>
        <v>3267.8</v>
      </c>
      <c r="H518" s="8">
        <v>5</v>
      </c>
      <c r="I518" s="78">
        <v>12.256097560975611</v>
      </c>
      <c r="J518" s="78">
        <v>6.7378048780487809</v>
      </c>
      <c r="K518" s="8">
        <v>0.245</v>
      </c>
      <c r="L518" s="8">
        <v>3734</v>
      </c>
      <c r="M518" s="8">
        <v>0.32</v>
      </c>
      <c r="N518" s="8">
        <v>2005</v>
      </c>
      <c r="O518" s="8">
        <v>76.099999999999994</v>
      </c>
      <c r="P518" s="8">
        <v>141.489</v>
      </c>
      <c r="Q518" s="7">
        <v>1.1096895253185397</v>
      </c>
      <c r="R518" s="111">
        <v>0.11700000000000001</v>
      </c>
      <c r="S518" s="124">
        <v>1473.895473986486</v>
      </c>
      <c r="T518" s="124">
        <v>7251.9120641891896</v>
      </c>
      <c r="U518" s="124">
        <v>11538.230991554061</v>
      </c>
      <c r="V518" s="124">
        <v>4.8850185810810833</v>
      </c>
      <c r="W518" s="7">
        <v>0.17688701359587439</v>
      </c>
      <c r="X518" s="7">
        <v>3.3957000000000002</v>
      </c>
      <c r="Y518" s="122">
        <v>46.9</v>
      </c>
      <c r="Z518" s="99">
        <v>30.5</v>
      </c>
      <c r="AA518" s="122">
        <f t="shared" si="79"/>
        <v>1.0277806476799527</v>
      </c>
      <c r="AB518" s="122">
        <f t="shared" si="80"/>
        <v>15240.816326530612</v>
      </c>
      <c r="AC518" t="s">
        <v>932</v>
      </c>
    </row>
    <row r="519" spans="1:29" x14ac:dyDescent="0.35">
      <c r="A519" s="34" t="s">
        <v>77</v>
      </c>
      <c r="B519" s="14">
        <f t="shared" ref="B519:B521" si="81">B518</f>
        <v>2</v>
      </c>
      <c r="C519" s="8" t="s">
        <v>44</v>
      </c>
      <c r="D519" s="14">
        <v>3</v>
      </c>
      <c r="E519" s="14">
        <v>3332</v>
      </c>
      <c r="F519" s="14">
        <v>3332.8</v>
      </c>
      <c r="G519" s="14">
        <f t="shared" si="73"/>
        <v>3284</v>
      </c>
      <c r="H519" s="8">
        <v>7</v>
      </c>
      <c r="I519" s="78">
        <v>15.457317073170733</v>
      </c>
      <c r="J519" s="78">
        <v>5.2134146341463419</v>
      </c>
      <c r="K519" s="8">
        <v>0.22700000000000001</v>
      </c>
      <c r="L519" s="8">
        <v>4351</v>
      </c>
      <c r="M519" s="8">
        <v>0.34100000000000003</v>
      </c>
      <c r="N519" s="8">
        <v>3008</v>
      </c>
      <c r="O519" s="8">
        <v>90.4</v>
      </c>
      <c r="P519" s="8">
        <v>141.489</v>
      </c>
      <c r="Q519" s="7">
        <v>1.1096895253185397</v>
      </c>
      <c r="R519" s="111">
        <v>0.11700000000000001</v>
      </c>
      <c r="S519" s="124">
        <v>1473.895473986486</v>
      </c>
      <c r="T519" s="124">
        <v>7251.9120641891896</v>
      </c>
      <c r="U519" s="124">
        <v>11538.230991554061</v>
      </c>
      <c r="V519" s="124">
        <v>4.8850185810810833</v>
      </c>
      <c r="W519" s="7">
        <v>0.17688701359587439</v>
      </c>
      <c r="X519" s="7">
        <v>3.3957000000000002</v>
      </c>
      <c r="Y519" s="122">
        <v>46.9</v>
      </c>
      <c r="Z519" s="99">
        <v>30.5</v>
      </c>
      <c r="AA519" s="122">
        <f t="shared" si="79"/>
        <v>0.9292786336258182</v>
      </c>
      <c r="AB519" s="122">
        <f t="shared" si="80"/>
        <v>19167.400881057267</v>
      </c>
      <c r="AC519" t="s">
        <v>933</v>
      </c>
    </row>
    <row r="520" spans="1:29" x14ac:dyDescent="0.35">
      <c r="A520" s="34" t="s">
        <v>77</v>
      </c>
      <c r="B520" s="14">
        <f t="shared" si="81"/>
        <v>2</v>
      </c>
      <c r="C520" s="8" t="s">
        <v>44</v>
      </c>
      <c r="D520" s="14">
        <v>2</v>
      </c>
      <c r="E520" s="14">
        <v>3349</v>
      </c>
      <c r="F520" s="14">
        <v>3349.6</v>
      </c>
      <c r="G520" s="14">
        <f t="shared" si="73"/>
        <v>3301</v>
      </c>
      <c r="H520" s="8">
        <v>5</v>
      </c>
      <c r="I520" s="78">
        <v>13.871951219512196</v>
      </c>
      <c r="J520" s="78">
        <v>5.4268292682926838</v>
      </c>
      <c r="K520" s="8">
        <v>0.27200000000000002</v>
      </c>
      <c r="L520" s="8">
        <v>4030</v>
      </c>
      <c r="M520" s="8">
        <v>0.33800000000000002</v>
      </c>
      <c r="N520" s="8">
        <v>2597</v>
      </c>
      <c r="O520" s="8">
        <v>87</v>
      </c>
      <c r="P520" s="8">
        <v>141.489</v>
      </c>
      <c r="Q520" s="7">
        <v>1.1096895253185397</v>
      </c>
      <c r="R520" s="111">
        <v>0.11700000000000001</v>
      </c>
      <c r="S520" s="124">
        <v>1473.895473986486</v>
      </c>
      <c r="T520" s="124">
        <v>7251.9120641891896</v>
      </c>
      <c r="U520" s="124">
        <v>11538.230991554061</v>
      </c>
      <c r="V520" s="124">
        <v>4.8850185810810833</v>
      </c>
      <c r="W520" s="7">
        <v>0.17688701359587439</v>
      </c>
      <c r="X520" s="7">
        <v>3.3957000000000002</v>
      </c>
      <c r="Y520" s="122">
        <v>46.9</v>
      </c>
      <c r="Z520" s="99">
        <v>30.5</v>
      </c>
      <c r="AA520" s="122">
        <f t="shared" si="79"/>
        <v>1.0401987507436055</v>
      </c>
      <c r="AB520" s="122">
        <f t="shared" si="80"/>
        <v>14816.176470588234</v>
      </c>
      <c r="AC520" t="s">
        <v>934</v>
      </c>
    </row>
    <row r="521" spans="1:29" x14ac:dyDescent="0.35">
      <c r="A521" s="34" t="s">
        <v>77</v>
      </c>
      <c r="B521" s="14">
        <f t="shared" si="81"/>
        <v>2</v>
      </c>
      <c r="C521" s="8" t="s">
        <v>44</v>
      </c>
      <c r="D521" s="14">
        <v>1</v>
      </c>
      <c r="E521" s="14">
        <v>3374.2</v>
      </c>
      <c r="F521" s="14">
        <v>3375.2</v>
      </c>
      <c r="G521" s="14">
        <f t="shared" si="73"/>
        <v>3326.2</v>
      </c>
      <c r="H521" s="8">
        <v>9</v>
      </c>
      <c r="I521" s="78">
        <v>12.195121951219512</v>
      </c>
      <c r="J521" s="78">
        <v>4.3902439024390247</v>
      </c>
      <c r="K521" s="8">
        <v>0.18</v>
      </c>
      <c r="L521" s="8">
        <v>3856</v>
      </c>
      <c r="M521" s="8">
        <v>0.22900000000000001</v>
      </c>
      <c r="N521" s="8">
        <v>1710</v>
      </c>
      <c r="O521" s="8">
        <v>65.2</v>
      </c>
      <c r="P521" s="8">
        <v>141.489</v>
      </c>
      <c r="Q521" s="7">
        <v>1.1096895253185397</v>
      </c>
      <c r="R521" s="111">
        <v>0.11700000000000001</v>
      </c>
      <c r="S521" s="124">
        <v>1473.895473986486</v>
      </c>
      <c r="T521" s="124">
        <v>7251.9120641891896</v>
      </c>
      <c r="U521" s="124">
        <v>11538.230991554061</v>
      </c>
      <c r="V521" s="124">
        <v>4.8850185810810833</v>
      </c>
      <c r="W521" s="7">
        <v>0.17688701359587439</v>
      </c>
      <c r="X521" s="7">
        <v>3.3957000000000002</v>
      </c>
      <c r="Y521" s="122">
        <v>46.9</v>
      </c>
      <c r="Z521" s="99">
        <v>30.5</v>
      </c>
      <c r="AA521" s="122">
        <f t="shared" si="79"/>
        <v>0.48956573468173709</v>
      </c>
      <c r="AB521" s="122">
        <f t="shared" si="80"/>
        <v>21422.222222222223</v>
      </c>
      <c r="AC521" t="s">
        <v>935</v>
      </c>
    </row>
    <row r="522" spans="1:29" x14ac:dyDescent="0.35">
      <c r="A522" s="34" t="s">
        <v>77</v>
      </c>
      <c r="B522" s="14">
        <v>1</v>
      </c>
      <c r="C522" s="8" t="s">
        <v>44</v>
      </c>
      <c r="D522" s="14">
        <v>4</v>
      </c>
      <c r="E522" s="14">
        <v>3397.4</v>
      </c>
      <c r="F522" s="14">
        <v>3398</v>
      </c>
      <c r="G522" s="14">
        <f t="shared" si="73"/>
        <v>3349.4</v>
      </c>
      <c r="H522" s="8">
        <v>5</v>
      </c>
      <c r="I522" s="78">
        <v>29.451219512195124</v>
      </c>
      <c r="J522" s="78">
        <v>10.060975609756099</v>
      </c>
      <c r="K522" s="8">
        <v>0.29599999999999999</v>
      </c>
      <c r="L522" s="8">
        <v>2791</v>
      </c>
      <c r="M522" s="8">
        <v>0.49299999999999999</v>
      </c>
      <c r="N522" s="8">
        <v>1849</v>
      </c>
      <c r="O522" s="8">
        <v>11.5</v>
      </c>
      <c r="P522" s="8">
        <v>316.64</v>
      </c>
      <c r="Q522" s="7">
        <v>0.93926506159777767</v>
      </c>
      <c r="R522" s="111">
        <v>8.4000000000000005E-2</v>
      </c>
      <c r="S522" s="124">
        <v>2165.1317487804872</v>
      </c>
      <c r="T522" s="124">
        <v>7362.6151756097552</v>
      </c>
      <c r="U522" s="124">
        <v>11925.34862591463</v>
      </c>
      <c r="V522" s="124">
        <v>5.6184402439024383</v>
      </c>
      <c r="W522" s="7">
        <v>0.11392941176470588</v>
      </c>
      <c r="X522" s="7">
        <v>1.4525999999999999</v>
      </c>
      <c r="Y522" s="122">
        <v>60.4</v>
      </c>
      <c r="Z522" s="99">
        <v>30.1</v>
      </c>
      <c r="AA522" s="122">
        <f t="shared" si="79"/>
        <v>4.4555241522903035</v>
      </c>
      <c r="AB522" s="122">
        <f t="shared" si="80"/>
        <v>9429.0540540540551</v>
      </c>
      <c r="AC522" t="s">
        <v>936</v>
      </c>
    </row>
    <row r="523" spans="1:29" x14ac:dyDescent="0.35">
      <c r="A523" s="34" t="s">
        <v>77</v>
      </c>
      <c r="B523" s="14">
        <f t="shared" ref="B523:B525" si="82">B522</f>
        <v>1</v>
      </c>
      <c r="C523" s="8" t="s">
        <v>44</v>
      </c>
      <c r="D523" s="14">
        <v>3</v>
      </c>
      <c r="E523" s="14">
        <v>3423</v>
      </c>
      <c r="F523" s="14">
        <v>3423.8</v>
      </c>
      <c r="G523" s="14">
        <f t="shared" si="73"/>
        <v>3375</v>
      </c>
      <c r="H523" s="8">
        <v>7</v>
      </c>
      <c r="I523" s="78">
        <v>29.451219512195124</v>
      </c>
      <c r="J523" s="78">
        <v>10.060975609756099</v>
      </c>
      <c r="K523" s="8">
        <v>0.29599999999999999</v>
      </c>
      <c r="L523" s="8">
        <v>2791</v>
      </c>
      <c r="M523" s="8">
        <v>0.49299999999999999</v>
      </c>
      <c r="N523" s="8">
        <v>1849</v>
      </c>
      <c r="O523" s="8">
        <v>11.5</v>
      </c>
      <c r="P523" s="8">
        <v>316.64</v>
      </c>
      <c r="Q523" s="7">
        <v>0.93926506159777767</v>
      </c>
      <c r="R523" s="111">
        <v>8.4000000000000005E-2</v>
      </c>
      <c r="S523" s="124">
        <v>2165.1317487804872</v>
      </c>
      <c r="T523" s="124">
        <v>7362.6151756097552</v>
      </c>
      <c r="U523" s="124">
        <v>11925.34862591463</v>
      </c>
      <c r="V523" s="124">
        <v>5.6184402439024383</v>
      </c>
      <c r="W523" s="7">
        <v>0.11392941176470588</v>
      </c>
      <c r="X523" s="7">
        <v>1.4525999999999999</v>
      </c>
      <c r="Y523" s="122">
        <v>60.4</v>
      </c>
      <c r="Z523" s="99">
        <v>30.1</v>
      </c>
      <c r="AA523" s="122">
        <f t="shared" si="79"/>
        <v>4.4555241522903035</v>
      </c>
      <c r="AB523" s="122">
        <f t="shared" si="80"/>
        <v>9429.0540540540551</v>
      </c>
      <c r="AC523" t="s">
        <v>937</v>
      </c>
    </row>
    <row r="524" spans="1:29" x14ac:dyDescent="0.35">
      <c r="A524" s="34" t="s">
        <v>77</v>
      </c>
      <c r="B524" s="14">
        <f t="shared" si="82"/>
        <v>1</v>
      </c>
      <c r="C524" s="8" t="s">
        <v>44</v>
      </c>
      <c r="D524" s="14">
        <v>2</v>
      </c>
      <c r="E524" s="14">
        <v>3460.4</v>
      </c>
      <c r="F524" s="14">
        <v>3461</v>
      </c>
      <c r="G524" s="14">
        <f t="shared" si="73"/>
        <v>3412.4</v>
      </c>
      <c r="H524" s="8">
        <v>5</v>
      </c>
      <c r="I524" s="78">
        <v>30.487804878048781</v>
      </c>
      <c r="J524" s="78">
        <v>9.2378048780487809</v>
      </c>
      <c r="K524" s="8">
        <v>0.253</v>
      </c>
      <c r="L524" s="8">
        <v>2535</v>
      </c>
      <c r="M524" s="8">
        <v>0.42199999999999999</v>
      </c>
      <c r="N524" s="8">
        <v>2189</v>
      </c>
      <c r="O524" s="8">
        <v>33.1</v>
      </c>
      <c r="P524" s="8">
        <v>316.64</v>
      </c>
      <c r="Q524" s="7">
        <v>0.93926506159777767</v>
      </c>
      <c r="R524" s="111">
        <v>8.4000000000000005E-2</v>
      </c>
      <c r="S524" s="124">
        <v>2165.1317487804872</v>
      </c>
      <c r="T524" s="124">
        <v>7362.6151756097552</v>
      </c>
      <c r="U524" s="124">
        <v>11925.34862591463</v>
      </c>
      <c r="V524" s="124">
        <v>5.6184402439024383</v>
      </c>
      <c r="W524" s="7">
        <v>0.11392941176470588</v>
      </c>
      <c r="X524" s="7">
        <v>1.4525999999999999</v>
      </c>
      <c r="Y524" s="122">
        <v>60.4</v>
      </c>
      <c r="Z524" s="99">
        <v>30.1</v>
      </c>
      <c r="AA524" s="122">
        <f t="shared" si="79"/>
        <v>3.6197549821534807</v>
      </c>
      <c r="AB524" s="122">
        <f t="shared" si="80"/>
        <v>10019.762845849802</v>
      </c>
      <c r="AC524" t="s">
        <v>938</v>
      </c>
    </row>
    <row r="525" spans="1:29" x14ac:dyDescent="0.35">
      <c r="A525" s="34" t="s">
        <v>77</v>
      </c>
      <c r="B525" s="14">
        <f t="shared" si="82"/>
        <v>1</v>
      </c>
      <c r="C525" s="8" t="s">
        <v>44</v>
      </c>
      <c r="D525" s="14">
        <v>1</v>
      </c>
      <c r="E525" s="14">
        <v>3483.2</v>
      </c>
      <c r="F525" s="14">
        <v>3484</v>
      </c>
      <c r="G525" s="14">
        <f t="shared" si="73"/>
        <v>3435.2</v>
      </c>
      <c r="H525" s="8">
        <v>7</v>
      </c>
      <c r="I525" s="78">
        <v>30.487804878048781</v>
      </c>
      <c r="J525" s="78">
        <v>9.2378048780487809</v>
      </c>
      <c r="K525" s="8">
        <v>0.253</v>
      </c>
      <c r="L525" s="8">
        <v>2535</v>
      </c>
      <c r="M525" s="8">
        <v>0.42199999999999999</v>
      </c>
      <c r="N525" s="8">
        <v>2189</v>
      </c>
      <c r="O525" s="8">
        <v>33.1</v>
      </c>
      <c r="P525" s="8">
        <v>316.64</v>
      </c>
      <c r="Q525" s="7">
        <v>0.93926506159777767</v>
      </c>
      <c r="R525" s="111">
        <v>8.4000000000000005E-2</v>
      </c>
      <c r="S525" s="124">
        <v>2165.1317487804872</v>
      </c>
      <c r="T525" s="124">
        <v>7362.6151756097552</v>
      </c>
      <c r="U525" s="124">
        <v>11925.34862591463</v>
      </c>
      <c r="V525" s="124">
        <v>5.6184402439024383</v>
      </c>
      <c r="W525" s="7">
        <v>0.11392941176470588</v>
      </c>
      <c r="X525" s="7">
        <v>1.4525999999999999</v>
      </c>
      <c r="Y525" s="122">
        <v>60.4</v>
      </c>
      <c r="Z525" s="99">
        <v>30.1</v>
      </c>
      <c r="AA525" s="122">
        <f t="shared" si="79"/>
        <v>3.6197549821534807</v>
      </c>
      <c r="AB525" s="122">
        <f t="shared" si="80"/>
        <v>10019.762845849802</v>
      </c>
      <c r="AC525" t="s">
        <v>939</v>
      </c>
    </row>
    <row r="526" spans="1:29" x14ac:dyDescent="0.35">
      <c r="A526" s="34" t="s">
        <v>78</v>
      </c>
      <c r="B526" s="14">
        <v>8</v>
      </c>
      <c r="C526" s="8" t="s">
        <v>46</v>
      </c>
      <c r="D526" s="14">
        <v>1</v>
      </c>
      <c r="E526" s="14">
        <v>2756.2</v>
      </c>
      <c r="F526" s="14">
        <v>2758</v>
      </c>
      <c r="G526" s="14">
        <v>2661.2</v>
      </c>
      <c r="H526" s="8">
        <v>17</v>
      </c>
      <c r="I526" s="67">
        <v>128.30000000000001</v>
      </c>
      <c r="J526" s="69">
        <v>22.3</v>
      </c>
      <c r="K526" s="69">
        <v>0.26</v>
      </c>
      <c r="L526" s="8">
        <v>2329</v>
      </c>
      <c r="M526" s="8">
        <v>0.497</v>
      </c>
      <c r="N526" s="8">
        <v>4135</v>
      </c>
      <c r="O526" s="8">
        <v>21.8</v>
      </c>
      <c r="P526" s="8">
        <v>209.87299999999999</v>
      </c>
      <c r="Q526" s="7" t="e">
        <v>#N/A</v>
      </c>
      <c r="R526" s="111">
        <v>0.13</v>
      </c>
      <c r="S526" s="124">
        <v>2004.013461052632</v>
      </c>
      <c r="T526" s="124">
        <v>6518.935085789476</v>
      </c>
      <c r="U526" s="124">
        <v>9094.9348789473643</v>
      </c>
      <c r="V526" s="124">
        <v>1.9998163157894731</v>
      </c>
      <c r="W526" s="7">
        <v>0.49838865613922007</v>
      </c>
      <c r="X526" s="7">
        <v>2.7837000000000001</v>
      </c>
      <c r="Y526" s="122">
        <v>53.2</v>
      </c>
      <c r="Z526" s="99">
        <v>30.3</v>
      </c>
      <c r="AA526" s="122">
        <f t="shared" si="79"/>
        <v>37.789276720000004</v>
      </c>
      <c r="AB526" s="122">
        <f t="shared" si="80"/>
        <v>8957.6923076923067</v>
      </c>
      <c r="AC526" t="s">
        <v>940</v>
      </c>
    </row>
    <row r="527" spans="1:29" x14ac:dyDescent="0.35">
      <c r="A527" s="34" t="s">
        <v>78</v>
      </c>
      <c r="B527" s="14">
        <f>B526</f>
        <v>8</v>
      </c>
      <c r="C527" s="8" t="s">
        <v>46</v>
      </c>
      <c r="D527" s="14">
        <v>2</v>
      </c>
      <c r="E527" s="14">
        <v>2791.8</v>
      </c>
      <c r="F527" s="14">
        <v>2793</v>
      </c>
      <c r="G527" s="14">
        <v>2696.8</v>
      </c>
      <c r="H527" s="8">
        <v>11</v>
      </c>
      <c r="I527" s="71">
        <v>141.9</v>
      </c>
      <c r="J527" s="71">
        <v>11.2</v>
      </c>
      <c r="K527" s="71">
        <v>0.15</v>
      </c>
      <c r="L527" s="8">
        <v>2194</v>
      </c>
      <c r="M527" s="8">
        <v>0.33600000000000002</v>
      </c>
      <c r="N527" s="8">
        <v>2164</v>
      </c>
      <c r="O527" s="8">
        <v>15.5</v>
      </c>
      <c r="P527" s="8">
        <v>209.87299999999999</v>
      </c>
      <c r="Q527" s="7" t="e">
        <v>#N/A</v>
      </c>
      <c r="R527" s="111">
        <v>0.13</v>
      </c>
      <c r="S527" s="124">
        <v>2004.013461052632</v>
      </c>
      <c r="T527" s="124">
        <v>6518.935085789476</v>
      </c>
      <c r="U527" s="124">
        <v>9094.9348789473643</v>
      </c>
      <c r="V527" s="124">
        <v>1.9998163157894731</v>
      </c>
      <c r="W527" s="7">
        <v>0.49838865613922007</v>
      </c>
      <c r="X527" s="7">
        <v>2.7837000000000001</v>
      </c>
      <c r="Y527" s="122">
        <v>53.2</v>
      </c>
      <c r="Z527" s="99">
        <v>30.3</v>
      </c>
      <c r="AA527" s="122">
        <f t="shared" si="79"/>
        <v>12.1103136</v>
      </c>
      <c r="AB527" s="122">
        <f t="shared" si="80"/>
        <v>14626.666666666668</v>
      </c>
      <c r="AC527" t="s">
        <v>941</v>
      </c>
    </row>
    <row r="528" spans="1:29" x14ac:dyDescent="0.35">
      <c r="A528" s="34" t="s">
        <v>78</v>
      </c>
      <c r="B528" s="14">
        <v>7</v>
      </c>
      <c r="C528" s="8" t="s">
        <v>45</v>
      </c>
      <c r="D528" s="14">
        <v>1</v>
      </c>
      <c r="E528" s="14">
        <v>2819.8</v>
      </c>
      <c r="F528" s="14">
        <v>2820.6</v>
      </c>
      <c r="G528" s="14">
        <v>2724.8</v>
      </c>
      <c r="H528" s="8">
        <v>7</v>
      </c>
      <c r="I528" s="8">
        <v>68.8</v>
      </c>
      <c r="J528" s="8">
        <v>32.299999999999997</v>
      </c>
      <c r="K528" s="8">
        <v>0.35</v>
      </c>
      <c r="L528" s="8">
        <v>2146</v>
      </c>
      <c r="M528" s="8">
        <v>0.46300000000000002</v>
      </c>
      <c r="N528" s="8">
        <v>2854</v>
      </c>
      <c r="O528" s="8">
        <v>63.3</v>
      </c>
      <c r="P528" s="8">
        <v>301.06400000000002</v>
      </c>
      <c r="Q528" s="7" t="e">
        <v>#N/A</v>
      </c>
      <c r="R528" s="111">
        <v>0.14000000000000001</v>
      </c>
      <c r="S528" s="124">
        <v>1786.9580480686691</v>
      </c>
      <c r="T528" s="124">
        <v>6506.3865442060114</v>
      </c>
      <c r="U528" s="124">
        <v>9402.8921094420566</v>
      </c>
      <c r="V528" s="124">
        <v>3.5060549356223212</v>
      </c>
      <c r="W528" s="7">
        <v>0.24162892184236104</v>
      </c>
      <c r="X528" s="7">
        <v>3.5049000000000001</v>
      </c>
      <c r="Y528" s="122">
        <v>40.699999999999996</v>
      </c>
      <c r="Z528" s="99">
        <v>26.8</v>
      </c>
      <c r="AA528" s="122">
        <f t="shared" si="79"/>
        <v>39.511427199999993</v>
      </c>
      <c r="AB528" s="122">
        <f t="shared" si="80"/>
        <v>6131.4285714285716</v>
      </c>
      <c r="AC528" t="s">
        <v>942</v>
      </c>
    </row>
    <row r="529" spans="1:29" x14ac:dyDescent="0.35">
      <c r="A529" s="34" t="s">
        <v>78</v>
      </c>
      <c r="B529" s="14">
        <f t="shared" ref="B529:B531" si="83">B528</f>
        <v>7</v>
      </c>
      <c r="C529" s="8" t="s">
        <v>45</v>
      </c>
      <c r="D529" s="14">
        <v>2</v>
      </c>
      <c r="E529" s="14">
        <v>2837.4</v>
      </c>
      <c r="F529" s="14">
        <v>2838.2</v>
      </c>
      <c r="G529" s="14">
        <v>2742.4</v>
      </c>
      <c r="H529" s="8">
        <v>7</v>
      </c>
      <c r="I529" s="8">
        <v>62.9</v>
      </c>
      <c r="J529" s="8">
        <v>14.5</v>
      </c>
      <c r="K529" s="8">
        <v>0.16300000000000001</v>
      </c>
      <c r="L529" s="8">
        <v>1899</v>
      </c>
      <c r="M529" s="8">
        <v>0.22900000000000001</v>
      </c>
      <c r="N529" s="8">
        <v>1189</v>
      </c>
      <c r="O529" s="8">
        <v>57.6</v>
      </c>
      <c r="P529" s="8">
        <v>301.06400000000002</v>
      </c>
      <c r="Q529" s="7" t="e">
        <v>#N/A</v>
      </c>
      <c r="R529" s="111">
        <v>0.14000000000000001</v>
      </c>
      <c r="S529" s="124">
        <v>1786.9580480686691</v>
      </c>
      <c r="T529" s="124">
        <v>6506.3865442060114</v>
      </c>
      <c r="U529" s="124">
        <v>9402.8921094420566</v>
      </c>
      <c r="V529" s="124">
        <v>3.5060549356223212</v>
      </c>
      <c r="W529" s="7">
        <v>0.24162892184236104</v>
      </c>
      <c r="X529" s="7">
        <v>3.5049000000000001</v>
      </c>
      <c r="Y529" s="122">
        <v>40.699999999999996</v>
      </c>
      <c r="Z529" s="99">
        <v>26.8</v>
      </c>
      <c r="AA529" s="122">
        <f t="shared" si="79"/>
        <v>7.5521388199999997</v>
      </c>
      <c r="AB529" s="122">
        <f t="shared" si="80"/>
        <v>11650.306748466257</v>
      </c>
      <c r="AC529" t="s">
        <v>943</v>
      </c>
    </row>
    <row r="530" spans="1:29" x14ac:dyDescent="0.35">
      <c r="A530" s="34" t="s">
        <v>78</v>
      </c>
      <c r="B530" s="14">
        <f t="shared" si="83"/>
        <v>7</v>
      </c>
      <c r="C530" s="8" t="s">
        <v>45</v>
      </c>
      <c r="D530" s="14">
        <v>3</v>
      </c>
      <c r="E530" s="14">
        <v>2856.7</v>
      </c>
      <c r="F530" s="14">
        <v>2857.3</v>
      </c>
      <c r="G530" s="14">
        <v>2761.7</v>
      </c>
      <c r="H530" s="8">
        <v>5</v>
      </c>
      <c r="I530" s="8">
        <v>53.9</v>
      </c>
      <c r="J530" s="8">
        <v>15</v>
      </c>
      <c r="K530" s="8">
        <v>0.182</v>
      </c>
      <c r="L530" s="8">
        <v>1884</v>
      </c>
      <c r="M530" s="8">
        <v>0.28199999999999997</v>
      </c>
      <c r="N530" s="8">
        <v>2140</v>
      </c>
      <c r="O530" s="8">
        <v>24.2</v>
      </c>
      <c r="P530" s="8">
        <v>301.06400000000002</v>
      </c>
      <c r="Q530" s="7" t="e">
        <v>#N/A</v>
      </c>
      <c r="R530" s="111">
        <v>0.14000000000000001</v>
      </c>
      <c r="S530" s="124">
        <v>1786.9580480686691</v>
      </c>
      <c r="T530" s="124">
        <v>6506.3865442060114</v>
      </c>
      <c r="U530" s="124">
        <v>9402.8921094420566</v>
      </c>
      <c r="V530" s="124">
        <v>3.5060549356223212</v>
      </c>
      <c r="W530" s="7">
        <v>0.24162892184236104</v>
      </c>
      <c r="X530" s="7">
        <v>3.5049000000000001</v>
      </c>
      <c r="Y530" s="122">
        <v>40.699999999999996</v>
      </c>
      <c r="Z530" s="99">
        <v>26.8</v>
      </c>
      <c r="AA530" s="122">
        <f t="shared" si="79"/>
        <v>7.4750675999999991</v>
      </c>
      <c r="AB530" s="122">
        <f t="shared" si="80"/>
        <v>10351.648351648351</v>
      </c>
      <c r="AC530" t="s">
        <v>944</v>
      </c>
    </row>
    <row r="531" spans="1:29" x14ac:dyDescent="0.35">
      <c r="A531" s="34" t="s">
        <v>78</v>
      </c>
      <c r="B531" s="14">
        <f t="shared" si="83"/>
        <v>7</v>
      </c>
      <c r="C531" s="8" t="s">
        <v>45</v>
      </c>
      <c r="D531" s="14">
        <v>4</v>
      </c>
      <c r="E531" s="14">
        <v>2880.6</v>
      </c>
      <c r="F531" s="14">
        <v>2881.4</v>
      </c>
      <c r="G531" s="14">
        <v>2785.6</v>
      </c>
      <c r="H531" s="8">
        <v>7</v>
      </c>
      <c r="I531" s="8">
        <v>54.4</v>
      </c>
      <c r="J531" s="8">
        <v>25.6</v>
      </c>
      <c r="K531" s="8">
        <v>0.48099999999999998</v>
      </c>
      <c r="L531" s="8">
        <v>2288</v>
      </c>
      <c r="M531" s="8">
        <v>0.49299999999999999</v>
      </c>
      <c r="N531" s="8">
        <v>4622</v>
      </c>
      <c r="O531" s="8">
        <v>86.4</v>
      </c>
      <c r="P531" s="8">
        <v>301.06400000000002</v>
      </c>
      <c r="Q531" s="7" t="e">
        <v>#N/A</v>
      </c>
      <c r="R531" s="111">
        <v>0.14000000000000001</v>
      </c>
      <c r="S531" s="124">
        <v>1786.9580480686691</v>
      </c>
      <c r="T531" s="124">
        <v>6506.3865442060114</v>
      </c>
      <c r="U531" s="124">
        <v>9402.8921094420566</v>
      </c>
      <c r="V531" s="124">
        <v>3.5060549356223212</v>
      </c>
      <c r="W531" s="7">
        <v>0.24162892184236104</v>
      </c>
      <c r="X531" s="7">
        <v>3.5049000000000001</v>
      </c>
      <c r="Y531" s="122">
        <v>40.699999999999996</v>
      </c>
      <c r="Z531" s="99">
        <v>26.8</v>
      </c>
      <c r="AA531" s="122">
        <f t="shared" si="79"/>
        <v>34.028879872000005</v>
      </c>
      <c r="AB531" s="122">
        <f t="shared" si="80"/>
        <v>4756.7567567567567</v>
      </c>
      <c r="AC531" t="s">
        <v>945</v>
      </c>
    </row>
    <row r="532" spans="1:29" x14ac:dyDescent="0.35">
      <c r="A532" s="34" t="s">
        <v>78</v>
      </c>
      <c r="B532" s="14">
        <v>6</v>
      </c>
      <c r="C532" s="8" t="s">
        <v>45</v>
      </c>
      <c r="D532" s="14">
        <v>1</v>
      </c>
      <c r="E532" s="14">
        <v>2905</v>
      </c>
      <c r="F532" s="14">
        <v>2905.8</v>
      </c>
      <c r="G532" s="14">
        <v>2810</v>
      </c>
      <c r="H532" s="8">
        <v>7</v>
      </c>
      <c r="I532" s="8">
        <v>96.5</v>
      </c>
      <c r="J532" s="8">
        <v>43.5</v>
      </c>
      <c r="K532" s="8">
        <v>0.25</v>
      </c>
      <c r="L532" s="8">
        <v>1894</v>
      </c>
      <c r="M532" s="8">
        <v>0.56100000000000005</v>
      </c>
      <c r="N532" s="8">
        <v>2699</v>
      </c>
      <c r="O532" s="8">
        <v>85.2</v>
      </c>
      <c r="P532" s="8">
        <v>299.685</v>
      </c>
      <c r="Q532" s="7" t="e">
        <v>#N/A</v>
      </c>
      <c r="R532" s="111">
        <v>9.4E-2</v>
      </c>
      <c r="S532" s="124">
        <v>2227.4920674626878</v>
      </c>
      <c r="T532" s="124">
        <v>6643.6084423880566</v>
      </c>
      <c r="U532" s="124">
        <v>9788.4354388059692</v>
      </c>
      <c r="V532" s="124">
        <v>5.5194802985074656</v>
      </c>
      <c r="W532" s="7">
        <v>0.12442734102986991</v>
      </c>
      <c r="X532" s="7">
        <v>1.6296000000000002</v>
      </c>
      <c r="Y532" s="122">
        <v>54.7</v>
      </c>
      <c r="Z532" s="99">
        <v>30.1</v>
      </c>
      <c r="AA532" s="122">
        <f t="shared" si="79"/>
        <v>53.311425</v>
      </c>
      <c r="AB532" s="122">
        <f t="shared" si="80"/>
        <v>7576</v>
      </c>
      <c r="AC532" t="s">
        <v>946</v>
      </c>
    </row>
    <row r="533" spans="1:29" x14ac:dyDescent="0.35">
      <c r="A533" s="34" t="s">
        <v>78</v>
      </c>
      <c r="B533" s="14">
        <f t="shared" ref="B533:B535" si="84">B532</f>
        <v>6</v>
      </c>
      <c r="C533" s="8" t="s">
        <v>45</v>
      </c>
      <c r="D533" s="14">
        <v>2</v>
      </c>
      <c r="E533" s="14">
        <v>2948.6</v>
      </c>
      <c r="F533" s="14">
        <v>2949.4</v>
      </c>
      <c r="G533" s="14">
        <v>2853.6</v>
      </c>
      <c r="H533" s="8">
        <v>7</v>
      </c>
      <c r="I533" s="8">
        <v>128.9</v>
      </c>
      <c r="J533" s="8">
        <v>18.899999999999999</v>
      </c>
      <c r="K533" s="8">
        <v>0.20699999999999999</v>
      </c>
      <c r="L533" s="8">
        <v>2070</v>
      </c>
      <c r="M533" s="8">
        <v>0.436</v>
      </c>
      <c r="N533" s="8">
        <v>2810</v>
      </c>
      <c r="O533" s="8">
        <v>33.200000000000003</v>
      </c>
      <c r="P533" s="8">
        <v>299.685</v>
      </c>
      <c r="Q533" s="7" t="e">
        <v>#N/A</v>
      </c>
      <c r="R533" s="111">
        <v>9.4E-2</v>
      </c>
      <c r="S533" s="124">
        <v>2227.4920674626878</v>
      </c>
      <c r="T533" s="124">
        <v>6643.6084423880566</v>
      </c>
      <c r="U533" s="124">
        <v>9788.4354388059692</v>
      </c>
      <c r="V533" s="124">
        <v>5.5194802985074656</v>
      </c>
      <c r="W533" s="7">
        <v>0.12442734102986991</v>
      </c>
      <c r="X533" s="7">
        <v>1.6296000000000002</v>
      </c>
      <c r="Y533" s="122">
        <v>54.7</v>
      </c>
      <c r="Z533" s="99">
        <v>30.1</v>
      </c>
      <c r="AA533" s="122">
        <f t="shared" si="79"/>
        <v>25.618209875999998</v>
      </c>
      <c r="AB533" s="122">
        <f t="shared" si="80"/>
        <v>10000</v>
      </c>
      <c r="AC533" t="s">
        <v>947</v>
      </c>
    </row>
    <row r="534" spans="1:29" x14ac:dyDescent="0.35">
      <c r="A534" s="34" t="s">
        <v>78</v>
      </c>
      <c r="B534" s="14">
        <f t="shared" si="84"/>
        <v>6</v>
      </c>
      <c r="C534" s="8" t="s">
        <v>45</v>
      </c>
      <c r="D534" s="14">
        <v>3</v>
      </c>
      <c r="E534" s="14">
        <v>2979.2</v>
      </c>
      <c r="F534" s="14">
        <v>2979.8</v>
      </c>
      <c r="G534" s="14">
        <v>2884.2</v>
      </c>
      <c r="H534" s="8">
        <v>5</v>
      </c>
      <c r="I534" s="8">
        <v>67.5</v>
      </c>
      <c r="J534" s="8">
        <v>23.6</v>
      </c>
      <c r="K534" s="8">
        <v>2.1000000000000001E-2</v>
      </c>
      <c r="L534" s="8">
        <v>996</v>
      </c>
      <c r="M534" s="8">
        <v>0.14899999999999999</v>
      </c>
      <c r="N534" s="8">
        <v>96</v>
      </c>
      <c r="O534" s="8">
        <v>5.4</v>
      </c>
      <c r="P534" s="8">
        <v>299.685</v>
      </c>
      <c r="Q534" s="7" t="e">
        <v>#N/A</v>
      </c>
      <c r="R534" s="111">
        <v>9.4E-2</v>
      </c>
      <c r="S534" s="124">
        <v>2227.4920674626878</v>
      </c>
      <c r="T534" s="124">
        <v>6643.6084423880566</v>
      </c>
      <c r="U534" s="124">
        <v>9788.4354388059692</v>
      </c>
      <c r="V534" s="124">
        <v>5.5194802985074656</v>
      </c>
      <c r="W534" s="7">
        <v>0.12442734102986991</v>
      </c>
      <c r="X534" s="7">
        <v>1.6296000000000002</v>
      </c>
      <c r="Y534" s="122">
        <v>54.7</v>
      </c>
      <c r="Z534" s="99">
        <v>30.1</v>
      </c>
      <c r="AA534" s="122">
        <f t="shared" si="79"/>
        <v>1.6994124000000002</v>
      </c>
      <c r="AB534" s="122">
        <f t="shared" si="80"/>
        <v>47428.571428571428</v>
      </c>
      <c r="AC534" t="s">
        <v>948</v>
      </c>
    </row>
    <row r="535" spans="1:29" x14ac:dyDescent="0.35">
      <c r="A535" s="34" t="s">
        <v>78</v>
      </c>
      <c r="B535" s="14">
        <f t="shared" si="84"/>
        <v>6</v>
      </c>
      <c r="C535" s="8" t="s">
        <v>45</v>
      </c>
      <c r="D535" s="14">
        <v>4</v>
      </c>
      <c r="E535" s="14">
        <v>2999</v>
      </c>
      <c r="F535" s="14">
        <v>2999.8</v>
      </c>
      <c r="G535" s="14">
        <v>2904</v>
      </c>
      <c r="H535" s="8">
        <v>7</v>
      </c>
      <c r="I535" s="8">
        <v>82.9</v>
      </c>
      <c r="J535" s="8">
        <v>21.2</v>
      </c>
      <c r="K535" s="8">
        <v>0.13100000000000001</v>
      </c>
      <c r="L535" s="8">
        <v>2100</v>
      </c>
      <c r="M535" s="8">
        <v>0.41799999999999998</v>
      </c>
      <c r="N535" s="8">
        <v>1602</v>
      </c>
      <c r="O535" s="8">
        <v>58.9</v>
      </c>
      <c r="P535" s="8">
        <v>299.685</v>
      </c>
      <c r="Q535" s="7" t="e">
        <v>#N/A</v>
      </c>
      <c r="R535" s="111">
        <v>9.4E-2</v>
      </c>
      <c r="S535" s="124">
        <v>2227.4920674626878</v>
      </c>
      <c r="T535" s="124">
        <v>6643.6084423880566</v>
      </c>
      <c r="U535" s="124">
        <v>9788.4354388059692</v>
      </c>
      <c r="V535" s="124">
        <v>5.5194802985074656</v>
      </c>
      <c r="W535" s="7">
        <v>0.12442734102986991</v>
      </c>
      <c r="X535" s="7">
        <v>1.6296000000000002</v>
      </c>
      <c r="Y535" s="122">
        <v>54.7</v>
      </c>
      <c r="Z535" s="99">
        <v>30.1</v>
      </c>
      <c r="AA535" s="122">
        <f t="shared" si="79"/>
        <v>11.695677904</v>
      </c>
      <c r="AB535" s="122">
        <f t="shared" si="80"/>
        <v>16030.534351145037</v>
      </c>
      <c r="AC535" t="s">
        <v>949</v>
      </c>
    </row>
    <row r="536" spans="1:29" x14ac:dyDescent="0.35">
      <c r="A536" s="34" t="s">
        <v>78</v>
      </c>
      <c r="B536" s="14">
        <v>5</v>
      </c>
      <c r="C536" s="8" t="s">
        <v>44</v>
      </c>
      <c r="D536" s="14">
        <v>1</v>
      </c>
      <c r="E536" s="14">
        <v>3019.3</v>
      </c>
      <c r="F536" s="14">
        <v>3020.3</v>
      </c>
      <c r="G536" s="14">
        <v>2924.3</v>
      </c>
      <c r="H536" s="8">
        <v>9</v>
      </c>
      <c r="I536" s="8">
        <v>93.4</v>
      </c>
      <c r="J536" s="8">
        <v>57.7</v>
      </c>
      <c r="K536" s="8">
        <v>0.317</v>
      </c>
      <c r="L536" s="8">
        <v>1402</v>
      </c>
      <c r="M536" s="8">
        <v>0.45400000000000001</v>
      </c>
      <c r="N536" s="8">
        <v>2546</v>
      </c>
      <c r="O536" s="8">
        <v>16.600000000000001</v>
      </c>
      <c r="P536" s="8">
        <v>304.50099999999998</v>
      </c>
      <c r="Q536" s="7" t="e">
        <v>#N/A</v>
      </c>
      <c r="R536" s="111">
        <v>0.108</v>
      </c>
      <c r="S536" s="124">
        <v>1235.7231165775399</v>
      </c>
      <c r="T536" s="124">
        <v>6476.2167374331602</v>
      </c>
      <c r="U536" s="124">
        <v>10140.162849197861</v>
      </c>
      <c r="V536" s="124">
        <v>4.0670176470588224</v>
      </c>
      <c r="W536" s="7">
        <v>0.20568533633549113</v>
      </c>
      <c r="X536" s="7">
        <v>3.2885999999999997</v>
      </c>
      <c r="Y536" s="122">
        <v>49</v>
      </c>
      <c r="Z536" s="99">
        <v>30.1</v>
      </c>
      <c r="AA536" s="122">
        <f t="shared" si="79"/>
        <v>86.78519904800001</v>
      </c>
      <c r="AB536" s="122">
        <f t="shared" si="80"/>
        <v>4422.7129337539427</v>
      </c>
      <c r="AC536" t="s">
        <v>950</v>
      </c>
    </row>
    <row r="537" spans="1:29" x14ac:dyDescent="0.35">
      <c r="A537" s="34" t="s">
        <v>78</v>
      </c>
      <c r="B537" s="14">
        <f t="shared" ref="B537:B538" si="85">B536</f>
        <v>5</v>
      </c>
      <c r="C537" s="8" t="s">
        <v>44</v>
      </c>
      <c r="D537" s="14">
        <v>2</v>
      </c>
      <c r="E537" s="14">
        <v>3043</v>
      </c>
      <c r="F537" s="14">
        <v>3044</v>
      </c>
      <c r="G537" s="14">
        <v>2948</v>
      </c>
      <c r="H537" s="8">
        <v>9</v>
      </c>
      <c r="I537" s="8">
        <v>93.4</v>
      </c>
      <c r="J537" s="8">
        <v>57.7</v>
      </c>
      <c r="K537" s="8">
        <v>0.317</v>
      </c>
      <c r="L537" s="8">
        <v>1402</v>
      </c>
      <c r="M537" s="8">
        <v>0.45400000000000001</v>
      </c>
      <c r="N537" s="8">
        <v>2546</v>
      </c>
      <c r="O537" s="8">
        <v>16.600000000000001</v>
      </c>
      <c r="P537" s="8">
        <v>304.50099999999998</v>
      </c>
      <c r="Q537" s="7" t="e">
        <v>#N/A</v>
      </c>
      <c r="R537" s="111">
        <v>0.108</v>
      </c>
      <c r="S537" s="124">
        <v>1235.7231165775399</v>
      </c>
      <c r="T537" s="124">
        <v>6476.2167374331602</v>
      </c>
      <c r="U537" s="124">
        <v>10140.162849197861</v>
      </c>
      <c r="V537" s="124">
        <v>4.0670176470588224</v>
      </c>
      <c r="W537" s="7">
        <v>0.20568533633549113</v>
      </c>
      <c r="X537" s="7">
        <v>3.2885999999999997</v>
      </c>
      <c r="Y537" s="122">
        <v>49</v>
      </c>
      <c r="Z537" s="99">
        <v>30.1</v>
      </c>
      <c r="AA537" s="122">
        <f t="shared" si="79"/>
        <v>86.78519904800001</v>
      </c>
      <c r="AB537" s="122">
        <f t="shared" si="80"/>
        <v>4422.7129337539427</v>
      </c>
      <c r="AC537" t="s">
        <v>951</v>
      </c>
    </row>
    <row r="538" spans="1:29" x14ac:dyDescent="0.35">
      <c r="A538" s="34" t="s">
        <v>78</v>
      </c>
      <c r="B538" s="14">
        <f t="shared" si="85"/>
        <v>5</v>
      </c>
      <c r="C538" s="8" t="s">
        <v>44</v>
      </c>
      <c r="D538" s="14">
        <v>3</v>
      </c>
      <c r="E538" s="14">
        <v>3058</v>
      </c>
      <c r="F538" s="14">
        <v>3059</v>
      </c>
      <c r="G538" s="14">
        <v>2963</v>
      </c>
      <c r="H538" s="8">
        <v>9</v>
      </c>
      <c r="I538" s="8">
        <v>93.4</v>
      </c>
      <c r="J538" s="8">
        <v>57.7</v>
      </c>
      <c r="K538" s="8">
        <v>0.317</v>
      </c>
      <c r="L538" s="8">
        <v>1402</v>
      </c>
      <c r="M538" s="8">
        <v>0.45400000000000001</v>
      </c>
      <c r="N538" s="8">
        <v>2546</v>
      </c>
      <c r="O538" s="8">
        <v>16.600000000000001</v>
      </c>
      <c r="P538" s="8">
        <v>304.50099999999998</v>
      </c>
      <c r="Q538" s="7" t="e">
        <v>#N/A</v>
      </c>
      <c r="R538" s="111">
        <v>0.108</v>
      </c>
      <c r="S538" s="124">
        <v>1235.7231165775399</v>
      </c>
      <c r="T538" s="124">
        <v>6476.2167374331602</v>
      </c>
      <c r="U538" s="124">
        <v>10140.162849197861</v>
      </c>
      <c r="V538" s="124">
        <v>4.0670176470588224</v>
      </c>
      <c r="W538" s="7">
        <v>0.20568533633549113</v>
      </c>
      <c r="X538" s="7">
        <v>3.2885999999999997</v>
      </c>
      <c r="Y538" s="122">
        <v>49</v>
      </c>
      <c r="Z538" s="99">
        <v>30.1</v>
      </c>
      <c r="AA538" s="122">
        <f t="shared" si="79"/>
        <v>86.78519904800001</v>
      </c>
      <c r="AB538" s="122">
        <f t="shared" si="80"/>
        <v>4422.7129337539427</v>
      </c>
      <c r="AC538" t="s">
        <v>952</v>
      </c>
    </row>
    <row r="539" spans="1:29" x14ac:dyDescent="0.35">
      <c r="A539" s="34" t="s">
        <v>78</v>
      </c>
      <c r="B539" s="14">
        <v>4</v>
      </c>
      <c r="C539" s="8" t="s">
        <v>44</v>
      </c>
      <c r="D539" s="14">
        <v>1</v>
      </c>
      <c r="E539" s="14">
        <v>3090</v>
      </c>
      <c r="F539" s="14">
        <v>3090.8</v>
      </c>
      <c r="G539" s="14">
        <v>2995</v>
      </c>
      <c r="H539" s="8">
        <v>7</v>
      </c>
      <c r="I539" s="8">
        <v>88.9</v>
      </c>
      <c r="J539" s="8">
        <v>28.5</v>
      </c>
      <c r="K539" s="8">
        <v>0.28999999999999998</v>
      </c>
      <c r="L539" s="8">
        <v>3661</v>
      </c>
      <c r="M539" s="8">
        <v>0.46200000000000002</v>
      </c>
      <c r="N539" s="8">
        <v>4850</v>
      </c>
      <c r="O539" s="8">
        <v>196.3</v>
      </c>
      <c r="P539" s="8">
        <v>302.173</v>
      </c>
      <c r="Q539" s="7" t="e">
        <v>#N/A</v>
      </c>
      <c r="R539" s="111">
        <v>7.3999999999999996E-2</v>
      </c>
      <c r="S539" s="124">
        <v>2417.8878461697732</v>
      </c>
      <c r="T539" s="124">
        <v>6875.2424964803286</v>
      </c>
      <c r="U539" s="124">
        <v>10600.29390931677</v>
      </c>
      <c r="V539" s="124">
        <v>4.9840128364389242</v>
      </c>
      <c r="W539" s="7">
        <v>8.7413879289735069E-2</v>
      </c>
      <c r="X539" s="7">
        <v>1.2066000000000001</v>
      </c>
      <c r="Y539" s="122">
        <v>66.100000000000009</v>
      </c>
      <c r="Z539" s="99">
        <v>30.6</v>
      </c>
      <c r="AA539" s="122">
        <f t="shared" si="79"/>
        <v>37.3257318</v>
      </c>
      <c r="AB539" s="122">
        <f t="shared" si="80"/>
        <v>12624.137931034484</v>
      </c>
      <c r="AC539" t="s">
        <v>953</v>
      </c>
    </row>
    <row r="540" spans="1:29" x14ac:dyDescent="0.35">
      <c r="A540" s="34" t="s">
        <v>78</v>
      </c>
      <c r="B540" s="14">
        <f t="shared" ref="B540:B542" si="86">B539</f>
        <v>4</v>
      </c>
      <c r="C540" s="8" t="s">
        <v>44</v>
      </c>
      <c r="D540" s="14">
        <v>2</v>
      </c>
      <c r="E540" s="14">
        <v>3124.5</v>
      </c>
      <c r="F540" s="14">
        <v>3125.1</v>
      </c>
      <c r="G540" s="14">
        <v>3029.5</v>
      </c>
      <c r="H540" s="8">
        <v>5</v>
      </c>
      <c r="I540" s="8">
        <v>50.6</v>
      </c>
      <c r="J540" s="8">
        <v>23.7</v>
      </c>
      <c r="K540" s="8">
        <v>0.27</v>
      </c>
      <c r="L540" s="8">
        <v>3278</v>
      </c>
      <c r="M540" s="8">
        <v>0.43099999999999999</v>
      </c>
      <c r="N540" s="8">
        <v>2635</v>
      </c>
      <c r="O540" s="8">
        <v>158.69999999999999</v>
      </c>
      <c r="P540" s="8">
        <v>302.173</v>
      </c>
      <c r="Q540" s="7" t="e">
        <v>#N/A</v>
      </c>
      <c r="R540" s="111">
        <v>7.3999999999999996E-2</v>
      </c>
      <c r="S540" s="124">
        <v>2417.8878461697732</v>
      </c>
      <c r="T540" s="124">
        <v>6875.2424964803286</v>
      </c>
      <c r="U540" s="124">
        <v>10600.29390931677</v>
      </c>
      <c r="V540" s="124">
        <v>4.9840128364389242</v>
      </c>
      <c r="W540" s="7">
        <v>8.7413879289735069E-2</v>
      </c>
      <c r="X540" s="7">
        <v>1.2066000000000001</v>
      </c>
      <c r="Y540" s="122">
        <v>66.100000000000009</v>
      </c>
      <c r="Z540" s="99">
        <v>30.6</v>
      </c>
      <c r="AA540" s="122">
        <f t="shared" si="79"/>
        <v>16.448501520000001</v>
      </c>
      <c r="AB540" s="122">
        <f t="shared" si="80"/>
        <v>12140.740740740739</v>
      </c>
      <c r="AC540" t="s">
        <v>954</v>
      </c>
    </row>
    <row r="541" spans="1:29" x14ac:dyDescent="0.35">
      <c r="A541" s="34" t="s">
        <v>78</v>
      </c>
      <c r="B541" s="14">
        <f t="shared" si="86"/>
        <v>4</v>
      </c>
      <c r="C541" s="8" t="s">
        <v>44</v>
      </c>
      <c r="D541" s="14">
        <v>3</v>
      </c>
      <c r="E541" s="14">
        <v>3141.5</v>
      </c>
      <c r="F541" s="14">
        <v>3142.1</v>
      </c>
      <c r="G541" s="14">
        <v>3046.5</v>
      </c>
      <c r="H541" s="8">
        <v>5</v>
      </c>
      <c r="I541" s="8">
        <v>73.3</v>
      </c>
      <c r="J541" s="8">
        <v>17.3</v>
      </c>
      <c r="K541" s="8">
        <v>0.17699999999999999</v>
      </c>
      <c r="L541" s="8">
        <v>3499</v>
      </c>
      <c r="M541" s="8">
        <v>0.33</v>
      </c>
      <c r="N541" s="8">
        <v>2020</v>
      </c>
      <c r="O541" s="8">
        <v>105</v>
      </c>
      <c r="P541" s="8">
        <v>302.173</v>
      </c>
      <c r="Q541" s="7" t="e">
        <v>#N/A</v>
      </c>
      <c r="R541" s="111">
        <v>7.3999999999999996E-2</v>
      </c>
      <c r="S541" s="124">
        <v>2417.8878461697732</v>
      </c>
      <c r="T541" s="124">
        <v>6875.2424964803286</v>
      </c>
      <c r="U541" s="124">
        <v>10600.29390931677</v>
      </c>
      <c r="V541" s="124">
        <v>4.9840128364389242</v>
      </c>
      <c r="W541" s="7">
        <v>8.7413879289735069E-2</v>
      </c>
      <c r="X541" s="7">
        <v>1.2066000000000001</v>
      </c>
      <c r="Y541" s="122">
        <v>66.100000000000009</v>
      </c>
      <c r="Z541" s="99">
        <v>30.6</v>
      </c>
      <c r="AA541" s="122">
        <f t="shared" si="79"/>
        <v>11.402158043999998</v>
      </c>
      <c r="AB541" s="122">
        <f t="shared" si="80"/>
        <v>19768.361581920904</v>
      </c>
      <c r="AC541" t="s">
        <v>955</v>
      </c>
    </row>
    <row r="542" spans="1:29" x14ac:dyDescent="0.35">
      <c r="A542" s="34" t="s">
        <v>78</v>
      </c>
      <c r="B542" s="14">
        <f t="shared" si="86"/>
        <v>4</v>
      </c>
      <c r="C542" s="8" t="s">
        <v>44</v>
      </c>
      <c r="D542" s="14">
        <v>4</v>
      </c>
      <c r="E542" s="14">
        <v>3224.5</v>
      </c>
      <c r="F542" s="14">
        <v>3225.5</v>
      </c>
      <c r="G542" s="14">
        <v>3129.5</v>
      </c>
      <c r="H542" s="8">
        <v>9</v>
      </c>
      <c r="I542" s="8">
        <v>121.9</v>
      </c>
      <c r="J542" s="8">
        <v>17.399999999999999</v>
      </c>
      <c r="K542" s="8">
        <v>0.30499999999999999</v>
      </c>
      <c r="L542" s="8">
        <v>3952</v>
      </c>
      <c r="M542" s="8">
        <v>0.35799999999999998</v>
      </c>
      <c r="N542" s="8">
        <v>3580</v>
      </c>
      <c r="O542" s="8">
        <v>31.9</v>
      </c>
      <c r="P542" s="8">
        <v>302.173</v>
      </c>
      <c r="Q542" s="7" t="e">
        <v>#N/A</v>
      </c>
      <c r="R542" s="111">
        <v>7.3999999999999996E-2</v>
      </c>
      <c r="S542" s="124">
        <v>2417.8878461697732</v>
      </c>
      <c r="T542" s="124">
        <v>6875.2424964803286</v>
      </c>
      <c r="U542" s="124">
        <v>10600.29390931677</v>
      </c>
      <c r="V542" s="124">
        <v>4.9840128364389242</v>
      </c>
      <c r="W542" s="7">
        <v>8.7413879289735069E-2</v>
      </c>
      <c r="X542" s="7">
        <v>1.2066000000000001</v>
      </c>
      <c r="Y542" s="122">
        <v>66.100000000000009</v>
      </c>
      <c r="Z542" s="99">
        <v>30.6</v>
      </c>
      <c r="AA542" s="122">
        <f t="shared" si="79"/>
        <v>32.863703639999997</v>
      </c>
      <c r="AB542" s="122">
        <f t="shared" si="80"/>
        <v>12957.377049180328</v>
      </c>
      <c r="AC542" t="s">
        <v>956</v>
      </c>
    </row>
    <row r="543" spans="1:29" x14ac:dyDescent="0.35">
      <c r="A543" s="34" t="s">
        <v>78</v>
      </c>
      <c r="B543" s="14">
        <v>3</v>
      </c>
      <c r="C543" s="8" t="s">
        <v>44</v>
      </c>
      <c r="D543" s="14">
        <v>1</v>
      </c>
      <c r="E543" s="14">
        <v>3319.4</v>
      </c>
      <c r="F543" s="14">
        <v>3320.4</v>
      </c>
      <c r="G543" s="14">
        <v>3224.4</v>
      </c>
      <c r="H543" s="8">
        <v>9</v>
      </c>
      <c r="I543" s="8">
        <v>96.5</v>
      </c>
      <c r="J543" s="8">
        <v>26.4</v>
      </c>
      <c r="K543" s="8">
        <v>0.247</v>
      </c>
      <c r="L543" s="8">
        <v>1551</v>
      </c>
      <c r="M543" s="8">
        <v>0.37</v>
      </c>
      <c r="N543" s="8">
        <v>2602</v>
      </c>
      <c r="O543" s="8">
        <v>41.1</v>
      </c>
      <c r="P543" s="8">
        <v>302.15699999999998</v>
      </c>
      <c r="Q543" s="7" t="e">
        <v>#N/A</v>
      </c>
      <c r="R543" s="111">
        <v>0.08</v>
      </c>
      <c r="S543" s="124">
        <v>2220.7985882539688</v>
      </c>
      <c r="T543" s="124">
        <v>7045.1540009523806</v>
      </c>
      <c r="U543" s="124">
        <v>11413.69008603174</v>
      </c>
      <c r="V543" s="124">
        <v>4.4071358730158758</v>
      </c>
      <c r="W543" s="7">
        <v>8.7616585563665861E-2</v>
      </c>
      <c r="X543" s="7">
        <v>1.0370999999999999</v>
      </c>
      <c r="Y543" s="122">
        <v>63.1</v>
      </c>
      <c r="Z543" s="99">
        <v>30.2</v>
      </c>
      <c r="AA543" s="122">
        <f t="shared" si="79"/>
        <v>31.966265759999999</v>
      </c>
      <c r="AB543" s="122">
        <f t="shared" si="80"/>
        <v>6279.3522267206481</v>
      </c>
      <c r="AC543" t="s">
        <v>957</v>
      </c>
    </row>
    <row r="544" spans="1:29" x14ac:dyDescent="0.35">
      <c r="A544" s="34" t="s">
        <v>78</v>
      </c>
      <c r="B544" s="14">
        <f t="shared" ref="B544:B545" si="87">B543</f>
        <v>3</v>
      </c>
      <c r="C544" s="8" t="s">
        <v>44</v>
      </c>
      <c r="D544" s="14">
        <v>2</v>
      </c>
      <c r="E544" s="14">
        <v>3362.4</v>
      </c>
      <c r="F544" s="14">
        <v>3363.4</v>
      </c>
      <c r="G544" s="14">
        <v>3267.4</v>
      </c>
      <c r="H544" s="8">
        <v>9</v>
      </c>
      <c r="I544" s="8">
        <v>84.1</v>
      </c>
      <c r="J544" s="8">
        <v>51.4</v>
      </c>
      <c r="K544" s="8">
        <v>0.27700000000000002</v>
      </c>
      <c r="L544" s="8">
        <v>1271</v>
      </c>
      <c r="M544" s="8">
        <v>0.41799999999999998</v>
      </c>
      <c r="N544" s="8">
        <v>2516</v>
      </c>
      <c r="O544" s="8">
        <v>385.7</v>
      </c>
      <c r="P544" s="8">
        <v>302.15699999999998</v>
      </c>
      <c r="Q544" s="7" t="e">
        <v>#N/A</v>
      </c>
      <c r="R544" s="111">
        <v>0.08</v>
      </c>
      <c r="S544" s="124">
        <v>2220.7985882539688</v>
      </c>
      <c r="T544" s="124">
        <v>7045.1540009523806</v>
      </c>
      <c r="U544" s="124">
        <v>11413.69008603174</v>
      </c>
      <c r="V544" s="124">
        <v>4.4071358730158758</v>
      </c>
      <c r="W544" s="7">
        <v>8.7616585563665861E-2</v>
      </c>
      <c r="X544" s="7">
        <v>1.0370999999999999</v>
      </c>
      <c r="Y544" s="122">
        <v>63.1</v>
      </c>
      <c r="Z544" s="99">
        <v>30.2</v>
      </c>
      <c r="AA544" s="122">
        <f t="shared" si="79"/>
        <v>60.827868183999996</v>
      </c>
      <c r="AB544" s="122">
        <f t="shared" si="80"/>
        <v>4588.4476534296027</v>
      </c>
      <c r="AC544" t="s">
        <v>958</v>
      </c>
    </row>
    <row r="545" spans="1:29" x14ac:dyDescent="0.35">
      <c r="A545" s="34" t="s">
        <v>78</v>
      </c>
      <c r="B545" s="14">
        <f t="shared" si="87"/>
        <v>3</v>
      </c>
      <c r="C545" s="8" t="s">
        <v>44</v>
      </c>
      <c r="D545" s="14">
        <v>3</v>
      </c>
      <c r="E545" s="14">
        <v>3388</v>
      </c>
      <c r="F545" s="14">
        <v>3389</v>
      </c>
      <c r="G545" s="14">
        <v>3293</v>
      </c>
      <c r="H545" s="8">
        <v>9</v>
      </c>
      <c r="I545" s="8">
        <v>84.1</v>
      </c>
      <c r="J545" s="8">
        <v>51.4</v>
      </c>
      <c r="K545" s="8">
        <v>0.27700000000000002</v>
      </c>
      <c r="L545" s="8">
        <v>1271</v>
      </c>
      <c r="M545" s="8">
        <v>0.41799999999999998</v>
      </c>
      <c r="N545" s="8">
        <v>2516</v>
      </c>
      <c r="O545" s="8">
        <v>385.7</v>
      </c>
      <c r="P545" s="8">
        <v>302.15699999999998</v>
      </c>
      <c r="Q545" s="7" t="e">
        <v>#N/A</v>
      </c>
      <c r="R545" s="111">
        <v>0.08</v>
      </c>
      <c r="S545" s="124">
        <v>2220.7985882539688</v>
      </c>
      <c r="T545" s="124">
        <v>7045.1540009523806</v>
      </c>
      <c r="U545" s="124">
        <v>11413.69008603174</v>
      </c>
      <c r="V545" s="124">
        <v>4.4071358730158758</v>
      </c>
      <c r="W545" s="7">
        <v>8.7616585563665861E-2</v>
      </c>
      <c r="X545" s="7">
        <v>1.0370999999999999</v>
      </c>
      <c r="Y545" s="122">
        <v>63.1</v>
      </c>
      <c r="Z545" s="99">
        <v>30.2</v>
      </c>
      <c r="AA545" s="122">
        <f t="shared" si="79"/>
        <v>60.827868183999996</v>
      </c>
      <c r="AB545" s="122">
        <f t="shared" si="80"/>
        <v>4588.4476534296027</v>
      </c>
      <c r="AC545" t="s">
        <v>959</v>
      </c>
    </row>
    <row r="546" spans="1:29" x14ac:dyDescent="0.35">
      <c r="A546" s="34" t="s">
        <v>78</v>
      </c>
      <c r="B546" s="14">
        <v>2</v>
      </c>
      <c r="C546" s="8" t="s">
        <v>44</v>
      </c>
      <c r="D546" s="14">
        <v>1</v>
      </c>
      <c r="E546" s="14">
        <v>3413.2</v>
      </c>
      <c r="F546" s="14">
        <v>3414</v>
      </c>
      <c r="G546" s="14">
        <v>3318.2</v>
      </c>
      <c r="H546" s="8">
        <v>7</v>
      </c>
      <c r="I546" s="8">
        <v>92.9</v>
      </c>
      <c r="J546" s="8">
        <v>87.8</v>
      </c>
      <c r="K546" s="8">
        <v>0.13900000000000001</v>
      </c>
      <c r="L546" s="8">
        <v>433</v>
      </c>
      <c r="M546" s="8">
        <v>0.441</v>
      </c>
      <c r="N546" s="8">
        <v>283</v>
      </c>
      <c r="O546" s="8">
        <v>79.8</v>
      </c>
      <c r="P546" s="8">
        <v>301.20499999999998</v>
      </c>
      <c r="Q546" s="7" t="e">
        <v>#N/A</v>
      </c>
      <c r="R546" s="111">
        <v>7.9000000000000001E-2</v>
      </c>
      <c r="S546" s="124">
        <v>1894.3233989473681</v>
      </c>
      <c r="T546" s="124">
        <v>7237.6097300000038</v>
      </c>
      <c r="U546" s="124">
        <v>11733.47881789474</v>
      </c>
      <c r="V546" s="124">
        <v>4.8997778947368431</v>
      </c>
      <c r="W546" s="7">
        <v>8.8056047504948429E-2</v>
      </c>
      <c r="X546" s="7">
        <v>1.0143</v>
      </c>
      <c r="Y546" s="122">
        <v>63.4</v>
      </c>
      <c r="Z546" s="99">
        <v>30.5</v>
      </c>
      <c r="AA546" s="122">
        <f t="shared" si="79"/>
        <v>57.595525144</v>
      </c>
      <c r="AB546" s="122">
        <f t="shared" si="80"/>
        <v>3115.1079136690646</v>
      </c>
      <c r="AC546" t="s">
        <v>960</v>
      </c>
    </row>
    <row r="547" spans="1:29" x14ac:dyDescent="0.35">
      <c r="A547" s="34" t="s">
        <v>78</v>
      </c>
      <c r="B547" s="14">
        <f t="shared" ref="B547:B549" si="88">B546</f>
        <v>2</v>
      </c>
      <c r="C547" s="8" t="s">
        <v>44</v>
      </c>
      <c r="D547" s="14">
        <v>2</v>
      </c>
      <c r="E547" s="14">
        <v>3421.5</v>
      </c>
      <c r="F547" s="14">
        <v>3422.1</v>
      </c>
      <c r="G547" s="14">
        <v>3326.5</v>
      </c>
      <c r="H547" s="8">
        <v>5</v>
      </c>
      <c r="I547" s="8">
        <v>92.9</v>
      </c>
      <c r="J547" s="8">
        <v>87.8</v>
      </c>
      <c r="K547" s="8">
        <v>0.13900000000000001</v>
      </c>
      <c r="L547" s="8">
        <v>433</v>
      </c>
      <c r="M547" s="8">
        <v>0.441</v>
      </c>
      <c r="N547" s="8">
        <v>283</v>
      </c>
      <c r="O547" s="8">
        <v>79.8</v>
      </c>
      <c r="P547" s="8">
        <v>301.20499999999998</v>
      </c>
      <c r="Q547" s="7" t="e">
        <v>#N/A</v>
      </c>
      <c r="R547" s="111">
        <v>7.9000000000000001E-2</v>
      </c>
      <c r="S547" s="124">
        <v>1894.3233989473681</v>
      </c>
      <c r="T547" s="124">
        <v>7237.6097300000038</v>
      </c>
      <c r="U547" s="124">
        <v>11733.47881789474</v>
      </c>
      <c r="V547" s="124">
        <v>4.8997778947368431</v>
      </c>
      <c r="W547" s="7">
        <v>8.8056047504948429E-2</v>
      </c>
      <c r="X547" s="7">
        <v>1.0143</v>
      </c>
      <c r="Y547" s="122">
        <v>63.4</v>
      </c>
      <c r="Z547" s="99">
        <v>30.5</v>
      </c>
      <c r="AA547" s="122">
        <f t="shared" si="79"/>
        <v>57.595525144</v>
      </c>
      <c r="AB547" s="122">
        <f t="shared" si="80"/>
        <v>3115.1079136690646</v>
      </c>
      <c r="AC547" t="s">
        <v>961</v>
      </c>
    </row>
    <row r="548" spans="1:29" x14ac:dyDescent="0.35">
      <c r="A548" s="34" t="s">
        <v>78</v>
      </c>
      <c r="B548" s="14">
        <f t="shared" si="88"/>
        <v>2</v>
      </c>
      <c r="C548" s="8" t="s">
        <v>44</v>
      </c>
      <c r="D548" s="14">
        <v>3</v>
      </c>
      <c r="E548" s="14">
        <v>3435.7</v>
      </c>
      <c r="F548" s="14">
        <v>3436.5</v>
      </c>
      <c r="G548" s="14">
        <v>3340.7</v>
      </c>
      <c r="H548" s="8">
        <v>7</v>
      </c>
      <c r="I548" s="8">
        <v>25.4</v>
      </c>
      <c r="J548" s="8">
        <v>48.7</v>
      </c>
      <c r="K548" s="8">
        <v>0.122</v>
      </c>
      <c r="L548" s="8">
        <v>101</v>
      </c>
      <c r="M548" s="8">
        <v>0.29899999999999999</v>
      </c>
      <c r="N548" s="8">
        <v>679</v>
      </c>
      <c r="O548" s="8">
        <v>123.5</v>
      </c>
      <c r="P548" s="8">
        <v>301.20499999999998</v>
      </c>
      <c r="Q548" s="7" t="e">
        <v>#N/A</v>
      </c>
      <c r="R548" s="111">
        <v>7.9000000000000001E-2</v>
      </c>
      <c r="S548" s="124">
        <v>1894.3233989473681</v>
      </c>
      <c r="T548" s="124">
        <v>7237.6097300000038</v>
      </c>
      <c r="U548" s="124">
        <v>11733.47881789474</v>
      </c>
      <c r="V548" s="124">
        <v>4.8997778947368431</v>
      </c>
      <c r="W548" s="7">
        <v>8.8056047504948429E-2</v>
      </c>
      <c r="X548" s="7">
        <v>1.0143</v>
      </c>
      <c r="Y548" s="122">
        <v>63.4</v>
      </c>
      <c r="Z548" s="99">
        <v>30.5</v>
      </c>
      <c r="AA548" s="122">
        <f t="shared" si="79"/>
        <v>7.6663072479999999</v>
      </c>
      <c r="AB548" s="122">
        <f t="shared" si="80"/>
        <v>827.86885245901647</v>
      </c>
      <c r="AC548" t="s">
        <v>962</v>
      </c>
    </row>
    <row r="549" spans="1:29" x14ac:dyDescent="0.35">
      <c r="A549" s="34" t="s">
        <v>78</v>
      </c>
      <c r="B549" s="14">
        <f t="shared" si="88"/>
        <v>2</v>
      </c>
      <c r="C549" s="8" t="s">
        <v>44</v>
      </c>
      <c r="D549" s="14">
        <v>4</v>
      </c>
      <c r="E549" s="14">
        <v>3461.8</v>
      </c>
      <c r="F549" s="14">
        <v>3462.6</v>
      </c>
      <c r="G549" s="14">
        <v>3366.8</v>
      </c>
      <c r="H549" s="8">
        <v>7</v>
      </c>
      <c r="I549" s="8">
        <v>25.4</v>
      </c>
      <c r="J549" s="8">
        <v>48.7</v>
      </c>
      <c r="K549" s="8">
        <v>0.122</v>
      </c>
      <c r="L549" s="8">
        <v>101</v>
      </c>
      <c r="M549" s="8">
        <v>0.29899999999999999</v>
      </c>
      <c r="N549" s="8">
        <v>679</v>
      </c>
      <c r="O549" s="8">
        <v>123.5</v>
      </c>
      <c r="P549" s="8">
        <v>301.20499999999998</v>
      </c>
      <c r="Q549" s="7" t="e">
        <v>#N/A</v>
      </c>
      <c r="R549" s="111">
        <v>7.9000000000000001E-2</v>
      </c>
      <c r="S549" s="124">
        <v>1894.3233989473681</v>
      </c>
      <c r="T549" s="124">
        <v>7237.6097300000038</v>
      </c>
      <c r="U549" s="124">
        <v>11733.47881789474</v>
      </c>
      <c r="V549" s="124">
        <v>4.8997778947368431</v>
      </c>
      <c r="W549" s="7">
        <v>8.8056047504948429E-2</v>
      </c>
      <c r="X549" s="7">
        <v>1.0143</v>
      </c>
      <c r="Y549" s="122">
        <v>63.4</v>
      </c>
      <c r="Z549" s="99">
        <v>30.5</v>
      </c>
      <c r="AA549" s="122">
        <f t="shared" si="79"/>
        <v>7.6663072479999999</v>
      </c>
      <c r="AB549" s="122">
        <f t="shared" si="80"/>
        <v>827.86885245901647</v>
      </c>
      <c r="AC549" t="s">
        <v>963</v>
      </c>
    </row>
    <row r="550" spans="1:29" x14ac:dyDescent="0.35">
      <c r="A550" s="34" t="s">
        <v>78</v>
      </c>
      <c r="B550" s="14">
        <v>1</v>
      </c>
      <c r="C550" s="8" t="s">
        <v>44</v>
      </c>
      <c r="D550" s="14">
        <v>1</v>
      </c>
      <c r="E550" s="14">
        <v>3498</v>
      </c>
      <c r="F550" s="14">
        <v>3498.8</v>
      </c>
      <c r="G550" s="14">
        <v>3403</v>
      </c>
      <c r="H550" s="8">
        <v>7</v>
      </c>
      <c r="I550" s="8">
        <v>37.1</v>
      </c>
      <c r="J550" s="8">
        <v>51</v>
      </c>
      <c r="K550" s="8">
        <v>0.73499999999999999</v>
      </c>
      <c r="L550" s="8">
        <v>5724</v>
      </c>
      <c r="M550" s="8">
        <v>0.372</v>
      </c>
      <c r="N550" s="8">
        <v>9374</v>
      </c>
      <c r="O550" s="8">
        <v>430.7</v>
      </c>
      <c r="P550" s="8">
        <v>304.28899999999999</v>
      </c>
      <c r="Q550" s="7" t="e">
        <v>#N/A</v>
      </c>
      <c r="R550" s="111">
        <v>7.5999999999999998E-2</v>
      </c>
      <c r="S550" s="124">
        <v>2205.0995958083809</v>
      </c>
      <c r="T550" s="124">
        <v>7293.1386604790387</v>
      </c>
      <c r="U550" s="124">
        <v>12080.863028742509</v>
      </c>
      <c r="V550" s="124">
        <v>5.5572209580838354</v>
      </c>
      <c r="W550" s="7">
        <v>9.3185407758388225E-2</v>
      </c>
      <c r="X550" s="7">
        <v>0.72570000000000001</v>
      </c>
      <c r="Y550" s="122">
        <v>66.5</v>
      </c>
      <c r="Z550" s="99">
        <v>15.7</v>
      </c>
      <c r="AA550" s="122">
        <f t="shared" si="79"/>
        <v>70.647229800000005</v>
      </c>
      <c r="AB550" s="122">
        <f t="shared" si="80"/>
        <v>7787.7551020408164</v>
      </c>
      <c r="AC550" t="s">
        <v>964</v>
      </c>
    </row>
    <row r="551" spans="1:29" x14ac:dyDescent="0.35">
      <c r="A551" s="34" t="s">
        <v>78</v>
      </c>
      <c r="B551" s="14">
        <f t="shared" ref="B551:B552" si="89">B550</f>
        <v>1</v>
      </c>
      <c r="C551" s="8" t="s">
        <v>44</v>
      </c>
      <c r="D551" s="14">
        <v>2</v>
      </c>
      <c r="E551" s="14">
        <v>3525.8</v>
      </c>
      <c r="F551" s="14">
        <v>3527</v>
      </c>
      <c r="G551" s="14">
        <v>3430.8</v>
      </c>
      <c r="H551" s="8">
        <v>11</v>
      </c>
      <c r="I551" s="8">
        <v>37.1</v>
      </c>
      <c r="J551" s="8">
        <v>51</v>
      </c>
      <c r="K551" s="8">
        <v>0.73499999999999999</v>
      </c>
      <c r="L551" s="8">
        <v>5724</v>
      </c>
      <c r="M551" s="8">
        <v>0.372</v>
      </c>
      <c r="N551" s="8">
        <v>9374</v>
      </c>
      <c r="O551" s="8">
        <v>430.7</v>
      </c>
      <c r="P551" s="8">
        <v>304.28899999999999</v>
      </c>
      <c r="Q551" s="7" t="e">
        <v>#N/A</v>
      </c>
      <c r="R551" s="111">
        <v>7.5999999999999998E-2</v>
      </c>
      <c r="S551" s="124">
        <v>2205.0995958083809</v>
      </c>
      <c r="T551" s="124">
        <v>7293.1386604790387</v>
      </c>
      <c r="U551" s="124">
        <v>12080.863028742509</v>
      </c>
      <c r="V551" s="124">
        <v>5.5572209580838354</v>
      </c>
      <c r="W551" s="7">
        <v>9.3185407758388225E-2</v>
      </c>
      <c r="X551" s="7">
        <v>0.72570000000000001</v>
      </c>
      <c r="Y551" s="122">
        <v>66.5</v>
      </c>
      <c r="Z551" s="99">
        <v>15.7</v>
      </c>
      <c r="AA551" s="122">
        <f t="shared" si="79"/>
        <v>70.647229800000005</v>
      </c>
      <c r="AB551" s="122">
        <f t="shared" si="80"/>
        <v>7787.7551020408164</v>
      </c>
      <c r="AC551" t="s">
        <v>965</v>
      </c>
    </row>
    <row r="552" spans="1:29" x14ac:dyDescent="0.35">
      <c r="A552" s="34" t="s">
        <v>78</v>
      </c>
      <c r="B552" s="14">
        <f t="shared" si="89"/>
        <v>1</v>
      </c>
      <c r="C552" s="8" t="s">
        <v>44</v>
      </c>
      <c r="D552" s="14">
        <v>3</v>
      </c>
      <c r="E552" s="14">
        <v>3545</v>
      </c>
      <c r="F552" s="14">
        <v>3545.8</v>
      </c>
      <c r="G552" s="14">
        <v>3450</v>
      </c>
      <c r="H552" s="8">
        <v>7</v>
      </c>
      <c r="I552" s="8">
        <v>37.1</v>
      </c>
      <c r="J552" s="8">
        <v>51</v>
      </c>
      <c r="K552" s="8">
        <v>0.73499999999999999</v>
      </c>
      <c r="L552" s="8">
        <v>5724</v>
      </c>
      <c r="M552" s="8">
        <v>0.372</v>
      </c>
      <c r="N552" s="8">
        <v>9374</v>
      </c>
      <c r="O552" s="8">
        <v>430.7</v>
      </c>
      <c r="P552" s="8">
        <v>304.28899999999999</v>
      </c>
      <c r="Q552" s="7" t="e">
        <v>#N/A</v>
      </c>
      <c r="R552" s="111">
        <v>7.5999999999999998E-2</v>
      </c>
      <c r="S552" s="124">
        <v>2205.0995958083809</v>
      </c>
      <c r="T552" s="124">
        <v>7293.1386604790387</v>
      </c>
      <c r="U552" s="124">
        <v>12080.863028742509</v>
      </c>
      <c r="V552" s="124">
        <v>5.5572209580838354</v>
      </c>
      <c r="W552" s="7">
        <v>9.3185407758388225E-2</v>
      </c>
      <c r="X552" s="7">
        <v>0.72570000000000001</v>
      </c>
      <c r="Y552" s="122">
        <v>66.5</v>
      </c>
      <c r="Z552" s="99">
        <v>15.7</v>
      </c>
      <c r="AA552" s="122">
        <f t="shared" si="79"/>
        <v>70.647229800000005</v>
      </c>
      <c r="AB552" s="122">
        <f t="shared" si="80"/>
        <v>7787.7551020408164</v>
      </c>
      <c r="AC552" t="s">
        <v>966</v>
      </c>
    </row>
    <row r="553" spans="1:29" x14ac:dyDescent="0.35">
      <c r="A553" s="34" t="s">
        <v>79</v>
      </c>
      <c r="B553" s="14">
        <v>8</v>
      </c>
      <c r="C553" s="8" t="s">
        <v>46</v>
      </c>
      <c r="D553" s="14">
        <v>1</v>
      </c>
      <c r="E553" s="14">
        <v>2942.4</v>
      </c>
      <c r="F553" s="14">
        <v>2943</v>
      </c>
      <c r="G553" s="14">
        <f>E553-171</f>
        <v>2771.4</v>
      </c>
      <c r="H553" s="8">
        <v>5</v>
      </c>
      <c r="I553" s="78">
        <v>87.5</v>
      </c>
      <c r="J553" s="78">
        <v>11.25</v>
      </c>
      <c r="K553" s="8">
        <v>0.13</v>
      </c>
      <c r="L553" s="8">
        <v>2571</v>
      </c>
      <c r="M553" s="8">
        <v>0.34</v>
      </c>
      <c r="N553" s="8">
        <v>1491</v>
      </c>
      <c r="O553" s="8">
        <v>25.9</v>
      </c>
      <c r="P553" s="8">
        <v>199.99299999999999</v>
      </c>
      <c r="Q553" s="7">
        <v>0.98588285914007234</v>
      </c>
      <c r="R553" s="111">
        <v>8.5000000000000006E-2</v>
      </c>
      <c r="S553" s="124">
        <v>2156.1999347517708</v>
      </c>
      <c r="T553" s="124">
        <v>6273.2527482269497</v>
      </c>
      <c r="U553" s="124">
        <v>9389.2170134751723</v>
      </c>
      <c r="V553" s="124">
        <v>2.535600709219858</v>
      </c>
      <c r="W553" s="7">
        <v>0.18639811140690138</v>
      </c>
      <c r="X553" s="7">
        <v>1.1133</v>
      </c>
      <c r="Y553" s="122">
        <v>75.7</v>
      </c>
      <c r="Z553" s="99">
        <v>30.5</v>
      </c>
      <c r="AA553" s="122">
        <f t="shared" si="79"/>
        <v>6.5008124999999994</v>
      </c>
      <c r="AB553" s="122">
        <f t="shared" si="80"/>
        <v>19776.923076923078</v>
      </c>
      <c r="AC553" t="s">
        <v>967</v>
      </c>
    </row>
    <row r="554" spans="1:29" x14ac:dyDescent="0.35">
      <c r="A554" s="34" t="s">
        <v>79</v>
      </c>
      <c r="B554" s="14">
        <f t="shared" ref="B554:B555" si="90">B553</f>
        <v>8</v>
      </c>
      <c r="C554" s="8" t="s">
        <v>46</v>
      </c>
      <c r="D554" s="14">
        <v>2</v>
      </c>
      <c r="E554" s="14">
        <v>2952.8</v>
      </c>
      <c r="F554" s="14">
        <v>2954</v>
      </c>
      <c r="G554" s="14">
        <f t="shared" ref="G554:G577" si="91">E554-171</f>
        <v>2781.8</v>
      </c>
      <c r="H554" s="8">
        <v>11</v>
      </c>
      <c r="I554" s="78">
        <v>199.11585365853659</v>
      </c>
      <c r="J554" s="78">
        <v>9.9390243902439028</v>
      </c>
      <c r="K554" s="8">
        <v>0.13800000000000001</v>
      </c>
      <c r="L554" s="8">
        <v>2921</v>
      </c>
      <c r="M554" s="8">
        <v>0.36899999999999999</v>
      </c>
      <c r="N554" s="8">
        <v>1738</v>
      </c>
      <c r="O554" s="8">
        <v>13.3</v>
      </c>
      <c r="P554" s="8">
        <v>199.99299999999999</v>
      </c>
      <c r="Q554" s="7">
        <v>0.98588285914007234</v>
      </c>
      <c r="R554" s="111">
        <v>8.5000000000000006E-2</v>
      </c>
      <c r="S554" s="124">
        <v>2156.1999347517708</v>
      </c>
      <c r="T554" s="124">
        <v>6273.2527482269497</v>
      </c>
      <c r="U554" s="124">
        <v>9389.2170134751723</v>
      </c>
      <c r="V554" s="124">
        <v>2.535600709219858</v>
      </c>
      <c r="W554" s="7">
        <v>0.18639811140690138</v>
      </c>
      <c r="X554" s="7">
        <v>1.1133</v>
      </c>
      <c r="Y554" s="122">
        <v>75.7</v>
      </c>
      <c r="Z554" s="99">
        <v>30.5</v>
      </c>
      <c r="AA554" s="122">
        <f t="shared" si="79"/>
        <v>13.873703062165379</v>
      </c>
      <c r="AB554" s="122">
        <f t="shared" si="80"/>
        <v>21166.666666666664</v>
      </c>
      <c r="AC554" t="s">
        <v>968</v>
      </c>
    </row>
    <row r="555" spans="1:29" x14ac:dyDescent="0.35">
      <c r="A555" s="34" t="s">
        <v>79</v>
      </c>
      <c r="B555" s="14">
        <f t="shared" si="90"/>
        <v>8</v>
      </c>
      <c r="C555" s="8" t="s">
        <v>46</v>
      </c>
      <c r="D555" s="14">
        <v>3</v>
      </c>
      <c r="E555" s="14">
        <v>2960</v>
      </c>
      <c r="F555" s="14">
        <v>2961.4</v>
      </c>
      <c r="G555" s="14">
        <f t="shared" si="91"/>
        <v>2789</v>
      </c>
      <c r="H555" s="8">
        <v>13</v>
      </c>
      <c r="I555" s="78">
        <v>202.98780487804879</v>
      </c>
      <c r="J555" s="78">
        <v>15.182926829268293</v>
      </c>
      <c r="K555" s="71">
        <v>0.23699999999999999</v>
      </c>
      <c r="L555" s="71">
        <v>2989</v>
      </c>
      <c r="M555" s="71">
        <v>0.51800000000000002</v>
      </c>
      <c r="N555" s="71">
        <v>2714</v>
      </c>
      <c r="O555" s="71">
        <v>20.399999999999999</v>
      </c>
      <c r="P555" s="8">
        <v>199.99299999999999</v>
      </c>
      <c r="Q555" s="7">
        <v>0.98588285914007234</v>
      </c>
      <c r="R555" s="111">
        <v>8.5000000000000006E-2</v>
      </c>
      <c r="S555" s="124">
        <v>2156.1999347517708</v>
      </c>
      <c r="T555" s="124">
        <v>6273.2527482269497</v>
      </c>
      <c r="U555" s="124">
        <v>9389.2170134751723</v>
      </c>
      <c r="V555" s="124">
        <v>2.535600709219858</v>
      </c>
      <c r="W555" s="7">
        <v>0.18639811140690138</v>
      </c>
      <c r="X555" s="7">
        <v>1.1133</v>
      </c>
      <c r="Y555" s="122">
        <v>75.7</v>
      </c>
      <c r="Z555" s="99">
        <v>30.5</v>
      </c>
      <c r="AA555" s="122">
        <f t="shared" si="79"/>
        <v>37.10543304431885</v>
      </c>
      <c r="AB555" s="122">
        <f t="shared" si="80"/>
        <v>12611.814345991561</v>
      </c>
      <c r="AC555" t="s">
        <v>969</v>
      </c>
    </row>
    <row r="556" spans="1:29" x14ac:dyDescent="0.35">
      <c r="A556" s="34" t="s">
        <v>79</v>
      </c>
      <c r="B556" s="14">
        <v>7</v>
      </c>
      <c r="C556" s="8" t="s">
        <v>45</v>
      </c>
      <c r="D556" s="14">
        <v>1</v>
      </c>
      <c r="E556" s="14">
        <v>2982</v>
      </c>
      <c r="F556" s="14">
        <v>2983</v>
      </c>
      <c r="G556" s="14">
        <f t="shared" si="91"/>
        <v>2811</v>
      </c>
      <c r="H556" s="8">
        <v>9</v>
      </c>
      <c r="I556" s="78">
        <v>94.512195121951223</v>
      </c>
      <c r="J556" s="78">
        <v>37.5</v>
      </c>
      <c r="K556" s="8">
        <v>0.308</v>
      </c>
      <c r="L556" s="8">
        <v>2104</v>
      </c>
      <c r="M556" s="8">
        <v>0.53400000000000003</v>
      </c>
      <c r="N556" s="8">
        <v>3085</v>
      </c>
      <c r="O556" s="8">
        <v>50</v>
      </c>
      <c r="P556" s="8">
        <v>319.17200000000003</v>
      </c>
      <c r="Q556" s="7">
        <v>0.97312955438169213</v>
      </c>
      <c r="R556" s="111">
        <v>8.2000000000000003E-2</v>
      </c>
      <c r="S556" s="124">
        <v>1902.9489576000001</v>
      </c>
      <c r="T556" s="124">
        <v>6368.0909591999998</v>
      </c>
      <c r="U556" s="124">
        <v>9540.3303295999976</v>
      </c>
      <c r="V556" s="124">
        <v>4.3302264000000017</v>
      </c>
      <c r="W556" s="7">
        <v>0.10860915174534275</v>
      </c>
      <c r="X556" s="7">
        <v>1.0809</v>
      </c>
      <c r="Y556" s="122">
        <v>62.5</v>
      </c>
      <c r="Z556" s="99">
        <v>30.2</v>
      </c>
      <c r="AA556" s="122">
        <f t="shared" si="79"/>
        <v>55.454085365853665</v>
      </c>
      <c r="AB556" s="122">
        <f t="shared" si="80"/>
        <v>6831.1688311688313</v>
      </c>
      <c r="AC556" t="s">
        <v>970</v>
      </c>
    </row>
    <row r="557" spans="1:29" x14ac:dyDescent="0.35">
      <c r="A557" s="34" t="s">
        <v>79</v>
      </c>
      <c r="B557" s="14">
        <f t="shared" ref="B557:B558" si="92">B556</f>
        <v>7</v>
      </c>
      <c r="C557" s="8" t="s">
        <v>45</v>
      </c>
      <c r="D557" s="14">
        <v>2</v>
      </c>
      <c r="E557" s="14">
        <v>2988</v>
      </c>
      <c r="F557" s="14">
        <v>2989</v>
      </c>
      <c r="G557" s="14">
        <f t="shared" si="91"/>
        <v>2817</v>
      </c>
      <c r="H557" s="8">
        <v>9</v>
      </c>
      <c r="I557" s="78">
        <v>146.03658536585365</v>
      </c>
      <c r="J557" s="78">
        <v>10.487804878048781</v>
      </c>
      <c r="K557" s="8">
        <v>0.158</v>
      </c>
      <c r="L557" s="8">
        <v>2010</v>
      </c>
      <c r="M557" s="8">
        <v>0.16900000000000001</v>
      </c>
      <c r="N557" s="8">
        <v>1607</v>
      </c>
      <c r="O557" s="8">
        <v>16.8</v>
      </c>
      <c r="P557" s="8">
        <v>319.17200000000003</v>
      </c>
      <c r="Q557" s="7">
        <v>0.97312955438169213</v>
      </c>
      <c r="R557" s="111">
        <v>8.2000000000000003E-2</v>
      </c>
      <c r="S557" s="124">
        <v>1902.9489576000001</v>
      </c>
      <c r="T557" s="124">
        <v>6368.0909591999998</v>
      </c>
      <c r="U557" s="124">
        <v>9540.3303295999976</v>
      </c>
      <c r="V557" s="124">
        <v>4.3302264000000017</v>
      </c>
      <c r="W557" s="7">
        <v>0.10860915174534275</v>
      </c>
      <c r="X557" s="7">
        <v>1.0809</v>
      </c>
      <c r="Y557" s="122">
        <v>62.5</v>
      </c>
      <c r="Z557" s="99">
        <v>30.2</v>
      </c>
      <c r="AA557" s="122">
        <f t="shared" si="79"/>
        <v>12.29326002379536</v>
      </c>
      <c r="AB557" s="122">
        <f t="shared" si="80"/>
        <v>12721.518987341771</v>
      </c>
      <c r="AC557" t="s">
        <v>971</v>
      </c>
    </row>
    <row r="558" spans="1:29" x14ac:dyDescent="0.35">
      <c r="A558" s="34" t="s">
        <v>79</v>
      </c>
      <c r="B558" s="14">
        <f t="shared" si="92"/>
        <v>7</v>
      </c>
      <c r="C558" s="8" t="s">
        <v>45</v>
      </c>
      <c r="D558" s="14">
        <v>3</v>
      </c>
      <c r="E558" s="14">
        <v>3006</v>
      </c>
      <c r="F558" s="14">
        <v>3007</v>
      </c>
      <c r="G558" s="14">
        <f t="shared" si="91"/>
        <v>2835</v>
      </c>
      <c r="H558" s="8">
        <v>9</v>
      </c>
      <c r="I558" s="78">
        <v>118.90243902439025</v>
      </c>
      <c r="J558" s="78">
        <v>18.353658536585368</v>
      </c>
      <c r="K558" s="8">
        <v>0.214</v>
      </c>
      <c r="L558" s="8">
        <v>2218</v>
      </c>
      <c r="M558" s="8">
        <v>0.307</v>
      </c>
      <c r="N558" s="8">
        <v>2570</v>
      </c>
      <c r="O558" s="8">
        <v>32.9</v>
      </c>
      <c r="P558" s="8">
        <v>319.17200000000003</v>
      </c>
      <c r="Q558" s="7">
        <v>0.97312955438169213</v>
      </c>
      <c r="R558" s="111">
        <v>8.2000000000000003E-2</v>
      </c>
      <c r="S558" s="124">
        <v>1902.9489576000001</v>
      </c>
      <c r="T558" s="124">
        <v>6368.0909591999998</v>
      </c>
      <c r="U558" s="124">
        <v>9540.3303295999976</v>
      </c>
      <c r="V558" s="124">
        <v>4.3302264000000017</v>
      </c>
      <c r="W558" s="7">
        <v>0.10860915174534275</v>
      </c>
      <c r="X558" s="7">
        <v>1.0809</v>
      </c>
      <c r="Y558" s="122">
        <v>62.5</v>
      </c>
      <c r="Z558" s="99">
        <v>30.2</v>
      </c>
      <c r="AA558" s="122">
        <f t="shared" si="79"/>
        <v>23.724162849494348</v>
      </c>
      <c r="AB558" s="122">
        <f t="shared" si="80"/>
        <v>10364.485981308411</v>
      </c>
      <c r="AC558" t="s">
        <v>972</v>
      </c>
    </row>
    <row r="559" spans="1:29" x14ac:dyDescent="0.35">
      <c r="A559" s="34" t="s">
        <v>79</v>
      </c>
      <c r="B559" s="14">
        <v>6</v>
      </c>
      <c r="C559" s="8" t="s">
        <v>45</v>
      </c>
      <c r="D559" s="14">
        <v>1</v>
      </c>
      <c r="E559" s="14">
        <v>3053.6</v>
      </c>
      <c r="F559" s="14">
        <v>3054.4</v>
      </c>
      <c r="G559" s="14">
        <f t="shared" si="91"/>
        <v>2882.6</v>
      </c>
      <c r="H559" s="8">
        <v>7</v>
      </c>
      <c r="I559" s="78">
        <v>162.4390243902439</v>
      </c>
      <c r="J559" s="78">
        <v>29.237804878048784</v>
      </c>
      <c r="K559" s="8">
        <v>0.19600000000000001</v>
      </c>
      <c r="L559" s="8">
        <v>2444</v>
      </c>
      <c r="M559" s="8">
        <v>0.46800000000000003</v>
      </c>
      <c r="N559" s="8">
        <v>4838</v>
      </c>
      <c r="O559" s="8">
        <v>90.8</v>
      </c>
      <c r="P559" s="8">
        <v>271.55799999999999</v>
      </c>
      <c r="Q559" s="7">
        <v>0.84288657218057261</v>
      </c>
      <c r="R559" s="111">
        <v>8.5000000000000006E-2</v>
      </c>
      <c r="S559" s="124">
        <v>2422.2137882681559</v>
      </c>
      <c r="T559" s="124"/>
      <c r="U559" s="124"/>
      <c r="V559" s="124"/>
      <c r="W559" s="7">
        <v>0.11500891030295028</v>
      </c>
      <c r="X559" s="7">
        <v>1.0454999999999999</v>
      </c>
      <c r="Y559" s="122">
        <v>60.5</v>
      </c>
      <c r="Z559" s="99">
        <v>32.200000000000003</v>
      </c>
      <c r="AA559" s="122">
        <f t="shared" si="79"/>
        <v>47.288432623438439</v>
      </c>
      <c r="AB559" s="122">
        <f t="shared" si="80"/>
        <v>12469.38775510204</v>
      </c>
      <c r="AC559" t="s">
        <v>973</v>
      </c>
    </row>
    <row r="560" spans="1:29" x14ac:dyDescent="0.35">
      <c r="A560" s="34" t="s">
        <v>79</v>
      </c>
      <c r="B560" s="14">
        <f t="shared" ref="B560:B562" si="93">B559</f>
        <v>6</v>
      </c>
      <c r="C560" s="8" t="s">
        <v>45</v>
      </c>
      <c r="D560" s="14">
        <v>2</v>
      </c>
      <c r="E560" s="14">
        <v>3072.4</v>
      </c>
      <c r="F560" s="14">
        <v>3073</v>
      </c>
      <c r="G560" s="14">
        <f t="shared" si="91"/>
        <v>2901.4</v>
      </c>
      <c r="H560" s="8">
        <v>5</v>
      </c>
      <c r="I560" s="78">
        <v>89.298780487804876</v>
      </c>
      <c r="J560" s="78">
        <v>14.390243902439027</v>
      </c>
      <c r="K560" s="8">
        <v>8.0000000000000002E-3</v>
      </c>
      <c r="L560" s="8">
        <v>1574</v>
      </c>
      <c r="M560" s="8">
        <v>0.20399999999999999</v>
      </c>
      <c r="N560" s="8">
        <v>16</v>
      </c>
      <c r="O560" s="8">
        <v>0.5</v>
      </c>
      <c r="P560" s="8">
        <v>271.55799999999999</v>
      </c>
      <c r="Q560" s="7">
        <v>0.84288657218057261</v>
      </c>
      <c r="R560" s="111">
        <v>8.5000000000000006E-2</v>
      </c>
      <c r="S560" s="124">
        <v>2422.2137882681559</v>
      </c>
      <c r="T560" s="124"/>
      <c r="U560" s="124"/>
      <c r="V560" s="124"/>
      <c r="W560" s="7">
        <v>0.11500891030295028</v>
      </c>
      <c r="X560" s="7">
        <v>1.0454999999999999</v>
      </c>
      <c r="Y560" s="122">
        <v>60.5</v>
      </c>
      <c r="Z560" s="99">
        <v>32.200000000000003</v>
      </c>
      <c r="AA560" s="122">
        <f t="shared" si="79"/>
        <v>0.52223669244497328</v>
      </c>
      <c r="AB560" s="122">
        <f t="shared" si="80"/>
        <v>196750</v>
      </c>
      <c r="AC560" t="s">
        <v>974</v>
      </c>
    </row>
    <row r="561" spans="1:29" x14ac:dyDescent="0.35">
      <c r="A561" s="34" t="s">
        <v>79</v>
      </c>
      <c r="B561" s="14">
        <f t="shared" si="93"/>
        <v>6</v>
      </c>
      <c r="C561" s="8" t="s">
        <v>45</v>
      </c>
      <c r="D561" s="14">
        <v>3</v>
      </c>
      <c r="E561" s="14">
        <v>3091</v>
      </c>
      <c r="F561" s="14">
        <v>3091.8</v>
      </c>
      <c r="G561" s="14">
        <f t="shared" si="91"/>
        <v>2920</v>
      </c>
      <c r="H561" s="8">
        <v>7</v>
      </c>
      <c r="I561" s="78">
        <v>66.128048780487816</v>
      </c>
      <c r="J561" s="78">
        <v>24.634146341463417</v>
      </c>
      <c r="K561" s="8">
        <v>0.32900000000000001</v>
      </c>
      <c r="L561" s="8">
        <v>2060</v>
      </c>
      <c r="M561" s="8">
        <v>0.59799999999999998</v>
      </c>
      <c r="N561" s="8">
        <v>4383</v>
      </c>
      <c r="O561" s="8">
        <v>202.1</v>
      </c>
      <c r="P561" s="8">
        <v>271.55799999999999</v>
      </c>
      <c r="Q561" s="7">
        <v>0.84288657218057261</v>
      </c>
      <c r="R561" s="111">
        <v>8.5000000000000006E-2</v>
      </c>
      <c r="S561" s="124">
        <v>2422.2137882681559</v>
      </c>
      <c r="T561" s="124"/>
      <c r="U561" s="124"/>
      <c r="V561" s="124"/>
      <c r="W561" s="7">
        <v>0.11500891030295028</v>
      </c>
      <c r="X561" s="7">
        <v>1.0454999999999999</v>
      </c>
      <c r="Y561" s="122">
        <v>60.5</v>
      </c>
      <c r="Z561" s="99">
        <v>32.200000000000003</v>
      </c>
      <c r="AA561" s="122">
        <f t="shared" si="79"/>
        <v>27.225937022605599</v>
      </c>
      <c r="AB561" s="122">
        <f t="shared" si="80"/>
        <v>6261.3981762917929</v>
      </c>
      <c r="AC561" t="s">
        <v>975</v>
      </c>
    </row>
    <row r="562" spans="1:29" x14ac:dyDescent="0.35">
      <c r="A562" s="34" t="s">
        <v>79</v>
      </c>
      <c r="B562" s="14">
        <f t="shared" si="93"/>
        <v>6</v>
      </c>
      <c r="C562" s="8" t="s">
        <v>45</v>
      </c>
      <c r="D562" s="14">
        <v>4</v>
      </c>
      <c r="E562" s="14">
        <v>3147</v>
      </c>
      <c r="F562" s="14">
        <v>3148</v>
      </c>
      <c r="G562" s="14">
        <f t="shared" si="91"/>
        <v>2976</v>
      </c>
      <c r="H562" s="8">
        <v>9</v>
      </c>
      <c r="I562" s="78">
        <v>97.134146341463421</v>
      </c>
      <c r="J562" s="78">
        <v>24.390243902439025</v>
      </c>
      <c r="K562" s="8">
        <v>0.14499999999999999</v>
      </c>
      <c r="L562" s="8">
        <v>2176</v>
      </c>
      <c r="M562" s="8">
        <v>0.4</v>
      </c>
      <c r="N562" s="8">
        <v>2052</v>
      </c>
      <c r="O562" s="8">
        <v>32.200000000000003</v>
      </c>
      <c r="P562" s="8">
        <v>271.55799999999999</v>
      </c>
      <c r="Q562" s="7">
        <v>0.84288657218057261</v>
      </c>
      <c r="R562" s="111">
        <v>8.5000000000000006E-2</v>
      </c>
      <c r="S562" s="124">
        <v>2422.2137882681559</v>
      </c>
      <c r="T562" s="124"/>
      <c r="U562" s="124"/>
      <c r="V562" s="124"/>
      <c r="W562" s="7">
        <v>0.11500891030295028</v>
      </c>
      <c r="X562" s="7">
        <v>1.0454999999999999</v>
      </c>
      <c r="Y562" s="122">
        <v>60.5</v>
      </c>
      <c r="Z562" s="99">
        <v>32.200000000000003</v>
      </c>
      <c r="AA562" s="122">
        <f t="shared" si="79"/>
        <v>17.450978584176084</v>
      </c>
      <c r="AB562" s="122">
        <f t="shared" si="80"/>
        <v>15006.896551724139</v>
      </c>
      <c r="AC562" t="s">
        <v>976</v>
      </c>
    </row>
    <row r="563" spans="1:29" x14ac:dyDescent="0.35">
      <c r="A563" s="34" t="s">
        <v>79</v>
      </c>
      <c r="B563" s="14">
        <v>5</v>
      </c>
      <c r="C563" s="8" t="s">
        <v>80</v>
      </c>
      <c r="D563" s="14">
        <v>1</v>
      </c>
      <c r="E563" s="14">
        <v>3215.5</v>
      </c>
      <c r="F563" s="14">
        <v>3216.5</v>
      </c>
      <c r="G563" s="14">
        <f t="shared" si="91"/>
        <v>3044.5</v>
      </c>
      <c r="H563" s="8">
        <v>9</v>
      </c>
      <c r="I563" s="78">
        <v>95.426829268292693</v>
      </c>
      <c r="J563" s="78">
        <v>25.182926829268293</v>
      </c>
      <c r="K563" s="8">
        <v>6.9000000000000006E-2</v>
      </c>
      <c r="L563" s="8">
        <v>2117</v>
      </c>
      <c r="M563" s="8">
        <v>0.33800000000000002</v>
      </c>
      <c r="N563" s="8">
        <v>655</v>
      </c>
      <c r="O563" s="8">
        <v>20.9</v>
      </c>
      <c r="P563" s="8">
        <v>796.42</v>
      </c>
      <c r="Q563" s="7">
        <v>0.84039990575532386</v>
      </c>
      <c r="R563" s="111">
        <v>8.1000000000000003E-2</v>
      </c>
      <c r="S563" s="124">
        <v>2026.592646987951</v>
      </c>
      <c r="T563" s="124"/>
      <c r="U563" s="124"/>
      <c r="V563" s="124"/>
      <c r="W563" s="7">
        <v>0.10952365594865676</v>
      </c>
      <c r="X563" s="7">
        <v>1.0187999999999999</v>
      </c>
      <c r="Y563" s="122">
        <v>61.9</v>
      </c>
      <c r="Z563" s="99">
        <v>30.4</v>
      </c>
      <c r="AA563" s="122">
        <f t="shared" si="79"/>
        <v>8.4234402662105889</v>
      </c>
      <c r="AB563" s="122">
        <f t="shared" si="80"/>
        <v>30681.159420289852</v>
      </c>
      <c r="AC563" t="s">
        <v>977</v>
      </c>
    </row>
    <row r="564" spans="1:29" x14ac:dyDescent="0.35">
      <c r="A564" s="34" t="s">
        <v>79</v>
      </c>
      <c r="B564" s="14">
        <f t="shared" ref="B564:B565" si="94">B563</f>
        <v>5</v>
      </c>
      <c r="C564" s="8" t="s">
        <v>80</v>
      </c>
      <c r="D564" s="14">
        <v>2</v>
      </c>
      <c r="E564" s="14">
        <v>3230.4</v>
      </c>
      <c r="F564" s="14">
        <v>3231.2</v>
      </c>
      <c r="G564" s="14">
        <f t="shared" si="91"/>
        <v>3059.4</v>
      </c>
      <c r="H564" s="8">
        <v>7</v>
      </c>
      <c r="I564" s="78">
        <v>51.189024390243908</v>
      </c>
      <c r="J564" s="78">
        <v>18.079268292682926</v>
      </c>
      <c r="K564" s="8">
        <v>5.1999999999999998E-2</v>
      </c>
      <c r="L564" s="8">
        <v>1705</v>
      </c>
      <c r="M564" s="8">
        <v>0.34599999999999997</v>
      </c>
      <c r="N564" s="8">
        <v>481</v>
      </c>
      <c r="O564" s="8">
        <v>28.6</v>
      </c>
      <c r="P564" s="8">
        <v>796.42</v>
      </c>
      <c r="Q564" s="7">
        <v>0.84039990575532386</v>
      </c>
      <c r="R564" s="111">
        <v>8.1000000000000003E-2</v>
      </c>
      <c r="S564" s="124">
        <v>2026.592646987951</v>
      </c>
      <c r="T564" s="124"/>
      <c r="U564" s="124"/>
      <c r="V564" s="124"/>
      <c r="W564" s="7">
        <v>0.10952365594865676</v>
      </c>
      <c r="X564" s="7">
        <v>1.0187999999999999</v>
      </c>
      <c r="Y564" s="122">
        <v>61.9</v>
      </c>
      <c r="Z564" s="99">
        <v>30.4</v>
      </c>
      <c r="AA564" s="122">
        <f t="shared" si="79"/>
        <v>2.4446954149315885</v>
      </c>
      <c r="AB564" s="122">
        <f t="shared" si="80"/>
        <v>32788.461538461539</v>
      </c>
      <c r="AC564" t="s">
        <v>978</v>
      </c>
    </row>
    <row r="565" spans="1:29" x14ac:dyDescent="0.35">
      <c r="A565" s="34" t="s">
        <v>79</v>
      </c>
      <c r="B565" s="14">
        <f t="shared" si="94"/>
        <v>5</v>
      </c>
      <c r="C565" s="8" t="s">
        <v>80</v>
      </c>
      <c r="D565" s="14">
        <v>3</v>
      </c>
      <c r="E565" s="14">
        <v>3245.6</v>
      </c>
      <c r="F565" s="14">
        <v>3247</v>
      </c>
      <c r="G565" s="14">
        <f t="shared" si="91"/>
        <v>3074.6</v>
      </c>
      <c r="H565" s="8">
        <v>13</v>
      </c>
      <c r="I565" s="78">
        <v>138.26219512195124</v>
      </c>
      <c r="J565" s="78">
        <v>15.975609756097562</v>
      </c>
      <c r="K565" s="8">
        <v>9.6000000000000002E-2</v>
      </c>
      <c r="L565" s="8">
        <v>2489</v>
      </c>
      <c r="M565" s="8">
        <v>0.46</v>
      </c>
      <c r="N565" s="8">
        <v>1237</v>
      </c>
      <c r="O565" s="8">
        <v>6.8</v>
      </c>
      <c r="P565" s="8">
        <v>796.42</v>
      </c>
      <c r="Q565" s="7">
        <v>0.84039990575532386</v>
      </c>
      <c r="R565" s="111">
        <v>8.1000000000000003E-2</v>
      </c>
      <c r="S565" s="124">
        <v>2026.592646987951</v>
      </c>
      <c r="T565" s="124"/>
      <c r="U565" s="124"/>
      <c r="V565" s="124"/>
      <c r="W565" s="7">
        <v>0.10952365594865676</v>
      </c>
      <c r="X565" s="7">
        <v>1.0187999999999999</v>
      </c>
      <c r="Y565" s="122">
        <v>61.9</v>
      </c>
      <c r="Z565" s="99">
        <v>30.4</v>
      </c>
      <c r="AA565" s="122">
        <f t="shared" si="79"/>
        <v>10.77198738845925</v>
      </c>
      <c r="AB565" s="122">
        <f t="shared" si="80"/>
        <v>25927.083333333332</v>
      </c>
      <c r="AC565" t="s">
        <v>979</v>
      </c>
    </row>
    <row r="566" spans="1:29" x14ac:dyDescent="0.35">
      <c r="A566" s="34" t="s">
        <v>79</v>
      </c>
      <c r="B566" s="14">
        <v>4</v>
      </c>
      <c r="C566" s="8" t="s">
        <v>44</v>
      </c>
      <c r="D566" s="14">
        <v>1</v>
      </c>
      <c r="E566" s="14">
        <v>3273.2</v>
      </c>
      <c r="F566" s="14">
        <v>3274</v>
      </c>
      <c r="G566" s="14">
        <f t="shared" si="91"/>
        <v>3102.2</v>
      </c>
      <c r="H566" s="8">
        <v>7</v>
      </c>
      <c r="I566" s="78">
        <v>86.890243902439025</v>
      </c>
      <c r="J566" s="78">
        <v>55.792682926829272</v>
      </c>
      <c r="K566" s="8">
        <v>0.34699999999999998</v>
      </c>
      <c r="L566" s="8">
        <v>1920</v>
      </c>
      <c r="M566" s="8">
        <v>0.49399999999999999</v>
      </c>
      <c r="N566" s="8">
        <v>3364</v>
      </c>
      <c r="O566" s="8">
        <v>58.8</v>
      </c>
      <c r="P566" s="8">
        <v>319.42200000000003</v>
      </c>
      <c r="Q566" s="7">
        <v>0.8201403315060144</v>
      </c>
      <c r="R566" s="111">
        <v>7.4999999999999997E-2</v>
      </c>
      <c r="S566" s="124">
        <v>1669.8277133333329</v>
      </c>
      <c r="T566" s="124">
        <v>6569.0774979487214</v>
      </c>
      <c r="U566" s="124">
        <v>10744.942826666669</v>
      </c>
      <c r="V566" s="124">
        <v>4.1004584615384587</v>
      </c>
      <c r="W566" s="7">
        <v>8.1206950865452571E-2</v>
      </c>
      <c r="X566" s="7">
        <v>1.4307000000000001</v>
      </c>
      <c r="Y566" s="122">
        <v>65.600000000000009</v>
      </c>
      <c r="Z566" s="99">
        <v>30.1</v>
      </c>
      <c r="AA566" s="122">
        <f t="shared" si="79"/>
        <v>85.45578134295063</v>
      </c>
      <c r="AB566" s="122">
        <f t="shared" si="80"/>
        <v>5533.1412103746397</v>
      </c>
      <c r="AC566" t="s">
        <v>980</v>
      </c>
    </row>
    <row r="567" spans="1:29" x14ac:dyDescent="0.35">
      <c r="A567" s="34" t="s">
        <v>79</v>
      </c>
      <c r="B567" s="14">
        <f t="shared" ref="B567:B569" si="95">B566</f>
        <v>4</v>
      </c>
      <c r="C567" s="8" t="s">
        <v>44</v>
      </c>
      <c r="D567" s="14">
        <v>2</v>
      </c>
      <c r="E567" s="14">
        <v>3284.2</v>
      </c>
      <c r="F567" s="14">
        <v>3285</v>
      </c>
      <c r="G567" s="14">
        <f t="shared" si="91"/>
        <v>3113.2</v>
      </c>
      <c r="H567" s="8">
        <v>7</v>
      </c>
      <c r="I567" s="78">
        <v>86.890243902439025</v>
      </c>
      <c r="J567" s="78">
        <v>55.792682926829272</v>
      </c>
      <c r="K567" s="8">
        <v>0.34699999999999998</v>
      </c>
      <c r="L567" s="8">
        <v>1920</v>
      </c>
      <c r="M567" s="8">
        <v>0.49399999999999999</v>
      </c>
      <c r="N567" s="8">
        <v>3364</v>
      </c>
      <c r="O567" s="8">
        <v>58.8</v>
      </c>
      <c r="P567" s="8">
        <v>319.42200000000003</v>
      </c>
      <c r="Q567" s="7">
        <v>0.8201403315060144</v>
      </c>
      <c r="R567" s="111">
        <v>7.4999999999999997E-2</v>
      </c>
      <c r="S567" s="124">
        <v>1669.8277133333329</v>
      </c>
      <c r="T567" s="124">
        <v>6569.0774979487214</v>
      </c>
      <c r="U567" s="124">
        <v>10744.942826666669</v>
      </c>
      <c r="V567" s="124">
        <v>4.1004584615384587</v>
      </c>
      <c r="W567" s="7">
        <v>8.1206950865452571E-2</v>
      </c>
      <c r="X567" s="7">
        <v>1.4307000000000001</v>
      </c>
      <c r="Y567" s="122">
        <v>65.600000000000009</v>
      </c>
      <c r="Z567" s="99">
        <v>30.1</v>
      </c>
      <c r="AA567" s="122">
        <f t="shared" si="79"/>
        <v>85.45578134295063</v>
      </c>
      <c r="AB567" s="122">
        <f t="shared" si="80"/>
        <v>5533.1412103746397</v>
      </c>
      <c r="AC567" t="s">
        <v>981</v>
      </c>
    </row>
    <row r="568" spans="1:29" x14ac:dyDescent="0.35">
      <c r="A568" s="34" t="s">
        <v>79</v>
      </c>
      <c r="B568" s="14">
        <f t="shared" si="95"/>
        <v>4</v>
      </c>
      <c r="C568" s="8" t="s">
        <v>44</v>
      </c>
      <c r="D568" s="14">
        <v>3</v>
      </c>
      <c r="E568" s="14">
        <v>3302</v>
      </c>
      <c r="F568" s="14">
        <v>3302.8</v>
      </c>
      <c r="G568" s="14">
        <f t="shared" si="91"/>
        <v>3131</v>
      </c>
      <c r="H568" s="8">
        <v>7</v>
      </c>
      <c r="I568" s="78">
        <v>86.890243902439025</v>
      </c>
      <c r="J568" s="78">
        <v>55.792682926829272</v>
      </c>
      <c r="K568" s="8">
        <v>0.34699999999999998</v>
      </c>
      <c r="L568" s="8">
        <v>1920</v>
      </c>
      <c r="M568" s="8">
        <v>0.49399999999999999</v>
      </c>
      <c r="N568" s="8">
        <v>3364</v>
      </c>
      <c r="O568" s="8">
        <v>58.8</v>
      </c>
      <c r="P568" s="8">
        <v>319.42200000000003</v>
      </c>
      <c r="Q568" s="7">
        <v>0.8201403315060144</v>
      </c>
      <c r="R568" s="111">
        <v>7.4999999999999997E-2</v>
      </c>
      <c r="S568" s="124">
        <v>1669.8277133333329</v>
      </c>
      <c r="T568" s="124">
        <v>6569.0774979487214</v>
      </c>
      <c r="U568" s="124">
        <v>10744.942826666669</v>
      </c>
      <c r="V568" s="124">
        <v>4.1004584615384587</v>
      </c>
      <c r="W568" s="7">
        <v>8.1206950865452571E-2</v>
      </c>
      <c r="X568" s="7">
        <v>1.4307000000000001</v>
      </c>
      <c r="Y568" s="122">
        <v>65.600000000000009</v>
      </c>
      <c r="Z568" s="99">
        <v>30.1</v>
      </c>
      <c r="AA568" s="122">
        <f t="shared" si="79"/>
        <v>85.45578134295063</v>
      </c>
      <c r="AB568" s="122">
        <f t="shared" si="80"/>
        <v>5533.1412103746397</v>
      </c>
      <c r="AC568" t="s">
        <v>982</v>
      </c>
    </row>
    <row r="569" spans="1:29" x14ac:dyDescent="0.35">
      <c r="A569" s="34" t="s">
        <v>79</v>
      </c>
      <c r="B569" s="14">
        <f t="shared" si="95"/>
        <v>4</v>
      </c>
      <c r="C569" s="8" t="s">
        <v>44</v>
      </c>
      <c r="D569" s="14">
        <v>4</v>
      </c>
      <c r="E569" s="14">
        <v>3316.8</v>
      </c>
      <c r="F569" s="14">
        <v>3317.6</v>
      </c>
      <c r="G569" s="14">
        <f t="shared" si="91"/>
        <v>3145.8</v>
      </c>
      <c r="H569" s="8">
        <v>7</v>
      </c>
      <c r="I569" s="78">
        <v>86.890243902439025</v>
      </c>
      <c r="J569" s="78">
        <v>55.792682926829272</v>
      </c>
      <c r="K569" s="8">
        <v>0.34699999999999998</v>
      </c>
      <c r="L569" s="8">
        <v>1920</v>
      </c>
      <c r="M569" s="8">
        <v>0.49399999999999999</v>
      </c>
      <c r="N569" s="8">
        <v>3364</v>
      </c>
      <c r="O569" s="8">
        <v>58.8</v>
      </c>
      <c r="P569" s="8">
        <v>319.42200000000003</v>
      </c>
      <c r="Q569" s="7">
        <v>0.8201403315060144</v>
      </c>
      <c r="R569" s="111">
        <v>7.4999999999999997E-2</v>
      </c>
      <c r="S569" s="124">
        <v>1669.8277133333329</v>
      </c>
      <c r="T569" s="124">
        <v>6569.0774979487214</v>
      </c>
      <c r="U569" s="124">
        <v>10744.942826666669</v>
      </c>
      <c r="V569" s="124">
        <v>4.1004584615384587</v>
      </c>
      <c r="W569" s="7">
        <v>8.1206950865452571E-2</v>
      </c>
      <c r="X569" s="7">
        <v>1.4307000000000001</v>
      </c>
      <c r="Y569" s="122">
        <v>65.600000000000009</v>
      </c>
      <c r="Z569" s="99">
        <v>30.1</v>
      </c>
      <c r="AA569" s="122">
        <f t="shared" si="79"/>
        <v>85.45578134295063</v>
      </c>
      <c r="AB569" s="122">
        <f t="shared" si="80"/>
        <v>5533.1412103746397</v>
      </c>
      <c r="AC569" t="s">
        <v>983</v>
      </c>
    </row>
    <row r="570" spans="1:29" x14ac:dyDescent="0.35">
      <c r="A570" s="34" t="s">
        <v>79</v>
      </c>
      <c r="B570" s="14">
        <v>3</v>
      </c>
      <c r="C570" s="8" t="s">
        <v>44</v>
      </c>
      <c r="D570" s="14">
        <v>1</v>
      </c>
      <c r="E570" s="14">
        <v>3357.5</v>
      </c>
      <c r="F570" s="14">
        <v>3359</v>
      </c>
      <c r="G570" s="14">
        <f t="shared" si="91"/>
        <v>3186.5</v>
      </c>
      <c r="H570" s="8">
        <v>14</v>
      </c>
      <c r="I570" s="78">
        <v>143.53658536585368</v>
      </c>
      <c r="J570" s="78">
        <v>27.682926829268293</v>
      </c>
      <c r="K570" s="22">
        <v>0.17499999999999999</v>
      </c>
      <c r="L570" s="8">
        <v>2941</v>
      </c>
      <c r="M570" s="8">
        <v>0.47199999999999998</v>
      </c>
      <c r="N570" s="8">
        <v>1512</v>
      </c>
      <c r="O570" s="8">
        <v>22.9</v>
      </c>
      <c r="P570" s="8">
        <v>169.68</v>
      </c>
      <c r="Q570" s="7">
        <v>1.0585112853540251</v>
      </c>
      <c r="R570" s="111">
        <v>6.6000000000000003E-2</v>
      </c>
      <c r="S570" s="124">
        <v>2515.108157680249</v>
      </c>
      <c r="T570" s="124">
        <v>7101.0769758620709</v>
      </c>
      <c r="U570" s="124">
        <v>11159.47738495297</v>
      </c>
      <c r="V570" s="124">
        <v>5.7298169278996882</v>
      </c>
      <c r="W570" s="7">
        <v>5.5356342447333035E-2</v>
      </c>
      <c r="X570" s="7">
        <v>0.3705</v>
      </c>
      <c r="Y570" s="122">
        <v>71.5</v>
      </c>
      <c r="Z570" s="99">
        <v>28.1</v>
      </c>
      <c r="AA570" s="122">
        <f t="shared" si="79"/>
        <v>35.324528703152886</v>
      </c>
      <c r="AB570" s="122">
        <f t="shared" si="80"/>
        <v>16805.714285714286</v>
      </c>
      <c r="AC570" t="s">
        <v>984</v>
      </c>
    </row>
    <row r="571" spans="1:29" x14ac:dyDescent="0.35">
      <c r="A571" s="34" t="s">
        <v>79</v>
      </c>
      <c r="B571" s="14">
        <f>B570</f>
        <v>3</v>
      </c>
      <c r="C571" s="8" t="s">
        <v>44</v>
      </c>
      <c r="D571" s="14">
        <v>2</v>
      </c>
      <c r="E571" s="14">
        <v>3444</v>
      </c>
      <c r="F571" s="14">
        <v>3445.5</v>
      </c>
      <c r="G571" s="14">
        <f t="shared" si="91"/>
        <v>3273</v>
      </c>
      <c r="H571" s="8">
        <v>14</v>
      </c>
      <c r="I571" s="78">
        <v>139.9390243902439</v>
      </c>
      <c r="J571" s="78">
        <v>24.390243902439025</v>
      </c>
      <c r="K571" s="71">
        <v>0.13</v>
      </c>
      <c r="L571" s="8">
        <v>3089</v>
      </c>
      <c r="M571" s="8">
        <v>0.38300000000000001</v>
      </c>
      <c r="N571" s="8">
        <v>1100</v>
      </c>
      <c r="O571" s="8">
        <v>23.9</v>
      </c>
      <c r="P571" s="8">
        <v>169.68</v>
      </c>
      <c r="Q571" s="7">
        <v>1.0585112853540251</v>
      </c>
      <c r="R571" s="111">
        <v>6.6000000000000003E-2</v>
      </c>
      <c r="S571" s="124">
        <v>2515.108157680249</v>
      </c>
      <c r="T571" s="124">
        <v>7101.0769758620709</v>
      </c>
      <c r="U571" s="124">
        <v>11159.47738495297</v>
      </c>
      <c r="V571" s="124">
        <v>5.7298169278996882</v>
      </c>
      <c r="W571" s="7">
        <v>5.5356342447333035E-2</v>
      </c>
      <c r="X571" s="7">
        <v>0.3705</v>
      </c>
      <c r="Y571" s="122">
        <v>71.5</v>
      </c>
      <c r="Z571" s="99">
        <v>28.1</v>
      </c>
      <c r="AA571" s="122">
        <f t="shared" si="79"/>
        <v>22.54042236763831</v>
      </c>
      <c r="AB571" s="122">
        <f t="shared" si="80"/>
        <v>23761.538461538461</v>
      </c>
      <c r="AC571" t="s">
        <v>985</v>
      </c>
    </row>
    <row r="572" spans="1:29" x14ac:dyDescent="0.35">
      <c r="A572" s="34" t="s">
        <v>79</v>
      </c>
      <c r="B572" s="14">
        <v>2</v>
      </c>
      <c r="C572" s="8" t="s">
        <v>44</v>
      </c>
      <c r="D572" s="14">
        <v>1</v>
      </c>
      <c r="E572" s="14">
        <v>3476.6</v>
      </c>
      <c r="F572" s="14">
        <v>3477.4</v>
      </c>
      <c r="G572" s="14">
        <f t="shared" si="91"/>
        <v>3305.6</v>
      </c>
      <c r="H572" s="8">
        <v>7</v>
      </c>
      <c r="I572" s="78">
        <v>112.80487804878049</v>
      </c>
      <c r="J572" s="78">
        <v>14.02439024390244</v>
      </c>
      <c r="K572" s="8">
        <v>0.19500000000000001</v>
      </c>
      <c r="L572" s="8">
        <v>4046</v>
      </c>
      <c r="M572" s="8">
        <v>0.3</v>
      </c>
      <c r="N572" s="8">
        <v>1955</v>
      </c>
      <c r="O572" s="8">
        <v>52.8</v>
      </c>
      <c r="P572" s="8">
        <v>249.45</v>
      </c>
      <c r="Q572" s="7">
        <v>1.1390215596123452</v>
      </c>
      <c r="R572" s="111">
        <v>9.2999999999999999E-2</v>
      </c>
      <c r="S572" s="124">
        <v>2444.2101238095252</v>
      </c>
      <c r="T572" s="124">
        <v>7309.228213919414</v>
      </c>
      <c r="U572" s="124">
        <v>11612.079396703301</v>
      </c>
      <c r="V572" s="124">
        <v>5.563081684981686</v>
      </c>
      <c r="W572" s="7">
        <v>9.9973965113251739E-2</v>
      </c>
      <c r="X572" s="7">
        <v>0.69119999999999993</v>
      </c>
      <c r="Y572" s="122">
        <v>56.100000000000009</v>
      </c>
      <c r="Z572" s="99">
        <v>24.7</v>
      </c>
      <c r="AA572" s="122">
        <f t="shared" si="79"/>
        <v>15.671486466389057</v>
      </c>
      <c r="AB572" s="122">
        <f t="shared" si="80"/>
        <v>20748.717948717949</v>
      </c>
      <c r="AC572" t="s">
        <v>986</v>
      </c>
    </row>
    <row r="573" spans="1:29" x14ac:dyDescent="0.35">
      <c r="A573" s="34" t="s">
        <v>79</v>
      </c>
      <c r="B573" s="14">
        <f t="shared" ref="B573:B574" si="96">B572</f>
        <v>2</v>
      </c>
      <c r="C573" s="8" t="s">
        <v>44</v>
      </c>
      <c r="D573" s="14">
        <v>2</v>
      </c>
      <c r="E573" s="14">
        <v>3523</v>
      </c>
      <c r="F573" s="14">
        <v>3524.6</v>
      </c>
      <c r="G573" s="14">
        <f t="shared" si="91"/>
        <v>3352</v>
      </c>
      <c r="H573" s="8">
        <v>15</v>
      </c>
      <c r="I573" s="78">
        <v>83.780487804878064</v>
      </c>
      <c r="J573" s="78">
        <v>20.182926829268293</v>
      </c>
      <c r="K573" s="8">
        <v>0.29799999999999999</v>
      </c>
      <c r="L573" s="8">
        <v>3826</v>
      </c>
      <c r="M573" s="8">
        <v>0.38400000000000001</v>
      </c>
      <c r="N573" s="8">
        <v>2981</v>
      </c>
      <c r="O573" s="8">
        <v>54.2</v>
      </c>
      <c r="P573" s="8">
        <v>249.45</v>
      </c>
      <c r="Q573" s="7">
        <v>1.1390215596123452</v>
      </c>
      <c r="R573" s="111">
        <v>9.2999999999999999E-2</v>
      </c>
      <c r="S573" s="124">
        <v>2444.2101238095252</v>
      </c>
      <c r="T573" s="124">
        <v>7309.228213919414</v>
      </c>
      <c r="U573" s="124">
        <v>11612.079396703301</v>
      </c>
      <c r="V573" s="124">
        <v>5.563081684981686</v>
      </c>
      <c r="W573" s="7">
        <v>9.9973965113251739E-2</v>
      </c>
      <c r="X573" s="7">
        <v>0.69119999999999993</v>
      </c>
      <c r="Y573" s="122">
        <v>56.100000000000009</v>
      </c>
      <c r="Z573" s="99">
        <v>24.7</v>
      </c>
      <c r="AA573" s="122">
        <f t="shared" si="79"/>
        <v>25.598057293277815</v>
      </c>
      <c r="AB573" s="122">
        <f t="shared" si="80"/>
        <v>12838.926174496644</v>
      </c>
      <c r="AC573" t="s">
        <v>987</v>
      </c>
    </row>
    <row r="574" spans="1:29" x14ac:dyDescent="0.35">
      <c r="A574" s="34" t="s">
        <v>79</v>
      </c>
      <c r="B574" s="14">
        <f t="shared" si="96"/>
        <v>2</v>
      </c>
      <c r="C574" s="8" t="s">
        <v>44</v>
      </c>
      <c r="D574" s="40">
        <v>3</v>
      </c>
      <c r="E574" s="14">
        <v>3554.4</v>
      </c>
      <c r="F574" s="14">
        <v>3555.2</v>
      </c>
      <c r="G574" s="14">
        <f t="shared" si="91"/>
        <v>3383.4</v>
      </c>
      <c r="H574" s="8">
        <v>7</v>
      </c>
      <c r="I574" s="78">
        <v>51.006097560975618</v>
      </c>
      <c r="J574" s="78">
        <v>25</v>
      </c>
      <c r="K574" s="8">
        <v>0.35299999999999998</v>
      </c>
      <c r="L574" s="8">
        <v>3826</v>
      </c>
      <c r="M574" s="8">
        <v>0.47</v>
      </c>
      <c r="N574" s="8">
        <v>2550</v>
      </c>
      <c r="O574" s="8">
        <v>76.2</v>
      </c>
      <c r="P574" s="8">
        <v>249.45</v>
      </c>
      <c r="Q574" s="7">
        <v>1.1390215596123452</v>
      </c>
      <c r="R574" s="111">
        <v>9.2999999999999999E-2</v>
      </c>
      <c r="S574" s="124">
        <v>2444.2101238095252</v>
      </c>
      <c r="T574" s="124">
        <v>7309.228213919414</v>
      </c>
      <c r="U574" s="124">
        <v>11612.079396703301</v>
      </c>
      <c r="V574" s="124">
        <v>5.563081684981686</v>
      </c>
      <c r="W574" s="7">
        <v>9.9973965113251739E-2</v>
      </c>
      <c r="X574" s="7">
        <v>0.69119999999999993</v>
      </c>
      <c r="Y574" s="122">
        <v>56.100000000000009</v>
      </c>
      <c r="Z574" s="99">
        <v>24.7</v>
      </c>
      <c r="AA574" s="122">
        <f t="shared" si="79"/>
        <v>22.86654359756098</v>
      </c>
      <c r="AB574" s="122">
        <f t="shared" si="80"/>
        <v>10838.526912181303</v>
      </c>
      <c r="AC574" t="s">
        <v>988</v>
      </c>
    </row>
    <row r="575" spans="1:29" x14ac:dyDescent="0.35">
      <c r="A575" s="34" t="s">
        <v>79</v>
      </c>
      <c r="B575" s="12">
        <v>1</v>
      </c>
      <c r="C575" s="8" t="s">
        <v>44</v>
      </c>
      <c r="D575" s="12">
        <v>1</v>
      </c>
      <c r="E575" s="12">
        <v>3625</v>
      </c>
      <c r="F575" s="12">
        <v>3625.6</v>
      </c>
      <c r="G575" s="12">
        <f t="shared" si="91"/>
        <v>3454</v>
      </c>
      <c r="H575" s="8">
        <v>5</v>
      </c>
      <c r="I575" s="78">
        <v>93.597560975609767</v>
      </c>
      <c r="J575" s="78">
        <v>35.518292682926834</v>
      </c>
      <c r="K575" s="8">
        <v>0.2</v>
      </c>
      <c r="L575" s="8">
        <v>1630</v>
      </c>
      <c r="M575" s="8">
        <v>0.35399999999999998</v>
      </c>
      <c r="N575" s="8">
        <v>2100</v>
      </c>
      <c r="O575" s="8">
        <v>158</v>
      </c>
      <c r="P575" s="8">
        <v>254.845</v>
      </c>
      <c r="Q575" s="7">
        <v>0.82</v>
      </c>
      <c r="R575" s="111">
        <v>8.7999999999999995E-2</v>
      </c>
      <c r="S575" s="124">
        <v>2002.156750609757</v>
      </c>
      <c r="T575" s="124">
        <v>7394.216459756095</v>
      </c>
      <c r="U575" s="124">
        <v>12102.635701219509</v>
      </c>
      <c r="V575" s="124">
        <v>5.1875408536585361</v>
      </c>
      <c r="W575" s="7">
        <v>0.10857142857142857</v>
      </c>
      <c r="X575" s="7">
        <v>0.87780000000000002</v>
      </c>
      <c r="Y575" s="122">
        <v>58.199999999999996</v>
      </c>
      <c r="Z575" s="99">
        <v>30.2</v>
      </c>
      <c r="AA575" s="122">
        <f t="shared" si="79"/>
        <v>33.776163741820355</v>
      </c>
      <c r="AB575" s="122">
        <f t="shared" si="80"/>
        <v>8150</v>
      </c>
      <c r="AC575" t="s">
        <v>989</v>
      </c>
    </row>
    <row r="576" spans="1:29" x14ac:dyDescent="0.35">
      <c r="A576" s="34" t="s">
        <v>79</v>
      </c>
      <c r="B576" s="12">
        <f t="shared" ref="B576:B577" si="97">B575</f>
        <v>1</v>
      </c>
      <c r="C576" s="8" t="s">
        <v>44</v>
      </c>
      <c r="D576" s="12">
        <v>2</v>
      </c>
      <c r="E576" s="12">
        <v>3637.2</v>
      </c>
      <c r="F576" s="12">
        <v>3638</v>
      </c>
      <c r="G576" s="12">
        <f t="shared" si="91"/>
        <v>3466.2</v>
      </c>
      <c r="H576" s="8">
        <v>7</v>
      </c>
      <c r="I576" s="78">
        <v>93.597560975609767</v>
      </c>
      <c r="J576" s="78">
        <v>35.518292682926834</v>
      </c>
      <c r="K576" s="8">
        <v>0.2</v>
      </c>
      <c r="L576" s="8">
        <v>1630</v>
      </c>
      <c r="M576" s="8">
        <v>0.35399999999999998</v>
      </c>
      <c r="N576" s="8">
        <v>2100</v>
      </c>
      <c r="O576" s="8">
        <v>158</v>
      </c>
      <c r="P576" s="8">
        <v>254.845</v>
      </c>
      <c r="Q576" s="7">
        <v>0.82</v>
      </c>
      <c r="R576" s="111">
        <v>8.7999999999999995E-2</v>
      </c>
      <c r="S576" s="124">
        <v>2002.156750609757</v>
      </c>
      <c r="T576" s="124">
        <v>7394.216459756095</v>
      </c>
      <c r="U576" s="124">
        <v>12102.635701219509</v>
      </c>
      <c r="V576" s="124">
        <v>5.1875408536585361</v>
      </c>
      <c r="W576" s="7">
        <v>0.10857142857142857</v>
      </c>
      <c r="X576" s="7">
        <v>0.87780000000000002</v>
      </c>
      <c r="Y576" s="122">
        <v>58.199999999999996</v>
      </c>
      <c r="Z576" s="99">
        <v>30.2</v>
      </c>
      <c r="AA576" s="122">
        <f t="shared" si="79"/>
        <v>33.776163741820355</v>
      </c>
      <c r="AB576" s="122">
        <f t="shared" si="80"/>
        <v>8150</v>
      </c>
      <c r="AC576" t="s">
        <v>990</v>
      </c>
    </row>
    <row r="577" spans="1:29" x14ac:dyDescent="0.35">
      <c r="A577" s="34" t="s">
        <v>79</v>
      </c>
      <c r="B577" s="12">
        <f t="shared" si="97"/>
        <v>1</v>
      </c>
      <c r="C577" s="8" t="s">
        <v>44</v>
      </c>
      <c r="D577" s="12">
        <v>3</v>
      </c>
      <c r="E577" s="12">
        <v>3654</v>
      </c>
      <c r="F577" s="12">
        <v>3655.6</v>
      </c>
      <c r="G577" s="12">
        <f t="shared" si="91"/>
        <v>3483</v>
      </c>
      <c r="H577" s="8">
        <v>15</v>
      </c>
      <c r="I577" s="78">
        <v>129.8780487804878</v>
      </c>
      <c r="J577" s="78">
        <v>23.01829268292683</v>
      </c>
      <c r="K577" s="71">
        <v>0.19400000000000001</v>
      </c>
      <c r="L577" s="8">
        <v>1725</v>
      </c>
      <c r="M577" s="8">
        <v>0.32300000000000001</v>
      </c>
      <c r="N577" s="8">
        <v>1908</v>
      </c>
      <c r="O577" s="8">
        <v>9</v>
      </c>
      <c r="P577" s="8">
        <v>254.845</v>
      </c>
      <c r="Q577" s="7">
        <v>0.82</v>
      </c>
      <c r="R577" s="111">
        <v>8.7999999999999995E-2</v>
      </c>
      <c r="S577" s="124">
        <v>2002.156750609757</v>
      </c>
      <c r="T577" s="124">
        <v>7394.216459756095</v>
      </c>
      <c r="U577" s="124">
        <v>12102.635701219509</v>
      </c>
      <c r="V577" s="124">
        <v>5.1875408536585361</v>
      </c>
      <c r="W577" s="7">
        <v>0.10857142857142857</v>
      </c>
      <c r="X577" s="7">
        <v>0.87780000000000002</v>
      </c>
      <c r="Y577" s="122">
        <v>58.199999999999996</v>
      </c>
      <c r="Z577" s="99">
        <v>30.2</v>
      </c>
      <c r="AA577" s="122">
        <f t="shared" si="79"/>
        <v>29.462819527067225</v>
      </c>
      <c r="AB577" s="122">
        <f t="shared" si="80"/>
        <v>8891.7525773195866</v>
      </c>
      <c r="AC577" t="s">
        <v>991</v>
      </c>
    </row>
    <row r="578" spans="1:29" x14ac:dyDescent="0.35">
      <c r="A578" s="34" t="s">
        <v>81</v>
      </c>
      <c r="B578" s="14">
        <v>6</v>
      </c>
      <c r="C578" s="8" t="s">
        <v>46</v>
      </c>
      <c r="D578" s="14">
        <v>4</v>
      </c>
      <c r="E578" s="12">
        <v>3092.4</v>
      </c>
      <c r="F578" s="12">
        <v>3093.2</v>
      </c>
      <c r="G578" s="12">
        <v>2945.8</v>
      </c>
      <c r="H578" s="8">
        <v>7</v>
      </c>
      <c r="I578" s="78">
        <v>64.908536585365866</v>
      </c>
      <c r="J578" s="78">
        <v>19.207317073170731</v>
      </c>
      <c r="K578" s="8">
        <v>0.28199999999999997</v>
      </c>
      <c r="L578" s="8">
        <v>1530</v>
      </c>
      <c r="M578" s="8">
        <v>0.28799999999999998</v>
      </c>
      <c r="N578" s="8">
        <v>6881</v>
      </c>
      <c r="O578" s="8">
        <v>161.6</v>
      </c>
      <c r="P578" s="8">
        <v>306.61</v>
      </c>
      <c r="Q578" s="7">
        <v>0.84</v>
      </c>
      <c r="R578" s="111">
        <v>0.13</v>
      </c>
      <c r="S578" s="124">
        <v>1767.390193684209</v>
      </c>
      <c r="T578" s="124">
        <v>6837.9533326315805</v>
      </c>
      <c r="U578" s="124">
        <v>10085.489226315791</v>
      </c>
      <c r="V578" s="124">
        <v>2.0293242105263158</v>
      </c>
      <c r="W578" s="7">
        <v>0.17369282717691598</v>
      </c>
      <c r="X578" s="7">
        <v>2.0370000000000004</v>
      </c>
      <c r="Y578" s="122">
        <v>43.4</v>
      </c>
      <c r="Z578" s="99">
        <v>30.2</v>
      </c>
      <c r="AA578" s="122">
        <f t="shared" si="79"/>
        <v>17.859995456573468</v>
      </c>
      <c r="AB578" s="122">
        <f t="shared" si="80"/>
        <v>5425.5319148936178</v>
      </c>
      <c r="AC578" t="s">
        <v>992</v>
      </c>
    </row>
    <row r="579" spans="1:29" x14ac:dyDescent="0.35">
      <c r="A579" s="34" t="s">
        <v>81</v>
      </c>
      <c r="B579" s="14">
        <f t="shared" ref="B579:B581" si="98">B578</f>
        <v>6</v>
      </c>
      <c r="C579" s="8" t="s">
        <v>46</v>
      </c>
      <c r="D579" s="14">
        <v>3</v>
      </c>
      <c r="E579" s="12">
        <v>3077.8</v>
      </c>
      <c r="F579" s="12">
        <v>3078.6</v>
      </c>
      <c r="G579" s="12">
        <v>2931.2000000000003</v>
      </c>
      <c r="H579" s="8">
        <v>7</v>
      </c>
      <c r="I579" s="78">
        <v>114.63414634146342</v>
      </c>
      <c r="J579" s="78">
        <v>15.121951219512196</v>
      </c>
      <c r="K579" s="8">
        <v>0.27700000000000002</v>
      </c>
      <c r="L579" s="8">
        <v>1372</v>
      </c>
      <c r="M579" s="8">
        <v>0.28899999999999998</v>
      </c>
      <c r="N579" s="8">
        <v>7890</v>
      </c>
      <c r="O579" s="8">
        <v>104.9</v>
      </c>
      <c r="P579" s="8">
        <v>306.61</v>
      </c>
      <c r="Q579" s="7">
        <v>0.84</v>
      </c>
      <c r="R579" s="111">
        <v>0.13</v>
      </c>
      <c r="S579" s="124">
        <v>1767.390193684209</v>
      </c>
      <c r="T579" s="124">
        <v>6837.9533326315805</v>
      </c>
      <c r="U579" s="124">
        <v>10085.489226315791</v>
      </c>
      <c r="V579" s="124">
        <v>2.0293242105263158</v>
      </c>
      <c r="W579" s="7">
        <v>0.17369282717691598</v>
      </c>
      <c r="X579" s="7">
        <v>2.0370000000000004</v>
      </c>
      <c r="Y579" s="122">
        <v>43.4</v>
      </c>
      <c r="Z579" s="99">
        <v>30.2</v>
      </c>
      <c r="AA579" s="122">
        <f t="shared" ref="AA579:AA642" si="99">I579*J579*K579*2*0.0254</f>
        <v>24.393005591909585</v>
      </c>
      <c r="AB579" s="122">
        <f t="shared" ref="AB579:AB642" si="100">L579/K579</f>
        <v>4953.0685920577616</v>
      </c>
      <c r="AC579" t="s">
        <v>993</v>
      </c>
    </row>
    <row r="580" spans="1:29" x14ac:dyDescent="0.35">
      <c r="A580" s="34" t="s">
        <v>81</v>
      </c>
      <c r="B580" s="14">
        <f t="shared" si="98"/>
        <v>6</v>
      </c>
      <c r="C580" s="8" t="s">
        <v>46</v>
      </c>
      <c r="D580" s="14">
        <v>2</v>
      </c>
      <c r="E580" s="12">
        <v>3063</v>
      </c>
      <c r="F580" s="12">
        <v>3063.8</v>
      </c>
      <c r="G580" s="12">
        <v>2916.4</v>
      </c>
      <c r="H580" s="8">
        <v>7</v>
      </c>
      <c r="I580" s="78">
        <v>118.78048780487806</v>
      </c>
      <c r="J580" s="78">
        <v>27.134146341463417</v>
      </c>
      <c r="K580" s="8">
        <v>0.32800000000000001</v>
      </c>
      <c r="L580" s="8">
        <v>1447</v>
      </c>
      <c r="M580" s="8">
        <v>0.36799999999999999</v>
      </c>
      <c r="N580" s="8">
        <v>9454</v>
      </c>
      <c r="O580" s="8">
        <v>121.3</v>
      </c>
      <c r="P580" s="8">
        <v>306.61</v>
      </c>
      <c r="Q580" s="7">
        <v>0.84</v>
      </c>
      <c r="R580" s="111">
        <v>0.13</v>
      </c>
      <c r="S580" s="124">
        <v>1767.390193684209</v>
      </c>
      <c r="T580" s="124">
        <v>6837.9533326315805</v>
      </c>
      <c r="U580" s="124">
        <v>10085.489226315791</v>
      </c>
      <c r="V580" s="124">
        <v>2.0293242105263158</v>
      </c>
      <c r="W580" s="7">
        <v>0.17369282717691598</v>
      </c>
      <c r="X580" s="7">
        <v>2.0370000000000004</v>
      </c>
      <c r="Y580" s="122">
        <v>43.4</v>
      </c>
      <c r="Z580" s="99">
        <v>30.2</v>
      </c>
      <c r="AA580" s="122">
        <f t="shared" si="99"/>
        <v>53.70303414634148</v>
      </c>
      <c r="AB580" s="122">
        <f t="shared" si="100"/>
        <v>4411.585365853658</v>
      </c>
      <c r="AC580" t="s">
        <v>994</v>
      </c>
    </row>
    <row r="581" spans="1:29" x14ac:dyDescent="0.35">
      <c r="A581" s="34" t="s">
        <v>81</v>
      </c>
      <c r="B581" s="14">
        <f t="shared" si="98"/>
        <v>6</v>
      </c>
      <c r="C581" s="8" t="s">
        <v>46</v>
      </c>
      <c r="D581" s="14">
        <v>1</v>
      </c>
      <c r="E581" s="12">
        <v>3054.8</v>
      </c>
      <c r="F581" s="12">
        <v>3055.6</v>
      </c>
      <c r="G581" s="12">
        <v>2908.2000000000003</v>
      </c>
      <c r="H581" s="8">
        <v>7</v>
      </c>
      <c r="I581" s="78">
        <v>118.78048780487806</v>
      </c>
      <c r="J581" s="78">
        <v>27.134146341463417</v>
      </c>
      <c r="K581" s="8">
        <v>0.32800000000000001</v>
      </c>
      <c r="L581" s="8">
        <v>1447</v>
      </c>
      <c r="M581" s="8">
        <v>0.36799999999999999</v>
      </c>
      <c r="N581" s="8">
        <v>9454</v>
      </c>
      <c r="O581" s="8">
        <v>121.3</v>
      </c>
      <c r="P581" s="8">
        <v>306.61</v>
      </c>
      <c r="Q581" s="7">
        <v>0.84</v>
      </c>
      <c r="R581" s="111">
        <v>0.13</v>
      </c>
      <c r="S581" s="124">
        <v>1767.390193684209</v>
      </c>
      <c r="T581" s="124">
        <v>6837.9533326315805</v>
      </c>
      <c r="U581" s="124">
        <v>10085.489226315791</v>
      </c>
      <c r="V581" s="124">
        <v>2.0293242105263158</v>
      </c>
      <c r="W581" s="7">
        <v>0.17369282717691598</v>
      </c>
      <c r="X581" s="7">
        <v>2.0370000000000004</v>
      </c>
      <c r="Y581" s="122">
        <v>43.4</v>
      </c>
      <c r="Z581" s="99">
        <v>30.2</v>
      </c>
      <c r="AA581" s="122">
        <f t="shared" si="99"/>
        <v>53.70303414634148</v>
      </c>
      <c r="AB581" s="122">
        <f t="shared" si="100"/>
        <v>4411.585365853658</v>
      </c>
      <c r="AC581" t="s">
        <v>995</v>
      </c>
    </row>
    <row r="582" spans="1:29" x14ac:dyDescent="0.35">
      <c r="A582" s="34" t="s">
        <v>81</v>
      </c>
      <c r="B582" s="12">
        <v>4</v>
      </c>
      <c r="C582" s="8" t="s">
        <v>45</v>
      </c>
      <c r="D582" s="12">
        <v>3</v>
      </c>
      <c r="E582" s="12">
        <v>3212.2</v>
      </c>
      <c r="F582" s="12">
        <v>3213</v>
      </c>
      <c r="G582" s="12">
        <f t="shared" ref="G582:G589" si="101">E582-146.6</f>
        <v>3065.6</v>
      </c>
      <c r="H582" s="8">
        <v>7</v>
      </c>
      <c r="I582" s="78">
        <v>132.6219512195122</v>
      </c>
      <c r="J582" s="78">
        <v>30.365853658536587</v>
      </c>
      <c r="K582" s="8">
        <v>0.20499999999999999</v>
      </c>
      <c r="L582" s="8">
        <v>1812</v>
      </c>
      <c r="M582" s="8">
        <v>0.35</v>
      </c>
      <c r="N582" s="8">
        <v>5529</v>
      </c>
      <c r="O582" s="8">
        <v>63.5</v>
      </c>
      <c r="P582" s="8">
        <v>202.78899999999999</v>
      </c>
      <c r="Q582" s="7">
        <v>0.94</v>
      </c>
      <c r="R582" s="111">
        <v>0.11700000000000001</v>
      </c>
      <c r="S582" s="124">
        <v>1902.423258940398</v>
      </c>
      <c r="T582" s="124">
        <v>7034.6161218543048</v>
      </c>
      <c r="U582" s="124">
        <v>10543.54900397351</v>
      </c>
      <c r="V582" s="124">
        <v>4.6474960264900664</v>
      </c>
      <c r="W582" s="7">
        <v>0.18011802481992537</v>
      </c>
      <c r="X582" s="7">
        <v>1.2452999999999999</v>
      </c>
      <c r="Y582" s="122">
        <v>47</v>
      </c>
      <c r="Z582" s="99">
        <v>30.4</v>
      </c>
      <c r="AA582" s="122">
        <f t="shared" si="99"/>
        <v>41.93903963414634</v>
      </c>
      <c r="AB582" s="122">
        <f t="shared" si="100"/>
        <v>8839.0243902439033</v>
      </c>
      <c r="AC582" t="s">
        <v>996</v>
      </c>
    </row>
    <row r="583" spans="1:29" x14ac:dyDescent="0.35">
      <c r="A583" s="34" t="s">
        <v>81</v>
      </c>
      <c r="B583" s="12">
        <f t="shared" ref="B583:B584" si="102">B582</f>
        <v>4</v>
      </c>
      <c r="C583" s="8" t="s">
        <v>45</v>
      </c>
      <c r="D583" s="12">
        <v>2</v>
      </c>
      <c r="E583" s="12">
        <v>3196</v>
      </c>
      <c r="F583" s="12">
        <v>3197.2</v>
      </c>
      <c r="G583" s="12">
        <f t="shared" si="101"/>
        <v>3049.4</v>
      </c>
      <c r="H583" s="8">
        <v>11</v>
      </c>
      <c r="I583" s="78">
        <v>132.6219512195122</v>
      </c>
      <c r="J583" s="78">
        <v>30.365853658536587</v>
      </c>
      <c r="K583" s="8">
        <v>0.20499999999999999</v>
      </c>
      <c r="L583" s="8">
        <v>1812</v>
      </c>
      <c r="M583" s="8">
        <v>0.35</v>
      </c>
      <c r="N583" s="8">
        <v>5529</v>
      </c>
      <c r="O583" s="8">
        <v>63.5</v>
      </c>
      <c r="P583" s="8">
        <v>202.78899999999999</v>
      </c>
      <c r="Q583" s="7">
        <v>0.94</v>
      </c>
      <c r="R583" s="111">
        <v>0.11700000000000001</v>
      </c>
      <c r="S583" s="124">
        <v>1902.423258940398</v>
      </c>
      <c r="T583" s="124">
        <v>7034.6161218543048</v>
      </c>
      <c r="U583" s="124">
        <v>10543.54900397351</v>
      </c>
      <c r="V583" s="124">
        <v>4.6474960264900664</v>
      </c>
      <c r="W583" s="7">
        <v>0.18011802481992537</v>
      </c>
      <c r="X583" s="7">
        <v>1.2452999999999999</v>
      </c>
      <c r="Y583" s="122">
        <v>47</v>
      </c>
      <c r="Z583" s="99">
        <v>30.4</v>
      </c>
      <c r="AA583" s="122">
        <f t="shared" si="99"/>
        <v>41.93903963414634</v>
      </c>
      <c r="AB583" s="122">
        <f t="shared" si="100"/>
        <v>8839.0243902439033</v>
      </c>
      <c r="AC583" t="s">
        <v>997</v>
      </c>
    </row>
    <row r="584" spans="1:29" x14ac:dyDescent="0.35">
      <c r="A584" s="34" t="s">
        <v>81</v>
      </c>
      <c r="B584" s="12">
        <f t="shared" si="102"/>
        <v>4</v>
      </c>
      <c r="C584" s="8" t="s">
        <v>45</v>
      </c>
      <c r="D584" s="12">
        <v>1</v>
      </c>
      <c r="E584" s="12">
        <v>3181.5</v>
      </c>
      <c r="F584" s="12">
        <v>3182.5</v>
      </c>
      <c r="G584" s="12">
        <f t="shared" si="101"/>
        <v>3034.9</v>
      </c>
      <c r="H584" s="8">
        <v>9</v>
      </c>
      <c r="I584" s="78">
        <v>106.03658536585367</v>
      </c>
      <c r="J584" s="78">
        <v>21.250000000000004</v>
      </c>
      <c r="K584" s="8">
        <v>0.17599999999999999</v>
      </c>
      <c r="L584" s="8">
        <v>2072</v>
      </c>
      <c r="M584" s="8">
        <v>0.32400000000000001</v>
      </c>
      <c r="N584" s="8">
        <v>7320</v>
      </c>
      <c r="O584" s="8">
        <v>105.2</v>
      </c>
      <c r="P584" s="8">
        <v>202.78899999999999</v>
      </c>
      <c r="Q584" s="7">
        <v>0.94</v>
      </c>
      <c r="R584" s="111">
        <v>0.11700000000000001</v>
      </c>
      <c r="S584" s="124">
        <v>1902.423258940398</v>
      </c>
      <c r="T584" s="124">
        <v>7034.6161218543048</v>
      </c>
      <c r="U584" s="124">
        <v>10543.54900397351</v>
      </c>
      <c r="V584" s="124">
        <v>4.6474960264900664</v>
      </c>
      <c r="W584" s="7">
        <v>0.18011802481992537</v>
      </c>
      <c r="X584" s="7">
        <v>1.2452999999999999</v>
      </c>
      <c r="Y584" s="122">
        <v>47</v>
      </c>
      <c r="Z584" s="99">
        <v>30.4</v>
      </c>
      <c r="AA584" s="122">
        <f t="shared" si="99"/>
        <v>20.146102926829272</v>
      </c>
      <c r="AB584" s="122">
        <f t="shared" si="100"/>
        <v>11772.727272727274</v>
      </c>
      <c r="AC584" t="s">
        <v>998</v>
      </c>
    </row>
    <row r="585" spans="1:29" x14ac:dyDescent="0.35">
      <c r="A585" s="34" t="s">
        <v>81</v>
      </c>
      <c r="B585" s="12">
        <v>3</v>
      </c>
      <c r="C585" s="8" t="s">
        <v>45</v>
      </c>
      <c r="D585" s="12">
        <v>2</v>
      </c>
      <c r="E585" s="12">
        <v>3248.5</v>
      </c>
      <c r="F585" s="12">
        <v>3250</v>
      </c>
      <c r="G585" s="12">
        <f t="shared" si="101"/>
        <v>3101.9</v>
      </c>
      <c r="H585" s="8">
        <v>14</v>
      </c>
      <c r="I585" s="78">
        <v>99.634146341463421</v>
      </c>
      <c r="J585" s="78">
        <v>56.615853658536587</v>
      </c>
      <c r="K585" s="8">
        <v>0.154</v>
      </c>
      <c r="L585" s="8">
        <v>2401</v>
      </c>
      <c r="M585" s="8">
        <v>0.33600000000000002</v>
      </c>
      <c r="N585" s="8">
        <v>2401</v>
      </c>
      <c r="O585" s="8">
        <v>73.5</v>
      </c>
      <c r="P585" s="8">
        <v>157.38200000000001</v>
      </c>
      <c r="Q585" s="7">
        <v>0.89</v>
      </c>
      <c r="R585" s="111">
        <v>0.13100000000000001</v>
      </c>
      <c r="S585" s="124">
        <v>1726.73845462963</v>
      </c>
      <c r="T585" s="124">
        <v>7160.2197037037013</v>
      </c>
      <c r="U585" s="124">
        <v>10741.89991388889</v>
      </c>
      <c r="V585" s="124">
        <v>4.554389814814817</v>
      </c>
      <c r="W585" s="7">
        <v>0.20858511257329573</v>
      </c>
      <c r="X585" s="7">
        <v>1.3979999999999999</v>
      </c>
      <c r="Y585" s="122">
        <v>43.3</v>
      </c>
      <c r="Z585" s="99">
        <v>20.9</v>
      </c>
      <c r="AA585" s="122">
        <f t="shared" si="99"/>
        <v>44.129671775728738</v>
      </c>
      <c r="AB585" s="122">
        <f t="shared" si="100"/>
        <v>15590.909090909092</v>
      </c>
      <c r="AC585" t="s">
        <v>999</v>
      </c>
    </row>
    <row r="586" spans="1:29" x14ac:dyDescent="0.35">
      <c r="A586" s="34" t="s">
        <v>81</v>
      </c>
      <c r="B586" s="12">
        <f>B585</f>
        <v>3</v>
      </c>
      <c r="C586" s="8" t="s">
        <v>45</v>
      </c>
      <c r="D586" s="12">
        <v>1</v>
      </c>
      <c r="E586" s="12">
        <v>3233.2</v>
      </c>
      <c r="F586" s="12">
        <v>3234.7</v>
      </c>
      <c r="G586" s="12">
        <f t="shared" si="101"/>
        <v>3086.6</v>
      </c>
      <c r="H586" s="8">
        <v>14</v>
      </c>
      <c r="I586" s="78">
        <v>99.634146341463421</v>
      </c>
      <c r="J586" s="78">
        <v>56.615853658536587</v>
      </c>
      <c r="K586" s="8">
        <v>0.154</v>
      </c>
      <c r="L586" s="8">
        <v>2401</v>
      </c>
      <c r="M586" s="8">
        <v>0.33600000000000002</v>
      </c>
      <c r="N586" s="8">
        <v>2401</v>
      </c>
      <c r="O586" s="8">
        <v>73.5</v>
      </c>
      <c r="P586" s="8">
        <v>157.38200000000001</v>
      </c>
      <c r="Q586" s="7">
        <v>0.89</v>
      </c>
      <c r="R586" s="111">
        <v>0.13100000000000001</v>
      </c>
      <c r="S586" s="124">
        <v>1726.73845462963</v>
      </c>
      <c r="T586" s="124">
        <v>7160.2197037037013</v>
      </c>
      <c r="U586" s="124">
        <v>10741.89991388889</v>
      </c>
      <c r="V586" s="124">
        <v>4.554389814814817</v>
      </c>
      <c r="W586" s="7">
        <v>0.20858511257329573</v>
      </c>
      <c r="X586" s="7">
        <v>1.3979999999999999</v>
      </c>
      <c r="Y586" s="122">
        <v>43.3</v>
      </c>
      <c r="Z586" s="99">
        <v>20.9</v>
      </c>
      <c r="AA586" s="122">
        <f t="shared" si="99"/>
        <v>44.129671775728738</v>
      </c>
      <c r="AB586" s="122">
        <f t="shared" si="100"/>
        <v>15590.909090909092</v>
      </c>
      <c r="AC586" t="s">
        <v>1000</v>
      </c>
    </row>
    <row r="587" spans="1:29" x14ac:dyDescent="0.35">
      <c r="A587" s="34" t="s">
        <v>81</v>
      </c>
      <c r="B587" s="12">
        <v>2</v>
      </c>
      <c r="C587" s="8" t="s">
        <v>45</v>
      </c>
      <c r="D587" s="12">
        <v>3</v>
      </c>
      <c r="E587" s="12">
        <v>3302.4</v>
      </c>
      <c r="F587" s="12">
        <v>3303.4</v>
      </c>
      <c r="G587" s="12">
        <f t="shared" si="101"/>
        <v>3155.8</v>
      </c>
      <c r="H587" s="8">
        <v>9</v>
      </c>
      <c r="I587" s="78">
        <v>235.67073170731709</v>
      </c>
      <c r="J587" s="78">
        <v>23.475609756097562</v>
      </c>
      <c r="K587" s="8">
        <v>0.12</v>
      </c>
      <c r="L587" s="8">
        <v>1020</v>
      </c>
      <c r="M587" s="8">
        <v>0.42599999999999999</v>
      </c>
      <c r="N587" s="8">
        <v>4092</v>
      </c>
      <c r="O587" s="8">
        <v>52.9</v>
      </c>
      <c r="P587" s="8">
        <v>302.76900000000001</v>
      </c>
      <c r="Q587" s="7">
        <v>0.84</v>
      </c>
      <c r="R587" s="111">
        <v>0.129</v>
      </c>
      <c r="S587" s="124">
        <v>1445.6012282352931</v>
      </c>
      <c r="T587" s="124">
        <v>7317.406635882352</v>
      </c>
      <c r="U587" s="124">
        <v>10915.155211764701</v>
      </c>
      <c r="V587" s="124">
        <v>3.530185294117647</v>
      </c>
      <c r="W587" s="7">
        <v>0.20647984583266421</v>
      </c>
      <c r="X587" s="7">
        <v>3.0857999999999999</v>
      </c>
      <c r="Y587" s="122">
        <v>44</v>
      </c>
      <c r="Z587" s="99">
        <v>28.7</v>
      </c>
      <c r="AA587" s="122">
        <f t="shared" si="99"/>
        <v>33.726206127305176</v>
      </c>
      <c r="AB587" s="122">
        <f t="shared" si="100"/>
        <v>8500</v>
      </c>
      <c r="AC587" t="s">
        <v>1001</v>
      </c>
    </row>
    <row r="588" spans="1:29" x14ac:dyDescent="0.35">
      <c r="A588" s="34" t="s">
        <v>81</v>
      </c>
      <c r="B588" s="12">
        <f t="shared" ref="B588:B589" si="103">B587</f>
        <v>2</v>
      </c>
      <c r="C588" s="8" t="s">
        <v>45</v>
      </c>
      <c r="D588" s="12">
        <v>2</v>
      </c>
      <c r="E588" s="12">
        <v>3285.2</v>
      </c>
      <c r="F588" s="12">
        <v>3286.2</v>
      </c>
      <c r="G588" s="12">
        <f t="shared" si="101"/>
        <v>3138.6</v>
      </c>
      <c r="H588" s="8">
        <v>9</v>
      </c>
      <c r="I588" s="78">
        <v>233.23170731707319</v>
      </c>
      <c r="J588" s="78">
        <v>12.225609756097562</v>
      </c>
      <c r="K588" s="8">
        <v>0.111</v>
      </c>
      <c r="L588" s="8">
        <v>1269</v>
      </c>
      <c r="M588" s="8">
        <v>0.33700000000000002</v>
      </c>
      <c r="N588" s="8">
        <v>4384</v>
      </c>
      <c r="O588" s="8">
        <v>57.3</v>
      </c>
      <c r="P588" s="8">
        <v>302.76900000000001</v>
      </c>
      <c r="Q588" s="7">
        <v>0.84</v>
      </c>
      <c r="R588" s="111">
        <v>0.129</v>
      </c>
      <c r="S588" s="124">
        <v>1445.6012282352931</v>
      </c>
      <c r="T588" s="124">
        <v>7317.406635882352</v>
      </c>
      <c r="U588" s="124">
        <v>10915.155211764701</v>
      </c>
      <c r="V588" s="124">
        <v>3.530185294117647</v>
      </c>
      <c r="W588" s="7">
        <v>0.20647984583266421</v>
      </c>
      <c r="X588" s="7">
        <v>3.0857999999999999</v>
      </c>
      <c r="Y588" s="122">
        <v>44</v>
      </c>
      <c r="Z588" s="99">
        <v>28.7</v>
      </c>
      <c r="AA588" s="122">
        <f t="shared" si="99"/>
        <v>16.078473397531234</v>
      </c>
      <c r="AB588" s="122">
        <f t="shared" si="100"/>
        <v>11432.432432432432</v>
      </c>
      <c r="AC588" t="s">
        <v>1002</v>
      </c>
    </row>
    <row r="589" spans="1:29" x14ac:dyDescent="0.35">
      <c r="A589" s="34" t="s">
        <v>81</v>
      </c>
      <c r="B589" s="12">
        <f t="shared" si="103"/>
        <v>2</v>
      </c>
      <c r="C589" s="8" t="s">
        <v>45</v>
      </c>
      <c r="D589" s="12">
        <v>1</v>
      </c>
      <c r="E589" s="12">
        <v>3276</v>
      </c>
      <c r="F589" s="12">
        <v>3277</v>
      </c>
      <c r="G589" s="12">
        <f t="shared" si="101"/>
        <v>3129.4</v>
      </c>
      <c r="H589" s="8">
        <v>9</v>
      </c>
      <c r="I589" s="78">
        <v>195.73170731707319</v>
      </c>
      <c r="J589" s="78">
        <v>25</v>
      </c>
      <c r="K589" s="8">
        <v>0.13900000000000001</v>
      </c>
      <c r="L589" s="8">
        <v>1060</v>
      </c>
      <c r="M589" s="8">
        <v>0.42899999999999999</v>
      </c>
      <c r="N589" s="8">
        <v>5807</v>
      </c>
      <c r="O589" s="8">
        <v>90.4</v>
      </c>
      <c r="P589" s="8">
        <v>302.76900000000001</v>
      </c>
      <c r="Q589" s="7">
        <v>0.84</v>
      </c>
      <c r="R589" s="111">
        <v>0.129</v>
      </c>
      <c r="S589" s="124">
        <v>1445.6012282352931</v>
      </c>
      <c r="T589" s="124">
        <v>7317.406635882352</v>
      </c>
      <c r="U589" s="124">
        <v>10915.155211764701</v>
      </c>
      <c r="V589" s="124">
        <v>3.530185294117647</v>
      </c>
      <c r="W589" s="7">
        <v>0.20647984583266421</v>
      </c>
      <c r="X589" s="7">
        <v>3.0857999999999999</v>
      </c>
      <c r="Y589" s="122">
        <v>44</v>
      </c>
      <c r="Z589" s="99">
        <v>28.7</v>
      </c>
      <c r="AA589" s="122">
        <f t="shared" si="99"/>
        <v>34.552518292682933</v>
      </c>
      <c r="AB589" s="122">
        <f t="shared" si="100"/>
        <v>7625.8992805755388</v>
      </c>
      <c r="AC589" t="s">
        <v>1003</v>
      </c>
    </row>
    <row r="590" spans="1:29" x14ac:dyDescent="0.35">
      <c r="A590" s="34" t="s">
        <v>81</v>
      </c>
      <c r="B590" s="12">
        <v>1</v>
      </c>
      <c r="C590" s="8" t="s">
        <v>45</v>
      </c>
      <c r="D590" s="12">
        <v>4</v>
      </c>
      <c r="E590" s="12">
        <v>3383.7</v>
      </c>
      <c r="F590" s="12">
        <v>3384.3</v>
      </c>
      <c r="G590" s="12">
        <f>E590-146.6</f>
        <v>3237.1</v>
      </c>
      <c r="H590" s="8">
        <v>5</v>
      </c>
      <c r="I590" s="78">
        <v>93.902439024390247</v>
      </c>
      <c r="J590" s="78">
        <v>34.451219512195124</v>
      </c>
      <c r="K590" s="8">
        <v>0.20100000000000001</v>
      </c>
      <c r="L590" s="8">
        <v>1715</v>
      </c>
      <c r="M590" s="8">
        <v>0.35</v>
      </c>
      <c r="N590" s="8">
        <v>4852</v>
      </c>
      <c r="O590" s="8">
        <v>97.6</v>
      </c>
      <c r="P590" s="8">
        <v>250.905</v>
      </c>
      <c r="Q590" s="7">
        <v>0.84</v>
      </c>
      <c r="R590" s="111">
        <v>0.11600000000000001</v>
      </c>
      <c r="S590" s="124">
        <v>2045.1128383783771</v>
      </c>
      <c r="T590" s="124"/>
      <c r="U590" s="124"/>
      <c r="V590" s="124"/>
      <c r="W590" s="7">
        <v>0.17304613388064888</v>
      </c>
      <c r="X590" s="7">
        <v>1.4721</v>
      </c>
      <c r="Y590" s="122">
        <v>47.5</v>
      </c>
      <c r="Z590" s="99">
        <v>21.5</v>
      </c>
      <c r="AA590" s="122">
        <f t="shared" si="99"/>
        <v>33.032484681737067</v>
      </c>
      <c r="AB590" s="122">
        <f t="shared" si="100"/>
        <v>8532.3383084577108</v>
      </c>
      <c r="AC590" t="s">
        <v>1004</v>
      </c>
    </row>
    <row r="591" spans="1:29" x14ac:dyDescent="0.35">
      <c r="A591" s="34" t="s">
        <v>81</v>
      </c>
      <c r="B591" s="12">
        <f t="shared" ref="B591:B593" si="104">B590</f>
        <v>1</v>
      </c>
      <c r="C591" s="8" t="s">
        <v>45</v>
      </c>
      <c r="D591" s="12">
        <v>3</v>
      </c>
      <c r="E591" s="12">
        <v>3366.4</v>
      </c>
      <c r="F591" s="12">
        <v>3367.2</v>
      </c>
      <c r="G591" s="12">
        <f t="shared" ref="G591:G593" si="105">E591-146.6</f>
        <v>3219.8</v>
      </c>
      <c r="H591" s="8">
        <v>7</v>
      </c>
      <c r="I591" s="78">
        <v>93.902439024390247</v>
      </c>
      <c r="J591" s="78">
        <v>34.451219512195124</v>
      </c>
      <c r="K591" s="8">
        <v>0.20100000000000001</v>
      </c>
      <c r="L591" s="8">
        <v>1715</v>
      </c>
      <c r="M591" s="8">
        <v>0.35</v>
      </c>
      <c r="N591" s="8">
        <v>4852</v>
      </c>
      <c r="O591" s="8">
        <v>97.6</v>
      </c>
      <c r="P591" s="8">
        <v>250.905</v>
      </c>
      <c r="Q591" s="7">
        <v>0.84</v>
      </c>
      <c r="R591" s="111">
        <v>0.11600000000000001</v>
      </c>
      <c r="S591" s="124">
        <v>2045.1128383783771</v>
      </c>
      <c r="T591" s="124"/>
      <c r="U591" s="124"/>
      <c r="V591" s="124"/>
      <c r="W591" s="7">
        <v>0.17304613388064888</v>
      </c>
      <c r="X591" s="7">
        <v>1.4721</v>
      </c>
      <c r="Y591" s="122">
        <v>47.5</v>
      </c>
      <c r="Z591" s="99">
        <v>21.5</v>
      </c>
      <c r="AA591" s="122">
        <f t="shared" si="99"/>
        <v>33.032484681737067</v>
      </c>
      <c r="AB591" s="122">
        <f t="shared" si="100"/>
        <v>8532.3383084577108</v>
      </c>
      <c r="AC591" t="s">
        <v>1005</v>
      </c>
    </row>
    <row r="592" spans="1:29" x14ac:dyDescent="0.35">
      <c r="A592" s="34" t="s">
        <v>81</v>
      </c>
      <c r="B592" s="12">
        <f t="shared" si="104"/>
        <v>1</v>
      </c>
      <c r="C592" s="8" t="s">
        <v>45</v>
      </c>
      <c r="D592" s="12">
        <v>2</v>
      </c>
      <c r="E592" s="12">
        <v>3351.5</v>
      </c>
      <c r="F592" s="12">
        <v>3352.3</v>
      </c>
      <c r="G592" s="12">
        <f t="shared" si="105"/>
        <v>3204.9</v>
      </c>
      <c r="H592" s="8">
        <v>7</v>
      </c>
      <c r="I592" s="78">
        <v>8.6890243902439028</v>
      </c>
      <c r="J592" s="78">
        <v>40.762195121951216</v>
      </c>
      <c r="K592" s="8">
        <v>0.21099999999999999</v>
      </c>
      <c r="L592" s="8">
        <v>1942</v>
      </c>
      <c r="M592" s="8">
        <v>0.34599999999999997</v>
      </c>
      <c r="N592" s="8">
        <v>6756</v>
      </c>
      <c r="O592" s="8">
        <v>135.69999999999999</v>
      </c>
      <c r="P592" s="8">
        <v>250.905</v>
      </c>
      <c r="Q592" s="7">
        <v>0.84</v>
      </c>
      <c r="R592" s="111">
        <v>0.11600000000000001</v>
      </c>
      <c r="S592" s="124">
        <v>2045.1128383783771</v>
      </c>
      <c r="T592" s="124"/>
      <c r="U592" s="124"/>
      <c r="V592" s="124"/>
      <c r="W592" s="7">
        <v>0.17304613388064888</v>
      </c>
      <c r="X592" s="7">
        <v>1.4721</v>
      </c>
      <c r="Y592" s="122">
        <v>47.5</v>
      </c>
      <c r="Z592" s="99">
        <v>21.5</v>
      </c>
      <c r="AA592" s="122">
        <f t="shared" si="99"/>
        <v>3.7964243251784646</v>
      </c>
      <c r="AB592" s="122">
        <f t="shared" si="100"/>
        <v>9203.7914691943133</v>
      </c>
      <c r="AC592" t="s">
        <v>1006</v>
      </c>
    </row>
    <row r="593" spans="1:29" x14ac:dyDescent="0.35">
      <c r="A593" s="34" t="s">
        <v>81</v>
      </c>
      <c r="B593" s="12">
        <f t="shared" si="104"/>
        <v>1</v>
      </c>
      <c r="C593" s="8" t="s">
        <v>45</v>
      </c>
      <c r="D593" s="12">
        <v>1</v>
      </c>
      <c r="E593" s="12">
        <v>3334.4</v>
      </c>
      <c r="F593" s="12">
        <v>3335</v>
      </c>
      <c r="G593" s="12">
        <f t="shared" si="105"/>
        <v>3187.8</v>
      </c>
      <c r="H593" s="8">
        <v>5</v>
      </c>
      <c r="I593" s="78">
        <v>8.7195121951219523</v>
      </c>
      <c r="J593" s="78">
        <v>40.762195121951216</v>
      </c>
      <c r="K593" s="8">
        <v>0.21099999999999999</v>
      </c>
      <c r="L593" s="8">
        <v>1942</v>
      </c>
      <c r="M593" s="8">
        <v>0.34599999999999997</v>
      </c>
      <c r="N593" s="8">
        <v>6756</v>
      </c>
      <c r="O593" s="8">
        <v>135.69999999999999</v>
      </c>
      <c r="P593" s="8">
        <v>250.905</v>
      </c>
      <c r="Q593" s="7">
        <v>0.84</v>
      </c>
      <c r="R593" s="111">
        <v>0.11600000000000001</v>
      </c>
      <c r="S593" s="124">
        <v>2045.1128383783771</v>
      </c>
      <c r="T593" s="124"/>
      <c r="U593" s="124"/>
      <c r="V593" s="124"/>
      <c r="W593" s="7">
        <v>0.17304613388064888</v>
      </c>
      <c r="X593" s="7">
        <v>1.4721</v>
      </c>
      <c r="Y593" s="122">
        <v>47.5</v>
      </c>
      <c r="Z593" s="99">
        <v>21.5</v>
      </c>
      <c r="AA593" s="122">
        <f t="shared" si="99"/>
        <v>3.8097451122843542</v>
      </c>
      <c r="AB593" s="122">
        <f t="shared" si="100"/>
        <v>9203.7914691943133</v>
      </c>
      <c r="AC593" t="s">
        <v>1007</v>
      </c>
    </row>
    <row r="594" spans="1:29" x14ac:dyDescent="0.35">
      <c r="A594" s="34" t="s">
        <v>82</v>
      </c>
      <c r="B594" s="14">
        <v>6</v>
      </c>
      <c r="C594" s="8" t="s">
        <v>46</v>
      </c>
      <c r="D594" s="14">
        <v>1</v>
      </c>
      <c r="E594" s="14">
        <v>3211.8</v>
      </c>
      <c r="F594" s="14">
        <v>3212.8</v>
      </c>
      <c r="G594" s="14">
        <f>E594-225</f>
        <v>2986.8</v>
      </c>
      <c r="H594" s="8">
        <v>9</v>
      </c>
      <c r="I594" s="8">
        <v>105.2</v>
      </c>
      <c r="J594" s="8">
        <v>6.7</v>
      </c>
      <c r="K594" s="8">
        <v>0.21</v>
      </c>
      <c r="L594" s="8">
        <v>1808</v>
      </c>
      <c r="M594" s="8">
        <v>0.1</v>
      </c>
      <c r="N594" s="8">
        <v>2423</v>
      </c>
      <c r="O594" s="8">
        <v>35.1</v>
      </c>
      <c r="P594" s="8">
        <v>316.49400000000003</v>
      </c>
      <c r="Q594" s="7">
        <v>0.91346265520640268</v>
      </c>
      <c r="R594" s="111">
        <v>0.13100000000000001</v>
      </c>
      <c r="S594" s="124"/>
      <c r="T594" s="124"/>
      <c r="U594" s="124"/>
      <c r="V594" s="124"/>
      <c r="W594" s="7">
        <v>0.15703391531206101</v>
      </c>
      <c r="X594" s="7">
        <v>1.4085000000000001</v>
      </c>
      <c r="Y594" s="122">
        <v>45.6</v>
      </c>
      <c r="Z594" s="99">
        <v>30.1</v>
      </c>
      <c r="AA594" s="122">
        <f t="shared" si="99"/>
        <v>7.51923312</v>
      </c>
      <c r="AB594" s="122">
        <f t="shared" si="100"/>
        <v>8609.5238095238092</v>
      </c>
      <c r="AC594" t="s">
        <v>1008</v>
      </c>
    </row>
    <row r="595" spans="1:29" x14ac:dyDescent="0.35">
      <c r="A595" s="34" t="s">
        <v>82</v>
      </c>
      <c r="B595" s="14">
        <f t="shared" ref="B595:B597" si="106">B594</f>
        <v>6</v>
      </c>
      <c r="C595" s="8" t="s">
        <v>46</v>
      </c>
      <c r="D595" s="14">
        <v>2</v>
      </c>
      <c r="E595" s="14">
        <v>3221</v>
      </c>
      <c r="F595" s="14">
        <v>3221.8</v>
      </c>
      <c r="G595" s="14">
        <f t="shared" ref="G595:G613" si="107">E595-225</f>
        <v>2996</v>
      </c>
      <c r="H595" s="8">
        <v>7</v>
      </c>
      <c r="I595" s="8">
        <v>83.4</v>
      </c>
      <c r="J595" s="8">
        <v>9.6</v>
      </c>
      <c r="K595" s="8">
        <v>0.39500000000000002</v>
      </c>
      <c r="L595" s="8">
        <v>1765</v>
      </c>
      <c r="M595" s="8">
        <v>0.31900000000000001</v>
      </c>
      <c r="N595" s="8">
        <v>5069</v>
      </c>
      <c r="O595" s="8">
        <v>46.3</v>
      </c>
      <c r="P595" s="8">
        <v>316.49400000000003</v>
      </c>
      <c r="Q595" s="7">
        <v>0.91346265520640268</v>
      </c>
      <c r="R595" s="111">
        <v>0.13100000000000001</v>
      </c>
      <c r="S595" s="124"/>
      <c r="T595" s="124"/>
      <c r="U595" s="124"/>
      <c r="V595" s="124"/>
      <c r="W595" s="7">
        <v>0.15703391531206101</v>
      </c>
      <c r="X595" s="7">
        <v>1.4085000000000001</v>
      </c>
      <c r="Y595" s="122">
        <v>45.6</v>
      </c>
      <c r="Z595" s="99">
        <v>30.1</v>
      </c>
      <c r="AA595" s="122">
        <f t="shared" si="99"/>
        <v>16.065642240000003</v>
      </c>
      <c r="AB595" s="122">
        <f t="shared" si="100"/>
        <v>4468.3544303797462</v>
      </c>
      <c r="AC595" t="s">
        <v>1009</v>
      </c>
    </row>
    <row r="596" spans="1:29" x14ac:dyDescent="0.35">
      <c r="A596" s="34" t="s">
        <v>82</v>
      </c>
      <c r="B596" s="14">
        <f t="shared" si="106"/>
        <v>6</v>
      </c>
      <c r="C596" s="8" t="s">
        <v>46</v>
      </c>
      <c r="D596" s="14">
        <v>3</v>
      </c>
      <c r="E596" s="14">
        <v>3237.8</v>
      </c>
      <c r="F596" s="14">
        <v>3238.6</v>
      </c>
      <c r="G596" s="14">
        <f t="shared" si="107"/>
        <v>3012.8</v>
      </c>
      <c r="H596" s="8">
        <v>7</v>
      </c>
      <c r="I596" s="8">
        <v>84.1</v>
      </c>
      <c r="J596" s="8">
        <v>20.399999999999999</v>
      </c>
      <c r="K596" s="8">
        <v>0.54200000000000004</v>
      </c>
      <c r="L596" s="8">
        <v>1716</v>
      </c>
      <c r="M596" s="8">
        <v>0.432</v>
      </c>
      <c r="N596" s="8">
        <v>6991</v>
      </c>
      <c r="O596" s="8">
        <v>129.1</v>
      </c>
      <c r="P596" s="8">
        <v>316.49400000000003</v>
      </c>
      <c r="Q596" s="7">
        <v>0.91346265520640268</v>
      </c>
      <c r="R596" s="111">
        <v>0.13100000000000001</v>
      </c>
      <c r="S596" s="124"/>
      <c r="T596" s="124"/>
      <c r="U596" s="124"/>
      <c r="V596" s="124"/>
      <c r="W596" s="7">
        <v>0.15703391531206101</v>
      </c>
      <c r="X596" s="7">
        <v>1.4085000000000001</v>
      </c>
      <c r="Y596" s="122">
        <v>45.6</v>
      </c>
      <c r="Z596" s="99">
        <v>30.1</v>
      </c>
      <c r="AA596" s="122">
        <f t="shared" si="99"/>
        <v>47.237745504000003</v>
      </c>
      <c r="AB596" s="122">
        <f t="shared" si="100"/>
        <v>3166.0516605166049</v>
      </c>
      <c r="AC596" t="s">
        <v>1010</v>
      </c>
    </row>
    <row r="597" spans="1:29" x14ac:dyDescent="0.35">
      <c r="A597" s="34" t="s">
        <v>82</v>
      </c>
      <c r="B597" s="14">
        <f t="shared" si="106"/>
        <v>6</v>
      </c>
      <c r="C597" s="8" t="s">
        <v>46</v>
      </c>
      <c r="D597" s="14">
        <v>4</v>
      </c>
      <c r="E597" s="14">
        <v>3254</v>
      </c>
      <c r="F597" s="14">
        <v>3254.8</v>
      </c>
      <c r="G597" s="14">
        <f t="shared" si="107"/>
        <v>3029</v>
      </c>
      <c r="H597" s="8">
        <v>7</v>
      </c>
      <c r="I597" s="8">
        <v>84.1</v>
      </c>
      <c r="J597" s="8">
        <v>20.399999999999999</v>
      </c>
      <c r="K597" s="8">
        <v>0.54200000000000004</v>
      </c>
      <c r="L597" s="8">
        <v>1716</v>
      </c>
      <c r="M597" s="8">
        <v>0.432</v>
      </c>
      <c r="N597" s="8">
        <v>6991</v>
      </c>
      <c r="O597" s="8">
        <v>129.1</v>
      </c>
      <c r="P597" s="8">
        <v>316.49400000000003</v>
      </c>
      <c r="Q597" s="7">
        <v>0.91346265520640268</v>
      </c>
      <c r="R597" s="111">
        <v>0.13100000000000001</v>
      </c>
      <c r="S597" s="124"/>
      <c r="T597" s="124"/>
      <c r="U597" s="124"/>
      <c r="V597" s="124"/>
      <c r="W597" s="7">
        <v>0.15703391531206101</v>
      </c>
      <c r="X597" s="7">
        <v>1.4085000000000001</v>
      </c>
      <c r="Y597" s="122">
        <v>45.6</v>
      </c>
      <c r="Z597" s="99">
        <v>30.1</v>
      </c>
      <c r="AA597" s="122">
        <f t="shared" si="99"/>
        <v>47.237745504000003</v>
      </c>
      <c r="AB597" s="122">
        <f t="shared" si="100"/>
        <v>3166.0516605166049</v>
      </c>
      <c r="AC597" t="s">
        <v>1011</v>
      </c>
    </row>
    <row r="598" spans="1:29" x14ac:dyDescent="0.35">
      <c r="A598" s="34" t="s">
        <v>82</v>
      </c>
      <c r="B598" s="14">
        <v>5</v>
      </c>
      <c r="C598" s="8" t="s">
        <v>46</v>
      </c>
      <c r="D598" s="14">
        <v>1</v>
      </c>
      <c r="E598" s="14">
        <v>3292.8</v>
      </c>
      <c r="F598" s="14">
        <v>3293.4</v>
      </c>
      <c r="G598" s="14">
        <f t="shared" si="107"/>
        <v>3067.8</v>
      </c>
      <c r="H598" s="8">
        <v>5</v>
      </c>
      <c r="I598" s="8">
        <v>134</v>
      </c>
      <c r="J598" s="8">
        <v>5.2</v>
      </c>
      <c r="K598" s="8">
        <v>0.27800000000000002</v>
      </c>
      <c r="L598" s="8">
        <v>4644</v>
      </c>
      <c r="M598" s="8">
        <v>0.42899999999999999</v>
      </c>
      <c r="N598" s="8">
        <v>2607</v>
      </c>
      <c r="O598" s="8">
        <v>11.8</v>
      </c>
      <c r="P598" s="8">
        <v>259.62299999999999</v>
      </c>
      <c r="Q598" s="7">
        <v>1.1929947493178314</v>
      </c>
      <c r="R598" s="111">
        <v>0.11600000000000001</v>
      </c>
      <c r="S598" s="124">
        <v>1860.794904060913</v>
      </c>
      <c r="T598" s="124">
        <v>6940.9094055837531</v>
      </c>
      <c r="U598" s="124">
        <v>10847.170925888329</v>
      </c>
      <c r="V598" s="124">
        <v>5.962979695431474</v>
      </c>
      <c r="W598" s="7">
        <v>0.18382257012393999</v>
      </c>
      <c r="X598" s="7">
        <v>1.6908000000000001</v>
      </c>
      <c r="Y598" s="122">
        <v>50.1</v>
      </c>
      <c r="Z598" s="99">
        <v>30</v>
      </c>
      <c r="AA598" s="122">
        <f t="shared" si="99"/>
        <v>9.8404883200000022</v>
      </c>
      <c r="AB598" s="122">
        <f t="shared" si="100"/>
        <v>16705.03597122302</v>
      </c>
      <c r="AC598" t="s">
        <v>1012</v>
      </c>
    </row>
    <row r="599" spans="1:29" x14ac:dyDescent="0.35">
      <c r="A599" s="34" t="s">
        <v>82</v>
      </c>
      <c r="B599" s="14">
        <f t="shared" ref="B599:B601" si="108">B598</f>
        <v>5</v>
      </c>
      <c r="C599" s="8" t="s">
        <v>46</v>
      </c>
      <c r="D599" s="14">
        <v>2</v>
      </c>
      <c r="E599" s="14">
        <v>3308.6</v>
      </c>
      <c r="F599" s="14">
        <v>3309.4</v>
      </c>
      <c r="G599" s="14">
        <f t="shared" si="107"/>
        <v>3083.6</v>
      </c>
      <c r="H599" s="8">
        <v>7</v>
      </c>
      <c r="I599" s="8">
        <v>115</v>
      </c>
      <c r="J599" s="8">
        <v>9</v>
      </c>
      <c r="K599" s="8">
        <v>0.19600000000000001</v>
      </c>
      <c r="L599" s="8">
        <v>4789</v>
      </c>
      <c r="M599" s="8">
        <v>0.31900000000000001</v>
      </c>
      <c r="N599" s="8">
        <v>1979</v>
      </c>
      <c r="O599" s="8">
        <v>26.2</v>
      </c>
      <c r="P599" s="8">
        <v>259.62299999999999</v>
      </c>
      <c r="Q599" s="7">
        <v>1.1929947493178314</v>
      </c>
      <c r="R599" s="111">
        <v>0.11600000000000001</v>
      </c>
      <c r="S599" s="124">
        <v>1860.794904060913</v>
      </c>
      <c r="T599" s="124">
        <v>6940.9094055837531</v>
      </c>
      <c r="U599" s="124">
        <v>10847.170925888329</v>
      </c>
      <c r="V599" s="124">
        <v>5.962979695431474</v>
      </c>
      <c r="W599" s="7">
        <v>0.18382257012393999</v>
      </c>
      <c r="X599" s="7">
        <v>1.6908000000000001</v>
      </c>
      <c r="Y599" s="122">
        <v>50.1</v>
      </c>
      <c r="Z599" s="99">
        <v>30</v>
      </c>
      <c r="AA599" s="122">
        <f t="shared" si="99"/>
        <v>10.305288000000001</v>
      </c>
      <c r="AB599" s="122">
        <f t="shared" si="100"/>
        <v>24433.673469387755</v>
      </c>
      <c r="AC599" t="s">
        <v>1013</v>
      </c>
    </row>
    <row r="600" spans="1:29" x14ac:dyDescent="0.35">
      <c r="A600" s="34" t="s">
        <v>82</v>
      </c>
      <c r="B600" s="14">
        <f t="shared" si="108"/>
        <v>5</v>
      </c>
      <c r="C600" s="8" t="s">
        <v>46</v>
      </c>
      <c r="D600" s="14">
        <v>3</v>
      </c>
      <c r="E600" s="14">
        <v>3319.2</v>
      </c>
      <c r="F600" s="14">
        <v>3320.4</v>
      </c>
      <c r="G600" s="14">
        <f t="shared" si="107"/>
        <v>3094.2</v>
      </c>
      <c r="H600" s="8">
        <v>11</v>
      </c>
      <c r="I600" s="8">
        <v>152</v>
      </c>
      <c r="J600" s="8">
        <v>12.8</v>
      </c>
      <c r="K600" s="8">
        <v>0.27800000000000002</v>
      </c>
      <c r="L600" s="8">
        <v>5124</v>
      </c>
      <c r="M600" s="8">
        <v>0.45200000000000001</v>
      </c>
      <c r="N600" s="8">
        <v>4110</v>
      </c>
      <c r="O600" s="8">
        <v>41</v>
      </c>
      <c r="P600" s="8">
        <v>259.62299999999999</v>
      </c>
      <c r="Q600" s="7">
        <v>1.1929947493178314</v>
      </c>
      <c r="R600" s="111">
        <v>0.11600000000000001</v>
      </c>
      <c r="S600" s="124">
        <v>1860.794904060913</v>
      </c>
      <c r="T600" s="124">
        <v>6940.9094055837531</v>
      </c>
      <c r="U600" s="124">
        <v>10847.170925888329</v>
      </c>
      <c r="V600" s="124">
        <v>5.962979695431474</v>
      </c>
      <c r="W600" s="7">
        <v>0.18382257012393999</v>
      </c>
      <c r="X600" s="7">
        <v>1.6908000000000001</v>
      </c>
      <c r="Y600" s="122">
        <v>50.1</v>
      </c>
      <c r="Z600" s="99">
        <v>30</v>
      </c>
      <c r="AA600" s="122">
        <f t="shared" si="99"/>
        <v>27.476541440000005</v>
      </c>
      <c r="AB600" s="122">
        <f t="shared" si="100"/>
        <v>18431.65467625899</v>
      </c>
      <c r="AC600" t="s">
        <v>1014</v>
      </c>
    </row>
    <row r="601" spans="1:29" x14ac:dyDescent="0.35">
      <c r="A601" s="34" t="s">
        <v>82</v>
      </c>
      <c r="B601" s="14">
        <f t="shared" si="108"/>
        <v>5</v>
      </c>
      <c r="C601" s="8" t="s">
        <v>46</v>
      </c>
      <c r="D601" s="14">
        <v>4</v>
      </c>
      <c r="E601" s="14">
        <v>3340</v>
      </c>
      <c r="F601" s="14">
        <v>3340.8</v>
      </c>
      <c r="G601" s="14">
        <f t="shared" si="107"/>
        <v>3115</v>
      </c>
      <c r="H601" s="8">
        <v>7</v>
      </c>
      <c r="I601" s="8">
        <v>85.7</v>
      </c>
      <c r="J601" s="8">
        <v>1407</v>
      </c>
      <c r="K601" s="8">
        <v>0.28599999999999998</v>
      </c>
      <c r="L601" s="8">
        <v>5029</v>
      </c>
      <c r="M601" s="8">
        <v>0.46</v>
      </c>
      <c r="N601" s="8">
        <v>4736</v>
      </c>
      <c r="O601" s="8">
        <v>84.2</v>
      </c>
      <c r="P601" s="8">
        <v>259.62299999999999</v>
      </c>
      <c r="Q601" s="7">
        <v>1.1929947493178314</v>
      </c>
      <c r="R601" s="111">
        <v>0.11600000000000001</v>
      </c>
      <c r="S601" s="124">
        <v>1860.794904060913</v>
      </c>
      <c r="T601" s="124">
        <v>6940.9094055837531</v>
      </c>
      <c r="U601" s="124">
        <v>10847.170925888329</v>
      </c>
      <c r="V601" s="124">
        <v>5.962979695431474</v>
      </c>
      <c r="W601" s="7">
        <v>0.18382257012393999</v>
      </c>
      <c r="X601" s="7">
        <v>1.6908000000000001</v>
      </c>
      <c r="Y601" s="122">
        <v>50.1</v>
      </c>
      <c r="Z601" s="99">
        <v>30</v>
      </c>
      <c r="AA601" s="122">
        <f t="shared" si="99"/>
        <v>1751.8812511199999</v>
      </c>
      <c r="AB601" s="122">
        <f t="shared" si="100"/>
        <v>17583.916083916087</v>
      </c>
      <c r="AC601" t="s">
        <v>1015</v>
      </c>
    </row>
    <row r="602" spans="1:29" x14ac:dyDescent="0.35">
      <c r="A602" s="34" t="s">
        <v>82</v>
      </c>
      <c r="B602" s="14">
        <v>4</v>
      </c>
      <c r="C602" s="8" t="s">
        <v>72</v>
      </c>
      <c r="D602" s="14">
        <v>1</v>
      </c>
      <c r="E602" s="14">
        <v>3363.4</v>
      </c>
      <c r="F602" s="14">
        <v>3364.4</v>
      </c>
      <c r="G602" s="14">
        <f t="shared" si="107"/>
        <v>3138.4</v>
      </c>
      <c r="H602" s="8">
        <v>9</v>
      </c>
      <c r="I602" s="8">
        <v>124</v>
      </c>
      <c r="J602" s="8">
        <v>7.8</v>
      </c>
      <c r="K602" s="8">
        <v>0.34499999999999997</v>
      </c>
      <c r="L602" s="8">
        <v>4288</v>
      </c>
      <c r="M602" s="8">
        <v>0.41199999999999998</v>
      </c>
      <c r="N602" s="8">
        <v>3519</v>
      </c>
      <c r="O602" s="8">
        <v>43.2</v>
      </c>
      <c r="P602" s="8">
        <v>232.36500000000001</v>
      </c>
      <c r="Q602" s="7">
        <v>1.1499999999999999</v>
      </c>
      <c r="R602" s="111">
        <v>0.105</v>
      </c>
      <c r="S602" s="124">
        <v>1992.7148353591151</v>
      </c>
      <c r="T602" s="124">
        <v>7052.3573707182268</v>
      </c>
      <c r="U602" s="124">
        <v>11076.47109668508</v>
      </c>
      <c r="V602" s="124">
        <v>6.8098928176795583</v>
      </c>
      <c r="W602" s="7">
        <v>0.15563973063973066</v>
      </c>
      <c r="X602" s="7">
        <v>1.1093999999999999</v>
      </c>
      <c r="Y602" s="122">
        <v>54.500000000000007</v>
      </c>
      <c r="Z602" s="99">
        <v>30.1</v>
      </c>
      <c r="AA602" s="122">
        <f t="shared" si="99"/>
        <v>16.951147199999998</v>
      </c>
      <c r="AB602" s="122">
        <f t="shared" si="100"/>
        <v>12428.985507246378</v>
      </c>
      <c r="AC602" t="s">
        <v>1016</v>
      </c>
    </row>
    <row r="603" spans="1:29" x14ac:dyDescent="0.35">
      <c r="A603" s="34" t="s">
        <v>82</v>
      </c>
      <c r="B603" s="14">
        <f t="shared" ref="B603:B604" si="109">B602</f>
        <v>4</v>
      </c>
      <c r="C603" s="8" t="s">
        <v>72</v>
      </c>
      <c r="D603" s="14">
        <v>2</v>
      </c>
      <c r="E603" s="14">
        <v>3377.6</v>
      </c>
      <c r="F603" s="14">
        <v>3378.6</v>
      </c>
      <c r="G603" s="14">
        <f t="shared" si="107"/>
        <v>3152.6</v>
      </c>
      <c r="H603" s="8">
        <v>9</v>
      </c>
      <c r="I603" s="8">
        <v>129</v>
      </c>
      <c r="J603" s="8">
        <v>6.8</v>
      </c>
      <c r="K603" s="8">
        <v>0.372</v>
      </c>
      <c r="L603" s="8">
        <v>4464</v>
      </c>
      <c r="M603" s="8">
        <v>0.39500000000000002</v>
      </c>
      <c r="N603" s="8">
        <v>3318</v>
      </c>
      <c r="O603" s="8">
        <v>39.200000000000003</v>
      </c>
      <c r="P603" s="8">
        <v>232.36500000000001</v>
      </c>
      <c r="Q603" s="7">
        <v>1.1499999999999999</v>
      </c>
      <c r="R603" s="111">
        <v>0.105</v>
      </c>
      <c r="S603" s="124">
        <v>1992.7148353591151</v>
      </c>
      <c r="T603" s="124">
        <v>7052.3573707182268</v>
      </c>
      <c r="U603" s="124">
        <v>11076.47109668508</v>
      </c>
      <c r="V603" s="124">
        <v>6.8098928176795583</v>
      </c>
      <c r="W603" s="7">
        <v>0.15563973063973066</v>
      </c>
      <c r="X603" s="7">
        <v>1.1093999999999999</v>
      </c>
      <c r="Y603" s="122">
        <v>54.500000000000007</v>
      </c>
      <c r="Z603" s="99">
        <v>30.1</v>
      </c>
      <c r="AA603" s="122">
        <f t="shared" si="99"/>
        <v>16.576974719999999</v>
      </c>
      <c r="AB603" s="122">
        <f t="shared" si="100"/>
        <v>12000</v>
      </c>
      <c r="AC603" t="s">
        <v>1017</v>
      </c>
    </row>
    <row r="604" spans="1:29" x14ac:dyDescent="0.35">
      <c r="A604" s="34" t="s">
        <v>82</v>
      </c>
      <c r="B604" s="14">
        <f t="shared" si="109"/>
        <v>4</v>
      </c>
      <c r="C604" s="8" t="s">
        <v>72</v>
      </c>
      <c r="D604" s="14">
        <v>3</v>
      </c>
      <c r="E604" s="14">
        <v>3395.6</v>
      </c>
      <c r="F604" s="14">
        <v>3396.8</v>
      </c>
      <c r="G604" s="14">
        <f t="shared" si="107"/>
        <v>3170.6</v>
      </c>
      <c r="H604" s="8">
        <v>11</v>
      </c>
      <c r="I604" s="8">
        <v>153.19999999999999</v>
      </c>
      <c r="J604" s="8">
        <v>7</v>
      </c>
      <c r="K604" s="8">
        <v>0.35599999999999998</v>
      </c>
      <c r="L604" s="8">
        <v>4394</v>
      </c>
      <c r="M604" s="8">
        <v>0.38800000000000001</v>
      </c>
      <c r="N604" s="8">
        <v>3553</v>
      </c>
      <c r="O604" s="8">
        <v>35.299999999999997</v>
      </c>
      <c r="P604" s="8">
        <v>232.36500000000001</v>
      </c>
      <c r="Q604" s="7">
        <v>1.1499999999999999</v>
      </c>
      <c r="R604" s="111">
        <v>0.105</v>
      </c>
      <c r="S604" s="124">
        <v>1992.7148353591151</v>
      </c>
      <c r="T604" s="124">
        <v>7052.3573707182268</v>
      </c>
      <c r="U604" s="124">
        <v>11076.47109668508</v>
      </c>
      <c r="V604" s="124">
        <v>6.8098928176795583</v>
      </c>
      <c r="W604" s="7">
        <v>0.15563973063973066</v>
      </c>
      <c r="X604" s="7">
        <v>1.1093999999999999</v>
      </c>
      <c r="Y604" s="122">
        <v>54.500000000000007</v>
      </c>
      <c r="Z604" s="99">
        <v>30.1</v>
      </c>
      <c r="AA604" s="122">
        <f t="shared" si="99"/>
        <v>19.394139519999996</v>
      </c>
      <c r="AB604" s="122">
        <f t="shared" si="100"/>
        <v>12342.696629213484</v>
      </c>
      <c r="AC604" t="s">
        <v>1018</v>
      </c>
    </row>
    <row r="605" spans="1:29" x14ac:dyDescent="0.35">
      <c r="A605" s="34" t="s">
        <v>82</v>
      </c>
      <c r="B605" s="14">
        <v>3</v>
      </c>
      <c r="C605" s="8" t="s">
        <v>45</v>
      </c>
      <c r="D605" s="14">
        <v>1</v>
      </c>
      <c r="E605" s="14">
        <v>3423.7</v>
      </c>
      <c r="F605" s="14">
        <v>3424.3</v>
      </c>
      <c r="G605" s="14">
        <f t="shared" si="107"/>
        <v>3198.7</v>
      </c>
      <c r="H605" s="8">
        <v>5</v>
      </c>
      <c r="I605" s="8">
        <v>76.5</v>
      </c>
      <c r="J605" s="8">
        <v>6.7</v>
      </c>
      <c r="K605" s="8">
        <v>0.18099999999999999</v>
      </c>
      <c r="L605" s="8">
        <v>4311</v>
      </c>
      <c r="M605" s="8">
        <v>0.19400000000000001</v>
      </c>
      <c r="N605" s="8">
        <v>1842</v>
      </c>
      <c r="O605" s="8">
        <v>73.400000000000006</v>
      </c>
      <c r="P605" s="8">
        <v>183.441</v>
      </c>
      <c r="Q605" s="7">
        <v>1.1870000000000001</v>
      </c>
      <c r="R605" s="111">
        <v>8.7999999999999995E-2</v>
      </c>
      <c r="S605" s="124">
        <v>2054.5903965217399</v>
      </c>
      <c r="T605" s="124">
        <v>7379.7546904347846</v>
      </c>
      <c r="U605" s="124">
        <v>11305.86128956522</v>
      </c>
      <c r="V605" s="124">
        <v>5.6816843478260877</v>
      </c>
      <c r="W605" s="7">
        <v>0.12035561005518086</v>
      </c>
      <c r="X605" s="7">
        <v>0.58890000000000009</v>
      </c>
      <c r="Y605" s="122">
        <v>65.8</v>
      </c>
      <c r="Z605" s="99">
        <v>24</v>
      </c>
      <c r="AA605" s="122">
        <f t="shared" si="99"/>
        <v>4.7127947399999996</v>
      </c>
      <c r="AB605" s="122">
        <f t="shared" si="100"/>
        <v>23817.679558011052</v>
      </c>
      <c r="AC605" t="s">
        <v>1019</v>
      </c>
    </row>
    <row r="606" spans="1:29" x14ac:dyDescent="0.35">
      <c r="A606" s="34" t="s">
        <v>82</v>
      </c>
      <c r="B606" s="14">
        <f t="shared" ref="B606:B607" si="110">B605</f>
        <v>3</v>
      </c>
      <c r="C606" s="8" t="s">
        <v>45</v>
      </c>
      <c r="D606" s="14">
        <v>2</v>
      </c>
      <c r="E606" s="14">
        <v>3431.5</v>
      </c>
      <c r="F606" s="14">
        <v>3432.7</v>
      </c>
      <c r="G606" s="14">
        <f t="shared" si="107"/>
        <v>3206.5</v>
      </c>
      <c r="H606" s="8">
        <v>11</v>
      </c>
      <c r="I606" s="8">
        <v>129.19999999999999</v>
      </c>
      <c r="J606" s="8">
        <v>8.1</v>
      </c>
      <c r="K606" s="8">
        <v>0.24199999999999999</v>
      </c>
      <c r="L606" s="8">
        <v>4413</v>
      </c>
      <c r="M606" s="8">
        <v>0.29399999999999998</v>
      </c>
      <c r="N606" s="8">
        <v>2662</v>
      </c>
      <c r="O606" s="8">
        <v>31.4</v>
      </c>
      <c r="P606" s="8">
        <v>183.441</v>
      </c>
      <c r="Q606" s="7">
        <v>1.1870000000000001</v>
      </c>
      <c r="R606" s="111">
        <v>8.7999999999999995E-2</v>
      </c>
      <c r="S606" s="124">
        <v>2054.5903965217399</v>
      </c>
      <c r="T606" s="124">
        <v>7379.7546904347846</v>
      </c>
      <c r="U606" s="124">
        <v>11305.86128956522</v>
      </c>
      <c r="V606" s="124">
        <v>5.6816843478260877</v>
      </c>
      <c r="W606" s="7">
        <v>0.12035561005518086</v>
      </c>
      <c r="X606" s="7">
        <v>0.58890000000000009</v>
      </c>
      <c r="Y606" s="122">
        <v>65.8</v>
      </c>
      <c r="Z606" s="99">
        <v>24</v>
      </c>
      <c r="AA606" s="122">
        <f t="shared" si="99"/>
        <v>12.865498271999996</v>
      </c>
      <c r="AB606" s="122">
        <f t="shared" si="100"/>
        <v>18235.537190082647</v>
      </c>
      <c r="AC606" t="s">
        <v>1020</v>
      </c>
    </row>
    <row r="607" spans="1:29" x14ac:dyDescent="0.35">
      <c r="A607" s="34" t="s">
        <v>82</v>
      </c>
      <c r="B607" s="14">
        <f t="shared" si="110"/>
        <v>3</v>
      </c>
      <c r="C607" s="8" t="s">
        <v>45</v>
      </c>
      <c r="D607" s="14">
        <v>3</v>
      </c>
      <c r="E607" s="14">
        <v>3445</v>
      </c>
      <c r="F607" s="14">
        <v>3446.5</v>
      </c>
      <c r="G607" s="14">
        <f t="shared" si="107"/>
        <v>3220</v>
      </c>
      <c r="H607" s="8">
        <v>14</v>
      </c>
      <c r="I607" s="8">
        <v>85.3</v>
      </c>
      <c r="J607" s="8">
        <v>13</v>
      </c>
      <c r="K607" s="8">
        <v>0.45400000000000001</v>
      </c>
      <c r="L607" s="8">
        <v>4345</v>
      </c>
      <c r="M607" s="8">
        <v>0.38900000000000001</v>
      </c>
      <c r="N607" s="8">
        <v>5357</v>
      </c>
      <c r="O607" s="8">
        <v>95.7</v>
      </c>
      <c r="P607" s="8">
        <v>183.441</v>
      </c>
      <c r="Q607" s="7">
        <v>1.1870000000000001</v>
      </c>
      <c r="R607" s="111">
        <v>8.7999999999999995E-2</v>
      </c>
      <c r="S607" s="124">
        <v>2054.5903965217399</v>
      </c>
      <c r="T607" s="124">
        <v>7379.7546904347846</v>
      </c>
      <c r="U607" s="124">
        <v>11305.86128956522</v>
      </c>
      <c r="V607" s="124">
        <v>5.6816843478260877</v>
      </c>
      <c r="W607" s="7">
        <v>0.12035561005518086</v>
      </c>
      <c r="X607" s="7">
        <v>0.58890000000000009</v>
      </c>
      <c r="Y607" s="122">
        <v>65.8</v>
      </c>
      <c r="Z607" s="99">
        <v>24</v>
      </c>
      <c r="AA607" s="122">
        <f t="shared" si="99"/>
        <v>25.574782479999996</v>
      </c>
      <c r="AB607" s="122">
        <f t="shared" si="100"/>
        <v>9570.4845814977962</v>
      </c>
      <c r="AC607" t="s">
        <v>1021</v>
      </c>
    </row>
    <row r="608" spans="1:29" x14ac:dyDescent="0.35">
      <c r="A608" s="34" t="s">
        <v>82</v>
      </c>
      <c r="B608" s="14">
        <v>2</v>
      </c>
      <c r="C608" s="8" t="s">
        <v>45</v>
      </c>
      <c r="D608" s="14">
        <v>1</v>
      </c>
      <c r="E608" s="14">
        <v>3505</v>
      </c>
      <c r="F608" s="14">
        <v>3505.6</v>
      </c>
      <c r="G608" s="14">
        <f t="shared" si="107"/>
        <v>3280</v>
      </c>
      <c r="H608" s="8">
        <v>5</v>
      </c>
      <c r="I608" s="8">
        <v>52.2</v>
      </c>
      <c r="J608" s="8">
        <v>14.4</v>
      </c>
      <c r="K608" s="8">
        <v>0.32400000000000001</v>
      </c>
      <c r="L608" s="8">
        <v>4446</v>
      </c>
      <c r="M608" s="8">
        <v>0.39400000000000002</v>
      </c>
      <c r="N608" s="8">
        <v>4031</v>
      </c>
      <c r="O608" s="8">
        <v>235.5</v>
      </c>
      <c r="P608" s="8">
        <v>156.435</v>
      </c>
      <c r="Q608" s="7">
        <v>1.18</v>
      </c>
      <c r="R608" s="111">
        <v>0.109</v>
      </c>
      <c r="S608" s="124">
        <v>2010.4315266666661</v>
      </c>
      <c r="T608" s="124"/>
      <c r="U608" s="124"/>
      <c r="V608" s="124"/>
      <c r="W608" s="7">
        <v>0.16621908127208482</v>
      </c>
      <c r="X608" s="7">
        <v>0.7056</v>
      </c>
      <c r="Y608" s="122">
        <v>52.5</v>
      </c>
      <c r="Z608" s="99">
        <v>22.3</v>
      </c>
      <c r="AA608" s="122">
        <f t="shared" si="99"/>
        <v>12.372051456000001</v>
      </c>
      <c r="AB608" s="122">
        <f t="shared" si="100"/>
        <v>13722.222222222223</v>
      </c>
      <c r="AC608" t="s">
        <v>1022</v>
      </c>
    </row>
    <row r="609" spans="1:29" x14ac:dyDescent="0.35">
      <c r="A609" s="34" t="s">
        <v>82</v>
      </c>
      <c r="B609" s="14">
        <f t="shared" ref="B609:B610" si="111">B608</f>
        <v>2</v>
      </c>
      <c r="C609" s="8" t="s">
        <v>45</v>
      </c>
      <c r="D609" s="14">
        <v>2</v>
      </c>
      <c r="E609" s="14">
        <v>3528.6</v>
      </c>
      <c r="F609" s="14">
        <v>3530</v>
      </c>
      <c r="G609" s="14">
        <f t="shared" si="107"/>
        <v>3303.6</v>
      </c>
      <c r="H609" s="8">
        <v>13</v>
      </c>
      <c r="I609" s="8">
        <v>82.1</v>
      </c>
      <c r="J609" s="8">
        <v>10.199999999999999</v>
      </c>
      <c r="K609" s="8">
        <v>0.30199999999999999</v>
      </c>
      <c r="L609" s="8">
        <v>4491</v>
      </c>
      <c r="M609" s="8">
        <v>0.34399999999999997</v>
      </c>
      <c r="N609" s="8">
        <v>3233</v>
      </c>
      <c r="O609" s="8">
        <v>60</v>
      </c>
      <c r="P609" s="8">
        <v>156.435</v>
      </c>
      <c r="Q609" s="7">
        <v>1.18</v>
      </c>
      <c r="R609" s="111">
        <v>0.109</v>
      </c>
      <c r="S609" s="124">
        <v>2010.4315266666661</v>
      </c>
      <c r="T609" s="124"/>
      <c r="U609" s="124"/>
      <c r="V609" s="124"/>
      <c r="W609" s="7">
        <v>0.16621908127208482</v>
      </c>
      <c r="X609" s="7">
        <v>0.7056</v>
      </c>
      <c r="Y609" s="122">
        <v>52.5</v>
      </c>
      <c r="Z609" s="99">
        <v>22.3</v>
      </c>
      <c r="AA609" s="122">
        <f t="shared" si="99"/>
        <v>12.847362671999997</v>
      </c>
      <c r="AB609" s="122">
        <f t="shared" si="100"/>
        <v>14870.860927152318</v>
      </c>
      <c r="AC609" t="s">
        <v>1023</v>
      </c>
    </row>
    <row r="610" spans="1:29" x14ac:dyDescent="0.35">
      <c r="A610" s="34" t="s">
        <v>82</v>
      </c>
      <c r="B610" s="14">
        <f t="shared" si="111"/>
        <v>2</v>
      </c>
      <c r="C610" s="8" t="s">
        <v>45</v>
      </c>
      <c r="D610" s="14">
        <v>3</v>
      </c>
      <c r="E610" s="14">
        <v>3540.5</v>
      </c>
      <c r="F610" s="14">
        <v>3541.7</v>
      </c>
      <c r="G610" s="14">
        <f t="shared" si="107"/>
        <v>3315.5</v>
      </c>
      <c r="H610" s="8">
        <v>11</v>
      </c>
      <c r="I610" s="8">
        <v>120.6</v>
      </c>
      <c r="J610" s="8">
        <v>7.7</v>
      </c>
      <c r="K610" s="8">
        <v>0.23799999999999999</v>
      </c>
      <c r="L610" s="8">
        <v>4716</v>
      </c>
      <c r="M610" s="8">
        <v>0.32</v>
      </c>
      <c r="N610" s="8">
        <v>2454</v>
      </c>
      <c r="O610" s="8">
        <v>20.7</v>
      </c>
      <c r="P610" s="8">
        <v>156.435</v>
      </c>
      <c r="Q610" s="7">
        <v>1.18</v>
      </c>
      <c r="R610" s="111">
        <v>0.109</v>
      </c>
      <c r="S610" s="124">
        <v>2010.4315266666661</v>
      </c>
      <c r="T610" s="124"/>
      <c r="U610" s="124"/>
      <c r="V610" s="124"/>
      <c r="W610" s="7">
        <v>0.16621908127208482</v>
      </c>
      <c r="X610" s="7">
        <v>0.7056</v>
      </c>
      <c r="Y610" s="122">
        <v>52.5</v>
      </c>
      <c r="Z610" s="99">
        <v>22.3</v>
      </c>
      <c r="AA610" s="122">
        <f t="shared" si="99"/>
        <v>11.227387247999999</v>
      </c>
      <c r="AB610" s="122">
        <f t="shared" si="100"/>
        <v>19815.126050420167</v>
      </c>
      <c r="AC610" t="s">
        <v>1024</v>
      </c>
    </row>
    <row r="611" spans="1:29" x14ac:dyDescent="0.35">
      <c r="A611" s="34" t="s">
        <v>82</v>
      </c>
      <c r="B611" s="14">
        <v>1</v>
      </c>
      <c r="C611" s="8" t="s">
        <v>45</v>
      </c>
      <c r="D611" s="14">
        <v>1</v>
      </c>
      <c r="E611" s="14">
        <v>3576.5</v>
      </c>
      <c r="F611" s="14">
        <v>3577.1</v>
      </c>
      <c r="G611" s="14">
        <f t="shared" si="107"/>
        <v>3351.5</v>
      </c>
      <c r="H611" s="8">
        <v>5</v>
      </c>
      <c r="I611" s="8">
        <v>46.2</v>
      </c>
      <c r="J611" s="8">
        <v>5.7</v>
      </c>
      <c r="K611" s="8">
        <v>3.9E-2</v>
      </c>
      <c r="L611" s="8">
        <v>3722</v>
      </c>
      <c r="M611" s="8">
        <v>0.13200000000000001</v>
      </c>
      <c r="N611" s="8">
        <v>281</v>
      </c>
      <c r="O611" s="8">
        <v>9.3000000000000007</v>
      </c>
      <c r="P611" s="8">
        <v>27.172999999999998</v>
      </c>
      <c r="Q611" s="7">
        <v>1.05</v>
      </c>
      <c r="R611" s="111">
        <v>0.11799999999999999</v>
      </c>
      <c r="S611" s="124">
        <v>1880.1339809160299</v>
      </c>
      <c r="T611" s="124">
        <v>7469.9635694656508</v>
      </c>
      <c r="U611" s="124">
        <v>11929.49530610687</v>
      </c>
      <c r="V611" s="124">
        <v>6.7433061068702322</v>
      </c>
      <c r="W611" s="7">
        <v>0.18620352250489236</v>
      </c>
      <c r="X611" s="7">
        <v>1.1417999999999999</v>
      </c>
      <c r="Y611" s="122">
        <v>48.199999999999996</v>
      </c>
      <c r="Z611" s="99">
        <v>12</v>
      </c>
      <c r="AA611" s="122">
        <f t="shared" si="99"/>
        <v>0.521729208</v>
      </c>
      <c r="AB611" s="122">
        <f t="shared" si="100"/>
        <v>95435.897435897437</v>
      </c>
      <c r="AC611" t="s">
        <v>1025</v>
      </c>
    </row>
    <row r="612" spans="1:29" x14ac:dyDescent="0.35">
      <c r="A612" s="34" t="s">
        <v>82</v>
      </c>
      <c r="B612" s="14">
        <f t="shared" ref="B612:B613" si="112">B611</f>
        <v>1</v>
      </c>
      <c r="C612" s="8" t="s">
        <v>45</v>
      </c>
      <c r="D612" s="14">
        <v>2</v>
      </c>
      <c r="E612" s="14">
        <v>3593</v>
      </c>
      <c r="F612" s="14">
        <v>3594.4</v>
      </c>
      <c r="G612" s="14">
        <f t="shared" si="107"/>
        <v>3368</v>
      </c>
      <c r="H612" s="8">
        <v>13</v>
      </c>
      <c r="I612" s="8">
        <v>82.7</v>
      </c>
      <c r="J612" s="8">
        <v>12.7</v>
      </c>
      <c r="K612" s="8">
        <v>7.0999999999999994E-2</v>
      </c>
      <c r="L612" s="8">
        <v>3748</v>
      </c>
      <c r="M612" s="8">
        <v>0.35299999999999998</v>
      </c>
      <c r="N612" s="8">
        <v>272</v>
      </c>
      <c r="O612" s="8">
        <v>3.3</v>
      </c>
      <c r="P612" s="8">
        <v>27.172999999999998</v>
      </c>
      <c r="Q612" s="7">
        <v>1.05</v>
      </c>
      <c r="R612" s="111">
        <v>0.11799999999999999</v>
      </c>
      <c r="S612" s="124">
        <v>1880.1339809160299</v>
      </c>
      <c r="T612" s="124">
        <v>7469.9635694656508</v>
      </c>
      <c r="U612" s="124">
        <v>11929.49530610687</v>
      </c>
      <c r="V612" s="124">
        <v>6.7433061068702322</v>
      </c>
      <c r="W612" s="7">
        <v>0.18620352250489236</v>
      </c>
      <c r="X612" s="7">
        <v>1.1417999999999999</v>
      </c>
      <c r="Y612" s="122">
        <v>48.199999999999996</v>
      </c>
      <c r="Z612" s="99">
        <v>12</v>
      </c>
      <c r="AA612" s="122">
        <f t="shared" si="99"/>
        <v>3.7881859719999995</v>
      </c>
      <c r="AB612" s="122">
        <f t="shared" si="100"/>
        <v>52788.732394366205</v>
      </c>
      <c r="AC612" t="s">
        <v>1026</v>
      </c>
    </row>
    <row r="613" spans="1:29" x14ac:dyDescent="0.35">
      <c r="A613" s="34" t="s">
        <v>82</v>
      </c>
      <c r="B613" s="14">
        <f t="shared" si="112"/>
        <v>1</v>
      </c>
      <c r="C613" s="8" t="s">
        <v>45</v>
      </c>
      <c r="D613" s="14">
        <v>3</v>
      </c>
      <c r="E613" s="14">
        <v>3609</v>
      </c>
      <c r="F613" s="14">
        <v>3610.2</v>
      </c>
      <c r="G613" s="14">
        <f t="shared" si="107"/>
        <v>3384</v>
      </c>
      <c r="H613" s="8">
        <v>11</v>
      </c>
      <c r="I613" s="8">
        <v>53.8</v>
      </c>
      <c r="J613" s="34">
        <v>12.4</v>
      </c>
      <c r="K613" s="34">
        <v>6.5000000000000002E-2</v>
      </c>
      <c r="L613" s="8">
        <v>3851</v>
      </c>
      <c r="M613" s="8">
        <v>0.36</v>
      </c>
      <c r="N613" s="8">
        <v>472</v>
      </c>
      <c r="O613" s="8">
        <v>5.4</v>
      </c>
      <c r="P613" s="8">
        <v>27.172999999999998</v>
      </c>
      <c r="Q613" s="7">
        <v>1.05</v>
      </c>
      <c r="R613" s="111">
        <v>0.11799999999999999</v>
      </c>
      <c r="S613" s="124">
        <v>1880.1339809160299</v>
      </c>
      <c r="T613" s="124">
        <v>7469.9635694656508</v>
      </c>
      <c r="U613" s="124">
        <v>11929.49530610687</v>
      </c>
      <c r="V613" s="124">
        <v>6.7433061068702322</v>
      </c>
      <c r="W613" s="7">
        <v>0.18620352250489236</v>
      </c>
      <c r="X613" s="7">
        <v>1.1417999999999999</v>
      </c>
      <c r="Y613" s="122">
        <v>48.199999999999996</v>
      </c>
      <c r="Z613" s="99">
        <v>12</v>
      </c>
      <c r="AA613" s="122">
        <f t="shared" si="99"/>
        <v>2.2028302399999999</v>
      </c>
      <c r="AB613" s="122">
        <f t="shared" si="100"/>
        <v>59246.153846153844</v>
      </c>
      <c r="AC613" t="s">
        <v>1027</v>
      </c>
    </row>
    <row r="614" spans="1:29" x14ac:dyDescent="0.35">
      <c r="A614" s="34" t="s">
        <v>83</v>
      </c>
      <c r="B614" s="14">
        <v>7</v>
      </c>
      <c r="C614" s="8" t="s">
        <v>46</v>
      </c>
      <c r="D614" s="14">
        <v>3</v>
      </c>
      <c r="E614" s="14">
        <v>3009</v>
      </c>
      <c r="F614" s="14">
        <v>3010</v>
      </c>
      <c r="G614" s="14">
        <f t="shared" ref="G614:G630" si="113">E614-129</f>
        <v>2880</v>
      </c>
      <c r="H614" s="8">
        <v>9</v>
      </c>
      <c r="I614" s="8">
        <v>90.2</v>
      </c>
      <c r="J614" s="8">
        <v>38.9</v>
      </c>
      <c r="K614" s="8">
        <v>0.39300000000000002</v>
      </c>
      <c r="L614" s="8">
        <v>1401</v>
      </c>
      <c r="M614" s="8">
        <v>0.318</v>
      </c>
      <c r="N614" s="8">
        <v>9763</v>
      </c>
      <c r="O614" s="8">
        <v>33.700000000000003</v>
      </c>
      <c r="P614" s="8">
        <v>303.02699999999999</v>
      </c>
      <c r="Q614" s="7">
        <v>0.91</v>
      </c>
      <c r="R614" s="111">
        <v>0.14399999999999999</v>
      </c>
      <c r="S614" s="124">
        <v>1663.5387192982471</v>
      </c>
      <c r="T614" s="124">
        <v>6551.9024391812909</v>
      </c>
      <c r="U614" s="124">
        <v>9812.5865099415187</v>
      </c>
      <c r="V614" s="124">
        <v>2.4986093567251468</v>
      </c>
      <c r="W614" s="7">
        <v>0.99729387379087975</v>
      </c>
      <c r="X614" s="7">
        <v>10.3926</v>
      </c>
      <c r="Y614" s="122">
        <v>50.3</v>
      </c>
      <c r="Z614" s="99">
        <v>30.2</v>
      </c>
      <c r="AA614" s="122">
        <f t="shared" si="99"/>
        <v>70.050687432000004</v>
      </c>
      <c r="AB614" s="122">
        <f t="shared" si="100"/>
        <v>3564.8854961832058</v>
      </c>
      <c r="AC614" t="s">
        <v>1028</v>
      </c>
    </row>
    <row r="615" spans="1:29" x14ac:dyDescent="0.35">
      <c r="A615" s="34" t="s">
        <v>83</v>
      </c>
      <c r="B615" s="14">
        <f t="shared" ref="B615:B616" si="114">B614</f>
        <v>7</v>
      </c>
      <c r="C615" s="8" t="s">
        <v>46</v>
      </c>
      <c r="D615" s="14">
        <v>2</v>
      </c>
      <c r="E615" s="14">
        <v>2987</v>
      </c>
      <c r="F615" s="14">
        <v>2988</v>
      </c>
      <c r="G615" s="14">
        <f t="shared" si="113"/>
        <v>2858</v>
      </c>
      <c r="H615" s="8">
        <v>9</v>
      </c>
      <c r="I615" s="8">
        <v>90.2</v>
      </c>
      <c r="J615" s="8">
        <v>38.9</v>
      </c>
      <c r="K615" s="8">
        <v>0.39300000000000002</v>
      </c>
      <c r="L615" s="8">
        <v>1401</v>
      </c>
      <c r="M615" s="8">
        <v>0.318</v>
      </c>
      <c r="N615" s="8">
        <v>9763</v>
      </c>
      <c r="O615" s="8">
        <v>33.700000000000003</v>
      </c>
      <c r="P615" s="8">
        <v>303.02699999999999</v>
      </c>
      <c r="Q615" s="7">
        <v>0.91</v>
      </c>
      <c r="R615" s="111">
        <v>0.14399999999999999</v>
      </c>
      <c r="S615" s="124">
        <v>1663.5387192982471</v>
      </c>
      <c r="T615" s="124">
        <v>6551.9024391812909</v>
      </c>
      <c r="U615" s="124">
        <v>9812.5865099415187</v>
      </c>
      <c r="V615" s="124">
        <v>2.4986093567251468</v>
      </c>
      <c r="W615" s="7">
        <v>0.99729387379087975</v>
      </c>
      <c r="X615" s="7">
        <v>10.3926</v>
      </c>
      <c r="Y615" s="122">
        <v>50.3</v>
      </c>
      <c r="Z615" s="99">
        <v>30.2</v>
      </c>
      <c r="AA615" s="122">
        <f t="shared" si="99"/>
        <v>70.050687432000004</v>
      </c>
      <c r="AB615" s="122">
        <f t="shared" si="100"/>
        <v>3564.8854961832058</v>
      </c>
      <c r="AC615" t="s">
        <v>1029</v>
      </c>
    </row>
    <row r="616" spans="1:29" x14ac:dyDescent="0.35">
      <c r="A616" s="34" t="s">
        <v>83</v>
      </c>
      <c r="B616" s="14">
        <f t="shared" si="114"/>
        <v>7</v>
      </c>
      <c r="C616" s="8" t="s">
        <v>46</v>
      </c>
      <c r="D616" s="14">
        <v>1</v>
      </c>
      <c r="E616" s="14">
        <v>2964</v>
      </c>
      <c r="F616" s="14">
        <v>2965</v>
      </c>
      <c r="G616" s="14">
        <f t="shared" si="113"/>
        <v>2835</v>
      </c>
      <c r="H616" s="8">
        <v>9</v>
      </c>
      <c r="I616" s="8">
        <v>102.4</v>
      </c>
      <c r="J616" s="8">
        <v>12.4</v>
      </c>
      <c r="K616" s="8">
        <v>0.26</v>
      </c>
      <c r="L616" s="8">
        <v>1123</v>
      </c>
      <c r="M616" s="8">
        <v>0.17899999999999999</v>
      </c>
      <c r="N616" s="8">
        <v>5370</v>
      </c>
      <c r="O616" s="8">
        <v>16</v>
      </c>
      <c r="P616" s="8">
        <v>303.02699999999999</v>
      </c>
      <c r="Q616" s="7">
        <v>0.91</v>
      </c>
      <c r="R616" s="111">
        <v>0.14399999999999999</v>
      </c>
      <c r="S616" s="124">
        <v>1663.5387192982471</v>
      </c>
      <c r="T616" s="124">
        <v>6551.9024391812909</v>
      </c>
      <c r="U616" s="124">
        <v>9812.5865099415187</v>
      </c>
      <c r="V616" s="124">
        <v>2.4986093567251468</v>
      </c>
      <c r="W616" s="7">
        <v>0.99729387379087975</v>
      </c>
      <c r="X616" s="7">
        <v>10.3926</v>
      </c>
      <c r="Y616" s="122">
        <v>50.3</v>
      </c>
      <c r="Z616" s="99">
        <v>30.2</v>
      </c>
      <c r="AA616" s="122">
        <f t="shared" si="99"/>
        <v>16.770990080000004</v>
      </c>
      <c r="AB616" s="122">
        <f t="shared" si="100"/>
        <v>4319.2307692307695</v>
      </c>
      <c r="AC616" t="s">
        <v>1030</v>
      </c>
    </row>
    <row r="617" spans="1:29" x14ac:dyDescent="0.35">
      <c r="A617" s="34" t="s">
        <v>83</v>
      </c>
      <c r="B617" s="14">
        <v>6</v>
      </c>
      <c r="C617" s="8" t="s">
        <v>72</v>
      </c>
      <c r="D617" s="14">
        <v>2</v>
      </c>
      <c r="E617" s="14">
        <v>3062.5</v>
      </c>
      <c r="F617" s="14">
        <v>3064.3</v>
      </c>
      <c r="G617" s="14">
        <f t="shared" si="113"/>
        <v>2933.5</v>
      </c>
      <c r="H617" s="8">
        <v>17</v>
      </c>
      <c r="I617" s="8">
        <v>200.3</v>
      </c>
      <c r="J617" s="8">
        <v>17.899999999999999</v>
      </c>
      <c r="K617" s="8">
        <v>0.13700000000000001</v>
      </c>
      <c r="L617" s="8">
        <v>1098</v>
      </c>
      <c r="M617" s="8">
        <v>0.378</v>
      </c>
      <c r="N617" s="8">
        <v>2744</v>
      </c>
      <c r="O617" s="8">
        <v>20.9</v>
      </c>
      <c r="P617" s="8">
        <v>131.43299999999999</v>
      </c>
      <c r="Q617" s="7">
        <v>0.85</v>
      </c>
      <c r="R617" s="111">
        <v>0.122</v>
      </c>
      <c r="S617" s="124">
        <v>2278.6683525925919</v>
      </c>
      <c r="T617" s="124">
        <v>6827.9903296296307</v>
      </c>
      <c r="U617" s="124">
        <v>10052.88747851852</v>
      </c>
      <c r="V617" s="124">
        <v>2.702908888888889</v>
      </c>
      <c r="W617" s="7">
        <v>0.22678034803270672</v>
      </c>
      <c r="X617" s="7">
        <v>0.97350000000000003</v>
      </c>
      <c r="Y617" s="122">
        <v>50.9</v>
      </c>
      <c r="Z617" s="99">
        <v>30.2</v>
      </c>
      <c r="AA617" s="122">
        <f t="shared" si="99"/>
        <v>24.952741052</v>
      </c>
      <c r="AB617" s="122">
        <f t="shared" si="100"/>
        <v>8014.5985401459848</v>
      </c>
      <c r="AC617" t="s">
        <v>1031</v>
      </c>
    </row>
    <row r="618" spans="1:29" x14ac:dyDescent="0.35">
      <c r="A618" s="34" t="s">
        <v>83</v>
      </c>
      <c r="B618" s="14">
        <f>B617</f>
        <v>6</v>
      </c>
      <c r="C618" s="8" t="s">
        <v>72</v>
      </c>
      <c r="D618" s="14">
        <v>1</v>
      </c>
      <c r="E618" s="14">
        <v>3031.6</v>
      </c>
      <c r="F618" s="14">
        <v>3032.8</v>
      </c>
      <c r="G618" s="14">
        <f t="shared" si="113"/>
        <v>2902.6</v>
      </c>
      <c r="H618" s="8">
        <v>11</v>
      </c>
      <c r="I618" s="8">
        <v>138.19999999999999</v>
      </c>
      <c r="J618" s="8">
        <v>20</v>
      </c>
      <c r="K618" s="8">
        <v>0.11799999999999999</v>
      </c>
      <c r="L618" s="8">
        <v>1735</v>
      </c>
      <c r="M618" s="8">
        <v>0.33400000000000002</v>
      </c>
      <c r="N618" s="8">
        <v>2007</v>
      </c>
      <c r="O618" s="8">
        <v>22.1</v>
      </c>
      <c r="P618" s="8">
        <v>131.43299999999999</v>
      </c>
      <c r="Q618" s="7">
        <v>0.85</v>
      </c>
      <c r="R618" s="111">
        <v>0.122</v>
      </c>
      <c r="S618" s="124">
        <v>2278.6683525925919</v>
      </c>
      <c r="T618" s="124">
        <v>6827.9903296296307</v>
      </c>
      <c r="U618" s="124">
        <v>10052.88747851852</v>
      </c>
      <c r="V618" s="124">
        <v>2.702908888888889</v>
      </c>
      <c r="W618" s="7">
        <v>0.22678034803270672</v>
      </c>
      <c r="X618" s="7">
        <v>0.97350000000000003</v>
      </c>
      <c r="Y618" s="122">
        <v>50.9</v>
      </c>
      <c r="Z618" s="99">
        <v>30.2</v>
      </c>
      <c r="AA618" s="122">
        <f t="shared" si="99"/>
        <v>16.5685216</v>
      </c>
      <c r="AB618" s="122">
        <f t="shared" si="100"/>
        <v>14703.389830508475</v>
      </c>
      <c r="AC618" t="s">
        <v>1032</v>
      </c>
    </row>
    <row r="619" spans="1:29" x14ac:dyDescent="0.35">
      <c r="A619" s="34" t="s">
        <v>83</v>
      </c>
      <c r="B619" s="14">
        <v>5</v>
      </c>
      <c r="C619" s="8" t="s">
        <v>45</v>
      </c>
      <c r="D619" s="14">
        <v>2</v>
      </c>
      <c r="E619" s="14">
        <v>3184.7</v>
      </c>
      <c r="F619" s="14">
        <v>3186.5</v>
      </c>
      <c r="G619" s="14">
        <f t="shared" si="113"/>
        <v>3055.7</v>
      </c>
      <c r="H619" s="8">
        <v>17</v>
      </c>
      <c r="I619" s="8">
        <v>228.5</v>
      </c>
      <c r="J619" s="8">
        <v>26.7</v>
      </c>
      <c r="K619" s="8">
        <v>0.14599999999999999</v>
      </c>
      <c r="L619" s="8">
        <v>1204</v>
      </c>
      <c r="M619" s="8">
        <v>0.41899999999999998</v>
      </c>
      <c r="N619" s="8">
        <v>5249</v>
      </c>
      <c r="O619" s="8">
        <v>23.3</v>
      </c>
      <c r="P619" s="8">
        <v>252.32</v>
      </c>
      <c r="Q619" s="7">
        <v>0.82</v>
      </c>
      <c r="R619" s="111">
        <v>0.123</v>
      </c>
      <c r="S619" s="124">
        <v>2037.103065853659</v>
      </c>
      <c r="T619" s="124">
        <v>6943.8644250000007</v>
      </c>
      <c r="U619" s="124">
        <v>10549.30783902439</v>
      </c>
      <c r="V619" s="124">
        <v>4.3006439024390257</v>
      </c>
      <c r="W619" s="7">
        <v>0.19430463576158941</v>
      </c>
      <c r="X619" s="7">
        <v>1.7604</v>
      </c>
      <c r="Y619" s="122">
        <v>45.5</v>
      </c>
      <c r="Z619" s="99">
        <v>30.1</v>
      </c>
      <c r="AA619" s="122">
        <f t="shared" si="99"/>
        <v>45.249525959999993</v>
      </c>
      <c r="AB619" s="122">
        <f t="shared" si="100"/>
        <v>8246.5753424657541</v>
      </c>
      <c r="AC619" t="s">
        <v>1033</v>
      </c>
    </row>
    <row r="620" spans="1:29" x14ac:dyDescent="0.35">
      <c r="A620" s="34" t="s">
        <v>83</v>
      </c>
      <c r="B620" s="14">
        <f>B619</f>
        <v>5</v>
      </c>
      <c r="C620" s="8" t="s">
        <v>45</v>
      </c>
      <c r="D620" s="14">
        <v>1</v>
      </c>
      <c r="E620" s="14">
        <v>3158.6</v>
      </c>
      <c r="F620" s="14">
        <v>3159.8</v>
      </c>
      <c r="G620" s="14">
        <f t="shared" si="113"/>
        <v>3029.6</v>
      </c>
      <c r="H620" s="8">
        <v>11</v>
      </c>
      <c r="I620" s="8">
        <v>169</v>
      </c>
      <c r="J620" s="8">
        <v>26.7</v>
      </c>
      <c r="K620" s="8">
        <v>9.8000000000000004E-2</v>
      </c>
      <c r="L620" s="8">
        <v>1173</v>
      </c>
      <c r="M620" s="8">
        <v>0.37</v>
      </c>
      <c r="N620" s="8">
        <v>1530</v>
      </c>
      <c r="O620" s="8">
        <v>9.1999999999999993</v>
      </c>
      <c r="P620" s="8">
        <v>252.32</v>
      </c>
      <c r="Q620" s="7">
        <v>0.82</v>
      </c>
      <c r="R620" s="111">
        <v>0.123</v>
      </c>
      <c r="S620" s="124">
        <v>2037.103065853659</v>
      </c>
      <c r="T620" s="124">
        <v>6943.8644250000007</v>
      </c>
      <c r="U620" s="124">
        <v>10549.30783902439</v>
      </c>
      <c r="V620" s="124">
        <v>4.3006439024390257</v>
      </c>
      <c r="W620" s="7">
        <v>0.19430463576158941</v>
      </c>
      <c r="X620" s="7">
        <v>1.7604</v>
      </c>
      <c r="Y620" s="122">
        <v>45.5</v>
      </c>
      <c r="Z620" s="99">
        <v>30.1</v>
      </c>
      <c r="AA620" s="122">
        <f t="shared" si="99"/>
        <v>22.464034320000003</v>
      </c>
      <c r="AB620" s="122">
        <f t="shared" si="100"/>
        <v>11969.38775510204</v>
      </c>
      <c r="AC620" t="s">
        <v>1034</v>
      </c>
    </row>
    <row r="621" spans="1:29" x14ac:dyDescent="0.35">
      <c r="A621" s="34" t="s">
        <v>83</v>
      </c>
      <c r="B621" s="14">
        <v>4</v>
      </c>
      <c r="C621" s="8" t="s">
        <v>45</v>
      </c>
      <c r="D621" s="14">
        <v>4</v>
      </c>
      <c r="E621" s="14">
        <v>3258</v>
      </c>
      <c r="F621" s="14">
        <v>3258.8</v>
      </c>
      <c r="G621" s="14">
        <f t="shared" si="113"/>
        <v>3129</v>
      </c>
      <c r="H621" s="8">
        <v>7</v>
      </c>
      <c r="I621" s="8">
        <v>74.3</v>
      </c>
      <c r="J621" s="8">
        <v>41.6</v>
      </c>
      <c r="K621" s="8">
        <v>0.20599999999999999</v>
      </c>
      <c r="L621" s="8">
        <v>793</v>
      </c>
      <c r="M621" s="8">
        <v>0.35899999999999999</v>
      </c>
      <c r="N621" s="8">
        <v>1124</v>
      </c>
      <c r="O621" s="8">
        <v>23.1</v>
      </c>
      <c r="P621" s="8">
        <v>295.75700000000001</v>
      </c>
      <c r="Q621" s="7">
        <v>0.78</v>
      </c>
      <c r="R621" s="111">
        <v>0.124</v>
      </c>
      <c r="S621" s="124">
        <v>1858.346051086957</v>
      </c>
      <c r="T621" s="124">
        <v>7047.5893548913073</v>
      </c>
      <c r="U621" s="124">
        <v>10803.91673423913</v>
      </c>
      <c r="V621" s="124">
        <v>4.5130010869565211</v>
      </c>
      <c r="W621" s="7">
        <v>0.19527576853526218</v>
      </c>
      <c r="X621" s="7">
        <v>2.5916999999999999</v>
      </c>
      <c r="Y621" s="122">
        <v>45.300000000000004</v>
      </c>
      <c r="Z621" s="99">
        <v>30.2</v>
      </c>
      <c r="AA621" s="122">
        <f t="shared" si="99"/>
        <v>32.345441023999996</v>
      </c>
      <c r="AB621" s="122">
        <f t="shared" si="100"/>
        <v>3849.5145631067962</v>
      </c>
      <c r="AC621" t="s">
        <v>1035</v>
      </c>
    </row>
    <row r="622" spans="1:29" x14ac:dyDescent="0.35">
      <c r="A622" s="34" t="s">
        <v>83</v>
      </c>
      <c r="B622" s="14">
        <f t="shared" ref="B622:B624" si="115">B621</f>
        <v>4</v>
      </c>
      <c r="C622" s="8" t="s">
        <v>45</v>
      </c>
      <c r="D622" s="14">
        <v>3</v>
      </c>
      <c r="E622" s="14">
        <v>3237.2</v>
      </c>
      <c r="F622" s="14">
        <v>3238</v>
      </c>
      <c r="G622" s="14">
        <f t="shared" si="113"/>
        <v>3108.2</v>
      </c>
      <c r="H622" s="8">
        <v>7</v>
      </c>
      <c r="I622" s="8">
        <v>153.4</v>
      </c>
      <c r="J622" s="8">
        <v>34.6</v>
      </c>
      <c r="K622" s="8">
        <v>0.2</v>
      </c>
      <c r="L622" s="8">
        <v>1181</v>
      </c>
      <c r="M622" s="8">
        <v>0.38100000000000001</v>
      </c>
      <c r="N622" s="8">
        <v>2594</v>
      </c>
      <c r="O622" s="8">
        <v>28.3</v>
      </c>
      <c r="P622" s="8">
        <v>295.75700000000001</v>
      </c>
      <c r="Q622" s="7">
        <v>0.78</v>
      </c>
      <c r="R622" s="111">
        <v>0.124</v>
      </c>
      <c r="S622" s="124">
        <v>1858.346051086957</v>
      </c>
      <c r="T622" s="124">
        <v>7047.5893548913073</v>
      </c>
      <c r="U622" s="124">
        <v>10803.91673423913</v>
      </c>
      <c r="V622" s="124">
        <v>4.5130010869565211</v>
      </c>
      <c r="W622" s="7">
        <v>0.19527576853526218</v>
      </c>
      <c r="X622" s="7">
        <v>2.5916999999999999</v>
      </c>
      <c r="Y622" s="122">
        <v>45.300000000000004</v>
      </c>
      <c r="Z622" s="99">
        <v>30.2</v>
      </c>
      <c r="AA622" s="122">
        <f t="shared" si="99"/>
        <v>53.925622400000002</v>
      </c>
      <c r="AB622" s="122">
        <f t="shared" si="100"/>
        <v>5905</v>
      </c>
      <c r="AC622" t="s">
        <v>1036</v>
      </c>
    </row>
    <row r="623" spans="1:29" x14ac:dyDescent="0.35">
      <c r="A623" s="34" t="s">
        <v>83</v>
      </c>
      <c r="B623" s="14">
        <f t="shared" si="115"/>
        <v>4</v>
      </c>
      <c r="C623" s="8" t="s">
        <v>45</v>
      </c>
      <c r="D623" s="14">
        <v>2</v>
      </c>
      <c r="E623" s="14">
        <v>3223.8</v>
      </c>
      <c r="F623" s="14">
        <v>3224.6</v>
      </c>
      <c r="G623" s="14">
        <f t="shared" si="113"/>
        <v>3094.8</v>
      </c>
      <c r="H623" s="8">
        <v>7</v>
      </c>
      <c r="I623" s="8">
        <v>153.4</v>
      </c>
      <c r="J623" s="8">
        <v>34.6</v>
      </c>
      <c r="K623" s="8">
        <v>0.2</v>
      </c>
      <c r="L623" s="8">
        <v>1181</v>
      </c>
      <c r="M623" s="8">
        <v>0.38100000000000001</v>
      </c>
      <c r="N623" s="8">
        <v>2594</v>
      </c>
      <c r="O623" s="8">
        <v>28.3</v>
      </c>
      <c r="P623" s="8">
        <v>295.75700000000001</v>
      </c>
      <c r="Q623" s="7">
        <v>0.78</v>
      </c>
      <c r="R623" s="111">
        <v>0.124</v>
      </c>
      <c r="S623" s="124">
        <v>1858.346051086957</v>
      </c>
      <c r="T623" s="124">
        <v>7047.5893548913073</v>
      </c>
      <c r="U623" s="124">
        <v>10803.91673423913</v>
      </c>
      <c r="V623" s="124">
        <v>4.5130010869565211</v>
      </c>
      <c r="W623" s="7">
        <v>0.19527576853526218</v>
      </c>
      <c r="X623" s="7">
        <v>2.5916999999999999</v>
      </c>
      <c r="Y623" s="122">
        <v>45.300000000000004</v>
      </c>
      <c r="Z623" s="99">
        <v>30.2</v>
      </c>
      <c r="AA623" s="122">
        <f t="shared" si="99"/>
        <v>53.925622400000002</v>
      </c>
      <c r="AB623" s="122">
        <f t="shared" si="100"/>
        <v>5905</v>
      </c>
      <c r="AC623" t="s">
        <v>1037</v>
      </c>
    </row>
    <row r="624" spans="1:29" x14ac:dyDescent="0.35">
      <c r="A624" s="34" t="s">
        <v>83</v>
      </c>
      <c r="B624" s="14">
        <f t="shared" si="115"/>
        <v>4</v>
      </c>
      <c r="C624" s="8" t="s">
        <v>45</v>
      </c>
      <c r="D624" s="14">
        <v>1</v>
      </c>
      <c r="E624" s="14">
        <v>3213.2</v>
      </c>
      <c r="F624" s="14">
        <v>3214</v>
      </c>
      <c r="G624" s="14">
        <f t="shared" si="113"/>
        <v>3084.2</v>
      </c>
      <c r="H624" s="8">
        <v>7</v>
      </c>
      <c r="I624" s="8">
        <v>153.4</v>
      </c>
      <c r="J624" s="8">
        <v>34.6</v>
      </c>
      <c r="K624" s="8">
        <v>0.2</v>
      </c>
      <c r="L624" s="8">
        <v>1181</v>
      </c>
      <c r="M624" s="8">
        <v>0.38100000000000001</v>
      </c>
      <c r="N624" s="8">
        <v>2594</v>
      </c>
      <c r="O624" s="8">
        <v>28.3</v>
      </c>
      <c r="P624" s="8">
        <v>295.75700000000001</v>
      </c>
      <c r="Q624" s="7">
        <v>0.78</v>
      </c>
      <c r="R624" s="111">
        <v>0.124</v>
      </c>
      <c r="S624" s="124">
        <v>1858.346051086957</v>
      </c>
      <c r="T624" s="124">
        <v>7047.5893548913073</v>
      </c>
      <c r="U624" s="124">
        <v>10803.91673423913</v>
      </c>
      <c r="V624" s="124">
        <v>4.5130010869565211</v>
      </c>
      <c r="W624" s="7">
        <v>0.19527576853526218</v>
      </c>
      <c r="X624" s="7">
        <v>2.5916999999999999</v>
      </c>
      <c r="Y624" s="122">
        <v>45.300000000000004</v>
      </c>
      <c r="Z624" s="99">
        <v>30.2</v>
      </c>
      <c r="AA624" s="122">
        <f t="shared" si="99"/>
        <v>53.925622400000002</v>
      </c>
      <c r="AB624" s="122">
        <f t="shared" si="100"/>
        <v>5905</v>
      </c>
      <c r="AC624" t="s">
        <v>1038</v>
      </c>
    </row>
    <row r="625" spans="1:29" x14ac:dyDescent="0.35">
      <c r="A625" s="34" t="s">
        <v>83</v>
      </c>
      <c r="B625" s="14">
        <v>3</v>
      </c>
      <c r="C625" s="8" t="s">
        <v>44</v>
      </c>
      <c r="D625" s="14">
        <v>4</v>
      </c>
      <c r="E625" s="14">
        <v>3352.8</v>
      </c>
      <c r="F625" s="14">
        <v>3353.6</v>
      </c>
      <c r="G625" s="14">
        <f t="shared" si="113"/>
        <v>3223.8</v>
      </c>
      <c r="H625" s="8">
        <v>7</v>
      </c>
      <c r="I625" s="8">
        <v>87.4</v>
      </c>
      <c r="J625" s="8">
        <v>21.2</v>
      </c>
      <c r="K625" s="8">
        <v>0.183</v>
      </c>
      <c r="L625" s="8">
        <v>975</v>
      </c>
      <c r="M625" s="8">
        <v>0.35699999999999998</v>
      </c>
      <c r="N625" s="8">
        <v>5243</v>
      </c>
      <c r="O625" s="8">
        <v>91.4</v>
      </c>
      <c r="P625" s="8">
        <v>302.83699999999999</v>
      </c>
      <c r="Q625" s="7">
        <v>0.86</v>
      </c>
      <c r="R625" s="111">
        <v>0.09</v>
      </c>
      <c r="S625" s="124">
        <v>2126.875248221344</v>
      </c>
      <c r="T625" s="124">
        <v>7071.5684964426891</v>
      </c>
      <c r="U625" s="124">
        <v>11122.797139920949</v>
      </c>
      <c r="V625" s="124">
        <v>4.4649256916996016</v>
      </c>
      <c r="W625" s="7">
        <v>0.12581699346405228</v>
      </c>
      <c r="X625" s="7">
        <v>1.7786999999999999</v>
      </c>
      <c r="Y625" s="122">
        <v>57.199999999999996</v>
      </c>
      <c r="Z625" s="99">
        <v>28.2</v>
      </c>
      <c r="AA625" s="122">
        <f t="shared" si="99"/>
        <v>17.225113631999999</v>
      </c>
      <c r="AB625" s="122">
        <f t="shared" si="100"/>
        <v>5327.8688524590161</v>
      </c>
      <c r="AC625" t="s">
        <v>1039</v>
      </c>
    </row>
    <row r="626" spans="1:29" x14ac:dyDescent="0.35">
      <c r="A626" s="34" t="s">
        <v>83</v>
      </c>
      <c r="B626" s="14">
        <f t="shared" ref="B626:B628" si="116">B625</f>
        <v>3</v>
      </c>
      <c r="C626" s="8" t="s">
        <v>44</v>
      </c>
      <c r="D626" s="14">
        <v>3</v>
      </c>
      <c r="E626" s="14">
        <v>3329.6</v>
      </c>
      <c r="F626" s="14">
        <v>3330.4</v>
      </c>
      <c r="G626" s="14">
        <f t="shared" si="113"/>
        <v>3200.6</v>
      </c>
      <c r="H626" s="8">
        <v>7</v>
      </c>
      <c r="I626" s="8">
        <v>120.9</v>
      </c>
      <c r="J626" s="8">
        <v>44.1</v>
      </c>
      <c r="K626" s="8">
        <v>0.19600000000000001</v>
      </c>
      <c r="L626" s="8">
        <v>1937</v>
      </c>
      <c r="M626" s="8">
        <v>0.4</v>
      </c>
      <c r="N626" s="8">
        <v>4243</v>
      </c>
      <c r="O626" s="8">
        <v>45.7</v>
      </c>
      <c r="P626" s="8">
        <v>302.83699999999999</v>
      </c>
      <c r="Q626" s="7">
        <v>0.86</v>
      </c>
      <c r="R626" s="111">
        <v>0.09</v>
      </c>
      <c r="S626" s="124">
        <v>2126.875248221344</v>
      </c>
      <c r="T626" s="124">
        <v>7071.5684964426891</v>
      </c>
      <c r="U626" s="124">
        <v>11122.797139920949</v>
      </c>
      <c r="V626" s="124">
        <v>4.4649256916996016</v>
      </c>
      <c r="W626" s="7">
        <v>0.12581699346405228</v>
      </c>
      <c r="X626" s="7">
        <v>1.7786999999999999</v>
      </c>
      <c r="Y626" s="122">
        <v>57.199999999999996</v>
      </c>
      <c r="Z626" s="99">
        <v>28.2</v>
      </c>
      <c r="AA626" s="122">
        <f t="shared" si="99"/>
        <v>53.086570991999999</v>
      </c>
      <c r="AB626" s="122">
        <f t="shared" si="100"/>
        <v>9882.6530612244896</v>
      </c>
      <c r="AC626" t="s">
        <v>1040</v>
      </c>
    </row>
    <row r="627" spans="1:29" x14ac:dyDescent="0.35">
      <c r="A627" s="34" t="s">
        <v>83</v>
      </c>
      <c r="B627" s="14">
        <f t="shared" si="116"/>
        <v>3</v>
      </c>
      <c r="C627" s="8" t="s">
        <v>44</v>
      </c>
      <c r="D627" s="14">
        <v>2</v>
      </c>
      <c r="E627" s="14">
        <v>3298</v>
      </c>
      <c r="F627" s="14">
        <v>3298.8</v>
      </c>
      <c r="G627" s="14">
        <f t="shared" si="113"/>
        <v>3169</v>
      </c>
      <c r="H627" s="8">
        <v>7</v>
      </c>
      <c r="I627" s="8">
        <v>120.9</v>
      </c>
      <c r="J627" s="8">
        <v>44.1</v>
      </c>
      <c r="K627" s="8">
        <v>0.19600000000000001</v>
      </c>
      <c r="L627" s="8">
        <v>1937</v>
      </c>
      <c r="M627" s="8">
        <v>0.4</v>
      </c>
      <c r="N627" s="8">
        <v>4243</v>
      </c>
      <c r="O627" s="8">
        <v>45.7</v>
      </c>
      <c r="P627" s="8">
        <v>302.83699999999999</v>
      </c>
      <c r="Q627" s="7">
        <v>0.86</v>
      </c>
      <c r="R627" s="111">
        <v>0.09</v>
      </c>
      <c r="S627" s="124">
        <v>2126.875248221344</v>
      </c>
      <c r="T627" s="124">
        <v>7071.5684964426891</v>
      </c>
      <c r="U627" s="124">
        <v>11122.797139920949</v>
      </c>
      <c r="V627" s="124">
        <v>4.4649256916996016</v>
      </c>
      <c r="W627" s="7">
        <v>0.12581699346405228</v>
      </c>
      <c r="X627" s="7">
        <v>1.7786999999999999</v>
      </c>
      <c r="Y627" s="122">
        <v>57.199999999999996</v>
      </c>
      <c r="Z627" s="99">
        <v>28.2</v>
      </c>
      <c r="AA627" s="122">
        <f t="shared" si="99"/>
        <v>53.086570991999999</v>
      </c>
      <c r="AB627" s="122">
        <f t="shared" si="100"/>
        <v>9882.6530612244896</v>
      </c>
      <c r="AC627" t="s">
        <v>1041</v>
      </c>
    </row>
    <row r="628" spans="1:29" x14ac:dyDescent="0.35">
      <c r="A628" s="34" t="s">
        <v>83</v>
      </c>
      <c r="B628" s="14">
        <f t="shared" si="116"/>
        <v>3</v>
      </c>
      <c r="C628" s="8" t="s">
        <v>44</v>
      </c>
      <c r="D628" s="14">
        <v>1</v>
      </c>
      <c r="E628" s="14">
        <v>3281.2</v>
      </c>
      <c r="F628" s="14">
        <v>3282</v>
      </c>
      <c r="G628" s="14">
        <f t="shared" si="113"/>
        <v>3152.2</v>
      </c>
      <c r="H628" s="8">
        <v>7</v>
      </c>
      <c r="I628" s="8">
        <v>104</v>
      </c>
      <c r="J628" s="8">
        <v>17.8</v>
      </c>
      <c r="K628" s="8">
        <v>0.224</v>
      </c>
      <c r="L628" s="8">
        <v>1442</v>
      </c>
      <c r="M628" s="8">
        <v>0.30399999999999999</v>
      </c>
      <c r="N628" s="8">
        <v>6163</v>
      </c>
      <c r="O628" s="8">
        <v>90.3</v>
      </c>
      <c r="P628" s="8">
        <v>302.83699999999999</v>
      </c>
      <c r="Q628" s="7">
        <v>0.86</v>
      </c>
      <c r="R628" s="111">
        <v>0.09</v>
      </c>
      <c r="S628" s="124">
        <v>2126.875248221344</v>
      </c>
      <c r="T628" s="124">
        <v>7071.5684964426891</v>
      </c>
      <c r="U628" s="124">
        <v>11122.797139920949</v>
      </c>
      <c r="V628" s="124">
        <v>4.4649256916996016</v>
      </c>
      <c r="W628" s="7">
        <v>0.12581699346405228</v>
      </c>
      <c r="X628" s="7">
        <v>1.7786999999999999</v>
      </c>
      <c r="Y628" s="122">
        <v>57.199999999999996</v>
      </c>
      <c r="Z628" s="99">
        <v>28.2</v>
      </c>
      <c r="AA628" s="122">
        <f t="shared" si="99"/>
        <v>21.06517504</v>
      </c>
      <c r="AB628" s="122">
        <f t="shared" si="100"/>
        <v>6437.5</v>
      </c>
      <c r="AC628" t="s">
        <v>1042</v>
      </c>
    </row>
    <row r="629" spans="1:29" x14ac:dyDescent="0.35">
      <c r="A629" s="34" t="s">
        <v>83</v>
      </c>
      <c r="B629" s="14">
        <v>2</v>
      </c>
      <c r="C629" s="8" t="s">
        <v>44</v>
      </c>
      <c r="D629" s="14">
        <v>2</v>
      </c>
      <c r="E629" s="14">
        <v>3514.5</v>
      </c>
      <c r="F629" s="14">
        <v>3516.5</v>
      </c>
      <c r="G629" s="14">
        <f t="shared" si="113"/>
        <v>3385.5</v>
      </c>
      <c r="H629" s="8">
        <v>19</v>
      </c>
      <c r="I629" s="8">
        <v>287.10000000000002</v>
      </c>
      <c r="J629" s="8">
        <v>23.6</v>
      </c>
      <c r="K629" s="8">
        <v>1.2999999999999999E-2</v>
      </c>
      <c r="L629" s="8">
        <v>3141</v>
      </c>
      <c r="M629" s="8">
        <v>0.42</v>
      </c>
      <c r="N629" s="8">
        <v>112</v>
      </c>
      <c r="O629" s="8">
        <v>0.2</v>
      </c>
      <c r="P629" s="8">
        <v>15.138999999999999</v>
      </c>
      <c r="Q629" s="7">
        <v>1.0289999999999999</v>
      </c>
      <c r="R629" s="111">
        <v>0.105</v>
      </c>
      <c r="S629" s="124">
        <v>2351.3520581967209</v>
      </c>
      <c r="T629" s="124">
        <v>7505.7808377049168</v>
      </c>
      <c r="U629" s="124">
        <v>11866.426612295079</v>
      </c>
      <c r="V629" s="124">
        <v>5.3919680327868811</v>
      </c>
      <c r="W629" s="7">
        <v>0.1618856708370775</v>
      </c>
      <c r="X629" s="7">
        <v>0.70260000000000011</v>
      </c>
      <c r="Y629" s="122">
        <v>50.4</v>
      </c>
      <c r="Z629" s="99">
        <v>17.8</v>
      </c>
      <c r="AA629" s="122">
        <f t="shared" si="99"/>
        <v>4.4745798240000001</v>
      </c>
      <c r="AB629" s="122">
        <f t="shared" si="100"/>
        <v>241615.38461538462</v>
      </c>
      <c r="AC629" t="s">
        <v>1043</v>
      </c>
    </row>
    <row r="630" spans="1:29" x14ac:dyDescent="0.35">
      <c r="A630" s="34" t="s">
        <v>83</v>
      </c>
      <c r="B630" s="14">
        <f>B629</f>
        <v>2</v>
      </c>
      <c r="C630" s="8" t="s">
        <v>44</v>
      </c>
      <c r="D630" s="14">
        <v>1</v>
      </c>
      <c r="E630" s="14">
        <v>3501</v>
      </c>
      <c r="F630" s="14">
        <v>3502</v>
      </c>
      <c r="G630" s="14">
        <f t="shared" si="113"/>
        <v>3372</v>
      </c>
      <c r="H630" s="8">
        <v>9</v>
      </c>
      <c r="I630" s="8">
        <v>287.10000000000002</v>
      </c>
      <c r="J630" s="8">
        <v>23.6</v>
      </c>
      <c r="K630" s="8">
        <v>1.2999999999999999E-2</v>
      </c>
      <c r="L630" s="8">
        <v>3141</v>
      </c>
      <c r="M630" s="8">
        <v>0.42</v>
      </c>
      <c r="N630" s="8">
        <v>112</v>
      </c>
      <c r="O630" s="8">
        <v>0.2</v>
      </c>
      <c r="P630" s="8">
        <v>15.138999999999999</v>
      </c>
      <c r="Q630" s="7">
        <v>1.0289999999999999</v>
      </c>
      <c r="R630" s="111">
        <v>0.105</v>
      </c>
      <c r="S630" s="124">
        <v>2351.3520581967209</v>
      </c>
      <c r="T630" s="124">
        <v>7505.7808377049168</v>
      </c>
      <c r="U630" s="124">
        <v>11866.426612295079</v>
      </c>
      <c r="V630" s="124">
        <v>5.3919680327868811</v>
      </c>
      <c r="W630" s="7">
        <v>0.1618856708370775</v>
      </c>
      <c r="X630" s="7">
        <v>0.70260000000000011</v>
      </c>
      <c r="Y630" s="122">
        <v>50.4</v>
      </c>
      <c r="Z630" s="99">
        <v>17.8</v>
      </c>
      <c r="AA630" s="122">
        <f t="shared" si="99"/>
        <v>4.4745798240000001</v>
      </c>
      <c r="AB630" s="122">
        <f t="shared" si="100"/>
        <v>241615.38461538462</v>
      </c>
      <c r="AC630" t="s">
        <v>1044</v>
      </c>
    </row>
    <row r="631" spans="1:29" x14ac:dyDescent="0.35">
      <c r="A631" s="34" t="s">
        <v>83</v>
      </c>
      <c r="B631" s="14">
        <v>1</v>
      </c>
      <c r="C631" s="8" t="s">
        <v>44</v>
      </c>
      <c r="D631" s="14">
        <v>2</v>
      </c>
      <c r="E631" s="14">
        <v>3565</v>
      </c>
      <c r="F631" s="14">
        <v>3566.5</v>
      </c>
      <c r="G631" s="14">
        <f>E631-129</f>
        <v>3436</v>
      </c>
      <c r="H631" s="8">
        <v>14</v>
      </c>
      <c r="I631" s="8">
        <v>79.599999999999994</v>
      </c>
      <c r="J631" s="8">
        <v>64.400000000000006</v>
      </c>
      <c r="K631" s="8">
        <v>0.26400000000000001</v>
      </c>
      <c r="L631" s="8">
        <v>2844</v>
      </c>
      <c r="M631" s="8">
        <v>0.42599999999999999</v>
      </c>
      <c r="N631" s="8">
        <v>5510</v>
      </c>
      <c r="O631" s="8">
        <v>211.1</v>
      </c>
      <c r="P631" s="8">
        <v>200.62799999999999</v>
      </c>
      <c r="Q631" s="7">
        <v>0.96</v>
      </c>
      <c r="R631" s="111">
        <v>8.4000000000000005E-2</v>
      </c>
      <c r="S631" s="124">
        <v>2084.7325599999999</v>
      </c>
      <c r="T631" s="124">
        <v>7504.2020561904737</v>
      </c>
      <c r="U631" s="124">
        <v>12092.04256666666</v>
      </c>
      <c r="V631" s="124">
        <v>5.1936047619047594</v>
      </c>
      <c r="W631" s="7">
        <v>0.10822670603674539</v>
      </c>
      <c r="X631" s="7">
        <v>0.79169999999999985</v>
      </c>
      <c r="Y631" s="122">
        <v>61.4</v>
      </c>
      <c r="Z631" s="99">
        <v>15.5</v>
      </c>
      <c r="AA631" s="122">
        <f t="shared" si="99"/>
        <v>68.749029887999995</v>
      </c>
      <c r="AB631" s="122">
        <f t="shared" si="100"/>
        <v>10772.727272727272</v>
      </c>
      <c r="AC631" t="s">
        <v>1045</v>
      </c>
    </row>
    <row r="632" spans="1:29" x14ac:dyDescent="0.35">
      <c r="A632" s="34" t="s">
        <v>83</v>
      </c>
      <c r="B632" s="14">
        <f>B631</f>
        <v>1</v>
      </c>
      <c r="C632" s="8" t="s">
        <v>44</v>
      </c>
      <c r="D632" s="14">
        <v>1</v>
      </c>
      <c r="E632" s="14">
        <v>3544</v>
      </c>
      <c r="F632" s="14">
        <v>3545.5</v>
      </c>
      <c r="G632" s="14">
        <f t="shared" ref="G632" si="117">E632-129</f>
        <v>3415</v>
      </c>
      <c r="H632" s="8">
        <v>14</v>
      </c>
      <c r="I632" s="8">
        <v>79.599999999999994</v>
      </c>
      <c r="J632" s="8">
        <v>64.400000000000006</v>
      </c>
      <c r="K632" s="8">
        <v>0.26400000000000001</v>
      </c>
      <c r="L632" s="8">
        <v>2844</v>
      </c>
      <c r="M632" s="8">
        <v>0.42599999999999999</v>
      </c>
      <c r="N632" s="8">
        <v>5510</v>
      </c>
      <c r="O632" s="8">
        <v>211.1</v>
      </c>
      <c r="P632" s="8">
        <v>200.62799999999999</v>
      </c>
      <c r="Q632" s="7">
        <v>0.96</v>
      </c>
      <c r="R632" s="111">
        <v>8.4000000000000005E-2</v>
      </c>
      <c r="S632" s="124">
        <v>2084.7325599999999</v>
      </c>
      <c r="T632" s="124">
        <v>7504.2020561904737</v>
      </c>
      <c r="U632" s="124">
        <v>12092.04256666666</v>
      </c>
      <c r="V632" s="124">
        <v>5.1936047619047594</v>
      </c>
      <c r="W632" s="7">
        <v>0.10822670603674539</v>
      </c>
      <c r="X632" s="7">
        <v>0.79169999999999985</v>
      </c>
      <c r="Y632" s="122">
        <v>61.4</v>
      </c>
      <c r="Z632" s="99">
        <v>15.5</v>
      </c>
      <c r="AA632" s="122">
        <f t="shared" si="99"/>
        <v>68.749029887999995</v>
      </c>
      <c r="AB632" s="122">
        <f t="shared" si="100"/>
        <v>10772.727272727272</v>
      </c>
      <c r="AC632" t="s">
        <v>1046</v>
      </c>
    </row>
    <row r="633" spans="1:29" x14ac:dyDescent="0.35">
      <c r="A633" s="34" t="s">
        <v>84</v>
      </c>
      <c r="B633" s="14">
        <v>7</v>
      </c>
      <c r="C633" s="8" t="s">
        <v>46</v>
      </c>
      <c r="D633" s="14">
        <v>3</v>
      </c>
      <c r="E633" s="14">
        <v>3022.2</v>
      </c>
      <c r="F633" s="14">
        <v>3023.2</v>
      </c>
      <c r="G633" s="14">
        <f t="shared" ref="G633:G652" si="118">E633-65</f>
        <v>2957.2</v>
      </c>
      <c r="H633" s="8">
        <v>9</v>
      </c>
      <c r="I633" s="8">
        <v>215.8</v>
      </c>
      <c r="J633" s="8">
        <v>15.2</v>
      </c>
      <c r="K633" s="8">
        <v>0.13400000000000001</v>
      </c>
      <c r="L633" s="8">
        <v>1383</v>
      </c>
      <c r="M633" s="8">
        <v>0.57799999999999996</v>
      </c>
      <c r="N633" s="8">
        <v>1430</v>
      </c>
      <c r="O633" s="8">
        <v>20.2</v>
      </c>
      <c r="P633" s="8">
        <v>212.62100000000001</v>
      </c>
      <c r="Q633" s="7">
        <v>0.95</v>
      </c>
      <c r="R633" s="111">
        <v>0.106</v>
      </c>
      <c r="S633" s="124">
        <v>2081.2765636363629</v>
      </c>
      <c r="T633" s="124">
        <v>6867.9763616161581</v>
      </c>
      <c r="U633" s="124">
        <v>10158.6069939394</v>
      </c>
      <c r="V633" s="124">
        <v>2.5521060606060608</v>
      </c>
      <c r="W633" s="7">
        <v>0.13342939481268012</v>
      </c>
      <c r="X633" s="7">
        <v>0.83340000000000003</v>
      </c>
      <c r="Y633" s="122">
        <v>51.1</v>
      </c>
      <c r="Z633" s="99">
        <v>27.9</v>
      </c>
      <c r="AA633" s="122">
        <f t="shared" si="99"/>
        <v>22.328705152000001</v>
      </c>
      <c r="AB633" s="122">
        <f t="shared" si="100"/>
        <v>10320.895522388058</v>
      </c>
      <c r="AC633" t="s">
        <v>1047</v>
      </c>
    </row>
    <row r="634" spans="1:29" x14ac:dyDescent="0.35">
      <c r="A634" s="34" t="s">
        <v>84</v>
      </c>
      <c r="B634" s="14">
        <f t="shared" ref="B634:B635" si="119">B633</f>
        <v>7</v>
      </c>
      <c r="C634" s="8" t="s">
        <v>46</v>
      </c>
      <c r="D634" s="14">
        <v>2</v>
      </c>
      <c r="E634" s="14">
        <v>3007.5</v>
      </c>
      <c r="F634" s="14">
        <v>3008.5</v>
      </c>
      <c r="G634" s="14">
        <f t="shared" si="118"/>
        <v>2942.5</v>
      </c>
      <c r="H634" s="8">
        <v>9</v>
      </c>
      <c r="I634" s="8">
        <v>224.3</v>
      </c>
      <c r="J634" s="8">
        <v>11.5</v>
      </c>
      <c r="K634" s="8">
        <v>0.13700000000000001</v>
      </c>
      <c r="L634" s="8">
        <v>1807</v>
      </c>
      <c r="M634" s="8">
        <v>0.72299999999999998</v>
      </c>
      <c r="N634" s="8">
        <v>1414</v>
      </c>
      <c r="O634" s="8">
        <v>9.6</v>
      </c>
      <c r="P634" s="8">
        <v>212.62100000000001</v>
      </c>
      <c r="Q634" s="7">
        <v>0.95</v>
      </c>
      <c r="R634" s="111">
        <v>0.106</v>
      </c>
      <c r="S634" s="124">
        <v>2081.2765636363629</v>
      </c>
      <c r="T634" s="124">
        <v>6867.9763616161581</v>
      </c>
      <c r="U634" s="124">
        <v>10158.6069939394</v>
      </c>
      <c r="V634" s="124">
        <v>2.5521060606060608</v>
      </c>
      <c r="W634" s="7">
        <v>0.13342939481268012</v>
      </c>
      <c r="X634" s="7">
        <v>0.83340000000000003</v>
      </c>
      <c r="Y634" s="122">
        <v>51.1</v>
      </c>
      <c r="Z634" s="99">
        <v>27.9</v>
      </c>
      <c r="AA634" s="122">
        <f t="shared" si="99"/>
        <v>17.951940220000004</v>
      </c>
      <c r="AB634" s="122">
        <f t="shared" si="100"/>
        <v>13189.781021897808</v>
      </c>
      <c r="AC634" t="s">
        <v>1048</v>
      </c>
    </row>
    <row r="635" spans="1:29" x14ac:dyDescent="0.35">
      <c r="A635" s="34" t="s">
        <v>84</v>
      </c>
      <c r="B635" s="14">
        <f t="shared" si="119"/>
        <v>7</v>
      </c>
      <c r="C635" s="8" t="s">
        <v>46</v>
      </c>
      <c r="D635" s="14">
        <v>1</v>
      </c>
      <c r="E635" s="14">
        <v>3000.5</v>
      </c>
      <c r="F635" s="14">
        <v>3001.5</v>
      </c>
      <c r="G635" s="14">
        <f t="shared" si="118"/>
        <v>2935.5</v>
      </c>
      <c r="H635" s="8">
        <v>9</v>
      </c>
      <c r="I635" s="8">
        <v>177.6</v>
      </c>
      <c r="J635" s="8">
        <v>15.8</v>
      </c>
      <c r="K635" s="8">
        <v>0.124</v>
      </c>
      <c r="L635" s="8">
        <v>1808</v>
      </c>
      <c r="M635" s="8">
        <v>0.56299999999999994</v>
      </c>
      <c r="N635" s="8">
        <v>3497</v>
      </c>
      <c r="O635" s="8">
        <v>30</v>
      </c>
      <c r="P635" s="8">
        <v>212.62100000000001</v>
      </c>
      <c r="Q635" s="7">
        <v>0.95</v>
      </c>
      <c r="R635" s="111">
        <v>0.106</v>
      </c>
      <c r="S635" s="124">
        <v>2081.2765636363629</v>
      </c>
      <c r="T635" s="124">
        <v>6867.9763616161581</v>
      </c>
      <c r="U635" s="124">
        <v>10158.6069939394</v>
      </c>
      <c r="V635" s="124">
        <v>2.5521060606060608</v>
      </c>
      <c r="W635" s="7">
        <v>0.13342939481268012</v>
      </c>
      <c r="X635" s="7">
        <v>0.83340000000000003</v>
      </c>
      <c r="Y635" s="122">
        <v>51.1</v>
      </c>
      <c r="Z635" s="99">
        <v>27.9</v>
      </c>
      <c r="AA635" s="122">
        <f t="shared" si="99"/>
        <v>17.676059135999999</v>
      </c>
      <c r="AB635" s="122">
        <f t="shared" si="100"/>
        <v>14580.645161290322</v>
      </c>
      <c r="AC635" t="s">
        <v>1049</v>
      </c>
    </row>
    <row r="636" spans="1:29" x14ac:dyDescent="0.35">
      <c r="A636" s="34" t="s">
        <v>84</v>
      </c>
      <c r="B636" s="14">
        <v>6</v>
      </c>
      <c r="C636" s="8" t="s">
        <v>46</v>
      </c>
      <c r="D636" s="14">
        <v>3</v>
      </c>
      <c r="E636" s="14">
        <v>3061</v>
      </c>
      <c r="F636" s="14">
        <v>3062</v>
      </c>
      <c r="G636" s="14">
        <f t="shared" si="118"/>
        <v>2996</v>
      </c>
      <c r="H636" s="8">
        <v>9</v>
      </c>
      <c r="I636" s="8">
        <v>311.2</v>
      </c>
      <c r="J636" s="8">
        <v>21.3</v>
      </c>
      <c r="K636" s="8">
        <v>8.7999999999999995E-2</v>
      </c>
      <c r="L636" s="8">
        <v>2209</v>
      </c>
      <c r="M636" s="8">
        <v>0.45200000000000001</v>
      </c>
      <c r="N636" s="8">
        <v>2992</v>
      </c>
      <c r="O636" s="8">
        <v>14.6</v>
      </c>
      <c r="P636" s="8">
        <v>154.02199999999999</v>
      </c>
      <c r="Q636" s="7">
        <v>0.99</v>
      </c>
      <c r="R636" s="111">
        <v>0.11700000000000001</v>
      </c>
      <c r="S636" s="124">
        <v>1964.2385214285709</v>
      </c>
      <c r="T636" s="124">
        <v>6896.7290377550999</v>
      </c>
      <c r="U636" s="124">
        <v>10302.68296020408</v>
      </c>
      <c r="V636" s="124">
        <v>2.7924214285714282</v>
      </c>
      <c r="W636" s="7">
        <v>0.15904416212946157</v>
      </c>
      <c r="X636" s="7">
        <v>0.78869999999999996</v>
      </c>
      <c r="Y636" s="122">
        <v>47.5</v>
      </c>
      <c r="Z636" s="99">
        <v>22.4</v>
      </c>
      <c r="AA636" s="122">
        <f t="shared" si="99"/>
        <v>29.632314623999996</v>
      </c>
      <c r="AB636" s="122">
        <f t="shared" si="100"/>
        <v>25102.272727272728</v>
      </c>
      <c r="AC636" t="s">
        <v>1050</v>
      </c>
    </row>
    <row r="637" spans="1:29" x14ac:dyDescent="0.35">
      <c r="A637" s="34" t="s">
        <v>84</v>
      </c>
      <c r="B637" s="14">
        <f t="shared" ref="B637:B638" si="120">B636</f>
        <v>6</v>
      </c>
      <c r="C637" s="8" t="s">
        <v>46</v>
      </c>
      <c r="D637" s="14">
        <v>2</v>
      </c>
      <c r="E637" s="14">
        <v>3051.6</v>
      </c>
      <c r="F637" s="14">
        <v>3052.6</v>
      </c>
      <c r="G637" s="14">
        <f t="shared" si="118"/>
        <v>2986.6</v>
      </c>
      <c r="H637" s="8">
        <v>9</v>
      </c>
      <c r="I637" s="8">
        <v>311.2</v>
      </c>
      <c r="J637" s="8">
        <v>21.3</v>
      </c>
      <c r="K637" s="8">
        <v>8.7999999999999995E-2</v>
      </c>
      <c r="L637" s="8">
        <v>2209</v>
      </c>
      <c r="M637" s="8">
        <v>0.45200000000000001</v>
      </c>
      <c r="N637" s="8">
        <v>2992</v>
      </c>
      <c r="O637" s="8">
        <v>14.6</v>
      </c>
      <c r="P637" s="8">
        <v>154.02199999999999</v>
      </c>
      <c r="Q637" s="7">
        <v>0.99</v>
      </c>
      <c r="R637" s="111">
        <v>0.11700000000000001</v>
      </c>
      <c r="S637" s="124">
        <v>1964.2385214285709</v>
      </c>
      <c r="T637" s="124">
        <v>6896.7290377550999</v>
      </c>
      <c r="U637" s="124">
        <v>10302.68296020408</v>
      </c>
      <c r="V637" s="124">
        <v>2.7924214285714282</v>
      </c>
      <c r="W637" s="7">
        <v>0.15904416212946157</v>
      </c>
      <c r="X637" s="7">
        <v>0.78869999999999996</v>
      </c>
      <c r="Y637" s="122">
        <v>47.5</v>
      </c>
      <c r="Z637" s="99">
        <v>22.4</v>
      </c>
      <c r="AA637" s="122">
        <f t="shared" si="99"/>
        <v>29.632314623999996</v>
      </c>
      <c r="AB637" s="122">
        <f t="shared" si="100"/>
        <v>25102.272727272728</v>
      </c>
      <c r="AC637" t="s">
        <v>1051</v>
      </c>
    </row>
    <row r="638" spans="1:29" x14ac:dyDescent="0.35">
      <c r="A638" s="34" t="s">
        <v>84</v>
      </c>
      <c r="B638" s="14">
        <f t="shared" si="120"/>
        <v>6</v>
      </c>
      <c r="C638" s="8" t="s">
        <v>46</v>
      </c>
      <c r="D638" s="14">
        <v>1</v>
      </c>
      <c r="E638" s="14">
        <v>3039</v>
      </c>
      <c r="F638" s="14">
        <v>3040</v>
      </c>
      <c r="G638" s="14">
        <f t="shared" si="118"/>
        <v>2974</v>
      </c>
      <c r="H638" s="8">
        <v>9</v>
      </c>
      <c r="I638" s="8">
        <v>222.7</v>
      </c>
      <c r="J638" s="8">
        <v>13.7</v>
      </c>
      <c r="K638" s="8">
        <v>9.0999999999999998E-2</v>
      </c>
      <c r="L638" s="8">
        <v>2202</v>
      </c>
      <c r="M638" s="8">
        <v>0.379</v>
      </c>
      <c r="N638" s="8">
        <v>2140</v>
      </c>
      <c r="O638" s="8">
        <v>9.8000000000000007</v>
      </c>
      <c r="P638" s="8">
        <v>154.02199999999999</v>
      </c>
      <c r="Q638" s="7">
        <v>0.99</v>
      </c>
      <c r="R638" s="111">
        <v>0.11700000000000001</v>
      </c>
      <c r="S638" s="124">
        <v>1964.2385214285709</v>
      </c>
      <c r="T638" s="124">
        <v>6896.7290377550999</v>
      </c>
      <c r="U638" s="124">
        <v>10302.68296020408</v>
      </c>
      <c r="V638" s="124">
        <v>2.7924214285714282</v>
      </c>
      <c r="W638" s="7">
        <v>0.15904416212946157</v>
      </c>
      <c r="X638" s="7">
        <v>0.78869999999999996</v>
      </c>
      <c r="Y638" s="122">
        <v>47.5</v>
      </c>
      <c r="Z638" s="99">
        <v>22.4</v>
      </c>
      <c r="AA638" s="122">
        <f t="shared" si="99"/>
        <v>14.104116571999999</v>
      </c>
      <c r="AB638" s="122">
        <f t="shared" si="100"/>
        <v>24197.802197802197</v>
      </c>
      <c r="AC638" t="s">
        <v>1052</v>
      </c>
    </row>
    <row r="639" spans="1:29" x14ac:dyDescent="0.35">
      <c r="A639" s="34" t="s">
        <v>84</v>
      </c>
      <c r="B639" s="14">
        <v>5</v>
      </c>
      <c r="C639" s="8" t="s">
        <v>72</v>
      </c>
      <c r="D639" s="14">
        <v>2</v>
      </c>
      <c r="E639" s="14">
        <v>3175.5</v>
      </c>
      <c r="F639" s="14">
        <v>3177</v>
      </c>
      <c r="G639" s="14">
        <f t="shared" si="118"/>
        <v>3110.5</v>
      </c>
      <c r="H639" s="8">
        <v>14</v>
      </c>
      <c r="I639" s="8">
        <v>127.7</v>
      </c>
      <c r="J639" s="8">
        <v>38.5</v>
      </c>
      <c r="K639" s="8">
        <v>0.19700000000000001</v>
      </c>
      <c r="L639" s="8">
        <v>1146</v>
      </c>
      <c r="M639" s="8">
        <v>0.33300000000000002</v>
      </c>
      <c r="N639" s="8">
        <v>6792</v>
      </c>
      <c r="O639" s="8">
        <v>81.099999999999994</v>
      </c>
      <c r="P639" s="8">
        <v>302.46899999999999</v>
      </c>
      <c r="Q639" s="7">
        <v>0.86</v>
      </c>
      <c r="R639" s="111">
        <v>9.9000000000000005E-2</v>
      </c>
      <c r="S639" s="124">
        <v>2149.5768353846161</v>
      </c>
      <c r="T639" s="124">
        <v>7090.8266639999956</v>
      </c>
      <c r="U639" s="124">
        <v>10622.844414153849</v>
      </c>
      <c r="V639" s="124">
        <v>4.2053643076923084</v>
      </c>
      <c r="W639" s="7">
        <v>0.13031328513562015</v>
      </c>
      <c r="X639" s="7">
        <v>1.5248999999999997</v>
      </c>
      <c r="Y639" s="122">
        <v>53.900000000000006</v>
      </c>
      <c r="Z639" s="99">
        <v>28.1</v>
      </c>
      <c r="AA639" s="122">
        <f t="shared" si="99"/>
        <v>49.20186502</v>
      </c>
      <c r="AB639" s="122">
        <f t="shared" si="100"/>
        <v>5817.2588832487309</v>
      </c>
      <c r="AC639" t="s">
        <v>1053</v>
      </c>
    </row>
    <row r="640" spans="1:29" x14ac:dyDescent="0.35">
      <c r="A640" s="34" t="s">
        <v>84</v>
      </c>
      <c r="B640" s="14">
        <f>B639</f>
        <v>5</v>
      </c>
      <c r="C640" s="8" t="s">
        <v>72</v>
      </c>
      <c r="D640" s="14">
        <v>1</v>
      </c>
      <c r="E640" s="14">
        <v>3086.5</v>
      </c>
      <c r="F640" s="14">
        <v>3088</v>
      </c>
      <c r="G640" s="14">
        <f t="shared" si="118"/>
        <v>3021.5</v>
      </c>
      <c r="H640" s="8">
        <v>14</v>
      </c>
      <c r="I640" s="8">
        <v>123.4</v>
      </c>
      <c r="J640" s="8">
        <v>41.3</v>
      </c>
      <c r="K640" s="8">
        <v>0.20399999999999999</v>
      </c>
      <c r="L640" s="8">
        <v>1373</v>
      </c>
      <c r="M640" s="8">
        <v>0.34799999999999998</v>
      </c>
      <c r="N640" s="8">
        <v>6647</v>
      </c>
      <c r="O640" s="8">
        <v>82.1</v>
      </c>
      <c r="P640" s="8">
        <v>302.46899999999999</v>
      </c>
      <c r="Q640" s="7">
        <v>0.86</v>
      </c>
      <c r="R640" s="111">
        <v>9.9000000000000005E-2</v>
      </c>
      <c r="S640" s="124">
        <v>2149.5768353846161</v>
      </c>
      <c r="T640" s="124">
        <v>7090.8266639999956</v>
      </c>
      <c r="U640" s="124">
        <v>10622.844414153849</v>
      </c>
      <c r="V640" s="124">
        <v>4.2053643076923084</v>
      </c>
      <c r="W640" s="7">
        <v>0.13031328513562015</v>
      </c>
      <c r="X640" s="7">
        <v>1.5248999999999997</v>
      </c>
      <c r="Y640" s="122">
        <v>53.900000000000006</v>
      </c>
      <c r="Z640" s="99">
        <v>28.1</v>
      </c>
      <c r="AA640" s="122">
        <f t="shared" si="99"/>
        <v>52.815219743999997</v>
      </c>
      <c r="AB640" s="122">
        <f t="shared" si="100"/>
        <v>6730.3921568627457</v>
      </c>
      <c r="AC640" t="s">
        <v>1054</v>
      </c>
    </row>
    <row r="641" spans="1:29" x14ac:dyDescent="0.35">
      <c r="A641" s="34" t="s">
        <v>84</v>
      </c>
      <c r="B641" s="14">
        <v>4</v>
      </c>
      <c r="C641" s="8" t="s">
        <v>45</v>
      </c>
      <c r="D641" s="14">
        <v>4</v>
      </c>
      <c r="E641" s="14">
        <v>3290.5</v>
      </c>
      <c r="F641" s="14">
        <v>3291.5</v>
      </c>
      <c r="G641" s="14">
        <f t="shared" si="118"/>
        <v>3225.5</v>
      </c>
      <c r="H641" s="8">
        <v>9</v>
      </c>
      <c r="I641" s="8">
        <v>246.4</v>
      </c>
      <c r="J641" s="8">
        <v>17.899999999999999</v>
      </c>
      <c r="K641" s="8">
        <v>0.111</v>
      </c>
      <c r="L641" s="8">
        <v>2877</v>
      </c>
      <c r="M641" s="8">
        <v>0.377</v>
      </c>
      <c r="N641" s="8">
        <v>2761</v>
      </c>
      <c r="O641" s="8">
        <v>34.200000000000003</v>
      </c>
      <c r="P641" s="8">
        <v>153.81200000000001</v>
      </c>
      <c r="Q641" s="7">
        <v>0.99</v>
      </c>
      <c r="R641" s="111">
        <v>0.1</v>
      </c>
      <c r="S641" s="124">
        <v>2262.8898482558152</v>
      </c>
      <c r="T641" s="124">
        <v>7269.3367063953492</v>
      </c>
      <c r="U641" s="124">
        <v>11186.94518313954</v>
      </c>
      <c r="V641" s="124">
        <v>5.4917918604651161</v>
      </c>
      <c r="W641" s="7">
        <v>0.13851851851851851</v>
      </c>
      <c r="X641" s="7">
        <v>0.78539999999999988</v>
      </c>
      <c r="Y641" s="122">
        <v>53.6</v>
      </c>
      <c r="Z641" s="99">
        <v>22.4</v>
      </c>
      <c r="AA641" s="122">
        <f t="shared" si="99"/>
        <v>24.870265727999996</v>
      </c>
      <c r="AB641" s="122">
        <f t="shared" si="100"/>
        <v>25918.91891891892</v>
      </c>
      <c r="AC641" t="s">
        <v>1055</v>
      </c>
    </row>
    <row r="642" spans="1:29" x14ac:dyDescent="0.35">
      <c r="A642" s="34" t="s">
        <v>84</v>
      </c>
      <c r="B642" s="14">
        <f t="shared" ref="B642:B644" si="121">B641</f>
        <v>4</v>
      </c>
      <c r="C642" s="8" t="s">
        <v>45</v>
      </c>
      <c r="D642" s="14">
        <v>3</v>
      </c>
      <c r="E642" s="14">
        <v>3282.7</v>
      </c>
      <c r="F642" s="14">
        <v>3283.7</v>
      </c>
      <c r="G642" s="14">
        <f t="shared" si="118"/>
        <v>3217.7</v>
      </c>
      <c r="H642" s="8">
        <v>9</v>
      </c>
      <c r="I642" s="8">
        <v>246.4</v>
      </c>
      <c r="J642" s="8">
        <v>17.899999999999999</v>
      </c>
      <c r="K642" s="8">
        <v>0.111</v>
      </c>
      <c r="L642" s="8">
        <v>2877</v>
      </c>
      <c r="M642" s="8">
        <v>0.377</v>
      </c>
      <c r="N642" s="8">
        <v>2761</v>
      </c>
      <c r="O642" s="8">
        <v>34.200000000000003</v>
      </c>
      <c r="P642" s="8">
        <v>153.81200000000001</v>
      </c>
      <c r="Q642" s="7">
        <v>0.99</v>
      </c>
      <c r="R642" s="111">
        <v>0.1</v>
      </c>
      <c r="S642" s="124">
        <v>2262.8898482558152</v>
      </c>
      <c r="T642" s="124">
        <v>7269.3367063953492</v>
      </c>
      <c r="U642" s="124">
        <v>11186.94518313954</v>
      </c>
      <c r="V642" s="124">
        <v>5.4917918604651161</v>
      </c>
      <c r="W642" s="7">
        <v>0.13851851851851851</v>
      </c>
      <c r="X642" s="7">
        <v>0.78539999999999988</v>
      </c>
      <c r="Y642" s="122">
        <v>53.6</v>
      </c>
      <c r="Z642" s="99">
        <v>22.4</v>
      </c>
      <c r="AA642" s="122">
        <f t="shared" si="99"/>
        <v>24.870265727999996</v>
      </c>
      <c r="AB642" s="122">
        <f t="shared" si="100"/>
        <v>25918.91891891892</v>
      </c>
      <c r="AC642" t="s">
        <v>1056</v>
      </c>
    </row>
    <row r="643" spans="1:29" x14ac:dyDescent="0.35">
      <c r="A643" s="34" t="s">
        <v>84</v>
      </c>
      <c r="B643" s="14">
        <f t="shared" si="121"/>
        <v>4</v>
      </c>
      <c r="C643" s="8" t="s">
        <v>45</v>
      </c>
      <c r="D643" s="14">
        <v>2</v>
      </c>
      <c r="E643" s="14">
        <v>3258.6</v>
      </c>
      <c r="F643" s="14">
        <v>3259.2</v>
      </c>
      <c r="G643" s="14">
        <f t="shared" si="118"/>
        <v>3193.6</v>
      </c>
      <c r="H643" s="8">
        <v>5</v>
      </c>
      <c r="I643" s="8">
        <v>137.5</v>
      </c>
      <c r="J643" s="8">
        <v>10.5</v>
      </c>
      <c r="K643" s="8">
        <v>0.13500000000000001</v>
      </c>
      <c r="L643" s="8">
        <v>2769</v>
      </c>
      <c r="M643" s="8">
        <v>0.38</v>
      </c>
      <c r="N643" s="8">
        <v>3171</v>
      </c>
      <c r="O643" s="8">
        <v>70.3</v>
      </c>
      <c r="P643" s="8">
        <v>153.81200000000001</v>
      </c>
      <c r="Q643" s="7">
        <v>0.99</v>
      </c>
      <c r="R643" s="111">
        <v>0.1</v>
      </c>
      <c r="S643" s="124">
        <v>2262.8898482558152</v>
      </c>
      <c r="T643" s="124">
        <v>7269.3367063953492</v>
      </c>
      <c r="U643" s="124">
        <v>11186.94518313954</v>
      </c>
      <c r="V643" s="124">
        <v>5.4917918604651161</v>
      </c>
      <c r="W643" s="7">
        <v>0.13851851851851851</v>
      </c>
      <c r="X643" s="7">
        <v>0.78539999999999988</v>
      </c>
      <c r="Y643" s="122">
        <v>53.6</v>
      </c>
      <c r="Z643" s="99">
        <v>22.4</v>
      </c>
      <c r="AA643" s="122">
        <f t="shared" ref="AA643:AA706" si="122">I643*J643*K643*2*0.0254</f>
        <v>9.9012374999999988</v>
      </c>
      <c r="AB643" s="122">
        <f t="shared" ref="AB643:AB706" si="123">L643/K643</f>
        <v>20511.111111111109</v>
      </c>
      <c r="AC643" t="s">
        <v>1057</v>
      </c>
    </row>
    <row r="644" spans="1:29" x14ac:dyDescent="0.35">
      <c r="A644" s="34" t="s">
        <v>84</v>
      </c>
      <c r="B644" s="14">
        <f t="shared" si="121"/>
        <v>4</v>
      </c>
      <c r="C644" s="8" t="s">
        <v>45</v>
      </c>
      <c r="D644" s="14">
        <v>1</v>
      </c>
      <c r="E644" s="14">
        <v>3246.4</v>
      </c>
      <c r="F644" s="14">
        <v>3247</v>
      </c>
      <c r="G644" s="14">
        <f t="shared" si="118"/>
        <v>3181.4</v>
      </c>
      <c r="H644" s="8">
        <v>5</v>
      </c>
      <c r="I644" s="8">
        <v>164.5</v>
      </c>
      <c r="J644" s="8">
        <v>14</v>
      </c>
      <c r="K644" s="8">
        <v>0.10299999999999999</v>
      </c>
      <c r="L644" s="8">
        <v>2938</v>
      </c>
      <c r="M644" s="8">
        <v>0.37</v>
      </c>
      <c r="N644" s="8">
        <v>3094</v>
      </c>
      <c r="O644" s="8">
        <v>57.3</v>
      </c>
      <c r="P644" s="8">
        <v>153.81200000000001</v>
      </c>
      <c r="Q644" s="7">
        <v>0.99</v>
      </c>
      <c r="R644" s="111">
        <v>0.1</v>
      </c>
      <c r="S644" s="124">
        <v>2262.8898482558152</v>
      </c>
      <c r="T644" s="124">
        <v>7269.3367063953492</v>
      </c>
      <c r="U644" s="124">
        <v>11186.94518313954</v>
      </c>
      <c r="V644" s="124">
        <v>5.4917918604651161</v>
      </c>
      <c r="W644" s="7">
        <v>0.13851851851851851</v>
      </c>
      <c r="X644" s="7">
        <v>0.78539999999999988</v>
      </c>
      <c r="Y644" s="122">
        <v>53.6</v>
      </c>
      <c r="Z644" s="99">
        <v>22.4</v>
      </c>
      <c r="AA644" s="122">
        <f t="shared" si="122"/>
        <v>12.050217199999999</v>
      </c>
      <c r="AB644" s="122">
        <f t="shared" si="123"/>
        <v>28524.271844660198</v>
      </c>
      <c r="AC644" t="s">
        <v>1058</v>
      </c>
    </row>
    <row r="645" spans="1:29" x14ac:dyDescent="0.35">
      <c r="A645" s="34" t="s">
        <v>84</v>
      </c>
      <c r="B645" s="14">
        <v>3</v>
      </c>
      <c r="C645" s="8" t="s">
        <v>45</v>
      </c>
      <c r="D645" s="14">
        <v>4</v>
      </c>
      <c r="E645" s="14">
        <v>3349.2</v>
      </c>
      <c r="F645" s="14">
        <v>3350</v>
      </c>
      <c r="G645" s="14">
        <f t="shared" si="118"/>
        <v>3284.2</v>
      </c>
      <c r="H645" s="8">
        <v>7</v>
      </c>
      <c r="I645" s="8">
        <v>139.30000000000001</v>
      </c>
      <c r="J645" s="8">
        <v>18</v>
      </c>
      <c r="K645" s="8">
        <v>0.18</v>
      </c>
      <c r="L645" s="8">
        <v>2864</v>
      </c>
      <c r="M645" s="8">
        <v>0.3</v>
      </c>
      <c r="N645" s="8">
        <v>4863</v>
      </c>
      <c r="O645" s="8">
        <v>53.2</v>
      </c>
      <c r="P645" s="8">
        <v>302.29599999999999</v>
      </c>
      <c r="Q645" s="7">
        <v>0.95</v>
      </c>
      <c r="R645" s="111">
        <v>9.4E-2</v>
      </c>
      <c r="S645" s="124">
        <v>1842.174216091955</v>
      </c>
      <c r="T645" s="124">
        <v>7273.7993195402278</v>
      </c>
      <c r="U645" s="124">
        <v>11437.990298275859</v>
      </c>
      <c r="V645" s="124">
        <v>5.5503885057471241</v>
      </c>
      <c r="W645" s="7">
        <v>0.13171423013866118</v>
      </c>
      <c r="X645" s="7">
        <v>1.4220000000000002</v>
      </c>
      <c r="Y645" s="122">
        <v>56.3</v>
      </c>
      <c r="Z645" s="99">
        <v>30.1</v>
      </c>
      <c r="AA645" s="122">
        <f t="shared" si="122"/>
        <v>22.927665599999997</v>
      </c>
      <c r="AB645" s="122">
        <f t="shared" si="123"/>
        <v>15911.111111111111</v>
      </c>
      <c r="AC645" t="s">
        <v>1059</v>
      </c>
    </row>
    <row r="646" spans="1:29" x14ac:dyDescent="0.35">
      <c r="A646" s="34" t="s">
        <v>84</v>
      </c>
      <c r="B646" s="14">
        <f t="shared" ref="B646:B648" si="124">B645</f>
        <v>3</v>
      </c>
      <c r="C646" s="8" t="s">
        <v>45</v>
      </c>
      <c r="D646" s="14">
        <v>3</v>
      </c>
      <c r="E646" s="14">
        <v>3333.2</v>
      </c>
      <c r="F646" s="14">
        <v>3334</v>
      </c>
      <c r="G646" s="14">
        <f t="shared" si="118"/>
        <v>3268.2</v>
      </c>
      <c r="H646" s="8">
        <v>7</v>
      </c>
      <c r="I646" s="8">
        <v>133</v>
      </c>
      <c r="J646" s="8">
        <v>15.7</v>
      </c>
      <c r="K646" s="8">
        <v>0.16400000000000001</v>
      </c>
      <c r="L646" s="8">
        <v>2953</v>
      </c>
      <c r="M646" s="8">
        <v>0.32800000000000001</v>
      </c>
      <c r="N646" s="8">
        <v>5349</v>
      </c>
      <c r="O646" s="8">
        <v>61.4</v>
      </c>
      <c r="P646" s="8">
        <v>302.29599999999999</v>
      </c>
      <c r="Q646" s="7">
        <v>0.95</v>
      </c>
      <c r="R646" s="111">
        <v>9.4E-2</v>
      </c>
      <c r="S646" s="124">
        <v>1842.174216091955</v>
      </c>
      <c r="T646" s="124">
        <v>7273.7993195402278</v>
      </c>
      <c r="U646" s="124">
        <v>11437.990298275859</v>
      </c>
      <c r="V646" s="124">
        <v>5.5503885057471241</v>
      </c>
      <c r="W646" s="7">
        <v>0.13171423013866118</v>
      </c>
      <c r="X646" s="7">
        <v>1.4220000000000002</v>
      </c>
      <c r="Y646" s="122">
        <v>56.3</v>
      </c>
      <c r="Z646" s="99">
        <v>30.1</v>
      </c>
      <c r="AA646" s="122">
        <f t="shared" si="122"/>
        <v>17.396378719999998</v>
      </c>
      <c r="AB646" s="122">
        <f t="shared" si="123"/>
        <v>18006.09756097561</v>
      </c>
      <c r="AC646" t="s">
        <v>1060</v>
      </c>
    </row>
    <row r="647" spans="1:29" x14ac:dyDescent="0.35">
      <c r="A647" s="34" t="s">
        <v>84</v>
      </c>
      <c r="B647" s="14">
        <f t="shared" si="124"/>
        <v>3</v>
      </c>
      <c r="C647" s="8" t="s">
        <v>45</v>
      </c>
      <c r="D647" s="14">
        <v>2</v>
      </c>
      <c r="E647" s="14">
        <v>3320.2</v>
      </c>
      <c r="F647" s="14">
        <v>3321</v>
      </c>
      <c r="G647" s="14">
        <f t="shared" si="118"/>
        <v>3255.2</v>
      </c>
      <c r="H647" s="8">
        <v>7</v>
      </c>
      <c r="I647" s="8">
        <v>119</v>
      </c>
      <c r="J647" s="8">
        <v>13</v>
      </c>
      <c r="K647" s="8">
        <v>0.14099999999999999</v>
      </c>
      <c r="L647" s="8">
        <v>2915</v>
      </c>
      <c r="M647" s="8">
        <v>0.25700000000000001</v>
      </c>
      <c r="N647" s="8">
        <v>3308</v>
      </c>
      <c r="O647" s="8">
        <v>42.4</v>
      </c>
      <c r="P647" s="8">
        <v>302.29599999999999</v>
      </c>
      <c r="Q647" s="7">
        <v>0.95</v>
      </c>
      <c r="R647" s="111">
        <v>9.4E-2</v>
      </c>
      <c r="S647" s="124">
        <v>1842.174216091955</v>
      </c>
      <c r="T647" s="124">
        <v>7273.7993195402278</v>
      </c>
      <c r="U647" s="124">
        <v>11437.990298275859</v>
      </c>
      <c r="V647" s="124">
        <v>5.5503885057471241</v>
      </c>
      <c r="W647" s="7">
        <v>0.13171423013866118</v>
      </c>
      <c r="X647" s="7">
        <v>1.4220000000000002</v>
      </c>
      <c r="Y647" s="122">
        <v>56.3</v>
      </c>
      <c r="Z647" s="99">
        <v>30.1</v>
      </c>
      <c r="AA647" s="122">
        <f t="shared" si="122"/>
        <v>11.080851599999999</v>
      </c>
      <c r="AB647" s="122">
        <f t="shared" si="123"/>
        <v>20673.75886524823</v>
      </c>
      <c r="AC647" t="s">
        <v>1061</v>
      </c>
    </row>
    <row r="648" spans="1:29" x14ac:dyDescent="0.35">
      <c r="A648" s="34" t="s">
        <v>84</v>
      </c>
      <c r="B648" s="14">
        <f t="shared" si="124"/>
        <v>3</v>
      </c>
      <c r="C648" s="8" t="s">
        <v>45</v>
      </c>
      <c r="D648" s="14">
        <v>1</v>
      </c>
      <c r="E648" s="14">
        <v>3310.4</v>
      </c>
      <c r="F648" s="14">
        <v>3311.2</v>
      </c>
      <c r="G648" s="14">
        <f t="shared" si="118"/>
        <v>3245.4</v>
      </c>
      <c r="H648" s="8">
        <v>7</v>
      </c>
      <c r="I648" s="8">
        <v>98</v>
      </c>
      <c r="J648" s="8">
        <v>41</v>
      </c>
      <c r="K648" s="8">
        <v>0.20100000000000001</v>
      </c>
      <c r="L648" s="8">
        <v>2168</v>
      </c>
      <c r="M648" s="8">
        <v>0.44</v>
      </c>
      <c r="N648" s="8">
        <v>5485</v>
      </c>
      <c r="O648" s="8">
        <v>84.9</v>
      </c>
      <c r="P648" s="8">
        <v>302.29599999999999</v>
      </c>
      <c r="Q648" s="7">
        <v>0.95</v>
      </c>
      <c r="R648" s="111">
        <v>9.4E-2</v>
      </c>
      <c r="S648" s="124">
        <v>1842.174216091955</v>
      </c>
      <c r="T648" s="124">
        <v>7273.7993195402278</v>
      </c>
      <c r="U648" s="124">
        <v>11437.990298275859</v>
      </c>
      <c r="V648" s="124">
        <v>5.5503885057471241</v>
      </c>
      <c r="W648" s="7">
        <v>0.13171423013866118</v>
      </c>
      <c r="X648" s="7">
        <v>1.4220000000000002</v>
      </c>
      <c r="Y648" s="122">
        <v>56.3</v>
      </c>
      <c r="Z648" s="99">
        <v>30.1</v>
      </c>
      <c r="AA648" s="122">
        <f t="shared" si="122"/>
        <v>41.0269944</v>
      </c>
      <c r="AB648" s="122">
        <f t="shared" si="123"/>
        <v>10786.069651741293</v>
      </c>
      <c r="AC648" t="s">
        <v>1062</v>
      </c>
    </row>
    <row r="649" spans="1:29" x14ac:dyDescent="0.35">
      <c r="A649" s="34" t="s">
        <v>84</v>
      </c>
      <c r="B649" s="14">
        <v>2</v>
      </c>
      <c r="C649" s="8" t="s">
        <v>45</v>
      </c>
      <c r="D649" s="14">
        <v>4</v>
      </c>
      <c r="E649" s="14">
        <v>3435</v>
      </c>
      <c r="F649" s="14">
        <v>3435.8</v>
      </c>
      <c r="G649" s="14">
        <f t="shared" si="118"/>
        <v>3370</v>
      </c>
      <c r="H649" s="8">
        <v>7</v>
      </c>
      <c r="I649" s="8">
        <v>250.6</v>
      </c>
      <c r="J649" s="8">
        <v>33.1</v>
      </c>
      <c r="K649" s="8">
        <v>4.5999999999999999E-2</v>
      </c>
      <c r="L649" s="8">
        <v>1128</v>
      </c>
      <c r="M649" s="8">
        <v>0.52100000000000002</v>
      </c>
      <c r="N649" s="8">
        <v>3139</v>
      </c>
      <c r="O649" s="8">
        <v>19.100000000000001</v>
      </c>
      <c r="P649" s="8">
        <v>221.33799999999999</v>
      </c>
      <c r="Q649" s="7">
        <v>0.77</v>
      </c>
      <c r="R649" s="111">
        <v>9.7000000000000003E-2</v>
      </c>
      <c r="S649" s="124">
        <v>2263.71662475728</v>
      </c>
      <c r="T649" s="124">
        <v>7447.9359951456308</v>
      </c>
      <c r="U649" s="124">
        <v>11738.18657669903</v>
      </c>
      <c r="V649" s="124">
        <v>5.3381330097087369</v>
      </c>
      <c r="W649" s="7">
        <v>0.13850775715182495</v>
      </c>
      <c r="X649" s="7">
        <v>0.92669999999999997</v>
      </c>
      <c r="Y649" s="122">
        <v>54.900000000000006</v>
      </c>
      <c r="Z649" s="99">
        <v>31.2</v>
      </c>
      <c r="AA649" s="122">
        <f t="shared" si="122"/>
        <v>19.383428847999998</v>
      </c>
      <c r="AB649" s="122">
        <f t="shared" si="123"/>
        <v>24521.739130434784</v>
      </c>
      <c r="AC649" t="s">
        <v>1063</v>
      </c>
    </row>
    <row r="650" spans="1:29" x14ac:dyDescent="0.35">
      <c r="A650" s="34" t="s">
        <v>84</v>
      </c>
      <c r="B650" s="14">
        <f t="shared" ref="B650:B652" si="125">B649</f>
        <v>2</v>
      </c>
      <c r="C650" s="8" t="s">
        <v>45</v>
      </c>
      <c r="D650" s="14">
        <v>3</v>
      </c>
      <c r="E650" s="14">
        <v>3400</v>
      </c>
      <c r="F650" s="14">
        <v>3400.8</v>
      </c>
      <c r="G650" s="14">
        <f t="shared" si="118"/>
        <v>3335</v>
      </c>
      <c r="H650" s="8">
        <v>7</v>
      </c>
      <c r="I650" s="8">
        <v>302</v>
      </c>
      <c r="J650" s="8">
        <v>34</v>
      </c>
      <c r="K650" s="8">
        <v>5.8000000000000003E-2</v>
      </c>
      <c r="L650" s="8">
        <v>1056</v>
      </c>
      <c r="M650" s="8">
        <v>0.53400000000000003</v>
      </c>
      <c r="N650" s="8">
        <v>838</v>
      </c>
      <c r="O650" s="8">
        <v>6.3</v>
      </c>
      <c r="P650" s="8">
        <v>221.33799999999999</v>
      </c>
      <c r="Q650" s="7">
        <v>0.77</v>
      </c>
      <c r="R650" s="111">
        <v>9.7000000000000003E-2</v>
      </c>
      <c r="S650" s="124">
        <v>2263.71662475728</v>
      </c>
      <c r="T650" s="124">
        <v>7447.9359951456308</v>
      </c>
      <c r="U650" s="124">
        <v>11738.18657669903</v>
      </c>
      <c r="V650" s="124">
        <v>5.3381330097087369</v>
      </c>
      <c r="W650" s="7">
        <v>0.13850775715182495</v>
      </c>
      <c r="X650" s="7">
        <v>0.92669999999999997</v>
      </c>
      <c r="Y650" s="122">
        <v>54.900000000000006</v>
      </c>
      <c r="Z650" s="99">
        <v>31.2</v>
      </c>
      <c r="AA650" s="122">
        <f t="shared" si="122"/>
        <v>30.253635199999998</v>
      </c>
      <c r="AB650" s="122">
        <f t="shared" si="123"/>
        <v>18206.896551724138</v>
      </c>
      <c r="AC650" t="s">
        <v>1064</v>
      </c>
    </row>
    <row r="651" spans="1:29" x14ac:dyDescent="0.35">
      <c r="A651" s="34" t="s">
        <v>84</v>
      </c>
      <c r="B651" s="14">
        <f t="shared" si="125"/>
        <v>2</v>
      </c>
      <c r="C651" s="8" t="s">
        <v>45</v>
      </c>
      <c r="D651" s="14">
        <v>2</v>
      </c>
      <c r="E651" s="14">
        <v>3392.4</v>
      </c>
      <c r="F651" s="14">
        <v>3393.2</v>
      </c>
      <c r="G651" s="14">
        <f t="shared" si="118"/>
        <v>3327.4</v>
      </c>
      <c r="H651" s="8">
        <v>7</v>
      </c>
      <c r="I651" s="8">
        <v>302</v>
      </c>
      <c r="J651" s="8">
        <v>34</v>
      </c>
      <c r="K651" s="8">
        <v>5.8000000000000003E-2</v>
      </c>
      <c r="L651" s="8">
        <v>1056</v>
      </c>
      <c r="M651" s="8">
        <v>0.53400000000000003</v>
      </c>
      <c r="N651" s="8">
        <v>838</v>
      </c>
      <c r="O651" s="8">
        <v>6.3</v>
      </c>
      <c r="P651" s="8">
        <v>221.33799999999999</v>
      </c>
      <c r="Q651" s="7">
        <v>0.77</v>
      </c>
      <c r="R651" s="111">
        <v>9.7000000000000003E-2</v>
      </c>
      <c r="S651" s="124">
        <v>2263.71662475728</v>
      </c>
      <c r="T651" s="124">
        <v>7447.9359951456308</v>
      </c>
      <c r="U651" s="124">
        <v>11738.18657669903</v>
      </c>
      <c r="V651" s="124">
        <v>5.3381330097087369</v>
      </c>
      <c r="W651" s="7">
        <v>0.13850775715182495</v>
      </c>
      <c r="X651" s="7">
        <v>0.92669999999999997</v>
      </c>
      <c r="Y651" s="122">
        <v>54.900000000000006</v>
      </c>
      <c r="Z651" s="99">
        <v>31.2</v>
      </c>
      <c r="AA651" s="122">
        <f t="shared" si="122"/>
        <v>30.253635199999998</v>
      </c>
      <c r="AB651" s="122">
        <f t="shared" si="123"/>
        <v>18206.896551724138</v>
      </c>
      <c r="AC651" t="s">
        <v>1065</v>
      </c>
    </row>
    <row r="652" spans="1:29" x14ac:dyDescent="0.35">
      <c r="A652" s="34" t="s">
        <v>84</v>
      </c>
      <c r="B652" s="14">
        <f t="shared" si="125"/>
        <v>2</v>
      </c>
      <c r="C652" s="8" t="s">
        <v>45</v>
      </c>
      <c r="D652" s="14">
        <v>1</v>
      </c>
      <c r="E652" s="14">
        <v>3376.2</v>
      </c>
      <c r="F652" s="14">
        <v>3376.8</v>
      </c>
      <c r="G652" s="14">
        <f t="shared" si="118"/>
        <v>3311.2</v>
      </c>
      <c r="H652" s="8">
        <v>5</v>
      </c>
      <c r="I652" s="8">
        <v>163</v>
      </c>
      <c r="J652" s="8">
        <v>22.9</v>
      </c>
      <c r="K652" s="8">
        <v>5.0999999999999997E-2</v>
      </c>
      <c r="L652" s="8">
        <v>938</v>
      </c>
      <c r="M652" s="8">
        <v>0.30599999999999999</v>
      </c>
      <c r="N652" s="8">
        <v>995</v>
      </c>
      <c r="O652" s="8">
        <v>12.2</v>
      </c>
      <c r="P652" s="8">
        <v>221.33799999999999</v>
      </c>
      <c r="Q652" s="7">
        <v>0.77</v>
      </c>
      <c r="R652" s="111">
        <v>9.7000000000000003E-2</v>
      </c>
      <c r="S652" s="124">
        <v>2263.71662475728</v>
      </c>
      <c r="T652" s="124">
        <v>7447.9359951456308</v>
      </c>
      <c r="U652" s="124">
        <v>11738.18657669903</v>
      </c>
      <c r="V652" s="124">
        <v>5.3381330097087369</v>
      </c>
      <c r="W652" s="7">
        <v>0.13850775715182495</v>
      </c>
      <c r="X652" s="7">
        <v>0.92669999999999997</v>
      </c>
      <c r="Y652" s="122">
        <v>54.900000000000006</v>
      </c>
      <c r="Z652" s="99">
        <v>31.2</v>
      </c>
      <c r="AA652" s="122">
        <f t="shared" si="122"/>
        <v>9.6706791599999988</v>
      </c>
      <c r="AB652" s="122">
        <f t="shared" si="123"/>
        <v>18392.156862745098</v>
      </c>
      <c r="AC652" t="s">
        <v>1066</v>
      </c>
    </row>
    <row r="653" spans="1:29" x14ac:dyDescent="0.35">
      <c r="A653" s="34" t="s">
        <v>84</v>
      </c>
      <c r="B653" s="14">
        <v>1</v>
      </c>
      <c r="C653" s="8" t="s">
        <v>44</v>
      </c>
      <c r="D653" s="14">
        <v>2</v>
      </c>
      <c r="E653" s="14">
        <v>3501.5</v>
      </c>
      <c r="F653" s="14">
        <v>3503</v>
      </c>
      <c r="G653" s="14">
        <f>E653-65</f>
        <v>3436.5</v>
      </c>
      <c r="H653" s="8">
        <v>14</v>
      </c>
      <c r="I653" s="8">
        <v>146.9</v>
      </c>
      <c r="J653" s="8">
        <v>50.7</v>
      </c>
      <c r="K653" s="8">
        <v>0.14000000000000001</v>
      </c>
      <c r="L653" s="8">
        <v>1448</v>
      </c>
      <c r="M653" s="8">
        <v>0.33500000000000002</v>
      </c>
      <c r="N653" s="8">
        <v>2564</v>
      </c>
      <c r="O653" s="8">
        <v>163.9</v>
      </c>
      <c r="P653" s="8">
        <v>182.55600000000001</v>
      </c>
      <c r="Q653" s="7">
        <v>0.86399999999999999</v>
      </c>
      <c r="R653" s="111">
        <v>7.5999999999999998E-2</v>
      </c>
      <c r="S653" s="124">
        <v>1884.488180254777</v>
      </c>
      <c r="T653" s="124">
        <v>7312.4767286624183</v>
      </c>
      <c r="U653" s="124">
        <v>12082.527494904451</v>
      </c>
      <c r="V653" s="124">
        <v>4.9099675159235696</v>
      </c>
      <c r="W653" s="7">
        <v>5.9759439707673563E-2</v>
      </c>
      <c r="X653" s="7">
        <v>0.70649999999999991</v>
      </c>
      <c r="Y653" s="122">
        <v>64.900000000000006</v>
      </c>
      <c r="Z653" s="99">
        <v>30.1</v>
      </c>
      <c r="AA653" s="122">
        <f t="shared" si="122"/>
        <v>52.968966960000017</v>
      </c>
      <c r="AB653" s="122">
        <f t="shared" si="123"/>
        <v>10342.857142857141</v>
      </c>
      <c r="AC653" t="s">
        <v>1067</v>
      </c>
    </row>
    <row r="654" spans="1:29" x14ac:dyDescent="0.35">
      <c r="A654" s="34" t="s">
        <v>84</v>
      </c>
      <c r="B654" s="14">
        <v>1</v>
      </c>
      <c r="C654" s="8" t="s">
        <v>44</v>
      </c>
      <c r="D654" s="14">
        <v>1</v>
      </c>
      <c r="E654" s="14">
        <v>3479</v>
      </c>
      <c r="F654" s="14">
        <v>3480.5</v>
      </c>
      <c r="G654" s="14">
        <f t="shared" ref="G654" si="126">E654-65</f>
        <v>3414</v>
      </c>
      <c r="H654" s="8">
        <v>14</v>
      </c>
      <c r="I654" s="8">
        <v>146.9</v>
      </c>
      <c r="J654" s="8">
        <v>50.7</v>
      </c>
      <c r="K654" s="8">
        <v>0.14000000000000001</v>
      </c>
      <c r="L654" s="8">
        <v>1448</v>
      </c>
      <c r="M654" s="8">
        <v>0.33500000000000002</v>
      </c>
      <c r="N654" s="8">
        <v>2564</v>
      </c>
      <c r="O654" s="8">
        <v>163.9</v>
      </c>
      <c r="P654" s="8">
        <v>183.55600000000001</v>
      </c>
      <c r="Q654" s="7">
        <v>0.86399999999999999</v>
      </c>
      <c r="R654" s="111">
        <v>7.5999999999999998E-2</v>
      </c>
      <c r="S654" s="124">
        <v>1884.488180254777</v>
      </c>
      <c r="T654" s="124">
        <v>7312.4767286624183</v>
      </c>
      <c r="U654" s="124">
        <v>12082.527494904451</v>
      </c>
      <c r="V654" s="124">
        <v>4.9099675159235696</v>
      </c>
      <c r="W654" s="7">
        <v>5.9759439707673563E-2</v>
      </c>
      <c r="X654" s="7">
        <v>0.70649999999999991</v>
      </c>
      <c r="Y654" s="122">
        <v>64.900000000000006</v>
      </c>
      <c r="Z654" s="99">
        <v>30.1</v>
      </c>
      <c r="AA654" s="122">
        <f t="shared" si="122"/>
        <v>52.968966960000017</v>
      </c>
      <c r="AB654" s="122">
        <f t="shared" si="123"/>
        <v>10342.857142857141</v>
      </c>
      <c r="AC654" t="s">
        <v>1068</v>
      </c>
    </row>
    <row r="655" spans="1:29" x14ac:dyDescent="0.35">
      <c r="A655" s="34" t="s">
        <v>85</v>
      </c>
      <c r="B655" s="14">
        <v>6</v>
      </c>
      <c r="C655" s="8" t="s">
        <v>46</v>
      </c>
      <c r="D655" s="14">
        <v>2</v>
      </c>
      <c r="E655" s="14">
        <v>2929.7</v>
      </c>
      <c r="F655" s="14">
        <v>2931.2</v>
      </c>
      <c r="G655" s="14">
        <f t="shared" ref="G655:G673" si="127">E655-44</f>
        <v>2885.7</v>
      </c>
      <c r="H655" s="8">
        <v>14</v>
      </c>
      <c r="I655" s="8">
        <v>274.39999999999998</v>
      </c>
      <c r="J655" s="8">
        <v>17.100000000000001</v>
      </c>
      <c r="K655" s="8">
        <v>0.124</v>
      </c>
      <c r="L655" s="8">
        <v>1464</v>
      </c>
      <c r="M655" s="8">
        <v>0.38100000000000001</v>
      </c>
      <c r="N655" s="8">
        <v>4689</v>
      </c>
      <c r="O655" s="8">
        <v>10.4</v>
      </c>
      <c r="P655" s="8">
        <v>275.38</v>
      </c>
      <c r="Q655" s="7">
        <v>0.88</v>
      </c>
      <c r="R655" s="111" t="e">
        <v>#N/A</v>
      </c>
      <c r="S655" s="124"/>
      <c r="T655" s="124"/>
      <c r="U655" s="124"/>
      <c r="V655" s="124"/>
      <c r="W655" s="7" t="e">
        <v>#N/A</v>
      </c>
      <c r="X655" s="7" t="e">
        <v>#N/A</v>
      </c>
      <c r="Y655" s="122" t="e">
        <v>#N/A</v>
      </c>
      <c r="Z655" s="99">
        <v>30.2</v>
      </c>
      <c r="AA655" s="122">
        <f t="shared" si="122"/>
        <v>29.557358208</v>
      </c>
      <c r="AB655" s="122">
        <f t="shared" si="123"/>
        <v>11806.451612903225</v>
      </c>
      <c r="AC655" t="s">
        <v>1069</v>
      </c>
    </row>
    <row r="656" spans="1:29" x14ac:dyDescent="0.35">
      <c r="A656" s="34" t="s">
        <v>85</v>
      </c>
      <c r="B656" s="14">
        <f>B655</f>
        <v>6</v>
      </c>
      <c r="C656" s="8" t="s">
        <v>46</v>
      </c>
      <c r="D656" s="14">
        <v>1</v>
      </c>
      <c r="E656" s="14">
        <v>2917.3</v>
      </c>
      <c r="F656" s="14">
        <v>2918.8</v>
      </c>
      <c r="G656" s="14">
        <f t="shared" si="127"/>
        <v>2873.3</v>
      </c>
      <c r="H656" s="8">
        <v>14</v>
      </c>
      <c r="I656" s="8">
        <v>194.1</v>
      </c>
      <c r="J656" s="8">
        <v>22.7</v>
      </c>
      <c r="K656" s="8">
        <v>0.17199999999999999</v>
      </c>
      <c r="L656" s="8">
        <v>1341</v>
      </c>
      <c r="M656" s="8">
        <v>0.38300000000000001</v>
      </c>
      <c r="N656" s="8">
        <v>6436</v>
      </c>
      <c r="O656" s="8">
        <v>33.700000000000003</v>
      </c>
      <c r="P656" s="8">
        <v>275.38</v>
      </c>
      <c r="Q656" s="7">
        <v>0.88</v>
      </c>
      <c r="R656" s="111" t="e">
        <v>#N/A</v>
      </c>
      <c r="S656" s="124"/>
      <c r="T656" s="124"/>
      <c r="U656" s="124"/>
      <c r="V656" s="124"/>
      <c r="W656" s="7" t="e">
        <v>#N/A</v>
      </c>
      <c r="X656" s="7" t="e">
        <v>#N/A</v>
      </c>
      <c r="Y656" s="122" t="e">
        <v>#N/A</v>
      </c>
      <c r="Z656" s="99">
        <v>30.2</v>
      </c>
      <c r="AA656" s="122">
        <f t="shared" si="122"/>
        <v>38.498477231999992</v>
      </c>
      <c r="AB656" s="122">
        <f t="shared" si="123"/>
        <v>7796.5116279069771</v>
      </c>
      <c r="AC656" t="s">
        <v>1070</v>
      </c>
    </row>
    <row r="657" spans="1:29" x14ac:dyDescent="0.35">
      <c r="A657" s="34" t="s">
        <v>85</v>
      </c>
      <c r="B657" s="14">
        <v>5</v>
      </c>
      <c r="C657" s="8" t="s">
        <v>72</v>
      </c>
      <c r="D657" s="14">
        <v>2</v>
      </c>
      <c r="E657" s="14">
        <v>2984.8</v>
      </c>
      <c r="F657" s="14">
        <v>2986.3</v>
      </c>
      <c r="G657" s="14">
        <f t="shared" si="127"/>
        <v>2940.8</v>
      </c>
      <c r="H657" s="8">
        <v>14</v>
      </c>
      <c r="I657" s="8">
        <v>177</v>
      </c>
      <c r="J657" s="8">
        <v>35.6</v>
      </c>
      <c r="K657" s="8">
        <v>0.16600000000000001</v>
      </c>
      <c r="L657" s="8">
        <v>980</v>
      </c>
      <c r="M657" s="8">
        <v>0.35399999999999998</v>
      </c>
      <c r="N657" s="8">
        <v>4748</v>
      </c>
      <c r="O657" s="8">
        <v>33</v>
      </c>
      <c r="P657" s="8">
        <v>203.107</v>
      </c>
      <c r="Q657" s="7">
        <v>0.81200000000000006</v>
      </c>
      <c r="R657" s="111">
        <v>0.14099999999999999</v>
      </c>
      <c r="S657" s="124">
        <v>2134.1563371601219</v>
      </c>
      <c r="T657" s="124">
        <v>6885.3903755286956</v>
      </c>
      <c r="U657" s="124">
        <v>10007.63837764351</v>
      </c>
      <c r="V657" s="124">
        <v>2.1901141993957691</v>
      </c>
      <c r="W657" s="7">
        <v>0.20182646730477113</v>
      </c>
      <c r="X657" s="7">
        <v>3.3084000000000002</v>
      </c>
      <c r="Y657" s="122">
        <v>40.6</v>
      </c>
      <c r="Z657" s="99">
        <v>26.6</v>
      </c>
      <c r="AA657" s="122">
        <f t="shared" si="122"/>
        <v>53.136759359999999</v>
      </c>
      <c r="AB657" s="122">
        <f t="shared" si="123"/>
        <v>5903.6144578313251</v>
      </c>
      <c r="AC657" t="s">
        <v>1071</v>
      </c>
    </row>
    <row r="658" spans="1:29" x14ac:dyDescent="0.35">
      <c r="A658" s="34" t="s">
        <v>85</v>
      </c>
      <c r="B658" s="14">
        <f>B657</f>
        <v>5</v>
      </c>
      <c r="C658" s="8" t="s">
        <v>72</v>
      </c>
      <c r="D658" s="14">
        <v>1</v>
      </c>
      <c r="E658" s="14">
        <v>2975</v>
      </c>
      <c r="F658" s="14">
        <v>2976.5</v>
      </c>
      <c r="G658" s="14">
        <f t="shared" si="127"/>
        <v>2931</v>
      </c>
      <c r="H658" s="8">
        <v>14</v>
      </c>
      <c r="I658" s="8">
        <v>177</v>
      </c>
      <c r="J658" s="8">
        <v>35.6</v>
      </c>
      <c r="K658" s="8">
        <v>0.16600000000000001</v>
      </c>
      <c r="L658" s="8">
        <v>980</v>
      </c>
      <c r="M658" s="8">
        <v>0.35399999999999998</v>
      </c>
      <c r="N658" s="8">
        <v>4748</v>
      </c>
      <c r="O658" s="8">
        <v>33</v>
      </c>
      <c r="P658" s="8">
        <v>203.107</v>
      </c>
      <c r="Q658" s="7">
        <v>0.81200000000000006</v>
      </c>
      <c r="R658" s="111">
        <v>0.14099999999999999</v>
      </c>
      <c r="S658" s="124">
        <v>2134.1563371601219</v>
      </c>
      <c r="T658" s="124">
        <v>6885.3903755286956</v>
      </c>
      <c r="U658" s="124">
        <v>10007.63837764351</v>
      </c>
      <c r="V658" s="124">
        <v>2.1901141993957691</v>
      </c>
      <c r="W658" s="7">
        <v>0.20182646730477113</v>
      </c>
      <c r="X658" s="7">
        <v>3.3084000000000002</v>
      </c>
      <c r="Y658" s="122">
        <v>40.6</v>
      </c>
      <c r="Z658" s="99">
        <v>26.6</v>
      </c>
      <c r="AA658" s="122">
        <f t="shared" si="122"/>
        <v>53.136759359999999</v>
      </c>
      <c r="AB658" s="122">
        <f t="shared" si="123"/>
        <v>5903.6144578313251</v>
      </c>
      <c r="AC658" t="s">
        <v>1072</v>
      </c>
    </row>
    <row r="659" spans="1:29" x14ac:dyDescent="0.35">
      <c r="A659" s="34" t="s">
        <v>85</v>
      </c>
      <c r="B659" s="14">
        <v>4</v>
      </c>
      <c r="C659" s="8" t="s">
        <v>45</v>
      </c>
      <c r="D659" s="14">
        <v>4</v>
      </c>
      <c r="E659" s="14">
        <v>3075.8</v>
      </c>
      <c r="F659" s="14">
        <v>3076.6</v>
      </c>
      <c r="G659" s="14">
        <f t="shared" si="127"/>
        <v>3031.8</v>
      </c>
      <c r="H659" s="8">
        <v>7</v>
      </c>
      <c r="I659" s="8">
        <v>348.5</v>
      </c>
      <c r="J659" s="8">
        <v>37.5</v>
      </c>
      <c r="K659" s="8">
        <v>8.7999999999999995E-2</v>
      </c>
      <c r="L659" s="8">
        <v>1196</v>
      </c>
      <c r="M659" s="8">
        <v>0.48299999999999998</v>
      </c>
      <c r="N659" s="8">
        <v>2666</v>
      </c>
      <c r="O659" s="8">
        <v>66.900000000000006</v>
      </c>
      <c r="P659" s="8">
        <v>252.33600000000001</v>
      </c>
      <c r="Q659" s="7">
        <v>0.84</v>
      </c>
      <c r="R659" s="111">
        <v>0.14699999999999999</v>
      </c>
      <c r="S659" s="124">
        <v>1989.5869954545451</v>
      </c>
      <c r="T659" s="124">
        <v>7053.5295181818192</v>
      </c>
      <c r="U659" s="124">
        <v>10409.77589025974</v>
      </c>
      <c r="V659" s="124">
        <v>4.7533136363636377</v>
      </c>
      <c r="W659" s="7">
        <v>0.25528326934806789</v>
      </c>
      <c r="X659" s="7">
        <v>2.1344999999999996</v>
      </c>
      <c r="Y659" s="122">
        <v>39.4</v>
      </c>
      <c r="Z659" s="99">
        <v>29.9</v>
      </c>
      <c r="AA659" s="122">
        <f t="shared" si="122"/>
        <v>58.422539999999998</v>
      </c>
      <c r="AB659" s="122">
        <f t="shared" si="123"/>
        <v>13590.909090909092</v>
      </c>
      <c r="AC659" t="s">
        <v>1073</v>
      </c>
    </row>
    <row r="660" spans="1:29" x14ac:dyDescent="0.35">
      <c r="A660" s="34" t="s">
        <v>85</v>
      </c>
      <c r="B660" s="14">
        <f t="shared" ref="B660:B662" si="128">B659</f>
        <v>4</v>
      </c>
      <c r="C660" s="8" t="s">
        <v>45</v>
      </c>
      <c r="D660" s="14">
        <v>3</v>
      </c>
      <c r="E660" s="14">
        <v>3063.8</v>
      </c>
      <c r="F660" s="14">
        <v>3064.6</v>
      </c>
      <c r="G660" s="14">
        <f t="shared" si="127"/>
        <v>3019.8</v>
      </c>
      <c r="H660" s="8">
        <v>7</v>
      </c>
      <c r="I660" s="8">
        <v>348.5</v>
      </c>
      <c r="J660" s="8">
        <v>37.5</v>
      </c>
      <c r="K660" s="8">
        <v>8.7999999999999995E-2</v>
      </c>
      <c r="L660" s="8">
        <v>1196</v>
      </c>
      <c r="M660" s="8">
        <v>0.48299999999999998</v>
      </c>
      <c r="N660" s="8">
        <v>2666</v>
      </c>
      <c r="O660" s="8">
        <v>66.900000000000006</v>
      </c>
      <c r="P660" s="8">
        <v>252.33600000000001</v>
      </c>
      <c r="Q660" s="7">
        <v>0.84</v>
      </c>
      <c r="R660" s="111">
        <v>0.14699999999999999</v>
      </c>
      <c r="S660" s="124">
        <v>1989.5869954545451</v>
      </c>
      <c r="T660" s="124">
        <v>7053.5295181818192</v>
      </c>
      <c r="U660" s="124">
        <v>10409.77589025974</v>
      </c>
      <c r="V660" s="124">
        <v>4.7533136363636377</v>
      </c>
      <c r="W660" s="7">
        <v>0.25528326934806789</v>
      </c>
      <c r="X660" s="7">
        <v>2.1344999999999996</v>
      </c>
      <c r="Y660" s="122">
        <v>39.4</v>
      </c>
      <c r="Z660" s="99">
        <v>29.9</v>
      </c>
      <c r="AA660" s="122">
        <f t="shared" si="122"/>
        <v>58.422539999999998</v>
      </c>
      <c r="AB660" s="122">
        <f t="shared" si="123"/>
        <v>13590.909090909092</v>
      </c>
      <c r="AC660" t="s">
        <v>1074</v>
      </c>
    </row>
    <row r="661" spans="1:29" x14ac:dyDescent="0.35">
      <c r="A661" s="34" t="s">
        <v>85</v>
      </c>
      <c r="B661" s="14">
        <f t="shared" si="128"/>
        <v>4</v>
      </c>
      <c r="C661" s="8" t="s">
        <v>45</v>
      </c>
      <c r="D661" s="14">
        <v>2</v>
      </c>
      <c r="E661" s="14">
        <v>3053.6</v>
      </c>
      <c r="F661" s="14">
        <v>3054.2</v>
      </c>
      <c r="G661" s="14">
        <f t="shared" si="127"/>
        <v>3009.6</v>
      </c>
      <c r="H661" s="8">
        <v>5</v>
      </c>
      <c r="I661" s="8">
        <v>348.5</v>
      </c>
      <c r="J661" s="8">
        <v>37.5</v>
      </c>
      <c r="K661" s="8">
        <v>8.7999999999999995E-2</v>
      </c>
      <c r="L661" s="8">
        <v>1196</v>
      </c>
      <c r="M661" s="8">
        <v>0.48299999999999998</v>
      </c>
      <c r="N661" s="8">
        <v>2666</v>
      </c>
      <c r="O661" s="8">
        <v>66.900000000000006</v>
      </c>
      <c r="P661" s="8">
        <v>252.33600000000001</v>
      </c>
      <c r="Q661" s="7">
        <v>0.84</v>
      </c>
      <c r="R661" s="111">
        <v>0.14699999999999999</v>
      </c>
      <c r="S661" s="124">
        <v>1989.5869954545451</v>
      </c>
      <c r="T661" s="124">
        <v>7053.5295181818192</v>
      </c>
      <c r="U661" s="124">
        <v>10409.77589025974</v>
      </c>
      <c r="V661" s="124">
        <v>4.7533136363636377</v>
      </c>
      <c r="W661" s="7">
        <v>0.25528326934806789</v>
      </c>
      <c r="X661" s="7">
        <v>2.1344999999999996</v>
      </c>
      <c r="Y661" s="122">
        <v>39.4</v>
      </c>
      <c r="Z661" s="99">
        <v>29.9</v>
      </c>
      <c r="AA661" s="122">
        <f t="shared" si="122"/>
        <v>58.422539999999998</v>
      </c>
      <c r="AB661" s="122">
        <f t="shared" si="123"/>
        <v>13590.909090909092</v>
      </c>
      <c r="AC661" t="s">
        <v>1075</v>
      </c>
    </row>
    <row r="662" spans="1:29" x14ac:dyDescent="0.35">
      <c r="A662" s="34" t="s">
        <v>85</v>
      </c>
      <c r="B662" s="14">
        <f t="shared" si="128"/>
        <v>4</v>
      </c>
      <c r="C662" s="8" t="s">
        <v>45</v>
      </c>
      <c r="D662" s="14">
        <v>1</v>
      </c>
      <c r="E662" s="14">
        <v>3034</v>
      </c>
      <c r="F662" s="14">
        <v>3034.8</v>
      </c>
      <c r="G662" s="14">
        <f t="shared" si="127"/>
        <v>2990</v>
      </c>
      <c r="H662" s="8">
        <v>7</v>
      </c>
      <c r="I662" s="8">
        <v>118.5</v>
      </c>
      <c r="J662" s="8">
        <v>12.4</v>
      </c>
      <c r="K662" s="8">
        <v>2.1000000000000001E-2</v>
      </c>
      <c r="L662" s="8">
        <v>884</v>
      </c>
      <c r="M662" s="8">
        <v>0.11700000000000001</v>
      </c>
      <c r="N662" s="8">
        <v>287</v>
      </c>
      <c r="O662" s="8">
        <v>0.6</v>
      </c>
      <c r="P662" s="8">
        <v>252.33600000000001</v>
      </c>
      <c r="Q662" s="7">
        <v>0.84</v>
      </c>
      <c r="R662" s="111">
        <v>0.14699999999999999</v>
      </c>
      <c r="S662" s="124">
        <v>1989.5869954545451</v>
      </c>
      <c r="T662" s="124">
        <v>7053.5295181818192</v>
      </c>
      <c r="U662" s="124">
        <v>10409.77589025974</v>
      </c>
      <c r="V662" s="124">
        <v>4.7533136363636377</v>
      </c>
      <c r="W662" s="7">
        <v>0.25528326934806789</v>
      </c>
      <c r="X662" s="7">
        <v>2.1344999999999996</v>
      </c>
      <c r="Y662" s="122">
        <v>39.4</v>
      </c>
      <c r="Z662" s="99">
        <v>29.9</v>
      </c>
      <c r="AA662" s="122">
        <f t="shared" si="122"/>
        <v>1.5675559200000002</v>
      </c>
      <c r="AB662" s="122">
        <f t="shared" si="123"/>
        <v>42095.238095238092</v>
      </c>
      <c r="AC662" t="s">
        <v>1076</v>
      </c>
    </row>
    <row r="663" spans="1:29" x14ac:dyDescent="0.35">
      <c r="A663" s="34" t="s">
        <v>85</v>
      </c>
      <c r="B663" s="14">
        <v>3</v>
      </c>
      <c r="C663" s="8" t="s">
        <v>45</v>
      </c>
      <c r="D663" s="14">
        <v>3</v>
      </c>
      <c r="E663" s="14">
        <v>3224.2</v>
      </c>
      <c r="F663" s="14">
        <v>3225.2</v>
      </c>
      <c r="G663" s="14">
        <f t="shared" si="127"/>
        <v>3180.2</v>
      </c>
      <c r="H663" s="8">
        <v>9</v>
      </c>
      <c r="I663" s="8">
        <v>105.3</v>
      </c>
      <c r="J663" s="8">
        <v>32.9</v>
      </c>
      <c r="K663" s="8">
        <v>0.10100000000000001</v>
      </c>
      <c r="L663" s="8">
        <v>813</v>
      </c>
      <c r="M663" s="8">
        <v>0.27600000000000002</v>
      </c>
      <c r="N663" s="8">
        <v>0</v>
      </c>
      <c r="O663" s="8">
        <v>0</v>
      </c>
      <c r="P663" s="8">
        <v>253.03299999999999</v>
      </c>
      <c r="Q663" s="7">
        <v>0.81</v>
      </c>
      <c r="R663" s="111">
        <v>0.122</v>
      </c>
      <c r="S663" s="124">
        <v>2420.3759057142879</v>
      </c>
      <c r="T663" s="124">
        <v>7309.3285742857124</v>
      </c>
      <c r="U663" s="124">
        <v>10898.592161269849</v>
      </c>
      <c r="V663" s="124">
        <v>4.848161269841273</v>
      </c>
      <c r="W663" s="7">
        <v>0.19190251572327041</v>
      </c>
      <c r="X663" s="7">
        <v>1.4645999999999999</v>
      </c>
      <c r="Y663" s="122">
        <v>45.800000000000004</v>
      </c>
      <c r="Z663" s="99">
        <v>25.9</v>
      </c>
      <c r="AA663" s="122">
        <f t="shared" si="122"/>
        <v>17.774989595999998</v>
      </c>
      <c r="AB663" s="122">
        <f t="shared" si="123"/>
        <v>8049.5049504950493</v>
      </c>
      <c r="AC663" t="s">
        <v>1077</v>
      </c>
    </row>
    <row r="664" spans="1:29" x14ac:dyDescent="0.35">
      <c r="A664" s="34" t="s">
        <v>85</v>
      </c>
      <c r="B664" s="14">
        <f t="shared" ref="B664:B665" si="129">B663</f>
        <v>3</v>
      </c>
      <c r="C664" s="8" t="s">
        <v>45</v>
      </c>
      <c r="D664" s="14">
        <v>2</v>
      </c>
      <c r="E664" s="14">
        <v>3188.4</v>
      </c>
      <c r="F664" s="14">
        <v>3189.6</v>
      </c>
      <c r="G664" s="14">
        <f t="shared" si="127"/>
        <v>3144.4</v>
      </c>
      <c r="H664" s="8">
        <v>11</v>
      </c>
      <c r="I664" s="8">
        <v>181.4</v>
      </c>
      <c r="J664" s="8">
        <v>41.1</v>
      </c>
      <c r="K664" s="8">
        <v>0.104</v>
      </c>
      <c r="L664" s="8">
        <v>905</v>
      </c>
      <c r="M664" s="8">
        <v>0.35699999999999998</v>
      </c>
      <c r="N664" s="8">
        <v>2155</v>
      </c>
      <c r="O664" s="8">
        <v>102.9</v>
      </c>
      <c r="P664" s="8">
        <v>253.03299999999999</v>
      </c>
      <c r="Q664" s="7">
        <v>0.81</v>
      </c>
      <c r="R664" s="111">
        <v>0.122</v>
      </c>
      <c r="S664" s="124">
        <v>2420.3759057142879</v>
      </c>
      <c r="T664" s="124">
        <v>7309.3285742857124</v>
      </c>
      <c r="U664" s="124">
        <v>10898.592161269849</v>
      </c>
      <c r="V664" s="124">
        <v>4.848161269841273</v>
      </c>
      <c r="W664" s="7">
        <v>0.19190251572327041</v>
      </c>
      <c r="X664" s="7">
        <v>1.4645999999999999</v>
      </c>
      <c r="Y664" s="122">
        <v>45.800000000000004</v>
      </c>
      <c r="Z664" s="99">
        <v>25.9</v>
      </c>
      <c r="AA664" s="122">
        <f t="shared" si="122"/>
        <v>39.389108927999999</v>
      </c>
      <c r="AB664" s="122">
        <f t="shared" si="123"/>
        <v>8701.923076923078</v>
      </c>
      <c r="AC664" t="s">
        <v>1078</v>
      </c>
    </row>
    <row r="665" spans="1:29" x14ac:dyDescent="0.35">
      <c r="A665" s="34" t="s">
        <v>85</v>
      </c>
      <c r="B665" s="14">
        <f t="shared" si="129"/>
        <v>3</v>
      </c>
      <c r="C665" s="8" t="s">
        <v>45</v>
      </c>
      <c r="D665" s="14">
        <v>1</v>
      </c>
      <c r="E665" s="14">
        <v>3138.8</v>
      </c>
      <c r="F665" s="14">
        <v>3139.6</v>
      </c>
      <c r="G665" s="14">
        <f t="shared" si="127"/>
        <v>3094.8</v>
      </c>
      <c r="H665" s="8">
        <v>7</v>
      </c>
      <c r="I665" s="8">
        <v>146.19999999999999</v>
      </c>
      <c r="J665" s="8">
        <v>32.4</v>
      </c>
      <c r="K665" s="8">
        <v>9.6000000000000002E-2</v>
      </c>
      <c r="L665" s="8">
        <v>1471</v>
      </c>
      <c r="M665" s="8">
        <v>0.34899999999999998</v>
      </c>
      <c r="N665" s="8">
        <v>0</v>
      </c>
      <c r="O665" s="8">
        <v>0</v>
      </c>
      <c r="P665" s="8">
        <v>253.03299999999999</v>
      </c>
      <c r="Q665" s="7">
        <v>0.81</v>
      </c>
      <c r="R665" s="111">
        <v>0.122</v>
      </c>
      <c r="S665" s="124">
        <v>2420.3759057142879</v>
      </c>
      <c r="T665" s="124">
        <v>7309.3285742857124</v>
      </c>
      <c r="U665" s="124">
        <v>10898.592161269849</v>
      </c>
      <c r="V665" s="124">
        <v>4.848161269841273</v>
      </c>
      <c r="W665" s="7">
        <v>0.19190251572327041</v>
      </c>
      <c r="X665" s="7">
        <v>1.4645999999999999</v>
      </c>
      <c r="Y665" s="122">
        <v>45.800000000000004</v>
      </c>
      <c r="Z665" s="99">
        <v>25.9</v>
      </c>
      <c r="AA665" s="122">
        <f t="shared" si="122"/>
        <v>23.100816383999994</v>
      </c>
      <c r="AB665" s="122">
        <f t="shared" si="123"/>
        <v>15322.916666666666</v>
      </c>
      <c r="AC665" t="s">
        <v>1079</v>
      </c>
    </row>
    <row r="666" spans="1:29" x14ac:dyDescent="0.35">
      <c r="A666" s="34" t="s">
        <v>85</v>
      </c>
      <c r="B666" s="14">
        <v>2</v>
      </c>
      <c r="C666" s="8" t="s">
        <v>45</v>
      </c>
      <c r="D666" s="14">
        <v>4</v>
      </c>
      <c r="E666" s="14">
        <v>3362.4</v>
      </c>
      <c r="F666" s="14">
        <v>3363</v>
      </c>
      <c r="G666" s="14">
        <f t="shared" si="127"/>
        <v>3318.4</v>
      </c>
      <c r="H666" s="8">
        <v>5</v>
      </c>
      <c r="I666" s="8"/>
      <c r="J666" s="8">
        <v>250.6</v>
      </c>
      <c r="K666" s="8">
        <v>0.247</v>
      </c>
      <c r="L666" s="8">
        <v>1557</v>
      </c>
      <c r="M666" s="8">
        <v>0.33100000000000002</v>
      </c>
      <c r="N666" s="8">
        <v>630</v>
      </c>
      <c r="O666" s="8">
        <v>72.099999999999994</v>
      </c>
      <c r="P666" s="8">
        <v>191.72399999999999</v>
      </c>
      <c r="Q666" s="7">
        <v>0.93</v>
      </c>
      <c r="R666" s="111">
        <v>0.127</v>
      </c>
      <c r="S666" s="124">
        <v>2105.904951076921</v>
      </c>
      <c r="T666" s="124">
        <v>7481.1432538461531</v>
      </c>
      <c r="U666" s="124">
        <v>11448.85953015385</v>
      </c>
      <c r="V666" s="124">
        <v>5.0219347692307714</v>
      </c>
      <c r="W666" s="7">
        <v>0.20030088115194503</v>
      </c>
      <c r="X666" s="7">
        <v>2.7960000000000003</v>
      </c>
      <c r="Y666" s="122">
        <v>44.2</v>
      </c>
      <c r="Z666" s="99">
        <v>26.8</v>
      </c>
      <c r="AA666" s="122">
        <f t="shared" si="122"/>
        <v>0</v>
      </c>
      <c r="AB666" s="122">
        <f t="shared" si="123"/>
        <v>6303.643724696356</v>
      </c>
      <c r="AC666" t="s">
        <v>1080</v>
      </c>
    </row>
    <row r="667" spans="1:29" x14ac:dyDescent="0.35">
      <c r="A667" s="34" t="s">
        <v>85</v>
      </c>
      <c r="B667" s="14">
        <f t="shared" ref="B667:B669" si="130">B666</f>
        <v>2</v>
      </c>
      <c r="C667" s="8" t="s">
        <v>45</v>
      </c>
      <c r="D667" s="14">
        <v>3</v>
      </c>
      <c r="E667" s="14">
        <v>3321.2</v>
      </c>
      <c r="F667" s="14">
        <v>3322</v>
      </c>
      <c r="G667" s="14">
        <f t="shared" si="127"/>
        <v>3277.2</v>
      </c>
      <c r="H667" s="8">
        <v>7</v>
      </c>
      <c r="I667" s="8">
        <v>77.8</v>
      </c>
      <c r="J667" s="8">
        <v>10.7</v>
      </c>
      <c r="K667" s="8">
        <v>0.17799999999999999</v>
      </c>
      <c r="L667" s="8">
        <v>1911</v>
      </c>
      <c r="M667" s="8">
        <v>0.25900000000000001</v>
      </c>
      <c r="N667" s="8">
        <v>1119</v>
      </c>
      <c r="O667" s="8">
        <v>7.3</v>
      </c>
      <c r="P667" s="8">
        <v>191.72399999999999</v>
      </c>
      <c r="Q667" s="7">
        <v>0.93</v>
      </c>
      <c r="R667" s="111">
        <v>0.127</v>
      </c>
      <c r="S667" s="124">
        <v>2105.904951076921</v>
      </c>
      <c r="T667" s="124">
        <v>7481.1432538461531</v>
      </c>
      <c r="U667" s="124">
        <v>11448.85953015385</v>
      </c>
      <c r="V667" s="124">
        <v>5.0219347692307714</v>
      </c>
      <c r="W667" s="7">
        <v>0.20030088115194503</v>
      </c>
      <c r="X667" s="7">
        <v>2.7960000000000003</v>
      </c>
      <c r="Y667" s="122">
        <v>44.2</v>
      </c>
      <c r="Z667" s="99">
        <v>26.8</v>
      </c>
      <c r="AA667" s="122">
        <f t="shared" si="122"/>
        <v>7.5274363039999992</v>
      </c>
      <c r="AB667" s="122">
        <f t="shared" si="123"/>
        <v>10735.955056179775</v>
      </c>
      <c r="AC667" t="s">
        <v>1081</v>
      </c>
    </row>
    <row r="668" spans="1:29" x14ac:dyDescent="0.35">
      <c r="A668" s="34" t="s">
        <v>85</v>
      </c>
      <c r="B668" s="14">
        <f t="shared" si="130"/>
        <v>2</v>
      </c>
      <c r="C668" s="8" t="s">
        <v>45</v>
      </c>
      <c r="D668" s="14">
        <v>2</v>
      </c>
      <c r="E668" s="14">
        <v>3291</v>
      </c>
      <c r="F668" s="14">
        <v>3291.8</v>
      </c>
      <c r="G668" s="14">
        <f t="shared" si="127"/>
        <v>3247</v>
      </c>
      <c r="H668" s="8">
        <v>7</v>
      </c>
      <c r="I668" s="8">
        <v>77.8</v>
      </c>
      <c r="J668" s="8">
        <v>10.7</v>
      </c>
      <c r="K668" s="8">
        <v>0.17799999999999999</v>
      </c>
      <c r="L668" s="8">
        <v>1911</v>
      </c>
      <c r="M668" s="8">
        <v>0.25900000000000001</v>
      </c>
      <c r="N668" s="8">
        <v>1119</v>
      </c>
      <c r="O668" s="8">
        <v>7.3</v>
      </c>
      <c r="P668" s="8">
        <v>191.72399999999999</v>
      </c>
      <c r="Q668" s="7">
        <v>0.93</v>
      </c>
      <c r="R668" s="111">
        <v>0.127</v>
      </c>
      <c r="S668" s="124">
        <v>2105.904951076921</v>
      </c>
      <c r="T668" s="124">
        <v>7481.1432538461531</v>
      </c>
      <c r="U668" s="124">
        <v>11448.85953015385</v>
      </c>
      <c r="V668" s="124">
        <v>5.0219347692307714</v>
      </c>
      <c r="W668" s="7">
        <v>0.20030088115194503</v>
      </c>
      <c r="X668" s="7">
        <v>2.7960000000000003</v>
      </c>
      <c r="Y668" s="122">
        <v>44.2</v>
      </c>
      <c r="Z668" s="99">
        <v>26.8</v>
      </c>
      <c r="AA668" s="122">
        <f t="shared" si="122"/>
        <v>7.5274363039999992</v>
      </c>
      <c r="AB668" s="122">
        <f t="shared" si="123"/>
        <v>10735.955056179775</v>
      </c>
      <c r="AC668" t="s">
        <v>1082</v>
      </c>
    </row>
    <row r="669" spans="1:29" x14ac:dyDescent="0.35">
      <c r="A669" s="34" t="s">
        <v>85</v>
      </c>
      <c r="B669" s="14">
        <f t="shared" si="130"/>
        <v>2</v>
      </c>
      <c r="C669" s="8" t="s">
        <v>45</v>
      </c>
      <c r="D669" s="14">
        <v>1</v>
      </c>
      <c r="E669" s="14">
        <v>3270.1</v>
      </c>
      <c r="F669" s="14">
        <v>3270.9</v>
      </c>
      <c r="G669" s="14">
        <f t="shared" si="127"/>
        <v>3226.1</v>
      </c>
      <c r="H669" s="8">
        <v>7</v>
      </c>
      <c r="I669" s="8">
        <v>77.8</v>
      </c>
      <c r="J669" s="8">
        <v>10.7</v>
      </c>
      <c r="K669" s="8">
        <v>0.17799999999999999</v>
      </c>
      <c r="L669" s="8">
        <v>1911</v>
      </c>
      <c r="M669" s="8">
        <v>0.25900000000000001</v>
      </c>
      <c r="N669" s="8">
        <v>1119</v>
      </c>
      <c r="O669" s="8">
        <v>7.3</v>
      </c>
      <c r="P669" s="8">
        <v>191.72399999999999</v>
      </c>
      <c r="Q669" s="7">
        <v>0.93</v>
      </c>
      <c r="R669" s="111">
        <v>0.127</v>
      </c>
      <c r="S669" s="124">
        <v>2105.904951076921</v>
      </c>
      <c r="T669" s="124">
        <v>7481.1432538461531</v>
      </c>
      <c r="U669" s="124">
        <v>11448.85953015385</v>
      </c>
      <c r="V669" s="124">
        <v>5.0219347692307714</v>
      </c>
      <c r="W669" s="7">
        <v>0.20030088115194503</v>
      </c>
      <c r="X669" s="7">
        <v>2.7960000000000003</v>
      </c>
      <c r="Y669" s="122">
        <v>44.2</v>
      </c>
      <c r="Z669" s="99">
        <v>26.8</v>
      </c>
      <c r="AA669" s="122">
        <f t="shared" si="122"/>
        <v>7.5274363039999992</v>
      </c>
      <c r="AB669" s="122">
        <f t="shared" si="123"/>
        <v>10735.955056179775</v>
      </c>
      <c r="AC669" t="s">
        <v>1083</v>
      </c>
    </row>
    <row r="670" spans="1:29" x14ac:dyDescent="0.35">
      <c r="A670" s="34" t="s">
        <v>85</v>
      </c>
      <c r="B670" s="14">
        <v>1</v>
      </c>
      <c r="C670" s="8" t="s">
        <v>44</v>
      </c>
      <c r="D670" s="14">
        <v>4</v>
      </c>
      <c r="E670" s="14">
        <v>3531.8</v>
      </c>
      <c r="F670" s="14">
        <v>3532.6</v>
      </c>
      <c r="G670" s="14">
        <f t="shared" si="127"/>
        <v>3487.8</v>
      </c>
      <c r="H670" s="8">
        <v>7</v>
      </c>
      <c r="I670" s="8">
        <v>94.7</v>
      </c>
      <c r="J670" s="8">
        <v>60.6</v>
      </c>
      <c r="K670" s="8">
        <v>0.19700000000000001</v>
      </c>
      <c r="L670" s="8">
        <v>2588</v>
      </c>
      <c r="M670" s="8">
        <v>0.25900000000000001</v>
      </c>
      <c r="N670" s="8">
        <v>619</v>
      </c>
      <c r="O670" s="8">
        <v>560</v>
      </c>
      <c r="P670" s="8">
        <v>172.94900000000001</v>
      </c>
      <c r="Q670" s="7">
        <v>1.038</v>
      </c>
      <c r="R670" s="111">
        <v>7.0000000000000007E-2</v>
      </c>
      <c r="S670" s="124">
        <v>2433.5082873563201</v>
      </c>
      <c r="T670" s="124">
        <v>7536.2369979885088</v>
      </c>
      <c r="U670" s="124">
        <v>12142.209991091961</v>
      </c>
      <c r="V670" s="124">
        <v>5.9741247126436798</v>
      </c>
      <c r="W670" s="7">
        <v>2.6673690259553684E-2</v>
      </c>
      <c r="X670" s="7">
        <v>0.33420000000000005</v>
      </c>
      <c r="Y670" s="122">
        <v>69.699999999999989</v>
      </c>
      <c r="Z670" s="99">
        <v>22.3</v>
      </c>
      <c r="AA670" s="122">
        <f t="shared" si="122"/>
        <v>57.43181503200001</v>
      </c>
      <c r="AB670" s="122">
        <f t="shared" si="123"/>
        <v>13137.055837563452</v>
      </c>
      <c r="AC670" t="s">
        <v>1084</v>
      </c>
    </row>
    <row r="671" spans="1:29" x14ac:dyDescent="0.35">
      <c r="A671" s="34" t="s">
        <v>85</v>
      </c>
      <c r="B671" s="14">
        <f t="shared" ref="B671:B673" si="131">B670</f>
        <v>1</v>
      </c>
      <c r="C671" s="8" t="s">
        <v>44</v>
      </c>
      <c r="D671" s="14">
        <v>3</v>
      </c>
      <c r="E671" s="14">
        <v>3475</v>
      </c>
      <c r="F671" s="14">
        <v>3475.8</v>
      </c>
      <c r="G671" s="14">
        <f t="shared" si="127"/>
        <v>3431</v>
      </c>
      <c r="H671" s="8">
        <v>7</v>
      </c>
      <c r="I671" s="8">
        <v>94.7</v>
      </c>
      <c r="J671" s="8">
        <v>60.6</v>
      </c>
      <c r="K671" s="8">
        <v>0.19700000000000001</v>
      </c>
      <c r="L671" s="8">
        <v>2588</v>
      </c>
      <c r="M671" s="8">
        <v>0.25900000000000001</v>
      </c>
      <c r="N671" s="8">
        <v>619</v>
      </c>
      <c r="O671" s="8">
        <v>560</v>
      </c>
      <c r="P671" s="8">
        <v>172.94900000000001</v>
      </c>
      <c r="Q671" s="7">
        <v>1.038</v>
      </c>
      <c r="R671" s="111">
        <v>7.0000000000000007E-2</v>
      </c>
      <c r="S671" s="124">
        <v>2433.5082873563201</v>
      </c>
      <c r="T671" s="124">
        <v>7536.2369979885088</v>
      </c>
      <c r="U671" s="124">
        <v>12142.209991091961</v>
      </c>
      <c r="V671" s="124">
        <v>5.9741247126436798</v>
      </c>
      <c r="W671" s="7">
        <v>2.6673690259553684E-2</v>
      </c>
      <c r="X671" s="7">
        <v>0.33420000000000005</v>
      </c>
      <c r="Y671" s="122">
        <v>69.699999999999989</v>
      </c>
      <c r="Z671" s="99">
        <v>22.3</v>
      </c>
      <c r="AA671" s="122">
        <f t="shared" si="122"/>
        <v>57.43181503200001</v>
      </c>
      <c r="AB671" s="122">
        <f t="shared" si="123"/>
        <v>13137.055837563452</v>
      </c>
      <c r="AC671" t="s">
        <v>1085</v>
      </c>
    </row>
    <row r="672" spans="1:29" x14ac:dyDescent="0.35">
      <c r="A672" s="34" t="s">
        <v>85</v>
      </c>
      <c r="B672" s="14">
        <f t="shared" si="131"/>
        <v>1</v>
      </c>
      <c r="C672" s="8" t="s">
        <v>44</v>
      </c>
      <c r="D672" s="14">
        <v>2</v>
      </c>
      <c r="E672" s="14">
        <v>3453</v>
      </c>
      <c r="F672" s="14">
        <v>3453.8</v>
      </c>
      <c r="G672" s="14">
        <f t="shared" si="127"/>
        <v>3409</v>
      </c>
      <c r="H672" s="8">
        <v>7</v>
      </c>
      <c r="I672" s="8">
        <v>94.7</v>
      </c>
      <c r="J672" s="8">
        <v>60.6</v>
      </c>
      <c r="K672" s="8">
        <v>0.19700000000000001</v>
      </c>
      <c r="L672" s="8">
        <v>2588</v>
      </c>
      <c r="M672" s="8">
        <v>0.25900000000000001</v>
      </c>
      <c r="N672" s="8">
        <v>619</v>
      </c>
      <c r="O672" s="8">
        <v>560</v>
      </c>
      <c r="P672" s="8">
        <v>172.94900000000001</v>
      </c>
      <c r="Q672" s="7">
        <v>1.038</v>
      </c>
      <c r="R672" s="111">
        <v>7.0000000000000007E-2</v>
      </c>
      <c r="S672" s="124">
        <v>2433.5082873563201</v>
      </c>
      <c r="T672" s="124">
        <v>7536.2369979885088</v>
      </c>
      <c r="U672" s="124">
        <v>12142.209991091961</v>
      </c>
      <c r="V672" s="124">
        <v>5.9741247126436798</v>
      </c>
      <c r="W672" s="7">
        <v>2.6673690259553684E-2</v>
      </c>
      <c r="X672" s="7">
        <v>0.33420000000000005</v>
      </c>
      <c r="Y672" s="122">
        <v>69.699999999999989</v>
      </c>
      <c r="Z672" s="99">
        <v>22.3</v>
      </c>
      <c r="AA672" s="122">
        <f t="shared" si="122"/>
        <v>57.43181503200001</v>
      </c>
      <c r="AB672" s="122">
        <f t="shared" si="123"/>
        <v>13137.055837563452</v>
      </c>
      <c r="AC672" t="s">
        <v>1086</v>
      </c>
    </row>
    <row r="673" spans="1:29" x14ac:dyDescent="0.35">
      <c r="A673" s="34" t="s">
        <v>85</v>
      </c>
      <c r="B673" s="14">
        <f t="shared" si="131"/>
        <v>1</v>
      </c>
      <c r="C673" s="8" t="s">
        <v>44</v>
      </c>
      <c r="D673" s="14">
        <v>1</v>
      </c>
      <c r="E673" s="14">
        <v>3438.8</v>
      </c>
      <c r="F673" s="14">
        <v>3439.4</v>
      </c>
      <c r="G673" s="14">
        <f t="shared" si="127"/>
        <v>3394.8</v>
      </c>
      <c r="H673" s="8">
        <v>5</v>
      </c>
      <c r="I673" s="8">
        <v>94.7</v>
      </c>
      <c r="J673" s="8">
        <v>60.6</v>
      </c>
      <c r="K673" s="8">
        <v>0.19700000000000001</v>
      </c>
      <c r="L673" s="8">
        <v>2588</v>
      </c>
      <c r="M673" s="8">
        <v>0.25900000000000001</v>
      </c>
      <c r="N673" s="8">
        <v>619</v>
      </c>
      <c r="O673" s="8">
        <v>560</v>
      </c>
      <c r="P673" s="8">
        <v>172.94900000000001</v>
      </c>
      <c r="Q673" s="7">
        <v>1.038</v>
      </c>
      <c r="R673" s="111">
        <v>7.0000000000000007E-2</v>
      </c>
      <c r="S673" s="124">
        <v>2433.5082873563201</v>
      </c>
      <c r="T673" s="124">
        <v>7536.2369979885088</v>
      </c>
      <c r="U673" s="124">
        <v>12142.209991091961</v>
      </c>
      <c r="V673" s="124">
        <v>5.9741247126436798</v>
      </c>
      <c r="W673" s="7">
        <v>2.6673690259553684E-2</v>
      </c>
      <c r="X673" s="7">
        <v>0.33420000000000005</v>
      </c>
      <c r="Y673" s="122">
        <v>69.699999999999989</v>
      </c>
      <c r="Z673" s="99">
        <v>22.3</v>
      </c>
      <c r="AA673" s="122">
        <f t="shared" si="122"/>
        <v>57.43181503200001</v>
      </c>
      <c r="AB673" s="122">
        <f t="shared" si="123"/>
        <v>13137.055837563452</v>
      </c>
      <c r="AC673" t="s">
        <v>1087</v>
      </c>
    </row>
    <row r="674" spans="1:29" x14ac:dyDescent="0.35">
      <c r="A674" s="34" t="s">
        <v>86</v>
      </c>
      <c r="B674" s="14">
        <v>3</v>
      </c>
      <c r="C674" s="8" t="s">
        <v>46</v>
      </c>
      <c r="D674" s="14">
        <v>1</v>
      </c>
      <c r="E674" s="14">
        <v>3135.6</v>
      </c>
      <c r="F674" s="14">
        <v>3136.6</v>
      </c>
      <c r="G674" s="14">
        <f t="shared" ref="G674:G679" si="132">E674-15</f>
        <v>3120.6</v>
      </c>
      <c r="H674" s="8">
        <v>9</v>
      </c>
      <c r="I674" s="8">
        <v>100.2</v>
      </c>
      <c r="J674" s="8">
        <v>22</v>
      </c>
      <c r="K674" s="8">
        <v>0.35399999999999998</v>
      </c>
      <c r="L674" s="8">
        <v>1942</v>
      </c>
      <c r="M674" s="8">
        <v>0.61499999999999999</v>
      </c>
      <c r="N674" s="8">
        <v>5210</v>
      </c>
      <c r="O674" s="8">
        <v>39.799999999999997</v>
      </c>
      <c r="P674" s="8">
        <v>301.17399999999998</v>
      </c>
      <c r="Q674" s="7">
        <v>0.79700000000000004</v>
      </c>
      <c r="R674" s="111">
        <v>0.13500000000000001</v>
      </c>
      <c r="S674" s="124">
        <v>1506.1066298780479</v>
      </c>
      <c r="T674" s="124"/>
      <c r="U674" s="124"/>
      <c r="V674" s="124"/>
      <c r="W674" s="7">
        <v>0.19521049420378278</v>
      </c>
      <c r="X674" s="7">
        <v>1.9196999999999997</v>
      </c>
      <c r="Y674" s="122">
        <v>42.1</v>
      </c>
      <c r="Z674" s="99">
        <v>30.1</v>
      </c>
      <c r="AA674" s="122">
        <f t="shared" si="122"/>
        <v>39.642166080000003</v>
      </c>
      <c r="AB674" s="122">
        <f t="shared" si="123"/>
        <v>5485.8757062146897</v>
      </c>
      <c r="AC674" t="s">
        <v>1088</v>
      </c>
    </row>
    <row r="675" spans="1:29" x14ac:dyDescent="0.35">
      <c r="A675" s="34" t="s">
        <v>86</v>
      </c>
      <c r="B675" s="14">
        <f t="shared" ref="B675:B676" si="133">B674</f>
        <v>3</v>
      </c>
      <c r="C675" s="8" t="s">
        <v>46</v>
      </c>
      <c r="D675" s="14">
        <v>2</v>
      </c>
      <c r="E675" s="14">
        <v>3152</v>
      </c>
      <c r="F675" s="14">
        <v>3153.4</v>
      </c>
      <c r="G675" s="14">
        <f t="shared" si="132"/>
        <v>3137</v>
      </c>
      <c r="H675" s="8">
        <v>13</v>
      </c>
      <c r="I675" s="8">
        <v>129.6</v>
      </c>
      <c r="J675" s="8">
        <v>15.3</v>
      </c>
      <c r="K675" s="8">
        <v>0.221</v>
      </c>
      <c r="L675" s="8">
        <v>1784</v>
      </c>
      <c r="M675" s="8">
        <v>0.46899999999999997</v>
      </c>
      <c r="N675" s="8">
        <v>2599</v>
      </c>
      <c r="O675" s="8">
        <v>16.5</v>
      </c>
      <c r="P675" s="8">
        <v>301.17399999999998</v>
      </c>
      <c r="Q675" s="7">
        <v>0.79700000000000004</v>
      </c>
      <c r="R675" s="111">
        <v>0.13500000000000001</v>
      </c>
      <c r="S675" s="124">
        <v>1506.1066298780479</v>
      </c>
      <c r="T675" s="124"/>
      <c r="U675" s="124"/>
      <c r="V675" s="124"/>
      <c r="W675" s="7">
        <v>0.19521049420378278</v>
      </c>
      <c r="X675" s="7">
        <v>1.9196999999999997</v>
      </c>
      <c r="Y675" s="122">
        <v>42.1</v>
      </c>
      <c r="Z675" s="99">
        <v>30.1</v>
      </c>
      <c r="AA675" s="122">
        <f t="shared" si="122"/>
        <v>22.261397184</v>
      </c>
      <c r="AB675" s="122">
        <f t="shared" si="123"/>
        <v>8072.3981900452491</v>
      </c>
      <c r="AC675" t="s">
        <v>1089</v>
      </c>
    </row>
    <row r="676" spans="1:29" x14ac:dyDescent="0.35">
      <c r="A676" s="34" t="s">
        <v>86</v>
      </c>
      <c r="B676" s="14">
        <f t="shared" si="133"/>
        <v>3</v>
      </c>
      <c r="C676" s="8" t="s">
        <v>46</v>
      </c>
      <c r="D676" s="14">
        <v>3</v>
      </c>
      <c r="E676" s="14">
        <v>3163.2</v>
      </c>
      <c r="F676" s="14">
        <v>3164.2</v>
      </c>
      <c r="G676" s="14">
        <f t="shared" si="132"/>
        <v>3148.2</v>
      </c>
      <c r="H676" s="8">
        <v>9</v>
      </c>
      <c r="I676" s="8">
        <v>85.5</v>
      </c>
      <c r="J676" s="8">
        <v>12</v>
      </c>
      <c r="K676" s="8">
        <v>0.13200000000000001</v>
      </c>
      <c r="L676" s="8">
        <v>1883</v>
      </c>
      <c r="M676" s="8">
        <v>0.34699999999999998</v>
      </c>
      <c r="N676" s="8">
        <v>1918</v>
      </c>
      <c r="O676" s="8">
        <v>31</v>
      </c>
      <c r="P676" s="8">
        <v>301.17399999999998</v>
      </c>
      <c r="Q676" s="7">
        <v>0.79700000000000004</v>
      </c>
      <c r="R676" s="111">
        <v>0.13500000000000001</v>
      </c>
      <c r="S676" s="124">
        <v>1506.1066298780479</v>
      </c>
      <c r="T676" s="124"/>
      <c r="U676" s="124"/>
      <c r="V676" s="124"/>
      <c r="W676" s="7">
        <v>0.19521049420378278</v>
      </c>
      <c r="X676" s="7">
        <v>1.9196999999999997</v>
      </c>
      <c r="Y676" s="122">
        <v>42.1</v>
      </c>
      <c r="Z676" s="99">
        <v>30.1</v>
      </c>
      <c r="AA676" s="122">
        <f t="shared" si="122"/>
        <v>6.879945600000001</v>
      </c>
      <c r="AB676" s="122">
        <f t="shared" si="123"/>
        <v>14265.151515151514</v>
      </c>
      <c r="AC676" t="s">
        <v>1090</v>
      </c>
    </row>
    <row r="677" spans="1:29" x14ac:dyDescent="0.35">
      <c r="A677" s="34" t="s">
        <v>86</v>
      </c>
      <c r="B677" s="14">
        <v>2</v>
      </c>
      <c r="C677" s="8" t="s">
        <v>46</v>
      </c>
      <c r="D677" s="14">
        <v>1</v>
      </c>
      <c r="E677" s="14">
        <v>3186.4</v>
      </c>
      <c r="F677" s="14">
        <v>3187.2</v>
      </c>
      <c r="G677" s="14">
        <f t="shared" si="132"/>
        <v>3171.4</v>
      </c>
      <c r="H677" s="8">
        <v>7</v>
      </c>
      <c r="I677" s="8">
        <v>136.80000000000001</v>
      </c>
      <c r="J677" s="8">
        <v>12.8</v>
      </c>
      <c r="K677" s="8">
        <v>0.13100000000000001</v>
      </c>
      <c r="L677" s="8">
        <v>4108</v>
      </c>
      <c r="M677" s="8">
        <v>0.38500000000000001</v>
      </c>
      <c r="N677" s="8">
        <v>2224</v>
      </c>
      <c r="O677" s="8">
        <v>62</v>
      </c>
      <c r="P677" s="8">
        <v>187.64599999999999</v>
      </c>
      <c r="Q677" s="7">
        <v>1</v>
      </c>
      <c r="R677" s="111">
        <v>6.4000000000000001E-2</v>
      </c>
      <c r="S677" s="124">
        <v>2469.2811742574258</v>
      </c>
      <c r="T677" s="124">
        <v>6945.1826653465341</v>
      </c>
      <c r="U677" s="124">
        <v>10681.162019801979</v>
      </c>
      <c r="V677" s="124">
        <v>4.5626485148514853</v>
      </c>
      <c r="W677" s="7">
        <v>8.6981865284974091E-2</v>
      </c>
      <c r="X677" s="7">
        <v>0.40289999999999998</v>
      </c>
      <c r="Y677" s="122">
        <v>66.900000000000006</v>
      </c>
      <c r="Z677" s="99">
        <v>30.1</v>
      </c>
      <c r="AA677" s="122">
        <f t="shared" si="122"/>
        <v>11.652820992000002</v>
      </c>
      <c r="AB677" s="122">
        <f t="shared" si="123"/>
        <v>31358.778625954197</v>
      </c>
      <c r="AC677" t="s">
        <v>1091</v>
      </c>
    </row>
    <row r="678" spans="1:29" x14ac:dyDescent="0.35">
      <c r="A678" s="34" t="s">
        <v>86</v>
      </c>
      <c r="B678" s="14">
        <f t="shared" ref="B678:B679" si="134">B677</f>
        <v>2</v>
      </c>
      <c r="C678" s="8" t="s">
        <v>46</v>
      </c>
      <c r="D678" s="14">
        <v>2</v>
      </c>
      <c r="E678" s="14">
        <v>3195</v>
      </c>
      <c r="F678" s="14">
        <v>3195.8</v>
      </c>
      <c r="G678" s="14">
        <f t="shared" si="132"/>
        <v>3180</v>
      </c>
      <c r="H678" s="8">
        <v>7</v>
      </c>
      <c r="I678" s="8">
        <v>155.5</v>
      </c>
      <c r="J678" s="8">
        <v>7.2</v>
      </c>
      <c r="K678" s="8">
        <v>0.112</v>
      </c>
      <c r="L678" s="8">
        <v>4213</v>
      </c>
      <c r="M678" s="8">
        <v>0.28999999999999998</v>
      </c>
      <c r="N678" s="8">
        <v>973</v>
      </c>
      <c r="O678" s="8">
        <v>19.100000000000001</v>
      </c>
      <c r="P678" s="8">
        <v>187.64599999999999</v>
      </c>
      <c r="Q678" s="7">
        <v>1</v>
      </c>
      <c r="R678" s="111">
        <v>6.4000000000000001E-2</v>
      </c>
      <c r="S678" s="124">
        <v>2469.2811742574258</v>
      </c>
      <c r="T678" s="124">
        <v>6945.1826653465341</v>
      </c>
      <c r="U678" s="124">
        <v>10681.162019801979</v>
      </c>
      <c r="V678" s="124">
        <v>4.5626485148514853</v>
      </c>
      <c r="W678" s="7">
        <v>8.6981865284974091E-2</v>
      </c>
      <c r="X678" s="7">
        <v>0.40289999999999998</v>
      </c>
      <c r="Y678" s="122">
        <v>66.900000000000006</v>
      </c>
      <c r="Z678" s="99">
        <v>30.1</v>
      </c>
      <c r="AA678" s="122">
        <f t="shared" si="122"/>
        <v>6.3700761600000009</v>
      </c>
      <c r="AB678" s="122">
        <f t="shared" si="123"/>
        <v>37616.071428571428</v>
      </c>
      <c r="AC678" t="s">
        <v>1092</v>
      </c>
    </row>
    <row r="679" spans="1:29" x14ac:dyDescent="0.35">
      <c r="A679" s="34" t="s">
        <v>86</v>
      </c>
      <c r="B679" s="14">
        <f t="shared" si="134"/>
        <v>2</v>
      </c>
      <c r="C679" s="8" t="s">
        <v>46</v>
      </c>
      <c r="D679" s="14">
        <v>3</v>
      </c>
      <c r="E679" s="14">
        <v>3208</v>
      </c>
      <c r="F679" s="14">
        <v>3209.5</v>
      </c>
      <c r="G679" s="14">
        <f t="shared" si="132"/>
        <v>3193</v>
      </c>
      <c r="H679" s="8">
        <v>14</v>
      </c>
      <c r="I679" s="8">
        <v>180</v>
      </c>
      <c r="J679" s="8">
        <v>14.5</v>
      </c>
      <c r="K679" s="8">
        <v>0.187</v>
      </c>
      <c r="L679" s="8">
        <v>4050</v>
      </c>
      <c r="M679" s="8">
        <v>0.436</v>
      </c>
      <c r="N679" s="8">
        <v>2230</v>
      </c>
      <c r="O679" s="8">
        <v>47.2</v>
      </c>
      <c r="P679" s="8">
        <v>187.64599999999999</v>
      </c>
      <c r="Q679" s="7">
        <v>1</v>
      </c>
      <c r="R679" s="111">
        <v>6.4000000000000001E-2</v>
      </c>
      <c r="S679" s="124">
        <v>2469.2811742574258</v>
      </c>
      <c r="T679" s="124">
        <v>6945.1826653465341</v>
      </c>
      <c r="U679" s="124">
        <v>10681.162019801979</v>
      </c>
      <c r="V679" s="124">
        <v>4.5626485148514853</v>
      </c>
      <c r="W679" s="7">
        <v>8.6981865284974091E-2</v>
      </c>
      <c r="X679" s="7">
        <v>0.40289999999999998</v>
      </c>
      <c r="Y679" s="122">
        <v>66.900000000000006</v>
      </c>
      <c r="Z679" s="99">
        <v>30.1</v>
      </c>
      <c r="AA679" s="122">
        <f t="shared" si="122"/>
        <v>24.793955999999998</v>
      </c>
      <c r="AB679" s="122">
        <f t="shared" si="123"/>
        <v>21657.754010695186</v>
      </c>
      <c r="AC679" t="s">
        <v>1093</v>
      </c>
    </row>
    <row r="680" spans="1:29" x14ac:dyDescent="0.35">
      <c r="A680" s="34" t="s">
        <v>86</v>
      </c>
      <c r="B680" s="14">
        <v>1</v>
      </c>
      <c r="C680" s="8" t="s">
        <v>45</v>
      </c>
      <c r="D680" s="14">
        <v>1</v>
      </c>
      <c r="E680" s="14">
        <v>3355.6</v>
      </c>
      <c r="F680" s="14">
        <v>3356.4</v>
      </c>
      <c r="G680" s="14">
        <f>E680-15</f>
        <v>3340.6</v>
      </c>
      <c r="H680" s="8">
        <v>7</v>
      </c>
      <c r="I680" s="8">
        <v>102.8</v>
      </c>
      <c r="J680" s="8">
        <v>16.600000000000001</v>
      </c>
      <c r="K680" s="8">
        <v>0.13900000000000001</v>
      </c>
      <c r="L680" s="8">
        <v>2099</v>
      </c>
      <c r="M680" s="8">
        <v>0.435</v>
      </c>
      <c r="N680" s="8">
        <v>1435</v>
      </c>
      <c r="O680" s="8">
        <v>483.9</v>
      </c>
      <c r="P680" s="8">
        <v>200.80099999999999</v>
      </c>
      <c r="Q680" s="7">
        <v>0.85</v>
      </c>
      <c r="R680" s="111">
        <v>0.104</v>
      </c>
      <c r="S680" s="124">
        <v>2019.154116153846</v>
      </c>
      <c r="T680" s="124">
        <v>7334.3007769230726</v>
      </c>
      <c r="U680" s="124">
        <v>11413.32751576923</v>
      </c>
      <c r="V680" s="124">
        <v>5.2103711538461548</v>
      </c>
      <c r="W680" s="7">
        <v>0.15122242098986285</v>
      </c>
      <c r="X680" s="7">
        <v>0.76080000000000003</v>
      </c>
      <c r="Y680" s="122">
        <v>55.500000000000007</v>
      </c>
      <c r="Z680" s="99">
        <v>30.1</v>
      </c>
      <c r="AA680" s="122">
        <f t="shared" si="122"/>
        <v>12.049796576</v>
      </c>
      <c r="AB680" s="122">
        <f t="shared" si="123"/>
        <v>15100.719424460431</v>
      </c>
      <c r="AC680" t="s">
        <v>1094</v>
      </c>
    </row>
    <row r="681" spans="1:29" x14ac:dyDescent="0.35">
      <c r="A681" s="34" t="s">
        <v>86</v>
      </c>
      <c r="B681" s="14">
        <f t="shared" ref="B681:B683" si="135">B680</f>
        <v>1</v>
      </c>
      <c r="C681" s="8" t="s">
        <v>45</v>
      </c>
      <c r="D681" s="14">
        <v>2</v>
      </c>
      <c r="E681" s="14">
        <v>3377</v>
      </c>
      <c r="F681" s="14">
        <v>3377.8</v>
      </c>
      <c r="G681" s="14">
        <f t="shared" ref="G681:G683" si="136">E681-15</f>
        <v>3362</v>
      </c>
      <c r="H681" s="8">
        <v>7</v>
      </c>
      <c r="I681" s="8">
        <v>75</v>
      </c>
      <c r="J681" s="8">
        <v>26.9</v>
      </c>
      <c r="K681" s="8">
        <v>0.154</v>
      </c>
      <c r="L681" s="8">
        <v>2134</v>
      </c>
      <c r="M681" s="8">
        <v>0.49</v>
      </c>
      <c r="N681" s="8">
        <v>2187</v>
      </c>
      <c r="O681" s="8">
        <v>1472.7</v>
      </c>
      <c r="P681" s="8">
        <v>200.80099999999999</v>
      </c>
      <c r="Q681" s="7">
        <v>0.85</v>
      </c>
      <c r="R681" s="111">
        <v>0.104</v>
      </c>
      <c r="S681" s="124">
        <v>2019.154116153846</v>
      </c>
      <c r="T681" s="124">
        <v>7334.3007769230726</v>
      </c>
      <c r="U681" s="124">
        <v>11413.32751576923</v>
      </c>
      <c r="V681" s="124">
        <v>5.2103711538461548</v>
      </c>
      <c r="W681" s="7">
        <v>0.15122242098986285</v>
      </c>
      <c r="X681" s="7">
        <v>0.76080000000000003</v>
      </c>
      <c r="Y681" s="122">
        <v>55.500000000000007</v>
      </c>
      <c r="Z681" s="99">
        <v>30.1</v>
      </c>
      <c r="AA681" s="122">
        <f t="shared" si="122"/>
        <v>15.783306</v>
      </c>
      <c r="AB681" s="122">
        <f t="shared" si="123"/>
        <v>13857.142857142857</v>
      </c>
      <c r="AC681" t="s">
        <v>1095</v>
      </c>
    </row>
    <row r="682" spans="1:29" x14ac:dyDescent="0.35">
      <c r="A682" s="34" t="s">
        <v>86</v>
      </c>
      <c r="B682" s="14">
        <f t="shared" si="135"/>
        <v>1</v>
      </c>
      <c r="C682" s="8" t="s">
        <v>45</v>
      </c>
      <c r="D682" s="14">
        <v>3</v>
      </c>
      <c r="E682" s="14">
        <v>3403.5</v>
      </c>
      <c r="F682" s="14">
        <v>3404.3</v>
      </c>
      <c r="G682" s="14">
        <f t="shared" si="136"/>
        <v>3388.5</v>
      </c>
      <c r="H682" s="8">
        <v>7</v>
      </c>
      <c r="I682" s="8">
        <v>68</v>
      </c>
      <c r="J682" s="8">
        <v>16.7</v>
      </c>
      <c r="K682" s="8">
        <v>0.121</v>
      </c>
      <c r="L682" s="8">
        <v>2233</v>
      </c>
      <c r="M682" s="8">
        <v>0.38900000000000001</v>
      </c>
      <c r="N682" s="8">
        <v>1604</v>
      </c>
      <c r="O682" s="8">
        <v>294.39999999999998</v>
      </c>
      <c r="P682" s="8">
        <v>200.80099999999999</v>
      </c>
      <c r="Q682" s="7">
        <v>0.85</v>
      </c>
      <c r="R682" s="111">
        <v>0.104</v>
      </c>
      <c r="S682" s="124">
        <v>2019.154116153846</v>
      </c>
      <c r="T682" s="124">
        <v>7334.3007769230726</v>
      </c>
      <c r="U682" s="124">
        <v>11413.32751576923</v>
      </c>
      <c r="V682" s="124">
        <v>5.2103711538461548</v>
      </c>
      <c r="W682" s="7">
        <v>0.15122242098986285</v>
      </c>
      <c r="X682" s="7">
        <v>0.76080000000000003</v>
      </c>
      <c r="Y682" s="122">
        <v>55.500000000000007</v>
      </c>
      <c r="Z682" s="99">
        <v>30.1</v>
      </c>
      <c r="AA682" s="122">
        <f t="shared" si="122"/>
        <v>6.9803060799999983</v>
      </c>
      <c r="AB682" s="122">
        <f t="shared" si="123"/>
        <v>18454.545454545456</v>
      </c>
      <c r="AC682" t="s">
        <v>1096</v>
      </c>
    </row>
    <row r="683" spans="1:29" x14ac:dyDescent="0.35">
      <c r="A683" s="34" t="s">
        <v>86</v>
      </c>
      <c r="B683" s="14">
        <f t="shared" si="135"/>
        <v>1</v>
      </c>
      <c r="C683" s="8" t="s">
        <v>45</v>
      </c>
      <c r="D683" s="14">
        <v>4</v>
      </c>
      <c r="E683" s="14">
        <v>3427</v>
      </c>
      <c r="F683" s="14">
        <v>3427.8</v>
      </c>
      <c r="G683" s="14">
        <f t="shared" si="136"/>
        <v>3412</v>
      </c>
      <c r="H683" s="8">
        <v>7</v>
      </c>
      <c r="I683" s="8">
        <v>81.3</v>
      </c>
      <c r="J683" s="8">
        <v>17.399999999999999</v>
      </c>
      <c r="K683" s="8">
        <v>0.155</v>
      </c>
      <c r="L683" s="8">
        <v>2036</v>
      </c>
      <c r="M683" s="8">
        <v>0.45700000000000002</v>
      </c>
      <c r="N683" s="8">
        <v>2548</v>
      </c>
      <c r="O683" s="8">
        <v>2423</v>
      </c>
      <c r="P683" s="8">
        <v>200.80099999999999</v>
      </c>
      <c r="Q683" s="7">
        <v>0.85</v>
      </c>
      <c r="R683" s="111">
        <v>0.104</v>
      </c>
      <c r="S683" s="124">
        <v>2019.154116153846</v>
      </c>
      <c r="T683" s="124">
        <v>7334.3007769230726</v>
      </c>
      <c r="U683" s="124">
        <v>11413.32751576923</v>
      </c>
      <c r="V683" s="124">
        <v>5.2103711538461548</v>
      </c>
      <c r="W683" s="7">
        <v>0.15122242098986285</v>
      </c>
      <c r="X683" s="7">
        <v>0.76080000000000003</v>
      </c>
      <c r="Y683" s="122">
        <v>55.500000000000007</v>
      </c>
      <c r="Z683" s="99">
        <v>30.1</v>
      </c>
      <c r="AA683" s="122">
        <f t="shared" si="122"/>
        <v>11.13871788</v>
      </c>
      <c r="AB683" s="122">
        <f t="shared" si="123"/>
        <v>13135.483870967742</v>
      </c>
      <c r="AC683" t="s">
        <v>1097</v>
      </c>
    </row>
    <row r="684" spans="1:29" x14ac:dyDescent="0.35">
      <c r="A684" s="34" t="s">
        <v>87</v>
      </c>
      <c r="B684" s="13">
        <v>2</v>
      </c>
      <c r="C684" s="8" t="s">
        <v>45</v>
      </c>
      <c r="D684" s="14">
        <v>1</v>
      </c>
      <c r="E684" s="13">
        <v>3419.5</v>
      </c>
      <c r="F684" s="13">
        <v>3420.5</v>
      </c>
      <c r="G684" s="48">
        <f t="shared" ref="G684:G690" si="137">E684-174.5</f>
        <v>3245</v>
      </c>
      <c r="H684" s="8">
        <v>9</v>
      </c>
      <c r="I684" s="8">
        <v>183</v>
      </c>
      <c r="J684" s="8">
        <v>9.1</v>
      </c>
      <c r="K684" s="8">
        <v>0.36399999999999999</v>
      </c>
      <c r="L684" s="8">
        <v>3643</v>
      </c>
      <c r="M684" s="8">
        <v>0.47499999999999998</v>
      </c>
      <c r="N684" s="8">
        <v>5743</v>
      </c>
      <c r="O684" s="8">
        <v>47.8</v>
      </c>
      <c r="P684" s="8">
        <v>314.78899999999999</v>
      </c>
      <c r="Q684" s="7">
        <v>0.93658764498837366</v>
      </c>
      <c r="R684" s="111">
        <v>0.161</v>
      </c>
      <c r="S684" s="124">
        <v>2511.550645578232</v>
      </c>
      <c r="T684" s="124">
        <v>7283.1594564625848</v>
      </c>
      <c r="U684" s="124">
        <v>11401.790557142849</v>
      </c>
      <c r="V684" s="124">
        <v>5.099655102040817</v>
      </c>
      <c r="W684" s="7">
        <v>0.25871844660194177</v>
      </c>
      <c r="X684" s="7">
        <v>1.9986000000000002</v>
      </c>
      <c r="Y684" s="122">
        <v>36.700000000000003</v>
      </c>
      <c r="Z684" s="99">
        <v>30.1</v>
      </c>
      <c r="AA684" s="122">
        <f t="shared" si="122"/>
        <v>30.793395359999995</v>
      </c>
      <c r="AB684" s="122">
        <f t="shared" si="123"/>
        <v>10008.241758241758</v>
      </c>
      <c r="AC684" t="s">
        <v>1098</v>
      </c>
    </row>
    <row r="685" spans="1:29" x14ac:dyDescent="0.35">
      <c r="A685" s="34" t="s">
        <v>87</v>
      </c>
      <c r="B685" s="13">
        <f t="shared" ref="B685:B686" si="138">B684</f>
        <v>2</v>
      </c>
      <c r="C685" s="8" t="s">
        <v>45</v>
      </c>
      <c r="D685" s="14">
        <v>2</v>
      </c>
      <c r="E685" s="13">
        <v>3427.2</v>
      </c>
      <c r="F685" s="13">
        <v>3428.2</v>
      </c>
      <c r="G685" s="48">
        <f t="shared" si="137"/>
        <v>3252.7</v>
      </c>
      <c r="H685" s="8">
        <v>9</v>
      </c>
      <c r="I685" s="8">
        <v>180</v>
      </c>
      <c r="J685" s="8">
        <v>8.8000000000000007</v>
      </c>
      <c r="K685" s="8">
        <v>0.28499999999999998</v>
      </c>
      <c r="L685" s="8">
        <v>3246</v>
      </c>
      <c r="M685" s="8">
        <v>0.39700000000000002</v>
      </c>
      <c r="N685" s="8">
        <v>4503</v>
      </c>
      <c r="O685" s="8">
        <v>38</v>
      </c>
      <c r="P685" s="8">
        <v>314.78899999999999</v>
      </c>
      <c r="Q685" s="7">
        <v>0.93658764498837366</v>
      </c>
      <c r="R685" s="111">
        <v>0.161</v>
      </c>
      <c r="S685" s="124">
        <v>2511.550645578232</v>
      </c>
      <c r="T685" s="124">
        <v>7283.1594564625848</v>
      </c>
      <c r="U685" s="124">
        <v>11401.790557142849</v>
      </c>
      <c r="V685" s="124">
        <v>5.099655102040817</v>
      </c>
      <c r="W685" s="7">
        <v>0.25871844660194177</v>
      </c>
      <c r="X685" s="7">
        <v>1.9986000000000002</v>
      </c>
      <c r="Y685" s="122">
        <v>36.700000000000003</v>
      </c>
      <c r="Z685" s="99">
        <v>30.1</v>
      </c>
      <c r="AA685" s="122">
        <f t="shared" si="122"/>
        <v>22.933152</v>
      </c>
      <c r="AB685" s="122">
        <f t="shared" si="123"/>
        <v>11389.473684210527</v>
      </c>
      <c r="AC685" t="s">
        <v>1099</v>
      </c>
    </row>
    <row r="686" spans="1:29" x14ac:dyDescent="0.35">
      <c r="A686" s="34" t="s">
        <v>87</v>
      </c>
      <c r="B686" s="13">
        <f t="shared" si="138"/>
        <v>2</v>
      </c>
      <c r="C686" s="8" t="s">
        <v>45</v>
      </c>
      <c r="D686" s="14">
        <v>3</v>
      </c>
      <c r="E686" s="13">
        <v>3440.8</v>
      </c>
      <c r="F686" s="13">
        <v>3441.8</v>
      </c>
      <c r="G686" s="48">
        <f t="shared" si="137"/>
        <v>3266.3</v>
      </c>
      <c r="H686" s="8">
        <v>9</v>
      </c>
      <c r="I686" s="8">
        <v>156</v>
      </c>
      <c r="J686" s="8">
        <v>9.9</v>
      </c>
      <c r="K686" s="8">
        <v>0.26300000000000001</v>
      </c>
      <c r="L686" s="8">
        <v>3412</v>
      </c>
      <c r="M686" s="8">
        <v>0.35599999999999998</v>
      </c>
      <c r="N686" s="8">
        <v>4615</v>
      </c>
      <c r="O686" s="8">
        <v>45</v>
      </c>
      <c r="P686" s="8">
        <v>314.78899999999999</v>
      </c>
      <c r="Q686" s="7">
        <v>0.93658764498837366</v>
      </c>
      <c r="R686" s="111">
        <v>0.161</v>
      </c>
      <c r="S686" s="124">
        <v>2511.550645578232</v>
      </c>
      <c r="T686" s="124">
        <v>7283.1594564625848</v>
      </c>
      <c r="U686" s="124">
        <v>11401.790557142849</v>
      </c>
      <c r="V686" s="124">
        <v>5.099655102040817</v>
      </c>
      <c r="W686" s="7">
        <v>0.25871844660194177</v>
      </c>
      <c r="X686" s="7">
        <v>1.9986000000000002</v>
      </c>
      <c r="Y686" s="122">
        <v>36.700000000000003</v>
      </c>
      <c r="Z686" s="99">
        <v>30.1</v>
      </c>
      <c r="AA686" s="122">
        <f t="shared" si="122"/>
        <v>20.633801760000001</v>
      </c>
      <c r="AB686" s="122">
        <f t="shared" si="123"/>
        <v>12973.38403041825</v>
      </c>
      <c r="AC686" t="s">
        <v>1100</v>
      </c>
    </row>
    <row r="687" spans="1:29" x14ac:dyDescent="0.35">
      <c r="A687" s="34" t="s">
        <v>87</v>
      </c>
      <c r="B687" s="13">
        <v>1</v>
      </c>
      <c r="C687" s="8" t="s">
        <v>45</v>
      </c>
      <c r="D687" s="14">
        <v>1</v>
      </c>
      <c r="E687" s="13">
        <v>3479.8</v>
      </c>
      <c r="F687" s="13">
        <v>3480.6</v>
      </c>
      <c r="G687" s="48">
        <f t="shared" si="137"/>
        <v>3305.3</v>
      </c>
      <c r="H687" s="8">
        <v>7</v>
      </c>
      <c r="I687" s="8">
        <v>132</v>
      </c>
      <c r="J687" s="8">
        <v>9.8000000000000007</v>
      </c>
      <c r="K687" s="8">
        <v>0.23899999999999999</v>
      </c>
      <c r="L687" s="8">
        <v>4627</v>
      </c>
      <c r="M687" s="8">
        <v>0.32700000000000001</v>
      </c>
      <c r="N687" s="8">
        <v>3225</v>
      </c>
      <c r="O687" s="8">
        <v>74.5</v>
      </c>
      <c r="P687" s="8">
        <v>230.23099999999999</v>
      </c>
      <c r="Q687" s="7">
        <v>1.1286124156810209</v>
      </c>
      <c r="R687" s="111">
        <v>0.122</v>
      </c>
      <c r="S687" s="124">
        <v>2479.8242742187508</v>
      </c>
      <c r="T687" s="124">
        <v>7572.6918777343781</v>
      </c>
      <c r="U687" s="124">
        <v>11743.270109374989</v>
      </c>
      <c r="V687" s="124">
        <v>5.307126171874998</v>
      </c>
      <c r="W687" s="7">
        <v>0.18945518453427065</v>
      </c>
      <c r="X687" s="7">
        <v>0.97019999999999995</v>
      </c>
      <c r="Y687" s="122">
        <v>46.1</v>
      </c>
      <c r="Z687" s="99">
        <v>21.2</v>
      </c>
      <c r="AA687" s="122">
        <f t="shared" si="122"/>
        <v>15.705856320000001</v>
      </c>
      <c r="AB687" s="122">
        <f t="shared" si="123"/>
        <v>19359.832635983264</v>
      </c>
      <c r="AC687" t="s">
        <v>1101</v>
      </c>
    </row>
    <row r="688" spans="1:29" x14ac:dyDescent="0.35">
      <c r="A688" s="34" t="s">
        <v>87</v>
      </c>
      <c r="B688" s="13">
        <f t="shared" ref="B688:B690" si="139">B687</f>
        <v>1</v>
      </c>
      <c r="C688" s="8" t="s">
        <v>45</v>
      </c>
      <c r="D688" s="14">
        <v>2</v>
      </c>
      <c r="E688" s="13">
        <v>3510.2</v>
      </c>
      <c r="F688" s="13">
        <v>3511</v>
      </c>
      <c r="G688" s="19">
        <f t="shared" si="137"/>
        <v>3335.7</v>
      </c>
      <c r="H688" s="8">
        <v>7</v>
      </c>
      <c r="I688" s="8">
        <v>105</v>
      </c>
      <c r="J688" s="8">
        <v>13.6</v>
      </c>
      <c r="K688" s="8">
        <v>0.255</v>
      </c>
      <c r="L688" s="8">
        <v>4502</v>
      </c>
      <c r="M688" s="8">
        <v>0.33600000000000002</v>
      </c>
      <c r="N688" s="8">
        <v>2633</v>
      </c>
      <c r="O688" s="8">
        <v>76.400000000000006</v>
      </c>
      <c r="P688" s="8">
        <v>230.23099999999999</v>
      </c>
      <c r="Q688" s="7">
        <v>1.1286124156810209</v>
      </c>
      <c r="R688" s="111">
        <v>0.122</v>
      </c>
      <c r="S688" s="124">
        <v>2479.8242742187508</v>
      </c>
      <c r="T688" s="124">
        <v>7572.6918777343781</v>
      </c>
      <c r="U688" s="124">
        <v>11743.270109374989</v>
      </c>
      <c r="V688" s="124">
        <v>5.307126171874998</v>
      </c>
      <c r="W688" s="7">
        <v>0.18945518453427065</v>
      </c>
      <c r="X688" s="7">
        <v>0.97019999999999995</v>
      </c>
      <c r="Y688" s="122">
        <v>46.1</v>
      </c>
      <c r="Z688" s="99">
        <v>21.2</v>
      </c>
      <c r="AA688" s="122">
        <f t="shared" si="122"/>
        <v>18.498311999999999</v>
      </c>
      <c r="AB688" s="122">
        <f t="shared" si="123"/>
        <v>17654.901960784315</v>
      </c>
      <c r="AC688" t="s">
        <v>1102</v>
      </c>
    </row>
    <row r="689" spans="1:29" x14ac:dyDescent="0.35">
      <c r="A689" s="34" t="s">
        <v>87</v>
      </c>
      <c r="B689" s="13">
        <f t="shared" si="139"/>
        <v>1</v>
      </c>
      <c r="C689" s="8" t="s">
        <v>45</v>
      </c>
      <c r="D689" s="14">
        <v>3</v>
      </c>
      <c r="E689" s="13">
        <v>3530</v>
      </c>
      <c r="F689" s="13">
        <v>3530.6</v>
      </c>
      <c r="G689" s="19">
        <f t="shared" si="137"/>
        <v>3355.5</v>
      </c>
      <c r="H689" s="8">
        <v>5</v>
      </c>
      <c r="I689" s="8">
        <v>85.6</v>
      </c>
      <c r="J689" s="8">
        <v>8.6999999999999993</v>
      </c>
      <c r="K689" s="8">
        <v>0.307</v>
      </c>
      <c r="L689" s="8">
        <v>4457</v>
      </c>
      <c r="M689" s="8">
        <v>0.33400000000000002</v>
      </c>
      <c r="N689" s="8">
        <v>3857</v>
      </c>
      <c r="O689" s="8">
        <v>152.6</v>
      </c>
      <c r="P689" s="8">
        <v>230.23099999999999</v>
      </c>
      <c r="Q689" s="7">
        <v>1.1286124156810209</v>
      </c>
      <c r="R689" s="111">
        <v>0.122</v>
      </c>
      <c r="S689" s="124">
        <v>2479.8242742187508</v>
      </c>
      <c r="T689" s="124">
        <v>7572.6918777343781</v>
      </c>
      <c r="U689" s="124">
        <v>11743.270109374989</v>
      </c>
      <c r="V689" s="124">
        <v>5.307126171874998</v>
      </c>
      <c r="W689" s="7">
        <v>0.18945518453427065</v>
      </c>
      <c r="X689" s="7">
        <v>0.97019999999999995</v>
      </c>
      <c r="Y689" s="122">
        <v>46.1</v>
      </c>
      <c r="Z689" s="99">
        <v>21.2</v>
      </c>
      <c r="AA689" s="122">
        <f t="shared" si="122"/>
        <v>11.614355231999998</v>
      </c>
      <c r="AB689" s="122">
        <f t="shared" si="123"/>
        <v>14517.915309446254</v>
      </c>
      <c r="AC689" t="s">
        <v>1103</v>
      </c>
    </row>
    <row r="690" spans="1:29" x14ac:dyDescent="0.35">
      <c r="A690" s="34" t="s">
        <v>87</v>
      </c>
      <c r="B690" s="13">
        <f t="shared" si="139"/>
        <v>1</v>
      </c>
      <c r="C690" s="8" t="s">
        <v>45</v>
      </c>
      <c r="D690" s="14">
        <v>4</v>
      </c>
      <c r="E690" s="13">
        <v>3547</v>
      </c>
      <c r="F690" s="13">
        <v>3547.8</v>
      </c>
      <c r="G690" s="48">
        <f t="shared" si="137"/>
        <v>3372.5</v>
      </c>
      <c r="H690" s="8">
        <v>7</v>
      </c>
      <c r="I690" s="8">
        <v>117</v>
      </c>
      <c r="J690" s="8">
        <v>10.199999999999999</v>
      </c>
      <c r="K690" s="8">
        <v>0.25</v>
      </c>
      <c r="L690" s="8">
        <v>4917</v>
      </c>
      <c r="M690" s="8">
        <v>0.313</v>
      </c>
      <c r="N690" s="8">
        <v>3632</v>
      </c>
      <c r="O690" s="8">
        <v>94.8</v>
      </c>
      <c r="P690" s="8">
        <v>230.23099999999999</v>
      </c>
      <c r="Q690" s="7">
        <v>1.1286124156810209</v>
      </c>
      <c r="R690" s="111">
        <v>0.122</v>
      </c>
      <c r="S690" s="124">
        <v>2479.8242742187508</v>
      </c>
      <c r="T690" s="124">
        <v>7572.6918777343781</v>
      </c>
      <c r="U690" s="124">
        <v>11743.270109374989</v>
      </c>
      <c r="V690" s="124">
        <v>5.307126171874998</v>
      </c>
      <c r="W690" s="7">
        <v>0.18945518453427065</v>
      </c>
      <c r="X690" s="7">
        <v>0.97019999999999995</v>
      </c>
      <c r="Y690" s="122">
        <v>46.1</v>
      </c>
      <c r="Z690" s="99">
        <v>21.2</v>
      </c>
      <c r="AA690" s="122">
        <f t="shared" si="122"/>
        <v>15.156179999999997</v>
      </c>
      <c r="AB690" s="122">
        <f t="shared" si="123"/>
        <v>19668</v>
      </c>
      <c r="AC690" t="s">
        <v>1104</v>
      </c>
    </row>
    <row r="691" spans="1:29" x14ac:dyDescent="0.35">
      <c r="A691" s="34" t="s">
        <v>88</v>
      </c>
      <c r="B691" s="34">
        <v>1</v>
      </c>
      <c r="C691" s="8" t="s">
        <v>45</v>
      </c>
      <c r="D691" s="14">
        <v>1</v>
      </c>
      <c r="E691" s="13">
        <v>3553</v>
      </c>
      <c r="F691" s="13">
        <v>3553.6</v>
      </c>
      <c r="G691" s="34">
        <v>3420</v>
      </c>
      <c r="H691" s="8">
        <v>6</v>
      </c>
      <c r="I691" s="8"/>
      <c r="J691" s="8"/>
      <c r="K691" s="8"/>
      <c r="L691" s="8"/>
      <c r="M691" s="8"/>
      <c r="N691" s="8"/>
      <c r="O691" s="8"/>
      <c r="P691" s="8">
        <v>308.93</v>
      </c>
      <c r="Q691" s="7">
        <v>0.9</v>
      </c>
      <c r="R691" s="111" t="s">
        <v>89</v>
      </c>
      <c r="S691" s="124"/>
      <c r="T691" s="124">
        <v>7640.5594384615406</v>
      </c>
      <c r="U691" s="124">
        <v>12247.07203344482</v>
      </c>
      <c r="V691" s="124">
        <v>5.6809521739130444</v>
      </c>
      <c r="W691" s="7" t="e">
        <v>#VALUE!</v>
      </c>
      <c r="X691" s="7" t="e">
        <v>#VALUE!</v>
      </c>
      <c r="Y691" s="122" t="e">
        <v>#VALUE!</v>
      </c>
      <c r="Z691" s="99">
        <v>17.399999999999999</v>
      </c>
      <c r="AA691" s="122">
        <f t="shared" si="122"/>
        <v>0</v>
      </c>
      <c r="AB691" s="122" t="e">
        <f t="shared" si="123"/>
        <v>#DIV/0!</v>
      </c>
      <c r="AC691" t="s">
        <v>1105</v>
      </c>
    </row>
    <row r="692" spans="1:29" x14ac:dyDescent="0.35">
      <c r="A692" s="34" t="s">
        <v>88</v>
      </c>
      <c r="B692" s="34">
        <v>1</v>
      </c>
      <c r="C692" s="8" t="s">
        <v>45</v>
      </c>
      <c r="D692" s="14">
        <v>2</v>
      </c>
      <c r="E692" s="13">
        <v>3568</v>
      </c>
      <c r="F692" s="13">
        <v>3569</v>
      </c>
      <c r="G692" s="34">
        <v>3435.4</v>
      </c>
      <c r="H692" s="8">
        <v>6</v>
      </c>
      <c r="I692" s="8"/>
      <c r="J692" s="8"/>
      <c r="K692" s="8"/>
      <c r="L692" s="8"/>
      <c r="M692" s="8"/>
      <c r="N692" s="8"/>
      <c r="O692" s="8"/>
      <c r="P692" s="8">
        <v>308.93</v>
      </c>
      <c r="Q692" s="7">
        <v>0.9</v>
      </c>
      <c r="R692" s="111" t="s">
        <v>89</v>
      </c>
      <c r="S692" s="124"/>
      <c r="T692" s="124">
        <v>7640.5594384615406</v>
      </c>
      <c r="U692" s="124">
        <v>12247.07203344482</v>
      </c>
      <c r="V692" s="124">
        <v>5.6809521739130444</v>
      </c>
      <c r="W692" s="7" t="e">
        <v>#VALUE!</v>
      </c>
      <c r="X692" s="7" t="e">
        <v>#VALUE!</v>
      </c>
      <c r="Y692" s="122" t="e">
        <v>#VALUE!</v>
      </c>
      <c r="Z692" s="99">
        <v>17.399999999999999</v>
      </c>
      <c r="AA692" s="122">
        <f t="shared" si="122"/>
        <v>0</v>
      </c>
      <c r="AB692" s="122" t="e">
        <f t="shared" si="123"/>
        <v>#DIV/0!</v>
      </c>
      <c r="AC692" t="s">
        <v>1106</v>
      </c>
    </row>
    <row r="693" spans="1:29" x14ac:dyDescent="0.35">
      <c r="A693" s="34" t="s">
        <v>88</v>
      </c>
      <c r="B693" s="34">
        <v>1</v>
      </c>
      <c r="C693" s="8" t="s">
        <v>45</v>
      </c>
      <c r="D693" s="14">
        <v>3</v>
      </c>
      <c r="E693" s="13">
        <v>2598.4</v>
      </c>
      <c r="F693" s="13">
        <v>3599</v>
      </c>
      <c r="G693" s="34">
        <v>3465.4</v>
      </c>
      <c r="H693" s="8">
        <v>6</v>
      </c>
      <c r="I693" s="8"/>
      <c r="J693" s="8"/>
      <c r="K693" s="8"/>
      <c r="L693" s="8"/>
      <c r="M693" s="8"/>
      <c r="N693" s="8"/>
      <c r="O693" s="8"/>
      <c r="P693" s="8">
        <v>308.93</v>
      </c>
      <c r="Q693" s="7">
        <v>0.9</v>
      </c>
      <c r="R693" s="111" t="s">
        <v>89</v>
      </c>
      <c r="S693" s="124"/>
      <c r="T693" s="124">
        <v>7640.5594384615406</v>
      </c>
      <c r="U693" s="124">
        <v>12247.07203344482</v>
      </c>
      <c r="V693" s="124">
        <v>5.6809521739130444</v>
      </c>
      <c r="W693" s="7" t="e">
        <v>#VALUE!</v>
      </c>
      <c r="X693" s="7" t="e">
        <v>#VALUE!</v>
      </c>
      <c r="Y693" s="122" t="e">
        <v>#VALUE!</v>
      </c>
      <c r="Z693" s="99">
        <v>17.399999999999999</v>
      </c>
      <c r="AA693" s="122">
        <f t="shared" si="122"/>
        <v>0</v>
      </c>
      <c r="AB693" s="122" t="e">
        <f t="shared" si="123"/>
        <v>#DIV/0!</v>
      </c>
      <c r="AC693" t="s">
        <v>1107</v>
      </c>
    </row>
    <row r="694" spans="1:29" x14ac:dyDescent="0.35">
      <c r="A694" s="34" t="s">
        <v>88</v>
      </c>
      <c r="B694" s="34">
        <v>1</v>
      </c>
      <c r="C694" s="8" t="s">
        <v>45</v>
      </c>
      <c r="D694" s="14">
        <v>4</v>
      </c>
      <c r="E694" s="13">
        <v>3632</v>
      </c>
      <c r="F694" s="13">
        <v>3623.6</v>
      </c>
      <c r="G694" s="34">
        <v>3499</v>
      </c>
      <c r="H694" s="8">
        <v>6</v>
      </c>
      <c r="I694" s="8"/>
      <c r="J694" s="8"/>
      <c r="K694" s="8"/>
      <c r="L694" s="8"/>
      <c r="M694" s="8"/>
      <c r="N694" s="8"/>
      <c r="O694" s="8"/>
      <c r="P694" s="8">
        <v>308.93</v>
      </c>
      <c r="Q694" s="7">
        <v>0.9</v>
      </c>
      <c r="R694" s="111" t="s">
        <v>89</v>
      </c>
      <c r="S694" s="124"/>
      <c r="T694" s="124">
        <v>7640.5594384615406</v>
      </c>
      <c r="U694" s="124">
        <v>12247.07203344482</v>
      </c>
      <c r="V694" s="124">
        <v>5.6809521739130444</v>
      </c>
      <c r="W694" s="7" t="e">
        <v>#VALUE!</v>
      </c>
      <c r="X694" s="7" t="e">
        <v>#VALUE!</v>
      </c>
      <c r="Y694" s="122" t="e">
        <v>#VALUE!</v>
      </c>
      <c r="Z694" s="99">
        <v>17.399999999999999</v>
      </c>
      <c r="AA694" s="122">
        <f t="shared" si="122"/>
        <v>0</v>
      </c>
      <c r="AB694" s="122" t="e">
        <f t="shared" si="123"/>
        <v>#DIV/0!</v>
      </c>
      <c r="AC694" t="s">
        <v>1108</v>
      </c>
    </row>
    <row r="695" spans="1:29" x14ac:dyDescent="0.35">
      <c r="A695" s="34" t="s">
        <v>88</v>
      </c>
      <c r="B695" s="34">
        <v>2</v>
      </c>
      <c r="C695" s="8" t="s">
        <v>45</v>
      </c>
      <c r="D695" s="14">
        <v>1</v>
      </c>
      <c r="E695" s="13">
        <v>3412</v>
      </c>
      <c r="F695" s="13">
        <v>3412.8</v>
      </c>
      <c r="G695" s="34">
        <v>3279</v>
      </c>
      <c r="H695" s="8">
        <v>8</v>
      </c>
      <c r="I695" s="8"/>
      <c r="J695" s="8"/>
      <c r="K695" s="8"/>
      <c r="L695" s="8"/>
      <c r="M695" s="8"/>
      <c r="N695" s="8"/>
      <c r="O695" s="8"/>
      <c r="P695" s="8">
        <v>215.749</v>
      </c>
      <c r="Q695" s="7">
        <v>1.2</v>
      </c>
      <c r="R695" s="111">
        <v>0.13</v>
      </c>
      <c r="S695" s="124"/>
      <c r="T695" s="124">
        <v>7387.0670248427687</v>
      </c>
      <c r="U695" s="124">
        <v>11683.08805408805</v>
      </c>
      <c r="V695" s="124">
        <v>6.1591018867924499</v>
      </c>
      <c r="W695" s="7" t="e">
        <v>#VALUE!</v>
      </c>
      <c r="X695" s="7" t="e">
        <v>#VALUE!</v>
      </c>
      <c r="Y695" s="122">
        <v>43.2</v>
      </c>
      <c r="Z695" s="99">
        <v>16.100000000000001</v>
      </c>
      <c r="AA695" s="122">
        <f t="shared" si="122"/>
        <v>0</v>
      </c>
      <c r="AB695" s="122" t="e">
        <f t="shared" si="123"/>
        <v>#DIV/0!</v>
      </c>
      <c r="AC695" t="s">
        <v>1109</v>
      </c>
    </row>
    <row r="696" spans="1:29" x14ac:dyDescent="0.35">
      <c r="A696" s="34" t="s">
        <v>88</v>
      </c>
      <c r="B696" s="34">
        <v>2</v>
      </c>
      <c r="C696" s="8" t="s">
        <v>45</v>
      </c>
      <c r="D696" s="14">
        <v>2</v>
      </c>
      <c r="E696" s="13">
        <v>3451</v>
      </c>
      <c r="F696" s="13">
        <v>3451.6</v>
      </c>
      <c r="G696" s="34">
        <v>3318</v>
      </c>
      <c r="H696" s="8">
        <v>6</v>
      </c>
      <c r="I696" s="8"/>
      <c r="J696" s="8"/>
      <c r="K696" s="8"/>
      <c r="L696" s="8"/>
      <c r="M696" s="8"/>
      <c r="N696" s="8"/>
      <c r="O696" s="8"/>
      <c r="P696" s="8">
        <v>215.749</v>
      </c>
      <c r="Q696" s="7">
        <v>1.2</v>
      </c>
      <c r="R696" s="111">
        <v>0.13</v>
      </c>
      <c r="S696" s="124"/>
      <c r="T696" s="124">
        <v>7387.0670248427687</v>
      </c>
      <c r="U696" s="124">
        <v>11683.08805408805</v>
      </c>
      <c r="V696" s="124">
        <v>6.1591018867924499</v>
      </c>
      <c r="W696" s="7" t="e">
        <v>#VALUE!</v>
      </c>
      <c r="X696" s="7" t="e">
        <v>#VALUE!</v>
      </c>
      <c r="Y696" s="122">
        <v>43.2</v>
      </c>
      <c r="Z696" s="99">
        <v>16.100000000000001</v>
      </c>
      <c r="AA696" s="122">
        <f t="shared" si="122"/>
        <v>0</v>
      </c>
      <c r="AB696" s="122" t="e">
        <f t="shared" si="123"/>
        <v>#DIV/0!</v>
      </c>
      <c r="AC696" t="s">
        <v>1110</v>
      </c>
    </row>
    <row r="697" spans="1:29" x14ac:dyDescent="0.35">
      <c r="A697" s="34" t="s">
        <v>88</v>
      </c>
      <c r="B697" s="34">
        <v>2</v>
      </c>
      <c r="C697" s="8" t="s">
        <v>45</v>
      </c>
      <c r="D697" s="14">
        <v>3</v>
      </c>
      <c r="E697" s="13">
        <v>3472</v>
      </c>
      <c r="F697" s="13">
        <v>3472.6</v>
      </c>
      <c r="G697" s="34">
        <v>3339</v>
      </c>
      <c r="H697" s="8">
        <v>6</v>
      </c>
      <c r="I697" s="8"/>
      <c r="J697" s="8"/>
      <c r="K697" s="8"/>
      <c r="L697" s="8"/>
      <c r="M697" s="8"/>
      <c r="N697" s="8"/>
      <c r="O697" s="8"/>
      <c r="P697" s="8">
        <v>215.749</v>
      </c>
      <c r="Q697" s="7">
        <v>1.2</v>
      </c>
      <c r="R697" s="111">
        <v>0.13</v>
      </c>
      <c r="S697" s="124"/>
      <c r="T697" s="124">
        <v>7387.0670248427687</v>
      </c>
      <c r="U697" s="124">
        <v>11683.08805408805</v>
      </c>
      <c r="V697" s="124">
        <v>6.1591018867924499</v>
      </c>
      <c r="W697" s="7" t="e">
        <v>#VALUE!</v>
      </c>
      <c r="X697" s="7" t="e">
        <v>#VALUE!</v>
      </c>
      <c r="Y697" s="122">
        <v>43.2</v>
      </c>
      <c r="Z697" s="99">
        <v>16.100000000000001</v>
      </c>
      <c r="AA697" s="122">
        <f t="shared" si="122"/>
        <v>0</v>
      </c>
      <c r="AB697" s="122" t="e">
        <f t="shared" si="123"/>
        <v>#DIV/0!</v>
      </c>
      <c r="AC697" t="s">
        <v>1111</v>
      </c>
    </row>
    <row r="698" spans="1:29" x14ac:dyDescent="0.35">
      <c r="A698" s="34" t="s">
        <v>88</v>
      </c>
      <c r="B698" s="34">
        <v>2</v>
      </c>
      <c r="C698" s="8" t="s">
        <v>45</v>
      </c>
      <c r="D698" s="14">
        <v>4</v>
      </c>
      <c r="E698" s="13">
        <v>3505</v>
      </c>
      <c r="F698" s="13">
        <v>3505.8</v>
      </c>
      <c r="G698" s="34">
        <v>3372</v>
      </c>
      <c r="H698" s="8">
        <v>8</v>
      </c>
      <c r="I698" s="8"/>
      <c r="J698" s="8"/>
      <c r="K698" s="8"/>
      <c r="L698" s="8"/>
      <c r="M698" s="8"/>
      <c r="N698" s="8"/>
      <c r="O698" s="8"/>
      <c r="P698" s="8">
        <v>215.749</v>
      </c>
      <c r="Q698" s="7">
        <v>1.2</v>
      </c>
      <c r="R698" s="111">
        <v>0.13</v>
      </c>
      <c r="S698" s="124"/>
      <c r="T698" s="124">
        <v>7387.0670248427687</v>
      </c>
      <c r="U698" s="124">
        <v>11683.08805408805</v>
      </c>
      <c r="V698" s="124">
        <v>6.1591018867924499</v>
      </c>
      <c r="W698" s="7" t="e">
        <v>#VALUE!</v>
      </c>
      <c r="X698" s="7" t="e">
        <v>#VALUE!</v>
      </c>
      <c r="Y698" s="122">
        <v>43.2</v>
      </c>
      <c r="Z698" s="99">
        <v>16.100000000000001</v>
      </c>
      <c r="AA698" s="122">
        <f t="shared" si="122"/>
        <v>0</v>
      </c>
      <c r="AB698" s="122" t="e">
        <f t="shared" si="123"/>
        <v>#DIV/0!</v>
      </c>
      <c r="AC698" t="s">
        <v>1112</v>
      </c>
    </row>
    <row r="699" spans="1:29" x14ac:dyDescent="0.35">
      <c r="A699" s="34" t="s">
        <v>88</v>
      </c>
      <c r="B699" s="34">
        <v>3</v>
      </c>
      <c r="C699" s="8" t="s">
        <v>45</v>
      </c>
      <c r="D699" s="14">
        <v>1</v>
      </c>
      <c r="E699" s="13">
        <v>3282</v>
      </c>
      <c r="F699" s="13">
        <v>3282.6</v>
      </c>
      <c r="G699" s="34">
        <v>3149</v>
      </c>
      <c r="H699" s="8">
        <v>6</v>
      </c>
      <c r="I699" s="8">
        <v>39.799999999999997</v>
      </c>
      <c r="J699" s="8">
        <v>19.5</v>
      </c>
      <c r="K699" s="8">
        <v>7.3999999999999996E-2</v>
      </c>
      <c r="L699" s="8">
        <v>2655</v>
      </c>
      <c r="M699" s="8">
        <v>0.20200000000000001</v>
      </c>
      <c r="N699" s="8">
        <v>469</v>
      </c>
      <c r="O699" s="8">
        <v>14.4</v>
      </c>
      <c r="P699" s="8">
        <v>187.309</v>
      </c>
      <c r="Q699" s="7">
        <v>1.18</v>
      </c>
      <c r="R699" s="111">
        <v>0.104</v>
      </c>
      <c r="S699" s="124">
        <v>2290.437471531101</v>
      </c>
      <c r="T699" s="124">
        <v>7189.3738153110044</v>
      </c>
      <c r="U699" s="124">
        <v>11139.638655502389</v>
      </c>
      <c r="V699" s="124">
        <v>6.1278303827751222</v>
      </c>
      <c r="W699" s="7">
        <v>0.15247860420887235</v>
      </c>
      <c r="X699" s="7">
        <v>1.6596</v>
      </c>
      <c r="Y699" s="122">
        <v>52</v>
      </c>
      <c r="Z699" s="99">
        <v>30.9</v>
      </c>
      <c r="AA699" s="122">
        <f t="shared" si="122"/>
        <v>2.9175151199999991</v>
      </c>
      <c r="AB699" s="122">
        <f t="shared" si="123"/>
        <v>35878.37837837838</v>
      </c>
      <c r="AC699" t="s">
        <v>1113</v>
      </c>
    </row>
    <row r="700" spans="1:29" x14ac:dyDescent="0.35">
      <c r="A700" s="34" t="s">
        <v>88</v>
      </c>
      <c r="B700" s="34">
        <v>3</v>
      </c>
      <c r="C700" s="8" t="s">
        <v>45</v>
      </c>
      <c r="D700" s="14">
        <v>2</v>
      </c>
      <c r="E700" s="13">
        <v>3289</v>
      </c>
      <c r="F700" s="13">
        <v>3289.6</v>
      </c>
      <c r="G700" s="34">
        <v>3156</v>
      </c>
      <c r="H700" s="8">
        <v>6</v>
      </c>
      <c r="I700" s="8">
        <v>81</v>
      </c>
      <c r="J700" s="8">
        <v>17.2</v>
      </c>
      <c r="K700" s="8">
        <v>0.16400000000000001</v>
      </c>
      <c r="L700" s="8">
        <v>2419</v>
      </c>
      <c r="M700" s="8">
        <v>0.29199999999999998</v>
      </c>
      <c r="N700" s="8">
        <v>818</v>
      </c>
      <c r="O700" s="8">
        <v>12.3</v>
      </c>
      <c r="P700" s="8">
        <v>187.309</v>
      </c>
      <c r="Q700" s="7">
        <v>1.18</v>
      </c>
      <c r="R700" s="111">
        <v>0.104</v>
      </c>
      <c r="S700" s="124">
        <v>2290.437471531101</v>
      </c>
      <c r="T700" s="124">
        <v>7189.3738153110044</v>
      </c>
      <c r="U700" s="124">
        <v>11139.638655502389</v>
      </c>
      <c r="V700" s="124">
        <v>6.1278303827751222</v>
      </c>
      <c r="W700" s="7">
        <v>0.15247860420887235</v>
      </c>
      <c r="X700" s="7">
        <v>1.6596</v>
      </c>
      <c r="Y700" s="122">
        <v>52</v>
      </c>
      <c r="Z700" s="99">
        <v>30.9</v>
      </c>
      <c r="AA700" s="122">
        <f t="shared" si="122"/>
        <v>11.607027840000001</v>
      </c>
      <c r="AB700" s="122">
        <f t="shared" si="123"/>
        <v>14750</v>
      </c>
      <c r="AC700" t="s">
        <v>1114</v>
      </c>
    </row>
    <row r="701" spans="1:29" x14ac:dyDescent="0.35">
      <c r="A701" s="34" t="s">
        <v>88</v>
      </c>
      <c r="B701" s="34">
        <v>3</v>
      </c>
      <c r="C701" s="8" t="s">
        <v>45</v>
      </c>
      <c r="D701" s="14">
        <v>3</v>
      </c>
      <c r="E701" s="13">
        <v>3316</v>
      </c>
      <c r="F701" s="13">
        <v>3317</v>
      </c>
      <c r="G701" s="34">
        <v>3183</v>
      </c>
      <c r="H701" s="8">
        <v>10</v>
      </c>
      <c r="I701" s="8">
        <v>76.7</v>
      </c>
      <c r="J701" s="8">
        <v>18.899999999999999</v>
      </c>
      <c r="K701" s="8">
        <v>0.17499999999999999</v>
      </c>
      <c r="L701" s="8">
        <v>2723</v>
      </c>
      <c r="M701" s="8">
        <v>0.25</v>
      </c>
      <c r="N701" s="8">
        <v>1068</v>
      </c>
      <c r="O701" s="8">
        <v>17</v>
      </c>
      <c r="P701" s="8">
        <v>187.309</v>
      </c>
      <c r="Q701" s="7">
        <v>1.18</v>
      </c>
      <c r="R701" s="111">
        <v>0.104</v>
      </c>
      <c r="S701" s="124">
        <v>2290.437471531101</v>
      </c>
      <c r="T701" s="124">
        <v>7189.3738153110044</v>
      </c>
      <c r="U701" s="124">
        <v>11139.638655502389</v>
      </c>
      <c r="V701" s="124">
        <v>6.1278303827751222</v>
      </c>
      <c r="W701" s="7">
        <v>0.15247860420887235</v>
      </c>
      <c r="X701" s="7">
        <v>1.6596</v>
      </c>
      <c r="Y701" s="122">
        <v>52</v>
      </c>
      <c r="Z701" s="99">
        <v>30.9</v>
      </c>
      <c r="AA701" s="122">
        <f t="shared" si="122"/>
        <v>12.887210699999997</v>
      </c>
      <c r="AB701" s="122">
        <f t="shared" si="123"/>
        <v>15560.000000000002</v>
      </c>
      <c r="AC701" t="s">
        <v>1115</v>
      </c>
    </row>
    <row r="702" spans="1:29" x14ac:dyDescent="0.35">
      <c r="A702" s="34" t="s">
        <v>88</v>
      </c>
      <c r="B702" s="34">
        <v>3</v>
      </c>
      <c r="C702" s="8" t="s">
        <v>45</v>
      </c>
      <c r="D702" s="14">
        <v>4</v>
      </c>
      <c r="E702" s="13">
        <v>3354</v>
      </c>
      <c r="F702" s="13">
        <v>3355</v>
      </c>
      <c r="G702" s="34">
        <v>3221.5</v>
      </c>
      <c r="H702" s="8">
        <v>8</v>
      </c>
      <c r="I702" s="8">
        <v>85</v>
      </c>
      <c r="J702" s="8">
        <v>20.399999999999999</v>
      </c>
      <c r="K702" s="8">
        <v>0.19</v>
      </c>
      <c r="L702" s="8">
        <v>2701</v>
      </c>
      <c r="M702" s="8">
        <v>0.308</v>
      </c>
      <c r="N702" s="8">
        <v>1007</v>
      </c>
      <c r="O702" s="8">
        <v>14.5</v>
      </c>
      <c r="P702" s="8">
        <v>187.309</v>
      </c>
      <c r="Q702" s="7">
        <v>1.18</v>
      </c>
      <c r="R702" s="111">
        <v>0.104</v>
      </c>
      <c r="S702" s="124">
        <v>2290.437471531101</v>
      </c>
      <c r="T702" s="124">
        <v>7189.3738153110044</v>
      </c>
      <c r="U702" s="124">
        <v>11139.638655502389</v>
      </c>
      <c r="V702" s="124">
        <v>6.1278303827751222</v>
      </c>
      <c r="W702" s="7">
        <v>0.15247860420887235</v>
      </c>
      <c r="X702" s="7">
        <v>1.6596</v>
      </c>
      <c r="Y702" s="122">
        <v>52</v>
      </c>
      <c r="Z702" s="99">
        <v>30.9</v>
      </c>
      <c r="AA702" s="122">
        <f t="shared" si="122"/>
        <v>16.736567999999998</v>
      </c>
      <c r="AB702" s="122">
        <f t="shared" si="123"/>
        <v>14215.78947368421</v>
      </c>
      <c r="AC702" t="s">
        <v>1116</v>
      </c>
    </row>
    <row r="703" spans="1:29" x14ac:dyDescent="0.35">
      <c r="A703" s="34" t="s">
        <v>88</v>
      </c>
      <c r="B703" s="34">
        <v>4</v>
      </c>
      <c r="C703" s="8" t="s">
        <v>45</v>
      </c>
      <c r="D703" s="14">
        <v>1</v>
      </c>
      <c r="E703" s="13">
        <v>3174.5</v>
      </c>
      <c r="F703" s="13">
        <v>3175</v>
      </c>
      <c r="G703" s="34">
        <v>3041</v>
      </c>
      <c r="H703" s="8">
        <v>6</v>
      </c>
      <c r="I703" s="8">
        <v>50.2</v>
      </c>
      <c r="J703" s="8">
        <v>52.6</v>
      </c>
      <c r="K703" s="8">
        <v>0.30499999999999999</v>
      </c>
      <c r="L703" s="8">
        <v>1384</v>
      </c>
      <c r="M703" s="8">
        <v>0.47899999999999998</v>
      </c>
      <c r="N703" s="8">
        <v>2019</v>
      </c>
      <c r="O703" s="8">
        <v>61.3</v>
      </c>
      <c r="P703" s="8">
        <v>286.74900000000002</v>
      </c>
      <c r="Q703" s="7">
        <v>1</v>
      </c>
      <c r="R703" s="111">
        <v>0.11799999999999999</v>
      </c>
      <c r="S703" s="124">
        <v>1950.914386013987</v>
      </c>
      <c r="T703" s="124">
        <v>6897.4259258741231</v>
      </c>
      <c r="U703" s="124">
        <v>10652.560756643359</v>
      </c>
      <c r="V703" s="124">
        <v>3.5497038461538448</v>
      </c>
      <c r="W703" s="7">
        <v>0.21427863654379706</v>
      </c>
      <c r="X703" s="7">
        <v>2.5949999999999998</v>
      </c>
      <c r="Y703" s="122">
        <v>52.800000000000004</v>
      </c>
      <c r="Z703" s="99">
        <v>32.6</v>
      </c>
      <c r="AA703" s="122">
        <f t="shared" si="122"/>
        <v>40.912216880000003</v>
      </c>
      <c r="AB703" s="122">
        <f t="shared" si="123"/>
        <v>4537.7049180327867</v>
      </c>
      <c r="AC703" t="s">
        <v>1117</v>
      </c>
    </row>
    <row r="704" spans="1:29" x14ac:dyDescent="0.35">
      <c r="A704" s="34" t="s">
        <v>88</v>
      </c>
      <c r="B704" s="34">
        <v>4</v>
      </c>
      <c r="C704" s="8" t="s">
        <v>45</v>
      </c>
      <c r="D704" s="14">
        <v>2</v>
      </c>
      <c r="E704" s="13">
        <v>3198</v>
      </c>
      <c r="F704" s="13">
        <v>3198.6</v>
      </c>
      <c r="G704" s="34">
        <v>3065</v>
      </c>
      <c r="H704" s="8">
        <v>6</v>
      </c>
      <c r="I704" s="8">
        <v>50.2</v>
      </c>
      <c r="J704" s="8">
        <v>52.6</v>
      </c>
      <c r="K704" s="8">
        <v>0.30499999999999999</v>
      </c>
      <c r="L704" s="8">
        <v>1384</v>
      </c>
      <c r="M704" s="8">
        <v>0.47899999999999998</v>
      </c>
      <c r="N704" s="8">
        <v>2019</v>
      </c>
      <c r="O704" s="8">
        <v>61.3</v>
      </c>
      <c r="P704" s="8">
        <v>286.74900000000002</v>
      </c>
      <c r="Q704" s="7">
        <v>1</v>
      </c>
      <c r="R704" s="111">
        <v>0.11799999999999999</v>
      </c>
      <c r="S704" s="124">
        <v>1950.914386013987</v>
      </c>
      <c r="T704" s="124">
        <v>6897.4259258741231</v>
      </c>
      <c r="U704" s="124">
        <v>10652.560756643359</v>
      </c>
      <c r="V704" s="124">
        <v>3.5497038461538448</v>
      </c>
      <c r="W704" s="7">
        <v>0.21427863654379706</v>
      </c>
      <c r="X704" s="7">
        <v>2.5949999999999998</v>
      </c>
      <c r="Y704" s="122">
        <v>52.800000000000004</v>
      </c>
      <c r="Z704" s="99">
        <v>32.6</v>
      </c>
      <c r="AA704" s="122">
        <f t="shared" si="122"/>
        <v>40.912216880000003</v>
      </c>
      <c r="AB704" s="122">
        <f t="shared" si="123"/>
        <v>4537.7049180327867</v>
      </c>
      <c r="AC704" t="s">
        <v>1118</v>
      </c>
    </row>
    <row r="705" spans="1:29" x14ac:dyDescent="0.35">
      <c r="A705" s="34" t="s">
        <v>88</v>
      </c>
      <c r="B705" s="34">
        <v>4</v>
      </c>
      <c r="C705" s="8" t="s">
        <v>45</v>
      </c>
      <c r="D705" s="14">
        <v>3</v>
      </c>
      <c r="E705" s="13">
        <v>3222</v>
      </c>
      <c r="F705" s="13">
        <v>3222.8</v>
      </c>
      <c r="G705" s="34">
        <v>3089</v>
      </c>
      <c r="H705" s="8">
        <v>8</v>
      </c>
      <c r="I705" s="8">
        <v>99</v>
      </c>
      <c r="J705" s="8">
        <v>20.399999999999999</v>
      </c>
      <c r="K705" s="8">
        <v>9.8000000000000004E-2</v>
      </c>
      <c r="L705" s="8">
        <v>1193</v>
      </c>
      <c r="M705" s="8">
        <v>0.158</v>
      </c>
      <c r="N705" s="8">
        <v>714</v>
      </c>
      <c r="O705" s="8">
        <v>11</v>
      </c>
      <c r="P705" s="8">
        <v>286.74900000000002</v>
      </c>
      <c r="Q705" s="7">
        <v>1</v>
      </c>
      <c r="R705" s="111">
        <v>0.11799999999999999</v>
      </c>
      <c r="S705" s="124">
        <v>1950.914386013987</v>
      </c>
      <c r="T705" s="124">
        <v>6897.4259258741231</v>
      </c>
      <c r="U705" s="124">
        <v>10652.560756643359</v>
      </c>
      <c r="V705" s="124">
        <v>3.5497038461538448</v>
      </c>
      <c r="W705" s="7">
        <v>0.21427863654379706</v>
      </c>
      <c r="X705" s="7">
        <v>2.5949999999999998</v>
      </c>
      <c r="Y705" s="122">
        <v>52.800000000000004</v>
      </c>
      <c r="Z705" s="99">
        <v>32.6</v>
      </c>
      <c r="AA705" s="122">
        <f t="shared" si="122"/>
        <v>10.054376639999999</v>
      </c>
      <c r="AB705" s="122">
        <f t="shared" si="123"/>
        <v>12173.469387755102</v>
      </c>
      <c r="AC705" t="s">
        <v>1119</v>
      </c>
    </row>
    <row r="706" spans="1:29" x14ac:dyDescent="0.35">
      <c r="A706" s="34" t="s">
        <v>88</v>
      </c>
      <c r="B706" s="34">
        <v>4</v>
      </c>
      <c r="C706" s="8" t="s">
        <v>45</v>
      </c>
      <c r="D706" s="14">
        <v>4</v>
      </c>
      <c r="E706" s="13">
        <v>3233</v>
      </c>
      <c r="F706" s="13">
        <v>3233.8</v>
      </c>
      <c r="G706" s="34">
        <v>3100</v>
      </c>
      <c r="H706" s="8">
        <v>8</v>
      </c>
      <c r="I706" s="8">
        <v>117</v>
      </c>
      <c r="J706" s="8">
        <v>13</v>
      </c>
      <c r="K706" s="8">
        <v>0.153</v>
      </c>
      <c r="L706" s="8">
        <v>1453</v>
      </c>
      <c r="M706" s="8">
        <v>0.27100000000000002</v>
      </c>
      <c r="N706" s="8">
        <v>892</v>
      </c>
      <c r="O706" s="8">
        <v>11.6</v>
      </c>
      <c r="P706" s="8">
        <v>286.74900000000002</v>
      </c>
      <c r="Q706" s="7">
        <v>1</v>
      </c>
      <c r="R706" s="111">
        <v>0.11799999999999999</v>
      </c>
      <c r="S706" s="124">
        <v>1950.914386013987</v>
      </c>
      <c r="T706" s="124">
        <v>6897.4259258741231</v>
      </c>
      <c r="U706" s="124">
        <v>10652.560756643359</v>
      </c>
      <c r="V706" s="124">
        <v>3.5497038461538448</v>
      </c>
      <c r="W706" s="7">
        <v>0.21427863654379706</v>
      </c>
      <c r="X706" s="7">
        <v>2.5949999999999998</v>
      </c>
      <c r="Y706" s="122">
        <v>52.800000000000004</v>
      </c>
      <c r="Z706" s="99">
        <v>32.6</v>
      </c>
      <c r="AA706" s="122">
        <f t="shared" si="122"/>
        <v>11.8218204</v>
      </c>
      <c r="AB706" s="122">
        <f t="shared" si="123"/>
        <v>9496.7320261437908</v>
      </c>
      <c r="AC706" t="s">
        <v>1120</v>
      </c>
    </row>
    <row r="707" spans="1:29" x14ac:dyDescent="0.35">
      <c r="A707" s="34" t="s">
        <v>90</v>
      </c>
      <c r="B707" s="34">
        <v>1</v>
      </c>
      <c r="C707" s="8" t="s">
        <v>45</v>
      </c>
      <c r="D707" s="14">
        <v>1</v>
      </c>
      <c r="E707" s="34">
        <v>3681</v>
      </c>
      <c r="F707" s="34">
        <v>3682</v>
      </c>
      <c r="G707" s="13">
        <v>3437</v>
      </c>
      <c r="H707" s="8">
        <v>10</v>
      </c>
      <c r="I707" s="8">
        <v>50.3</v>
      </c>
      <c r="J707" s="8">
        <v>57</v>
      </c>
      <c r="K707" s="8">
        <v>0.23599999999999999</v>
      </c>
      <c r="L707" s="8">
        <v>524</v>
      </c>
      <c r="M707" s="8">
        <v>0.41499999999999998</v>
      </c>
      <c r="N707" s="8">
        <v>65.599999999999994</v>
      </c>
      <c r="O707" s="8">
        <v>114</v>
      </c>
      <c r="P707" s="8">
        <v>308.93</v>
      </c>
      <c r="Q707" s="7" t="e">
        <v>#N/A</v>
      </c>
      <c r="R707" s="111">
        <v>0.111</v>
      </c>
      <c r="S707" s="124">
        <v>2033.887350555555</v>
      </c>
      <c r="T707" s="124"/>
      <c r="U707" s="124">
        <v>12153.987135555561</v>
      </c>
      <c r="V707" s="124">
        <v>4.9355144444444434</v>
      </c>
      <c r="W707" s="7">
        <v>0.15377503852080127</v>
      </c>
      <c r="X707" s="7">
        <v>1.4970000000000001</v>
      </c>
      <c r="Y707" s="122">
        <v>49.3</v>
      </c>
      <c r="Z707" s="99" t="e">
        <v>#N/A</v>
      </c>
      <c r="AA707" s="122">
        <f t="shared" ref="AA707:AA770" si="140">I707*J707*K707*2*0.0254</f>
        <v>34.373088479999993</v>
      </c>
      <c r="AB707" s="122">
        <f t="shared" ref="AB707:AB770" si="141">L707/K707</f>
        <v>2220.3389830508477</v>
      </c>
      <c r="AC707" t="s">
        <v>1121</v>
      </c>
    </row>
    <row r="708" spans="1:29" x14ac:dyDescent="0.35">
      <c r="A708" s="34" t="s">
        <v>90</v>
      </c>
      <c r="B708" s="34">
        <v>2</v>
      </c>
      <c r="C708" s="8" t="s">
        <v>45</v>
      </c>
      <c r="D708" s="14">
        <v>2</v>
      </c>
      <c r="E708" s="34">
        <v>3642</v>
      </c>
      <c r="F708" s="34">
        <v>3642</v>
      </c>
      <c r="G708" s="13">
        <v>3398</v>
      </c>
      <c r="H708" s="8">
        <v>6</v>
      </c>
      <c r="I708" s="8">
        <v>105</v>
      </c>
      <c r="J708" s="8">
        <v>16.399999999999999</v>
      </c>
      <c r="K708" s="8">
        <v>0.12</v>
      </c>
      <c r="L708" s="8">
        <v>1130</v>
      </c>
      <c r="M708" s="8">
        <v>0.192</v>
      </c>
      <c r="N708" s="8">
        <v>18.3</v>
      </c>
      <c r="O708" s="8">
        <v>50</v>
      </c>
      <c r="P708" s="8">
        <v>308.93</v>
      </c>
      <c r="Q708" s="7" t="e">
        <v>#N/A</v>
      </c>
      <c r="R708" s="111">
        <v>0.106</v>
      </c>
      <c r="S708" s="124">
        <v>1920.6770144927541</v>
      </c>
      <c r="T708" s="124"/>
      <c r="U708" s="124">
        <v>11931.186414492749</v>
      </c>
      <c r="V708" s="124">
        <v>5.3436463768115914</v>
      </c>
      <c r="W708" s="7">
        <v>0.15767981933714079</v>
      </c>
      <c r="X708" s="7">
        <v>1.2057</v>
      </c>
      <c r="Y708" s="122">
        <v>51.1</v>
      </c>
      <c r="Z708" s="99" t="e">
        <v>#N/A</v>
      </c>
      <c r="AA708" s="122">
        <f t="shared" si="140"/>
        <v>10.497311999999997</v>
      </c>
      <c r="AB708" s="122">
        <f t="shared" si="141"/>
        <v>9416.6666666666679</v>
      </c>
      <c r="AC708" t="s">
        <v>1122</v>
      </c>
    </row>
    <row r="709" spans="1:29" x14ac:dyDescent="0.35">
      <c r="A709" s="34" t="s">
        <v>90</v>
      </c>
      <c r="B709" s="34">
        <v>2</v>
      </c>
      <c r="C709" s="8" t="s">
        <v>45</v>
      </c>
      <c r="D709" s="14">
        <v>1</v>
      </c>
      <c r="E709" s="34">
        <v>3629.8</v>
      </c>
      <c r="F709" s="34">
        <v>3630</v>
      </c>
      <c r="G709" s="13">
        <v>3386</v>
      </c>
      <c r="H709" s="8">
        <v>10</v>
      </c>
      <c r="I709" s="8">
        <v>113.1</v>
      </c>
      <c r="J709" s="8">
        <v>26.8</v>
      </c>
      <c r="K709" s="8">
        <v>0.156</v>
      </c>
      <c r="L709" s="8">
        <v>1167</v>
      </c>
      <c r="M709" s="8">
        <v>0.28399999999999997</v>
      </c>
      <c r="N709" s="8">
        <v>2378</v>
      </c>
      <c r="O709" s="8">
        <v>21.4</v>
      </c>
      <c r="P709" s="8">
        <v>308.93</v>
      </c>
      <c r="Q709" s="7" t="e">
        <v>#N/A</v>
      </c>
      <c r="R709" s="111">
        <v>0.106</v>
      </c>
      <c r="S709" s="124">
        <v>1920.6770144927541</v>
      </c>
      <c r="T709" s="124"/>
      <c r="U709" s="124">
        <v>11931.186414492749</v>
      </c>
      <c r="V709" s="124">
        <v>5.3436463768115914</v>
      </c>
      <c r="W709" s="7">
        <v>0.15767981933714079</v>
      </c>
      <c r="X709" s="7">
        <v>1.2057</v>
      </c>
      <c r="Y709" s="122">
        <v>51.1</v>
      </c>
      <c r="Z709" s="99" t="e">
        <v>#N/A</v>
      </c>
      <c r="AA709" s="122">
        <f t="shared" si="140"/>
        <v>24.020702783999997</v>
      </c>
      <c r="AB709" s="122">
        <f t="shared" si="141"/>
        <v>7480.7692307692305</v>
      </c>
      <c r="AC709" t="s">
        <v>1123</v>
      </c>
    </row>
    <row r="710" spans="1:29" x14ac:dyDescent="0.35">
      <c r="A710" s="34" t="s">
        <v>90</v>
      </c>
      <c r="B710" s="34">
        <v>3</v>
      </c>
      <c r="C710" s="8" t="s">
        <v>45</v>
      </c>
      <c r="D710" s="14">
        <v>4</v>
      </c>
      <c r="E710" s="34">
        <v>3595</v>
      </c>
      <c r="F710" s="34">
        <v>3595.8</v>
      </c>
      <c r="G710" s="34">
        <v>3351</v>
      </c>
      <c r="H710" s="8">
        <v>8</v>
      </c>
      <c r="I710" s="8">
        <v>212</v>
      </c>
      <c r="J710" s="8">
        <v>27.5</v>
      </c>
      <c r="K710" s="8">
        <v>0.1</v>
      </c>
      <c r="L710" s="8">
        <v>1806</v>
      </c>
      <c r="M710" s="8">
        <v>0.33900000000000002</v>
      </c>
      <c r="N710" s="8">
        <v>1984</v>
      </c>
      <c r="O710" s="8">
        <v>14.2</v>
      </c>
      <c r="P710" s="8">
        <v>313.66899999999998</v>
      </c>
      <c r="Q710" s="7">
        <v>0.94</v>
      </c>
      <c r="R710" s="111">
        <v>0.11700000000000001</v>
      </c>
      <c r="S710" s="124">
        <v>1946.5348597457621</v>
      </c>
      <c r="T710" s="124"/>
      <c r="U710" s="124">
        <v>11681.180054661019</v>
      </c>
      <c r="V710" s="124">
        <v>4.9278601694915274</v>
      </c>
      <c r="W710" s="7">
        <v>0.18141171993911723</v>
      </c>
      <c r="X710" s="7">
        <v>2.2883999999999998</v>
      </c>
      <c r="Y710" s="122">
        <v>47.3</v>
      </c>
      <c r="Z710" s="99">
        <v>24.1</v>
      </c>
      <c r="AA710" s="122">
        <f t="shared" si="140"/>
        <v>29.616399999999999</v>
      </c>
      <c r="AB710" s="122">
        <f t="shared" si="141"/>
        <v>18060</v>
      </c>
      <c r="AC710" t="s">
        <v>1124</v>
      </c>
    </row>
    <row r="711" spans="1:29" x14ac:dyDescent="0.35">
      <c r="A711" s="34" t="s">
        <v>90</v>
      </c>
      <c r="B711" s="34">
        <v>3</v>
      </c>
      <c r="C711" s="8" t="s">
        <v>45</v>
      </c>
      <c r="D711" s="14">
        <v>3</v>
      </c>
      <c r="E711" s="34">
        <v>3573</v>
      </c>
      <c r="F711" s="34">
        <v>3574.5</v>
      </c>
      <c r="G711" s="34">
        <v>3330</v>
      </c>
      <c r="H711" s="8">
        <v>6</v>
      </c>
      <c r="I711" s="8">
        <v>149.30000000000001</v>
      </c>
      <c r="J711" s="8">
        <v>20</v>
      </c>
      <c r="K711" s="8">
        <v>0.11799999999999999</v>
      </c>
      <c r="L711" s="8">
        <v>1518</v>
      </c>
      <c r="M711" s="8">
        <v>0.39600000000000002</v>
      </c>
      <c r="N711" s="8">
        <v>1522</v>
      </c>
      <c r="O711" s="8">
        <v>15.5</v>
      </c>
      <c r="P711" s="8">
        <v>313.66899999999998</v>
      </c>
      <c r="Q711" s="7">
        <v>0.94</v>
      </c>
      <c r="R711" s="111">
        <v>0.11700000000000001</v>
      </c>
      <c r="S711" s="124">
        <v>1946.5348597457621</v>
      </c>
      <c r="T711" s="124"/>
      <c r="U711" s="124">
        <v>11681.180054661019</v>
      </c>
      <c r="V711" s="124">
        <v>4.9278601694915274</v>
      </c>
      <c r="W711" s="7">
        <v>0.18141171993911723</v>
      </c>
      <c r="X711" s="7">
        <v>2.2883999999999998</v>
      </c>
      <c r="Y711" s="122">
        <v>47.3</v>
      </c>
      <c r="Z711" s="99">
        <v>24.1</v>
      </c>
      <c r="AA711" s="122">
        <f t="shared" si="140"/>
        <v>17.899278399999996</v>
      </c>
      <c r="AB711" s="122">
        <f t="shared" si="141"/>
        <v>12864.406779661018</v>
      </c>
      <c r="AC711" t="s">
        <v>1125</v>
      </c>
    </row>
    <row r="712" spans="1:29" x14ac:dyDescent="0.35">
      <c r="A712" s="34" t="s">
        <v>90</v>
      </c>
      <c r="B712" s="34">
        <v>3</v>
      </c>
      <c r="C712" s="8" t="s">
        <v>45</v>
      </c>
      <c r="D712" s="14">
        <v>2</v>
      </c>
      <c r="E712" s="34">
        <v>3558</v>
      </c>
      <c r="F712" s="34">
        <v>3559</v>
      </c>
      <c r="G712" s="34">
        <v>3314</v>
      </c>
      <c r="H712" s="8">
        <v>8</v>
      </c>
      <c r="I712" s="8">
        <v>232.6</v>
      </c>
      <c r="J712" s="8">
        <v>12.2</v>
      </c>
      <c r="K712" s="8">
        <v>5.8999999999999997E-2</v>
      </c>
      <c r="L712" s="8">
        <v>1365</v>
      </c>
      <c r="M712" s="8">
        <v>0.14799999999999999</v>
      </c>
      <c r="N712" s="8">
        <v>695</v>
      </c>
      <c r="O712" s="8">
        <v>11.4</v>
      </c>
      <c r="P712" s="8">
        <v>313.66899999999998</v>
      </c>
      <c r="Q712" s="7">
        <v>0.94</v>
      </c>
      <c r="R712" s="111">
        <v>0.11700000000000001</v>
      </c>
      <c r="S712" s="124">
        <v>1946.5348597457621</v>
      </c>
      <c r="T712" s="124"/>
      <c r="U712" s="124">
        <v>11681.180054661019</v>
      </c>
      <c r="V712" s="124">
        <v>4.9278601694915274</v>
      </c>
      <c r="W712" s="7">
        <v>0.18141171993911723</v>
      </c>
      <c r="X712" s="7">
        <v>2.2883999999999998</v>
      </c>
      <c r="Y712" s="122">
        <v>47.3</v>
      </c>
      <c r="Z712" s="99">
        <v>24.1</v>
      </c>
      <c r="AA712" s="122">
        <f t="shared" si="140"/>
        <v>8.5052143839999985</v>
      </c>
      <c r="AB712" s="122">
        <f t="shared" si="141"/>
        <v>23135.593220338986</v>
      </c>
      <c r="AC712" t="s">
        <v>1126</v>
      </c>
    </row>
    <row r="713" spans="1:29" x14ac:dyDescent="0.35">
      <c r="A713" s="34" t="s">
        <v>90</v>
      </c>
      <c r="B713" s="34">
        <v>3</v>
      </c>
      <c r="C713" s="8" t="s">
        <v>45</v>
      </c>
      <c r="D713" s="14">
        <v>1</v>
      </c>
      <c r="E713" s="34">
        <v>3531</v>
      </c>
      <c r="F713" s="34">
        <v>3531.6</v>
      </c>
      <c r="G713" s="34">
        <v>3287.3</v>
      </c>
      <c r="H713" s="8">
        <v>6</v>
      </c>
      <c r="I713" s="8">
        <v>87.2</v>
      </c>
      <c r="J713" s="8">
        <v>29.3</v>
      </c>
      <c r="K713" s="8">
        <v>0.122</v>
      </c>
      <c r="L713" s="8">
        <v>1323</v>
      </c>
      <c r="M713" s="8">
        <v>0.373</v>
      </c>
      <c r="N713" s="8">
        <v>892</v>
      </c>
      <c r="O713" s="8">
        <v>15.6</v>
      </c>
      <c r="P713" s="8">
        <v>313.66899999999998</v>
      </c>
      <c r="Q713" s="7">
        <v>0.94</v>
      </c>
      <c r="R713" s="111">
        <v>0.11700000000000001</v>
      </c>
      <c r="S713" s="124">
        <v>1946.5348597457621</v>
      </c>
      <c r="T713" s="124"/>
      <c r="U713" s="124">
        <v>11681.180054661019</v>
      </c>
      <c r="V713" s="124">
        <v>4.9278601694915274</v>
      </c>
      <c r="W713" s="7">
        <v>0.18141171993911723</v>
      </c>
      <c r="X713" s="7">
        <v>2.2883999999999998</v>
      </c>
      <c r="Y713" s="122">
        <v>47.3</v>
      </c>
      <c r="Z713" s="99">
        <v>24.1</v>
      </c>
      <c r="AA713" s="122">
        <f t="shared" si="140"/>
        <v>15.834620096</v>
      </c>
      <c r="AB713" s="122">
        <f t="shared" si="141"/>
        <v>10844.262295081968</v>
      </c>
      <c r="AC713" t="s">
        <v>1127</v>
      </c>
    </row>
    <row r="714" spans="1:29" x14ac:dyDescent="0.35">
      <c r="A714" s="34" t="s">
        <v>90</v>
      </c>
      <c r="B714" s="34">
        <v>4</v>
      </c>
      <c r="C714" s="8" t="s">
        <v>45</v>
      </c>
      <c r="D714" s="14">
        <v>5</v>
      </c>
      <c r="E714" s="34">
        <v>3510</v>
      </c>
      <c r="F714" s="34">
        <v>3510</v>
      </c>
      <c r="G714" s="34">
        <v>3266.3</v>
      </c>
      <c r="H714" s="8">
        <v>5</v>
      </c>
      <c r="I714" s="8"/>
      <c r="J714" s="8"/>
      <c r="K714" s="8"/>
      <c r="L714" s="8"/>
      <c r="M714" s="8"/>
      <c r="N714" s="8"/>
      <c r="O714" s="8"/>
      <c r="P714" s="8">
        <v>215.09299999999999</v>
      </c>
      <c r="Q714" s="7" t="s">
        <v>91</v>
      </c>
      <c r="R714" s="111">
        <v>0.121</v>
      </c>
      <c r="S714" s="124">
        <v>2011.5605108247439</v>
      </c>
      <c r="T714" s="124"/>
      <c r="U714" s="124">
        <v>11361.42942422681</v>
      </c>
      <c r="V714" s="124">
        <v>6.711427835051551</v>
      </c>
      <c r="W714" s="7">
        <v>0.18555266788237637</v>
      </c>
      <c r="X714" s="7">
        <v>1.6196999999999999</v>
      </c>
      <c r="Y714" s="122">
        <v>46.1</v>
      </c>
      <c r="Z714" s="99">
        <v>24.1</v>
      </c>
      <c r="AA714" s="122">
        <f t="shared" si="140"/>
        <v>0</v>
      </c>
      <c r="AB714" s="122" t="e">
        <f t="shared" si="141"/>
        <v>#DIV/0!</v>
      </c>
      <c r="AC714" t="s">
        <v>1128</v>
      </c>
    </row>
    <row r="715" spans="1:29" x14ac:dyDescent="0.35">
      <c r="A715" s="34" t="s">
        <v>90</v>
      </c>
      <c r="B715" s="34">
        <v>4</v>
      </c>
      <c r="C715" s="8" t="s">
        <v>45</v>
      </c>
      <c r="D715" s="14">
        <v>4</v>
      </c>
      <c r="E715" s="34">
        <v>3495</v>
      </c>
      <c r="F715" s="34">
        <v>3495</v>
      </c>
      <c r="G715" s="34">
        <v>3251.3</v>
      </c>
      <c r="H715" s="8">
        <v>5</v>
      </c>
      <c r="I715" s="8">
        <v>116</v>
      </c>
      <c r="J715" s="8">
        <v>14.9</v>
      </c>
      <c r="K715" s="8">
        <v>9.4E-2</v>
      </c>
      <c r="L715" s="8">
        <v>2218</v>
      </c>
      <c r="M715" s="8">
        <v>0.217</v>
      </c>
      <c r="N715" s="8">
        <v>1233</v>
      </c>
      <c r="O715" s="8">
        <v>32.200000000000003</v>
      </c>
      <c r="P715" s="8">
        <v>215.09299999999999</v>
      </c>
      <c r="Q715" s="7" t="s">
        <v>91</v>
      </c>
      <c r="R715" s="111">
        <v>0.121</v>
      </c>
      <c r="S715" s="124">
        <v>2011.5605108247439</v>
      </c>
      <c r="T715" s="124"/>
      <c r="U715" s="124">
        <v>11361.42942422681</v>
      </c>
      <c r="V715" s="124">
        <v>6.711427835051551</v>
      </c>
      <c r="W715" s="7">
        <v>0.18555266788237637</v>
      </c>
      <c r="X715" s="7">
        <v>1.6196999999999999</v>
      </c>
      <c r="Y715" s="122">
        <v>46.1</v>
      </c>
      <c r="Z715" s="99">
        <v>24.1</v>
      </c>
      <c r="AA715" s="122">
        <f t="shared" si="140"/>
        <v>8.2534556800000001</v>
      </c>
      <c r="AB715" s="122">
        <f t="shared" si="141"/>
        <v>23595.744680851065</v>
      </c>
      <c r="AC715" t="s">
        <v>1129</v>
      </c>
    </row>
    <row r="716" spans="1:29" x14ac:dyDescent="0.35">
      <c r="A716" s="34" t="s">
        <v>90</v>
      </c>
      <c r="B716" s="34">
        <v>4</v>
      </c>
      <c r="C716" s="8" t="s">
        <v>45</v>
      </c>
      <c r="D716" s="14">
        <v>3</v>
      </c>
      <c r="E716" s="34">
        <v>3481</v>
      </c>
      <c r="F716" s="34">
        <v>3481</v>
      </c>
      <c r="G716" s="34">
        <v>3237.3</v>
      </c>
      <c r="H716" s="8">
        <v>5</v>
      </c>
      <c r="I716" s="8">
        <v>135.19999999999999</v>
      </c>
      <c r="J716" s="8">
        <v>11.9</v>
      </c>
      <c r="K716" s="8">
        <v>9.4E-2</v>
      </c>
      <c r="L716" s="8">
        <v>2279</v>
      </c>
      <c r="M716" s="8">
        <v>0.221</v>
      </c>
      <c r="N716" s="8">
        <v>1173</v>
      </c>
      <c r="O716" s="8">
        <v>26.4</v>
      </c>
      <c r="P716" s="8">
        <v>215.09299999999999</v>
      </c>
      <c r="Q716" s="7" t="s">
        <v>91</v>
      </c>
      <c r="R716" s="111">
        <v>0.121</v>
      </c>
      <c r="S716" s="124">
        <v>2011.5605108247439</v>
      </c>
      <c r="T716" s="124"/>
      <c r="U716" s="124">
        <v>11361.42942422681</v>
      </c>
      <c r="V716" s="124">
        <v>6.711427835051551</v>
      </c>
      <c r="W716" s="7">
        <v>0.18555266788237637</v>
      </c>
      <c r="X716" s="7">
        <v>1.6196999999999999</v>
      </c>
      <c r="Y716" s="122">
        <v>46.1</v>
      </c>
      <c r="Z716" s="99">
        <v>24.1</v>
      </c>
      <c r="AA716" s="122">
        <f t="shared" si="140"/>
        <v>7.6827237759999987</v>
      </c>
      <c r="AB716" s="122">
        <f t="shared" si="141"/>
        <v>24244.680851063829</v>
      </c>
      <c r="AC716" t="s">
        <v>1130</v>
      </c>
    </row>
    <row r="717" spans="1:29" x14ac:dyDescent="0.35">
      <c r="A717" s="34" t="s">
        <v>90</v>
      </c>
      <c r="B717" s="34">
        <v>4</v>
      </c>
      <c r="C717" s="8" t="s">
        <v>45</v>
      </c>
      <c r="D717" s="14">
        <v>2</v>
      </c>
      <c r="E717" s="34">
        <v>3471.2</v>
      </c>
      <c r="F717" s="34">
        <v>3471</v>
      </c>
      <c r="G717" s="34">
        <v>3227.5</v>
      </c>
      <c r="H717" s="8">
        <v>5</v>
      </c>
      <c r="I717" s="8">
        <v>143</v>
      </c>
      <c r="J717" s="8">
        <v>10.3</v>
      </c>
      <c r="K717" s="8">
        <v>0.1</v>
      </c>
      <c r="L717" s="8">
        <v>2437</v>
      </c>
      <c r="M717" s="8">
        <v>0.251</v>
      </c>
      <c r="N717" s="8">
        <v>1110</v>
      </c>
      <c r="O717" s="8">
        <v>23.6</v>
      </c>
      <c r="P717" s="8">
        <v>215.09299999999999</v>
      </c>
      <c r="Q717" s="7" t="s">
        <v>91</v>
      </c>
      <c r="R717" s="111">
        <v>0.121</v>
      </c>
      <c r="S717" s="124">
        <v>2011.5605108247439</v>
      </c>
      <c r="T717" s="124"/>
      <c r="U717" s="124">
        <v>11361.42942422681</v>
      </c>
      <c r="V717" s="124">
        <v>6.711427835051551</v>
      </c>
      <c r="W717" s="7">
        <v>0.18555266788237637</v>
      </c>
      <c r="X717" s="7">
        <v>1.6196999999999999</v>
      </c>
      <c r="Y717" s="122">
        <v>46.1</v>
      </c>
      <c r="Z717" s="99">
        <v>24.1</v>
      </c>
      <c r="AA717" s="122">
        <f t="shared" si="140"/>
        <v>7.4823320000000004</v>
      </c>
      <c r="AB717" s="122">
        <f t="shared" si="141"/>
        <v>24370</v>
      </c>
      <c r="AC717" t="s">
        <v>1131</v>
      </c>
    </row>
    <row r="718" spans="1:29" x14ac:dyDescent="0.35">
      <c r="A718" s="34" t="s">
        <v>90</v>
      </c>
      <c r="B718" s="34">
        <v>4</v>
      </c>
      <c r="C718" s="8" t="s">
        <v>45</v>
      </c>
      <c r="D718" s="14">
        <v>1</v>
      </c>
      <c r="E718" s="34">
        <v>3461</v>
      </c>
      <c r="F718" s="34">
        <v>3461</v>
      </c>
      <c r="G718" s="34">
        <v>3217.2</v>
      </c>
      <c r="H718" s="8">
        <v>5</v>
      </c>
      <c r="I718" s="8">
        <v>119</v>
      </c>
      <c r="J718" s="8">
        <v>39</v>
      </c>
      <c r="K718" s="8">
        <v>0.125</v>
      </c>
      <c r="L718" s="8">
        <v>1650</v>
      </c>
      <c r="M718" s="8">
        <v>0.38200000000000001</v>
      </c>
      <c r="N718" s="8">
        <v>1563</v>
      </c>
      <c r="O718" s="8">
        <v>39.799999999999997</v>
      </c>
      <c r="P718" s="8">
        <v>215.09299999999999</v>
      </c>
      <c r="Q718" s="7" t="s">
        <v>91</v>
      </c>
      <c r="R718" s="111">
        <v>0.121</v>
      </c>
      <c r="S718" s="124">
        <v>2011.5605108247439</v>
      </c>
      <c r="T718" s="124"/>
      <c r="U718" s="124">
        <v>11361.42942422681</v>
      </c>
      <c r="V718" s="124">
        <v>6.711427835051551</v>
      </c>
      <c r="W718" s="7">
        <v>0.18555266788237637</v>
      </c>
      <c r="X718" s="7">
        <v>1.6196999999999999</v>
      </c>
      <c r="Y718" s="122">
        <v>46.1</v>
      </c>
      <c r="Z718" s="99">
        <v>24.1</v>
      </c>
      <c r="AA718" s="122">
        <f t="shared" si="140"/>
        <v>29.47035</v>
      </c>
      <c r="AB718" s="122">
        <f t="shared" si="141"/>
        <v>13200</v>
      </c>
      <c r="AC718" t="s">
        <v>1132</v>
      </c>
    </row>
    <row r="719" spans="1:29" x14ac:dyDescent="0.35">
      <c r="A719" s="34" t="s">
        <v>90</v>
      </c>
      <c r="B719" s="34">
        <v>5</v>
      </c>
      <c r="C719" s="8" t="s">
        <v>45</v>
      </c>
      <c r="D719" s="14">
        <v>3</v>
      </c>
      <c r="E719" s="34">
        <v>3433</v>
      </c>
      <c r="F719" s="34">
        <v>3433</v>
      </c>
      <c r="G719" s="34">
        <v>3189.3</v>
      </c>
      <c r="H719" s="8">
        <v>8</v>
      </c>
      <c r="I719" s="8">
        <v>111</v>
      </c>
      <c r="J719" s="8">
        <v>28.3</v>
      </c>
      <c r="K719" s="8">
        <v>0.14299999999999999</v>
      </c>
      <c r="L719" s="8">
        <v>2327</v>
      </c>
      <c r="M719" s="8">
        <v>0.373</v>
      </c>
      <c r="N719" s="8">
        <v>2496</v>
      </c>
      <c r="O719" s="8">
        <v>34.299999999999997</v>
      </c>
      <c r="P719" s="8">
        <v>216.626</v>
      </c>
      <c r="Q719" s="7">
        <v>1</v>
      </c>
      <c r="R719" s="111">
        <v>0.125</v>
      </c>
      <c r="S719" s="124">
        <v>1908.750247586207</v>
      </c>
      <c r="T719" s="124"/>
      <c r="U719" s="124">
        <v>11113.05892413794</v>
      </c>
      <c r="V719" s="124">
        <v>5.8085931034482776</v>
      </c>
      <c r="W719" s="7">
        <v>0.20353591073761884</v>
      </c>
      <c r="X719" s="7">
        <v>1.2485999999999999</v>
      </c>
      <c r="Y719" s="122">
        <v>44.6</v>
      </c>
      <c r="Z719" s="99">
        <v>24.1</v>
      </c>
      <c r="AA719" s="122">
        <f t="shared" si="140"/>
        <v>22.819659719999997</v>
      </c>
      <c r="AB719" s="122">
        <f t="shared" si="141"/>
        <v>16272.727272727274</v>
      </c>
      <c r="AC719" t="s">
        <v>1133</v>
      </c>
    </row>
    <row r="720" spans="1:29" x14ac:dyDescent="0.35">
      <c r="A720" s="34" t="s">
        <v>90</v>
      </c>
      <c r="B720" s="34">
        <v>5</v>
      </c>
      <c r="C720" s="8" t="s">
        <v>45</v>
      </c>
      <c r="D720" s="14">
        <v>2</v>
      </c>
      <c r="E720" s="34">
        <v>3422</v>
      </c>
      <c r="F720" s="34">
        <v>3423</v>
      </c>
      <c r="G720" s="34">
        <v>3179.2</v>
      </c>
      <c r="H720" s="8">
        <v>10</v>
      </c>
      <c r="I720" s="8">
        <v>212</v>
      </c>
      <c r="J720" s="8">
        <v>10.5</v>
      </c>
      <c r="K720" s="8">
        <v>0.13600000000000001</v>
      </c>
      <c r="L720" s="8">
        <v>2747</v>
      </c>
      <c r="M720" s="8">
        <v>0.33</v>
      </c>
      <c r="N720" s="8">
        <v>2193</v>
      </c>
      <c r="O720" s="8">
        <v>15.8</v>
      </c>
      <c r="P720" s="8">
        <v>216.626</v>
      </c>
      <c r="Q720" s="7">
        <v>1</v>
      </c>
      <c r="R720" s="111">
        <v>0.125</v>
      </c>
      <c r="S720" s="124">
        <v>1908.750247586207</v>
      </c>
      <c r="T720" s="124"/>
      <c r="U720" s="124">
        <v>11113.05892413794</v>
      </c>
      <c r="V720" s="124">
        <v>5.8085931034482776</v>
      </c>
      <c r="W720" s="7">
        <v>0.20353591073761884</v>
      </c>
      <c r="X720" s="7">
        <v>1.2485999999999999</v>
      </c>
      <c r="Y720" s="122">
        <v>44.6</v>
      </c>
      <c r="Z720" s="99">
        <v>24.1</v>
      </c>
      <c r="AA720" s="122">
        <f t="shared" si="140"/>
        <v>15.378988800000002</v>
      </c>
      <c r="AB720" s="122">
        <f t="shared" si="141"/>
        <v>20198.529411764703</v>
      </c>
      <c r="AC720" t="s">
        <v>1134</v>
      </c>
    </row>
    <row r="721" spans="1:29" x14ac:dyDescent="0.35">
      <c r="A721" s="34" t="s">
        <v>90</v>
      </c>
      <c r="B721" s="34">
        <v>5</v>
      </c>
      <c r="C721" s="8" t="s">
        <v>45</v>
      </c>
      <c r="D721" s="14">
        <v>1</v>
      </c>
      <c r="E721" s="34">
        <v>3409</v>
      </c>
      <c r="F721" s="34">
        <v>3410</v>
      </c>
      <c r="G721" s="34">
        <v>3165.7</v>
      </c>
      <c r="H721" s="8">
        <v>6</v>
      </c>
      <c r="I721" s="8">
        <v>142</v>
      </c>
      <c r="J721" s="8">
        <v>16</v>
      </c>
      <c r="K721" s="8">
        <v>0.13500000000000001</v>
      </c>
      <c r="L721" s="8">
        <v>2631</v>
      </c>
      <c r="M721" s="8">
        <v>0.34200000000000003</v>
      </c>
      <c r="N721" s="8">
        <v>2700</v>
      </c>
      <c r="O721" s="8">
        <v>29</v>
      </c>
      <c r="P721" s="8">
        <v>216.626</v>
      </c>
      <c r="Q721" s="7">
        <v>1</v>
      </c>
      <c r="R721" s="111">
        <v>0.125</v>
      </c>
      <c r="S721" s="124">
        <v>1908.750247586207</v>
      </c>
      <c r="T721" s="124"/>
      <c r="U721" s="124">
        <v>11113.05892413794</v>
      </c>
      <c r="V721" s="124">
        <v>5.8085931034482776</v>
      </c>
      <c r="W721" s="7">
        <v>0.20353591073761884</v>
      </c>
      <c r="X721" s="7">
        <v>1.2485999999999999</v>
      </c>
      <c r="Y721" s="122">
        <v>44.6</v>
      </c>
      <c r="Z721" s="99">
        <v>24.1</v>
      </c>
      <c r="AA721" s="122">
        <f t="shared" si="140"/>
        <v>15.581376000000001</v>
      </c>
      <c r="AB721" s="122">
        <f t="shared" si="141"/>
        <v>19488.888888888887</v>
      </c>
      <c r="AC721" t="s">
        <v>1135</v>
      </c>
    </row>
    <row r="722" spans="1:29" x14ac:dyDescent="0.35">
      <c r="A722" s="34" t="s">
        <v>90</v>
      </c>
      <c r="B722" s="34">
        <v>6</v>
      </c>
      <c r="C722" s="8" t="s">
        <v>46</v>
      </c>
      <c r="D722" s="14">
        <v>4</v>
      </c>
      <c r="E722" s="34">
        <v>3366</v>
      </c>
      <c r="F722" s="34">
        <v>3366</v>
      </c>
      <c r="G722" s="34">
        <v>3122.3</v>
      </c>
      <c r="H722" s="8">
        <v>8</v>
      </c>
      <c r="I722" s="8">
        <v>107</v>
      </c>
      <c r="J722" s="8">
        <v>49</v>
      </c>
      <c r="K722" s="8">
        <v>6.8000000000000005E-2</v>
      </c>
      <c r="L722" s="8">
        <v>681</v>
      </c>
      <c r="M722" s="8">
        <v>0.439</v>
      </c>
      <c r="N722" s="8">
        <v>1064</v>
      </c>
      <c r="O722" s="8">
        <v>15</v>
      </c>
      <c r="P722" s="8">
        <v>309.98599999999999</v>
      </c>
      <c r="Q722" s="7">
        <v>0.8</v>
      </c>
      <c r="R722" s="111">
        <v>0.114</v>
      </c>
      <c r="S722" s="124">
        <v>2132.148430448719</v>
      </c>
      <c r="T722" s="124"/>
      <c r="U722" s="124">
        <v>10705.32062788461</v>
      </c>
      <c r="V722" s="124">
        <v>2.6127673076923048</v>
      </c>
      <c r="W722" s="7">
        <v>0.38826101855894629</v>
      </c>
      <c r="X722" s="7">
        <v>4.0175999999999989</v>
      </c>
      <c r="Y722" s="122">
        <v>61.4</v>
      </c>
      <c r="Z722" s="99">
        <v>32.700000000000003</v>
      </c>
      <c r="AA722" s="122">
        <f t="shared" si="140"/>
        <v>18.1114192</v>
      </c>
      <c r="AB722" s="122">
        <f t="shared" si="141"/>
        <v>10014.705882352941</v>
      </c>
      <c r="AC722" t="s">
        <v>1136</v>
      </c>
    </row>
    <row r="723" spans="1:29" x14ac:dyDescent="0.35">
      <c r="A723" s="34" t="s">
        <v>90</v>
      </c>
      <c r="B723" s="34">
        <v>6</v>
      </c>
      <c r="C723" s="8" t="s">
        <v>46</v>
      </c>
      <c r="D723" s="14">
        <v>3</v>
      </c>
      <c r="E723" s="34">
        <v>3345.9</v>
      </c>
      <c r="F723" s="34">
        <v>3346.9</v>
      </c>
      <c r="G723" s="34">
        <v>3102.2</v>
      </c>
      <c r="H723" s="8">
        <v>10</v>
      </c>
      <c r="I723" s="8">
        <v>269</v>
      </c>
      <c r="J723" s="8">
        <v>15.7</v>
      </c>
      <c r="K723" s="8">
        <v>6.8000000000000005E-2</v>
      </c>
      <c r="L723" s="8">
        <v>921</v>
      </c>
      <c r="M723" s="8">
        <v>0.28100000000000003</v>
      </c>
      <c r="N723" s="8">
        <v>961</v>
      </c>
      <c r="O723" s="8">
        <v>658</v>
      </c>
      <c r="P723" s="8">
        <v>309.98599999999999</v>
      </c>
      <c r="Q723" s="7">
        <v>0.8</v>
      </c>
      <c r="R723" s="111">
        <v>0.114</v>
      </c>
      <c r="S723" s="124">
        <v>2132.148430448719</v>
      </c>
      <c r="T723" s="124"/>
      <c r="U723" s="124">
        <v>10705.32062788461</v>
      </c>
      <c r="V723" s="124">
        <v>2.6127673076923048</v>
      </c>
      <c r="W723" s="7">
        <v>0.38826101855894629</v>
      </c>
      <c r="X723" s="7">
        <v>4.0175999999999989</v>
      </c>
      <c r="Y723" s="122">
        <v>61.4</v>
      </c>
      <c r="Z723" s="99">
        <v>32.700000000000003</v>
      </c>
      <c r="AA723" s="122">
        <f t="shared" si="140"/>
        <v>14.588967520000001</v>
      </c>
      <c r="AB723" s="122">
        <f t="shared" si="141"/>
        <v>13544.117647058823</v>
      </c>
      <c r="AC723" t="s">
        <v>1137</v>
      </c>
    </row>
    <row r="724" spans="1:29" x14ac:dyDescent="0.35">
      <c r="A724" s="34" t="s">
        <v>90</v>
      </c>
      <c r="B724" s="34">
        <v>6</v>
      </c>
      <c r="C724" s="8" t="s">
        <v>46</v>
      </c>
      <c r="D724" s="14">
        <v>2</v>
      </c>
      <c r="E724" s="34">
        <v>3331</v>
      </c>
      <c r="F724" s="34">
        <v>3331</v>
      </c>
      <c r="G724" s="34">
        <v>3087.3</v>
      </c>
      <c r="H724" s="8">
        <v>6</v>
      </c>
      <c r="I724" s="8">
        <v>125</v>
      </c>
      <c r="J724" s="8">
        <v>27</v>
      </c>
      <c r="K724" s="8">
        <v>8.3000000000000004E-2</v>
      </c>
      <c r="L724" s="8">
        <v>686</v>
      </c>
      <c r="M724" s="8">
        <v>0.436</v>
      </c>
      <c r="N724" s="8">
        <v>1058</v>
      </c>
      <c r="O724" s="8">
        <v>12.9</v>
      </c>
      <c r="P724" s="8">
        <v>309.98599999999999</v>
      </c>
      <c r="Q724" s="7">
        <v>0.8</v>
      </c>
      <c r="R724" s="111">
        <v>0.114</v>
      </c>
      <c r="S724" s="124">
        <v>2132.148430448719</v>
      </c>
      <c r="T724" s="124"/>
      <c r="U724" s="124">
        <v>10705.32062788461</v>
      </c>
      <c r="V724" s="124">
        <v>2.6127673076923048</v>
      </c>
      <c r="W724" s="7">
        <v>0.38826101855894629</v>
      </c>
      <c r="X724" s="7">
        <v>4.0175999999999989</v>
      </c>
      <c r="Y724" s="122">
        <v>61.4</v>
      </c>
      <c r="Z724" s="99">
        <v>32.700000000000003</v>
      </c>
      <c r="AA724" s="122">
        <f t="shared" si="140"/>
        <v>14.23035</v>
      </c>
      <c r="AB724" s="122">
        <f t="shared" si="141"/>
        <v>8265.0602409638541</v>
      </c>
      <c r="AC724" t="s">
        <v>1138</v>
      </c>
    </row>
    <row r="725" spans="1:29" x14ac:dyDescent="0.35">
      <c r="A725" s="34" t="s">
        <v>90</v>
      </c>
      <c r="B725" s="34">
        <v>6</v>
      </c>
      <c r="C725" s="8" t="s">
        <v>46</v>
      </c>
      <c r="D725" s="14">
        <v>1</v>
      </c>
      <c r="E725" s="34">
        <v>3295</v>
      </c>
      <c r="F725" s="34">
        <v>3295</v>
      </c>
      <c r="G725" s="34">
        <v>3051</v>
      </c>
      <c r="H725" s="8">
        <v>6</v>
      </c>
      <c r="I725" s="8">
        <v>162.6</v>
      </c>
      <c r="J725" s="8">
        <v>30.5</v>
      </c>
      <c r="K725" s="8">
        <v>7.6999999999999999E-2</v>
      </c>
      <c r="L725" s="8">
        <v>990</v>
      </c>
      <c r="M725" s="8">
        <v>0.47099999999999997</v>
      </c>
      <c r="N725" s="8">
        <v>1278</v>
      </c>
      <c r="O725" s="8">
        <v>12</v>
      </c>
      <c r="P725" s="8">
        <v>309.98599999999999</v>
      </c>
      <c r="Q725" s="7">
        <v>0.8</v>
      </c>
      <c r="R725" s="111">
        <v>0.114</v>
      </c>
      <c r="S725" s="124">
        <v>2132.148430448719</v>
      </c>
      <c r="T725" s="124"/>
      <c r="U725" s="124">
        <v>10705.32062788461</v>
      </c>
      <c r="V725" s="124">
        <v>2.6127673076923048</v>
      </c>
      <c r="W725" s="7">
        <v>0.38826101855894629</v>
      </c>
      <c r="X725" s="7">
        <v>4.0175999999999989</v>
      </c>
      <c r="Y725" s="122">
        <v>61.4</v>
      </c>
      <c r="Z725" s="99">
        <v>32.700000000000003</v>
      </c>
      <c r="AA725" s="122">
        <f t="shared" si="140"/>
        <v>19.39879788</v>
      </c>
      <c r="AB725" s="122">
        <f t="shared" si="141"/>
        <v>12857.142857142857</v>
      </c>
      <c r="AC725" t="s">
        <v>1139</v>
      </c>
    </row>
    <row r="726" spans="1:29" x14ac:dyDescent="0.35">
      <c r="A726" s="34" t="s">
        <v>92</v>
      </c>
      <c r="B726" s="13">
        <v>6</v>
      </c>
      <c r="C726" s="8" t="s">
        <v>46</v>
      </c>
      <c r="D726" s="13">
        <v>1</v>
      </c>
      <c r="E726" s="13">
        <v>2993</v>
      </c>
      <c r="F726" s="13">
        <v>2993.8</v>
      </c>
      <c r="G726" s="48">
        <f>E726-87</f>
        <v>2906</v>
      </c>
      <c r="H726" s="8">
        <v>7</v>
      </c>
      <c r="I726" s="8">
        <v>118</v>
      </c>
      <c r="J726" s="8">
        <v>24.7</v>
      </c>
      <c r="K726" s="8">
        <v>0.26900000000000002</v>
      </c>
      <c r="L726" s="8">
        <v>2129</v>
      </c>
      <c r="M726" s="8">
        <v>0.58799999999999997</v>
      </c>
      <c r="N726" s="8">
        <v>3149</v>
      </c>
      <c r="O726" s="8">
        <v>323.39999999999998</v>
      </c>
      <c r="P726" s="8">
        <v>317.48899999999998</v>
      </c>
      <c r="Q726" s="7">
        <v>0.85111099163129955</v>
      </c>
      <c r="R726" s="111">
        <v>0.129</v>
      </c>
      <c r="S726" s="124">
        <v>1354.1370343511451</v>
      </c>
      <c r="T726" s="124">
        <v>6500.7041977099243</v>
      </c>
      <c r="U726" s="124">
        <v>10080.552646564891</v>
      </c>
      <c r="V726" s="124">
        <v>2.6314870229007639</v>
      </c>
      <c r="W726" s="7">
        <v>0.1926941809792361</v>
      </c>
      <c r="X726" s="7">
        <v>2.2551000000000001</v>
      </c>
      <c r="Y726" s="122">
        <v>43</v>
      </c>
      <c r="Z726" s="99">
        <v>30</v>
      </c>
      <c r="AA726" s="122">
        <f t="shared" si="140"/>
        <v>39.828591920000001</v>
      </c>
      <c r="AB726" s="122">
        <f t="shared" si="141"/>
        <v>7914.4981412639399</v>
      </c>
      <c r="AC726" t="s">
        <v>1140</v>
      </c>
    </row>
    <row r="727" spans="1:29" x14ac:dyDescent="0.35">
      <c r="A727" s="34" t="s">
        <v>92</v>
      </c>
      <c r="B727" s="13">
        <f t="shared" ref="B727:B729" si="142">B726</f>
        <v>6</v>
      </c>
      <c r="C727" s="8" t="s">
        <v>46</v>
      </c>
      <c r="D727" s="13">
        <v>2</v>
      </c>
      <c r="E727" s="13">
        <v>3003</v>
      </c>
      <c r="F727" s="13">
        <v>3004</v>
      </c>
      <c r="G727" s="48">
        <f t="shared" ref="G727:G751" si="143">E727-87</f>
        <v>2916</v>
      </c>
      <c r="H727" s="8">
        <v>9</v>
      </c>
      <c r="I727" s="8">
        <v>118</v>
      </c>
      <c r="J727" s="8">
        <v>24.7</v>
      </c>
      <c r="K727" s="8">
        <v>0.26900000000000002</v>
      </c>
      <c r="L727" s="8">
        <v>2129</v>
      </c>
      <c r="M727" s="8">
        <v>0.58799999999999997</v>
      </c>
      <c r="N727" s="8">
        <v>3149</v>
      </c>
      <c r="O727" s="8">
        <v>323.39999999999998</v>
      </c>
      <c r="P727" s="8">
        <v>317.48899999999998</v>
      </c>
      <c r="Q727" s="7">
        <v>0.85111099163129955</v>
      </c>
      <c r="R727" s="111">
        <v>0.129</v>
      </c>
      <c r="S727" s="124">
        <v>1354.1370343511451</v>
      </c>
      <c r="T727" s="124">
        <v>6500.7041977099243</v>
      </c>
      <c r="U727" s="124">
        <v>10080.552646564891</v>
      </c>
      <c r="V727" s="124">
        <v>2.6314870229007639</v>
      </c>
      <c r="W727" s="7">
        <v>0.1926941809792361</v>
      </c>
      <c r="X727" s="7">
        <v>2.2551000000000001</v>
      </c>
      <c r="Y727" s="122">
        <v>43</v>
      </c>
      <c r="Z727" s="99">
        <v>30</v>
      </c>
      <c r="AA727" s="122">
        <f t="shared" si="140"/>
        <v>39.828591920000001</v>
      </c>
      <c r="AB727" s="122">
        <f t="shared" si="141"/>
        <v>7914.4981412639399</v>
      </c>
      <c r="AC727" t="s">
        <v>1141</v>
      </c>
    </row>
    <row r="728" spans="1:29" x14ac:dyDescent="0.35">
      <c r="A728" s="34" t="s">
        <v>92</v>
      </c>
      <c r="B728" s="13">
        <f t="shared" si="142"/>
        <v>6</v>
      </c>
      <c r="C728" s="8" t="s">
        <v>46</v>
      </c>
      <c r="D728" s="13">
        <v>3</v>
      </c>
      <c r="E728" s="13">
        <v>3014</v>
      </c>
      <c r="F728" s="13">
        <v>3014.8</v>
      </c>
      <c r="G728" s="48">
        <f t="shared" si="143"/>
        <v>2927</v>
      </c>
      <c r="H728" s="8">
        <v>7</v>
      </c>
      <c r="I728" s="8">
        <v>118</v>
      </c>
      <c r="J728" s="8">
        <v>20.7</v>
      </c>
      <c r="K728" s="8">
        <v>0.246</v>
      </c>
      <c r="L728" s="8">
        <v>1916</v>
      </c>
      <c r="M728" s="8">
        <v>0.50700000000000001</v>
      </c>
      <c r="N728" s="8">
        <v>2613</v>
      </c>
      <c r="O728" s="8">
        <v>12.4</v>
      </c>
      <c r="P728" s="8">
        <v>317.48899999999998</v>
      </c>
      <c r="Q728" s="7">
        <v>0.85111099163129955</v>
      </c>
      <c r="R728" s="111">
        <v>0.129</v>
      </c>
      <c r="S728" s="124">
        <v>1354.1370343511451</v>
      </c>
      <c r="T728" s="124">
        <v>6500.7041977099243</v>
      </c>
      <c r="U728" s="124">
        <v>10080.552646564891</v>
      </c>
      <c r="V728" s="124">
        <v>2.6314870229007639</v>
      </c>
      <c r="W728" s="7">
        <v>0.1926941809792361</v>
      </c>
      <c r="X728" s="7">
        <v>2.2551000000000001</v>
      </c>
      <c r="Y728" s="122">
        <v>43</v>
      </c>
      <c r="Z728" s="99">
        <v>30</v>
      </c>
      <c r="AA728" s="122">
        <f t="shared" si="140"/>
        <v>30.524683679999999</v>
      </c>
      <c r="AB728" s="122">
        <f t="shared" si="141"/>
        <v>7788.6178861788621</v>
      </c>
      <c r="AC728" t="s">
        <v>1142</v>
      </c>
    </row>
    <row r="729" spans="1:29" x14ac:dyDescent="0.35">
      <c r="A729" s="34" t="s">
        <v>92</v>
      </c>
      <c r="B729" s="13">
        <f t="shared" si="142"/>
        <v>6</v>
      </c>
      <c r="C729" s="8" t="s">
        <v>46</v>
      </c>
      <c r="D729" s="13">
        <v>4</v>
      </c>
      <c r="E729" s="13">
        <v>3025</v>
      </c>
      <c r="F729" s="13">
        <v>3025.8</v>
      </c>
      <c r="G729" s="48">
        <f t="shared" si="143"/>
        <v>2938</v>
      </c>
      <c r="H729" s="8">
        <v>7</v>
      </c>
      <c r="I729" s="8">
        <v>118</v>
      </c>
      <c r="J729" s="8">
        <v>20.7</v>
      </c>
      <c r="K729" s="8">
        <v>0.246</v>
      </c>
      <c r="L729" s="8">
        <v>1916</v>
      </c>
      <c r="M729" s="8">
        <v>0.50700000000000001</v>
      </c>
      <c r="N729" s="8">
        <v>2613</v>
      </c>
      <c r="O729" s="8">
        <v>12.4</v>
      </c>
      <c r="P729" s="8">
        <v>317.48899999999998</v>
      </c>
      <c r="Q729" s="7">
        <v>0.85111099163129955</v>
      </c>
      <c r="R729" s="111">
        <v>0.129</v>
      </c>
      <c r="S729" s="124">
        <v>1354.1370343511451</v>
      </c>
      <c r="T729" s="124">
        <v>6500.7041977099243</v>
      </c>
      <c r="U729" s="124">
        <v>10080.552646564891</v>
      </c>
      <c r="V729" s="124">
        <v>2.6314870229007639</v>
      </c>
      <c r="W729" s="7">
        <v>0.1926941809792361</v>
      </c>
      <c r="X729" s="7">
        <v>2.2551000000000001</v>
      </c>
      <c r="Y729" s="122">
        <v>43</v>
      </c>
      <c r="Z729" s="99">
        <v>30</v>
      </c>
      <c r="AA729" s="122">
        <f t="shared" si="140"/>
        <v>30.524683679999999</v>
      </c>
      <c r="AB729" s="122">
        <f t="shared" si="141"/>
        <v>7788.6178861788621</v>
      </c>
      <c r="AC729" t="s">
        <v>1143</v>
      </c>
    </row>
    <row r="730" spans="1:29" x14ac:dyDescent="0.35">
      <c r="A730" s="34" t="s">
        <v>92</v>
      </c>
      <c r="B730" s="13">
        <v>5</v>
      </c>
      <c r="C730" s="8" t="s">
        <v>45</v>
      </c>
      <c r="D730" s="14">
        <v>1</v>
      </c>
      <c r="E730" s="13">
        <v>3047</v>
      </c>
      <c r="F730" s="13">
        <v>3047.8</v>
      </c>
      <c r="G730" s="48">
        <f t="shared" si="143"/>
        <v>2960</v>
      </c>
      <c r="H730" s="8">
        <v>7</v>
      </c>
      <c r="I730" s="8">
        <v>179</v>
      </c>
      <c r="J730" s="8">
        <v>4.8</v>
      </c>
      <c r="K730" s="8">
        <v>0.27100000000000002</v>
      </c>
      <c r="L730" s="8">
        <v>1708</v>
      </c>
      <c r="M730" s="8">
        <v>0.622</v>
      </c>
      <c r="N730" s="8">
        <v>2710</v>
      </c>
      <c r="O730" s="8">
        <v>757</v>
      </c>
      <c r="P730" s="8">
        <v>201.47200000000001</v>
      </c>
      <c r="Q730" s="7">
        <v>0.9528950053386589</v>
      </c>
      <c r="R730" s="111">
        <v>8.4000000000000005E-2</v>
      </c>
      <c r="S730" s="124">
        <v>2551.1049473684188</v>
      </c>
      <c r="T730" s="124">
        <v>6803.0391015789464</v>
      </c>
      <c r="U730" s="124">
        <v>10318.850864736831</v>
      </c>
      <c r="V730" s="124">
        <v>6.2210078947368448</v>
      </c>
      <c r="W730" s="7">
        <v>0.1173125</v>
      </c>
      <c r="X730" s="7">
        <v>0.56309999999999993</v>
      </c>
      <c r="Y730" s="122">
        <v>58.5</v>
      </c>
      <c r="Z730" s="99">
        <v>30.2</v>
      </c>
      <c r="AA730" s="122">
        <f t="shared" si="140"/>
        <v>11.82843456</v>
      </c>
      <c r="AB730" s="122">
        <f t="shared" si="141"/>
        <v>6302.5830258302576</v>
      </c>
      <c r="AC730" t="s">
        <v>1144</v>
      </c>
    </row>
    <row r="731" spans="1:29" x14ac:dyDescent="0.35">
      <c r="A731" s="34" t="s">
        <v>92</v>
      </c>
      <c r="B731" s="13">
        <f t="shared" ref="B731:B733" si="144">B730</f>
        <v>5</v>
      </c>
      <c r="C731" s="8" t="s">
        <v>45</v>
      </c>
      <c r="D731" s="14">
        <v>2</v>
      </c>
      <c r="E731" s="13">
        <v>3073.4</v>
      </c>
      <c r="F731" s="13">
        <v>3074.2</v>
      </c>
      <c r="G731" s="48">
        <f t="shared" si="143"/>
        <v>2986.4</v>
      </c>
      <c r="H731" s="8">
        <v>7</v>
      </c>
      <c r="I731" s="8">
        <v>254</v>
      </c>
      <c r="J731" s="8">
        <v>5.3</v>
      </c>
      <c r="K731" s="8">
        <v>0.188</v>
      </c>
      <c r="L731" s="8">
        <v>1536</v>
      </c>
      <c r="M731" s="8">
        <v>0.438</v>
      </c>
      <c r="N731" s="8">
        <v>1458</v>
      </c>
      <c r="O731" s="8">
        <v>46.5</v>
      </c>
      <c r="P731" s="8">
        <v>201.47200000000001</v>
      </c>
      <c r="Q731" s="7">
        <v>0.9528950053386589</v>
      </c>
      <c r="R731" s="111">
        <v>8.4000000000000005E-2</v>
      </c>
      <c r="S731" s="124">
        <v>2551.1049473684188</v>
      </c>
      <c r="T731" s="124">
        <v>6803.0391015789464</v>
      </c>
      <c r="U731" s="124">
        <v>10318.850864736831</v>
      </c>
      <c r="V731" s="124">
        <v>6.2210078947368448</v>
      </c>
      <c r="W731" s="7">
        <v>0.1173125</v>
      </c>
      <c r="X731" s="7">
        <v>0.56309999999999993</v>
      </c>
      <c r="Y731" s="122">
        <v>58.5</v>
      </c>
      <c r="Z731" s="99">
        <v>30.2</v>
      </c>
      <c r="AA731" s="122">
        <f t="shared" si="140"/>
        <v>12.85674848</v>
      </c>
      <c r="AB731" s="122">
        <f t="shared" si="141"/>
        <v>8170.2127659574471</v>
      </c>
      <c r="AC731" t="s">
        <v>1145</v>
      </c>
    </row>
    <row r="732" spans="1:29" x14ac:dyDescent="0.35">
      <c r="A732" s="34" t="s">
        <v>92</v>
      </c>
      <c r="B732" s="13">
        <f t="shared" si="144"/>
        <v>5</v>
      </c>
      <c r="C732" s="8" t="s">
        <v>45</v>
      </c>
      <c r="D732" s="14">
        <v>3</v>
      </c>
      <c r="E732" s="13">
        <v>3085</v>
      </c>
      <c r="F732" s="13">
        <v>3085.8</v>
      </c>
      <c r="G732" s="48">
        <f t="shared" si="143"/>
        <v>2998</v>
      </c>
      <c r="H732" s="8">
        <v>7</v>
      </c>
      <c r="I732" s="8">
        <v>211</v>
      </c>
      <c r="J732" s="8">
        <v>4.2</v>
      </c>
      <c r="K732" s="8">
        <v>0.253</v>
      </c>
      <c r="L732" s="8">
        <v>1875</v>
      </c>
      <c r="M732" s="8">
        <v>0.56999999999999995</v>
      </c>
      <c r="N732" s="8">
        <v>2206</v>
      </c>
      <c r="O732" s="8">
        <v>39.6</v>
      </c>
      <c r="P732" s="8">
        <v>201.47200000000001</v>
      </c>
      <c r="Q732" s="7">
        <v>0.9528950053386589</v>
      </c>
      <c r="R732" s="111">
        <v>8.4000000000000005E-2</v>
      </c>
      <c r="S732" s="124">
        <v>2551.1049473684188</v>
      </c>
      <c r="T732" s="124">
        <v>6803.0391015789464</v>
      </c>
      <c r="U732" s="124">
        <v>10318.850864736831</v>
      </c>
      <c r="V732" s="124">
        <v>6.2210078947368448</v>
      </c>
      <c r="W732" s="7">
        <v>0.1173125</v>
      </c>
      <c r="X732" s="7">
        <v>0.56309999999999993</v>
      </c>
      <c r="Y732" s="122">
        <v>58.5</v>
      </c>
      <c r="Z732" s="99">
        <v>30.2</v>
      </c>
      <c r="AA732" s="122">
        <f t="shared" si="140"/>
        <v>11.38979688</v>
      </c>
      <c r="AB732" s="122">
        <f t="shared" si="141"/>
        <v>7411.067193675889</v>
      </c>
      <c r="AC732" t="s">
        <v>1146</v>
      </c>
    </row>
    <row r="733" spans="1:29" x14ac:dyDescent="0.35">
      <c r="A733" s="34" t="s">
        <v>92</v>
      </c>
      <c r="B733" s="13">
        <f t="shared" si="144"/>
        <v>5</v>
      </c>
      <c r="C733" s="8" t="s">
        <v>45</v>
      </c>
      <c r="D733" s="14">
        <v>4</v>
      </c>
      <c r="E733" s="13">
        <v>3089.5</v>
      </c>
      <c r="F733" s="13">
        <v>3090.5</v>
      </c>
      <c r="G733" s="48">
        <f t="shared" si="143"/>
        <v>3002.5</v>
      </c>
      <c r="H733" s="8">
        <v>9</v>
      </c>
      <c r="I733" s="8">
        <v>147</v>
      </c>
      <c r="J733" s="8">
        <v>6</v>
      </c>
      <c r="K733" s="8">
        <v>0.23499999999999999</v>
      </c>
      <c r="L733" s="8">
        <v>1794</v>
      </c>
      <c r="M733" s="8">
        <v>0.48699999999999999</v>
      </c>
      <c r="N733" s="8">
        <v>2223</v>
      </c>
      <c r="O733" s="8">
        <v>174.6</v>
      </c>
      <c r="P733" s="8">
        <v>201.47200000000001</v>
      </c>
      <c r="Q733" s="7">
        <v>0.9528950053386589</v>
      </c>
      <c r="R733" s="111">
        <v>8.4000000000000005E-2</v>
      </c>
      <c r="S733" s="124">
        <v>2551.1049473684188</v>
      </c>
      <c r="T733" s="124">
        <v>6803.0391015789464</v>
      </c>
      <c r="U733" s="124">
        <v>10318.850864736831</v>
      </c>
      <c r="V733" s="124">
        <v>6.2210078947368448</v>
      </c>
      <c r="W733" s="7">
        <v>0.1173125</v>
      </c>
      <c r="X733" s="7">
        <v>0.56309999999999993</v>
      </c>
      <c r="Y733" s="122">
        <v>58.5</v>
      </c>
      <c r="Z733" s="99">
        <v>30.2</v>
      </c>
      <c r="AA733" s="122">
        <f t="shared" si="140"/>
        <v>10.529315999999998</v>
      </c>
      <c r="AB733" s="122">
        <f t="shared" si="141"/>
        <v>7634.0425531914898</v>
      </c>
      <c r="AC733" t="s">
        <v>1147</v>
      </c>
    </row>
    <row r="734" spans="1:29" x14ac:dyDescent="0.35">
      <c r="A734" s="34" t="s">
        <v>92</v>
      </c>
      <c r="B734" s="13">
        <v>4</v>
      </c>
      <c r="C734" s="8" t="s">
        <v>45</v>
      </c>
      <c r="D734" s="14">
        <v>1</v>
      </c>
      <c r="E734" s="13">
        <v>3110.8</v>
      </c>
      <c r="F734" s="13">
        <v>3111.6</v>
      </c>
      <c r="G734" s="48">
        <f t="shared" si="143"/>
        <v>3023.8</v>
      </c>
      <c r="H734" s="8">
        <v>7</v>
      </c>
      <c r="I734" s="8">
        <v>129</v>
      </c>
      <c r="J734" s="8">
        <v>509</v>
      </c>
      <c r="K734" s="8">
        <v>0.09</v>
      </c>
      <c r="L734" s="8">
        <v>2896</v>
      </c>
      <c r="M734" s="8">
        <v>0.215</v>
      </c>
      <c r="N734" s="8">
        <v>825</v>
      </c>
      <c r="O734" s="8">
        <v>1.7</v>
      </c>
      <c r="P734" s="8">
        <v>150.90100000000001</v>
      </c>
      <c r="Q734" s="7">
        <v>1.0127702296948042</v>
      </c>
      <c r="R734" s="111">
        <v>0.122</v>
      </c>
      <c r="S734" s="124">
        <v>2428.173871739129</v>
      </c>
      <c r="T734" s="124">
        <v>6933.9766913043504</v>
      </c>
      <c r="U734" s="124">
        <v>10546.374132608689</v>
      </c>
      <c r="V734" s="124">
        <v>5.591799275362316</v>
      </c>
      <c r="W734" s="7">
        <v>0.20148731408573928</v>
      </c>
      <c r="X734" s="7">
        <v>0.69089999999999996</v>
      </c>
      <c r="Y734" s="122">
        <v>44.800000000000004</v>
      </c>
      <c r="Z734" s="99">
        <v>30.2</v>
      </c>
      <c r="AA734" s="122">
        <f t="shared" si="140"/>
        <v>300.20209199999999</v>
      </c>
      <c r="AB734" s="122">
        <f t="shared" si="141"/>
        <v>32177.777777777777</v>
      </c>
      <c r="AC734" t="s">
        <v>1148</v>
      </c>
    </row>
    <row r="735" spans="1:29" x14ac:dyDescent="0.35">
      <c r="A735" s="34" t="s">
        <v>92</v>
      </c>
      <c r="B735" s="13">
        <f t="shared" ref="B735:B737" si="145">B734</f>
        <v>4</v>
      </c>
      <c r="C735" s="8" t="s">
        <v>45</v>
      </c>
      <c r="D735" s="14">
        <v>2</v>
      </c>
      <c r="E735" s="13">
        <v>3133.4</v>
      </c>
      <c r="F735" s="13">
        <v>3134</v>
      </c>
      <c r="G735" s="48">
        <f t="shared" si="143"/>
        <v>3046.4</v>
      </c>
      <c r="H735" s="8">
        <v>5</v>
      </c>
      <c r="I735" s="8">
        <v>236</v>
      </c>
      <c r="J735" s="8">
        <v>20.5</v>
      </c>
      <c r="K735" s="8">
        <v>0.17499999999999999</v>
      </c>
      <c r="L735" s="8">
        <v>3075</v>
      </c>
      <c r="M735" s="8">
        <v>0.35199999999999998</v>
      </c>
      <c r="N735" s="8">
        <v>1855</v>
      </c>
      <c r="O735" s="8">
        <v>210.9</v>
      </c>
      <c r="P735" s="8">
        <v>150.90100000000001</v>
      </c>
      <c r="Q735" s="7">
        <v>1.0127702296948042</v>
      </c>
      <c r="R735" s="111">
        <v>0.122</v>
      </c>
      <c r="S735" s="124">
        <v>2428.173871739129</v>
      </c>
      <c r="T735" s="124">
        <v>6933.9766913043504</v>
      </c>
      <c r="U735" s="124">
        <v>10546.374132608689</v>
      </c>
      <c r="V735" s="124">
        <v>5.591799275362316</v>
      </c>
      <c r="W735" s="7">
        <v>0.20148731408573928</v>
      </c>
      <c r="X735" s="7">
        <v>0.69089999999999996</v>
      </c>
      <c r="Y735" s="122">
        <v>44.800000000000004</v>
      </c>
      <c r="Z735" s="99">
        <v>30.2</v>
      </c>
      <c r="AA735" s="122">
        <f t="shared" si="140"/>
        <v>43.009819999999998</v>
      </c>
      <c r="AB735" s="122">
        <f t="shared" si="141"/>
        <v>17571.428571428572</v>
      </c>
      <c r="AC735" t="s">
        <v>1149</v>
      </c>
    </row>
    <row r="736" spans="1:29" x14ac:dyDescent="0.35">
      <c r="A736" s="34" t="s">
        <v>92</v>
      </c>
      <c r="B736" s="13">
        <f t="shared" si="145"/>
        <v>4</v>
      </c>
      <c r="C736" s="8" t="s">
        <v>45</v>
      </c>
      <c r="D736" s="14">
        <v>3</v>
      </c>
      <c r="E736" s="13">
        <v>3142</v>
      </c>
      <c r="F736" s="13">
        <v>3143</v>
      </c>
      <c r="G736" s="48">
        <f t="shared" si="143"/>
        <v>3055</v>
      </c>
      <c r="H736" s="8">
        <v>9</v>
      </c>
      <c r="I736" s="8">
        <v>236</v>
      </c>
      <c r="J736" s="8">
        <v>20.5</v>
      </c>
      <c r="K736" s="8">
        <v>0.17499999999999999</v>
      </c>
      <c r="L736" s="8">
        <v>3075</v>
      </c>
      <c r="M736" s="8">
        <v>0.35199999999999998</v>
      </c>
      <c r="N736" s="8">
        <v>1855</v>
      </c>
      <c r="O736" s="8">
        <v>210.9</v>
      </c>
      <c r="P736" s="8">
        <v>150.90100000000001</v>
      </c>
      <c r="Q736" s="7">
        <v>1.0127702296948042</v>
      </c>
      <c r="R736" s="111">
        <v>0.122</v>
      </c>
      <c r="S736" s="124">
        <v>2428.173871739129</v>
      </c>
      <c r="T736" s="124">
        <v>6933.9766913043504</v>
      </c>
      <c r="U736" s="124">
        <v>10546.374132608689</v>
      </c>
      <c r="V736" s="124">
        <v>5.591799275362316</v>
      </c>
      <c r="W736" s="7">
        <v>0.20148731408573928</v>
      </c>
      <c r="X736" s="7">
        <v>0.69089999999999996</v>
      </c>
      <c r="Y736" s="122">
        <v>44.800000000000004</v>
      </c>
      <c r="Z736" s="99">
        <v>30.2</v>
      </c>
      <c r="AA736" s="122">
        <f t="shared" si="140"/>
        <v>43.009819999999998</v>
      </c>
      <c r="AB736" s="122">
        <f t="shared" si="141"/>
        <v>17571.428571428572</v>
      </c>
      <c r="AC736" t="s">
        <v>1150</v>
      </c>
    </row>
    <row r="737" spans="1:29" x14ac:dyDescent="0.35">
      <c r="A737" s="34" t="s">
        <v>92</v>
      </c>
      <c r="B737" s="13">
        <f t="shared" si="145"/>
        <v>4</v>
      </c>
      <c r="C737" s="8" t="s">
        <v>45</v>
      </c>
      <c r="D737" s="14">
        <v>4</v>
      </c>
      <c r="E737" s="13">
        <v>3146</v>
      </c>
      <c r="F737" s="13">
        <v>3147</v>
      </c>
      <c r="G737" s="48">
        <f t="shared" si="143"/>
        <v>3059</v>
      </c>
      <c r="H737" s="8">
        <v>9</v>
      </c>
      <c r="I737" s="8">
        <v>236</v>
      </c>
      <c r="J737" s="8">
        <v>20.5</v>
      </c>
      <c r="K737" s="8">
        <v>0.17499999999999999</v>
      </c>
      <c r="L737" s="8">
        <v>3075</v>
      </c>
      <c r="M737" s="8">
        <v>0.35199999999999998</v>
      </c>
      <c r="N737" s="8">
        <v>1855</v>
      </c>
      <c r="O737" s="8">
        <v>210.9</v>
      </c>
      <c r="P737" s="8">
        <v>151.90100000000001</v>
      </c>
      <c r="Q737" s="7">
        <v>1.0127702296948042</v>
      </c>
      <c r="R737" s="111">
        <v>0.122</v>
      </c>
      <c r="S737" s="124">
        <v>2428.173871739129</v>
      </c>
      <c r="T737" s="124">
        <v>6933.9766913043504</v>
      </c>
      <c r="U737" s="124">
        <v>10546.374132608689</v>
      </c>
      <c r="V737" s="124">
        <v>5.591799275362316</v>
      </c>
      <c r="W737" s="7">
        <v>0.20148731408573928</v>
      </c>
      <c r="X737" s="7">
        <v>0.69089999999999996</v>
      </c>
      <c r="Y737" s="122">
        <v>44.800000000000004</v>
      </c>
      <c r="Z737" s="99">
        <v>30.2</v>
      </c>
      <c r="AA737" s="122">
        <f t="shared" si="140"/>
        <v>43.009819999999998</v>
      </c>
      <c r="AB737" s="122">
        <f t="shared" si="141"/>
        <v>17571.428571428572</v>
      </c>
      <c r="AC737" t="s">
        <v>1151</v>
      </c>
    </row>
    <row r="738" spans="1:29" x14ac:dyDescent="0.35">
      <c r="A738" s="34" t="s">
        <v>92</v>
      </c>
      <c r="B738" s="13">
        <v>3</v>
      </c>
      <c r="C738" s="8" t="s">
        <v>45</v>
      </c>
      <c r="D738" s="14">
        <v>1</v>
      </c>
      <c r="E738" s="13">
        <v>3198</v>
      </c>
      <c r="F738" s="13">
        <v>3198.8</v>
      </c>
      <c r="G738" s="48">
        <f t="shared" si="143"/>
        <v>3111</v>
      </c>
      <c r="H738" s="8">
        <v>7</v>
      </c>
      <c r="I738" s="8">
        <v>78.599999999999994</v>
      </c>
      <c r="J738" s="8">
        <v>5</v>
      </c>
      <c r="K738" s="8">
        <v>0.498</v>
      </c>
      <c r="L738" s="8"/>
      <c r="M738" s="8">
        <v>0.35899999999999999</v>
      </c>
      <c r="N738" s="8">
        <v>6687</v>
      </c>
      <c r="O738" s="8">
        <v>18.399999999999999</v>
      </c>
      <c r="P738" s="8">
        <v>270.584</v>
      </c>
      <c r="Q738" s="7">
        <v>1.1600171392288412</v>
      </c>
      <c r="R738" s="111">
        <v>0.189</v>
      </c>
      <c r="S738" s="124">
        <v>1808.8312333333349</v>
      </c>
      <c r="T738" s="124">
        <v>7143.007449444447</v>
      </c>
      <c r="U738" s="124">
        <v>10916.068341111109</v>
      </c>
      <c r="V738" s="124">
        <v>5.3690744444444451</v>
      </c>
      <c r="W738" s="7">
        <v>0.39348010160880609</v>
      </c>
      <c r="X738" s="7">
        <v>2.7881999999999998</v>
      </c>
      <c r="Y738" s="122">
        <v>31.5</v>
      </c>
      <c r="Z738" s="99">
        <v>18</v>
      </c>
      <c r="AA738" s="122">
        <f t="shared" si="140"/>
        <v>9.9422711999999986</v>
      </c>
      <c r="AB738" s="122">
        <f t="shared" si="141"/>
        <v>0</v>
      </c>
      <c r="AC738" t="s">
        <v>1152</v>
      </c>
    </row>
    <row r="739" spans="1:29" x14ac:dyDescent="0.35">
      <c r="A739" s="34" t="s">
        <v>92</v>
      </c>
      <c r="B739" s="13">
        <f t="shared" ref="B739:B741" si="146">B738</f>
        <v>3</v>
      </c>
      <c r="C739" s="8" t="s">
        <v>45</v>
      </c>
      <c r="D739" s="14">
        <v>2</v>
      </c>
      <c r="E739" s="13">
        <v>3225</v>
      </c>
      <c r="F739" s="13">
        <v>3225.8</v>
      </c>
      <c r="G739" s="48">
        <f t="shared" si="143"/>
        <v>3138</v>
      </c>
      <c r="H739" s="8">
        <v>7</v>
      </c>
      <c r="I739" s="8">
        <v>76.900000000000006</v>
      </c>
      <c r="J739" s="8">
        <v>9.6</v>
      </c>
      <c r="K739" s="8">
        <v>1.1339999999999999</v>
      </c>
      <c r="L739" s="8"/>
      <c r="M739" s="8">
        <v>0.63300000000000001</v>
      </c>
      <c r="N739" s="8">
        <v>13130</v>
      </c>
      <c r="O739" s="8">
        <v>6918.6</v>
      </c>
      <c r="P739" s="8">
        <v>270.584</v>
      </c>
      <c r="Q739" s="7">
        <v>1.1600171392288412</v>
      </c>
      <c r="R739" s="111">
        <v>0.189</v>
      </c>
      <c r="S739" s="124">
        <v>1808.8312333333349</v>
      </c>
      <c r="T739" s="124">
        <v>7143.007449444447</v>
      </c>
      <c r="U739" s="124">
        <v>10916.068341111109</v>
      </c>
      <c r="V739" s="124">
        <v>5.3690744444444451</v>
      </c>
      <c r="W739" s="7">
        <v>0.39348010160880609</v>
      </c>
      <c r="X739" s="7">
        <v>2.7881999999999998</v>
      </c>
      <c r="Y739" s="122">
        <v>31.5</v>
      </c>
      <c r="Z739" s="99">
        <v>18</v>
      </c>
      <c r="AA739" s="122">
        <f t="shared" si="140"/>
        <v>42.527939327999995</v>
      </c>
      <c r="AB739" s="122">
        <f t="shared" si="141"/>
        <v>0</v>
      </c>
      <c r="AC739" t="s">
        <v>1153</v>
      </c>
    </row>
    <row r="740" spans="1:29" x14ac:dyDescent="0.35">
      <c r="A740" s="34" t="s">
        <v>92</v>
      </c>
      <c r="B740" s="13">
        <f t="shared" si="146"/>
        <v>3</v>
      </c>
      <c r="C740" s="8" t="s">
        <v>45</v>
      </c>
      <c r="D740" s="14">
        <v>3</v>
      </c>
      <c r="E740" s="13">
        <v>3233</v>
      </c>
      <c r="F740" s="13">
        <v>3233.8</v>
      </c>
      <c r="G740" s="48">
        <f t="shared" si="143"/>
        <v>3146</v>
      </c>
      <c r="H740" s="8">
        <v>7</v>
      </c>
      <c r="I740" s="8">
        <v>76.900000000000006</v>
      </c>
      <c r="J740" s="8">
        <v>9.6</v>
      </c>
      <c r="K740" s="8">
        <v>1.1339999999999999</v>
      </c>
      <c r="L740" s="8"/>
      <c r="M740" s="8">
        <v>0.63300000000000001</v>
      </c>
      <c r="N740" s="8">
        <v>13130</v>
      </c>
      <c r="O740" s="8">
        <v>6918.6</v>
      </c>
      <c r="P740" s="8">
        <v>270.584</v>
      </c>
      <c r="Q740" s="7">
        <v>1.1600171392288412</v>
      </c>
      <c r="R740" s="111">
        <v>0.189</v>
      </c>
      <c r="S740" s="124">
        <v>1808.8312333333349</v>
      </c>
      <c r="T740" s="124">
        <v>7143.007449444447</v>
      </c>
      <c r="U740" s="124">
        <v>10916.068341111109</v>
      </c>
      <c r="V740" s="124">
        <v>5.3690744444444451</v>
      </c>
      <c r="W740" s="7">
        <v>0.39348010160880609</v>
      </c>
      <c r="X740" s="7">
        <v>2.7881999999999998</v>
      </c>
      <c r="Y740" s="122">
        <v>31.5</v>
      </c>
      <c r="Z740" s="99">
        <v>18</v>
      </c>
      <c r="AA740" s="122">
        <f t="shared" si="140"/>
        <v>42.527939327999995</v>
      </c>
      <c r="AB740" s="122">
        <f t="shared" si="141"/>
        <v>0</v>
      </c>
      <c r="AC740" t="s">
        <v>1154</v>
      </c>
    </row>
    <row r="741" spans="1:29" x14ac:dyDescent="0.35">
      <c r="A741" s="34" t="s">
        <v>92</v>
      </c>
      <c r="B741" s="13">
        <f t="shared" si="146"/>
        <v>3</v>
      </c>
      <c r="C741" s="8" t="s">
        <v>45</v>
      </c>
      <c r="D741" s="14">
        <v>4</v>
      </c>
      <c r="E741" s="13">
        <v>3243</v>
      </c>
      <c r="F741" s="13">
        <v>3244</v>
      </c>
      <c r="G741" s="48">
        <f t="shared" si="143"/>
        <v>3156</v>
      </c>
      <c r="H741" s="8">
        <v>9</v>
      </c>
      <c r="I741" s="8">
        <v>103</v>
      </c>
      <c r="J741" s="8">
        <v>3.9</v>
      </c>
      <c r="K741" s="8">
        <v>0.40300000000000002</v>
      </c>
      <c r="L741" s="8"/>
      <c r="M741" s="8">
        <v>0.32800000000000001</v>
      </c>
      <c r="N741" s="8">
        <v>5888</v>
      </c>
      <c r="O741" s="8">
        <v>12.8</v>
      </c>
      <c r="P741" s="8">
        <v>270.584</v>
      </c>
      <c r="Q741" s="7">
        <v>1.1600171392288412</v>
      </c>
      <c r="R741" s="111">
        <v>0.189</v>
      </c>
      <c r="S741" s="124">
        <v>1808.8312333333349</v>
      </c>
      <c r="T741" s="124">
        <v>7143.007449444447</v>
      </c>
      <c r="U741" s="124">
        <v>10916.068341111109</v>
      </c>
      <c r="V741" s="124">
        <v>5.3690744444444451</v>
      </c>
      <c r="W741" s="7">
        <v>0.39348010160880609</v>
      </c>
      <c r="X741" s="7">
        <v>2.7881999999999998</v>
      </c>
      <c r="Y741" s="122">
        <v>31.5</v>
      </c>
      <c r="Z741" s="99">
        <v>18</v>
      </c>
      <c r="AA741" s="122">
        <f t="shared" si="140"/>
        <v>8.2237630799999994</v>
      </c>
      <c r="AB741" s="122">
        <f t="shared" si="141"/>
        <v>0</v>
      </c>
      <c r="AC741" t="s">
        <v>1155</v>
      </c>
    </row>
    <row r="742" spans="1:29" x14ac:dyDescent="0.35">
      <c r="A742" s="34" t="s">
        <v>92</v>
      </c>
      <c r="B742" s="13">
        <v>2</v>
      </c>
      <c r="C742" s="8" t="s">
        <v>45</v>
      </c>
      <c r="D742" s="14">
        <v>1</v>
      </c>
      <c r="E742" s="13">
        <v>3275.6</v>
      </c>
      <c r="F742" s="13">
        <v>3276.2</v>
      </c>
      <c r="G742" s="48">
        <f t="shared" si="143"/>
        <v>3188.6</v>
      </c>
      <c r="H742" s="8">
        <v>5</v>
      </c>
      <c r="I742" s="8">
        <v>107.8</v>
      </c>
      <c r="J742" s="8">
        <v>15.1</v>
      </c>
      <c r="K742" s="8">
        <v>0.112</v>
      </c>
      <c r="L742" s="8">
        <v>2245</v>
      </c>
      <c r="M742" s="8">
        <v>0.26500000000000001</v>
      </c>
      <c r="N742" s="8">
        <v>1341</v>
      </c>
      <c r="O742" s="8">
        <v>465.6</v>
      </c>
      <c r="P742" s="8">
        <v>316.57799999999997</v>
      </c>
      <c r="Q742" s="7">
        <v>0.85642008541633852</v>
      </c>
      <c r="R742" s="111">
        <v>0.10199999999999999</v>
      </c>
      <c r="S742" s="124">
        <v>1969.2856309392259</v>
      </c>
      <c r="T742" s="124">
        <v>7327.2958944751363</v>
      </c>
      <c r="U742" s="124">
        <v>11233.74792099448</v>
      </c>
      <c r="V742" s="124">
        <v>4.963787845303866</v>
      </c>
      <c r="W742" s="7">
        <v>0.15001328727079455</v>
      </c>
      <c r="X742" s="7">
        <v>1.6934999999999996</v>
      </c>
      <c r="Y742" s="122">
        <v>52.6</v>
      </c>
      <c r="Z742" s="99">
        <v>30.1</v>
      </c>
      <c r="AA742" s="122">
        <f t="shared" si="140"/>
        <v>9.261417088</v>
      </c>
      <c r="AB742" s="122">
        <f t="shared" si="141"/>
        <v>20044.642857142855</v>
      </c>
      <c r="AC742" t="s">
        <v>1156</v>
      </c>
    </row>
    <row r="743" spans="1:29" x14ac:dyDescent="0.35">
      <c r="A743" s="34" t="s">
        <v>92</v>
      </c>
      <c r="B743" s="13">
        <f t="shared" ref="B743:B746" si="147">B742</f>
        <v>2</v>
      </c>
      <c r="C743" s="8" t="s">
        <v>45</v>
      </c>
      <c r="D743" s="14">
        <v>2</v>
      </c>
      <c r="E743" s="13">
        <v>3285</v>
      </c>
      <c r="F743" s="13">
        <v>3285.6</v>
      </c>
      <c r="G743" s="48">
        <f t="shared" si="143"/>
        <v>3198</v>
      </c>
      <c r="H743" s="8">
        <v>5</v>
      </c>
      <c r="I743" s="8">
        <v>130</v>
      </c>
      <c r="J743" s="8">
        <v>37</v>
      </c>
      <c r="K743" s="8">
        <v>0.25900000000000001</v>
      </c>
      <c r="L743" s="8">
        <v>1990</v>
      </c>
      <c r="M743" s="8">
        <v>0.46800000000000003</v>
      </c>
      <c r="N743" s="8">
        <v>3125</v>
      </c>
      <c r="O743" s="8">
        <v>844</v>
      </c>
      <c r="P743" s="8">
        <v>316.57799999999997</v>
      </c>
      <c r="Q743" s="7">
        <v>0.85642008541633852</v>
      </c>
      <c r="R743" s="111">
        <v>0.10199999999999999</v>
      </c>
      <c r="S743" s="124">
        <v>1969.2856309392259</v>
      </c>
      <c r="T743" s="124">
        <v>7327.2958944751363</v>
      </c>
      <c r="U743" s="124">
        <v>11233.74792099448</v>
      </c>
      <c r="V743" s="124">
        <v>4.963787845303866</v>
      </c>
      <c r="W743" s="7">
        <v>0.15001328727079455</v>
      </c>
      <c r="X743" s="7">
        <v>1.6934999999999996</v>
      </c>
      <c r="Y743" s="122">
        <v>52.6</v>
      </c>
      <c r="Z743" s="99">
        <v>30.1</v>
      </c>
      <c r="AA743" s="122">
        <f t="shared" si="140"/>
        <v>63.286131999999995</v>
      </c>
      <c r="AB743" s="122">
        <f t="shared" si="141"/>
        <v>7683.3976833976831</v>
      </c>
      <c r="AC743" t="s">
        <v>1157</v>
      </c>
    </row>
    <row r="744" spans="1:29" x14ac:dyDescent="0.35">
      <c r="A744" s="34" t="s">
        <v>92</v>
      </c>
      <c r="B744" s="13">
        <f t="shared" si="147"/>
        <v>2</v>
      </c>
      <c r="C744" s="8" t="s">
        <v>45</v>
      </c>
      <c r="D744" s="14">
        <v>3</v>
      </c>
      <c r="E744" s="13">
        <v>3295.2</v>
      </c>
      <c r="F744" s="13">
        <v>3296</v>
      </c>
      <c r="G744" s="48">
        <f t="shared" si="143"/>
        <v>3208.2</v>
      </c>
      <c r="H744" s="8">
        <v>7</v>
      </c>
      <c r="I744" s="8">
        <v>130</v>
      </c>
      <c r="J744" s="8">
        <v>37</v>
      </c>
      <c r="K744" s="8">
        <v>0.25900000000000001</v>
      </c>
      <c r="L744" s="8">
        <v>1990</v>
      </c>
      <c r="M744" s="8">
        <v>0.46800000000000003</v>
      </c>
      <c r="N744" s="8">
        <v>3125</v>
      </c>
      <c r="O744" s="8">
        <v>844</v>
      </c>
      <c r="P744" s="8">
        <v>316.57799999999997</v>
      </c>
      <c r="Q744" s="7">
        <v>0.85642008541633852</v>
      </c>
      <c r="R744" s="111">
        <v>0.10199999999999999</v>
      </c>
      <c r="S744" s="124">
        <v>1969.2856309392259</v>
      </c>
      <c r="T744" s="124">
        <v>7327.2958944751363</v>
      </c>
      <c r="U744" s="124">
        <v>11233.74792099448</v>
      </c>
      <c r="V744" s="124">
        <v>4.963787845303866</v>
      </c>
      <c r="W744" s="7">
        <v>0.15001328727079455</v>
      </c>
      <c r="X744" s="7">
        <v>1.6934999999999996</v>
      </c>
      <c r="Y744" s="122">
        <v>52.6</v>
      </c>
      <c r="Z744" s="99">
        <v>30.1</v>
      </c>
      <c r="AA744" s="122">
        <f t="shared" si="140"/>
        <v>63.286131999999995</v>
      </c>
      <c r="AB744" s="122">
        <f t="shared" si="141"/>
        <v>7683.3976833976831</v>
      </c>
      <c r="AC744" t="s">
        <v>1158</v>
      </c>
    </row>
    <row r="745" spans="1:29" x14ac:dyDescent="0.35">
      <c r="A745" s="34" t="s">
        <v>92</v>
      </c>
      <c r="B745" s="13">
        <f t="shared" si="147"/>
        <v>2</v>
      </c>
      <c r="C745" s="8" t="s">
        <v>45</v>
      </c>
      <c r="D745" s="14">
        <v>4</v>
      </c>
      <c r="E745" s="13">
        <v>3304</v>
      </c>
      <c r="F745" s="13">
        <v>3304.6</v>
      </c>
      <c r="G745" s="48">
        <f t="shared" si="143"/>
        <v>3217</v>
      </c>
      <c r="H745" s="8">
        <v>5</v>
      </c>
      <c r="I745" s="8">
        <v>130</v>
      </c>
      <c r="J745" s="8">
        <v>37</v>
      </c>
      <c r="K745" s="8">
        <v>0.25900000000000001</v>
      </c>
      <c r="L745" s="8">
        <v>1990</v>
      </c>
      <c r="M745" s="8">
        <v>0.46800000000000003</v>
      </c>
      <c r="N745" s="8">
        <v>3125</v>
      </c>
      <c r="O745" s="8">
        <v>844</v>
      </c>
      <c r="P745" s="8">
        <v>316.57799999999997</v>
      </c>
      <c r="Q745" s="7">
        <v>0.85642008541633852</v>
      </c>
      <c r="R745" s="111">
        <v>0.10199999999999999</v>
      </c>
      <c r="S745" s="124">
        <v>1969.2856309392259</v>
      </c>
      <c r="T745" s="124">
        <v>7327.2958944751363</v>
      </c>
      <c r="U745" s="124">
        <v>11233.74792099448</v>
      </c>
      <c r="V745" s="124">
        <v>4.963787845303866</v>
      </c>
      <c r="W745" s="7">
        <v>0.15001328727079455</v>
      </c>
      <c r="X745" s="7">
        <v>1.6934999999999996</v>
      </c>
      <c r="Y745" s="122">
        <v>52.6</v>
      </c>
      <c r="Z745" s="99">
        <v>30.1</v>
      </c>
      <c r="AA745" s="122">
        <f t="shared" si="140"/>
        <v>63.286131999999995</v>
      </c>
      <c r="AB745" s="122">
        <f t="shared" si="141"/>
        <v>7683.3976833976831</v>
      </c>
      <c r="AC745" t="s">
        <v>1159</v>
      </c>
    </row>
    <row r="746" spans="1:29" x14ac:dyDescent="0.35">
      <c r="A746" s="34" t="s">
        <v>92</v>
      </c>
      <c r="B746" s="13">
        <f t="shared" si="147"/>
        <v>2</v>
      </c>
      <c r="C746" s="8" t="s">
        <v>45</v>
      </c>
      <c r="D746" s="14">
        <v>5</v>
      </c>
      <c r="E746" s="13">
        <v>3317.6</v>
      </c>
      <c r="F746" s="13">
        <v>3318.2</v>
      </c>
      <c r="G746" s="48">
        <f t="shared" si="143"/>
        <v>3230.6</v>
      </c>
      <c r="H746" s="8">
        <v>5</v>
      </c>
      <c r="I746" s="8">
        <v>130</v>
      </c>
      <c r="J746" s="8">
        <v>37</v>
      </c>
      <c r="K746" s="8">
        <v>0.25900000000000001</v>
      </c>
      <c r="L746" s="8">
        <v>1990</v>
      </c>
      <c r="M746" s="8">
        <v>0.46800000000000003</v>
      </c>
      <c r="N746" s="8">
        <v>3125</v>
      </c>
      <c r="O746" s="8">
        <v>844</v>
      </c>
      <c r="P746" s="8">
        <v>316.57799999999997</v>
      </c>
      <c r="Q746" s="7">
        <v>0.85642008541633852</v>
      </c>
      <c r="R746" s="111">
        <v>0.10199999999999999</v>
      </c>
      <c r="S746" s="124">
        <v>1969.2856309392259</v>
      </c>
      <c r="T746" s="124">
        <v>7327.2958944751363</v>
      </c>
      <c r="U746" s="124">
        <v>11233.74792099448</v>
      </c>
      <c r="V746" s="124">
        <v>4.963787845303866</v>
      </c>
      <c r="W746" s="7">
        <v>0.15001328727079455</v>
      </c>
      <c r="X746" s="7">
        <v>1.6934999999999996</v>
      </c>
      <c r="Y746" s="122">
        <v>52.6</v>
      </c>
      <c r="Z746" s="99">
        <v>30.1</v>
      </c>
      <c r="AA746" s="122">
        <f t="shared" si="140"/>
        <v>63.286131999999995</v>
      </c>
      <c r="AB746" s="122">
        <f t="shared" si="141"/>
        <v>7683.3976833976831</v>
      </c>
      <c r="AC746" t="s">
        <v>1160</v>
      </c>
    </row>
    <row r="747" spans="1:29" x14ac:dyDescent="0.35">
      <c r="A747" s="34" t="s">
        <v>92</v>
      </c>
      <c r="B747" s="13">
        <v>1</v>
      </c>
      <c r="C747" s="8" t="s">
        <v>45</v>
      </c>
      <c r="D747" s="14">
        <v>1</v>
      </c>
      <c r="E747" s="13">
        <v>3336.8</v>
      </c>
      <c r="F747" s="13">
        <v>3337.4</v>
      </c>
      <c r="G747" s="48">
        <f t="shared" si="143"/>
        <v>3249.8</v>
      </c>
      <c r="H747" s="8">
        <v>5</v>
      </c>
      <c r="I747" s="8">
        <v>138.69999999999999</v>
      </c>
      <c r="J747" s="8">
        <v>56.6</v>
      </c>
      <c r="K747" s="8">
        <v>0.20100000000000001</v>
      </c>
      <c r="L747" s="8">
        <v>1370</v>
      </c>
      <c r="M747" s="8">
        <v>0.40799999999999997</v>
      </c>
      <c r="N747" s="8">
        <v>1702</v>
      </c>
      <c r="O747" s="8">
        <v>518.4</v>
      </c>
      <c r="P747" s="8">
        <v>317.726</v>
      </c>
      <c r="Q747" s="7">
        <v>0.80281761148057784</v>
      </c>
      <c r="R747" s="111">
        <v>0.11</v>
      </c>
      <c r="S747" s="124">
        <v>1861.257141071427</v>
      </c>
      <c r="T747" s="124">
        <v>7432.0524107142865</v>
      </c>
      <c r="U747" s="124">
        <v>11454.27915416667</v>
      </c>
      <c r="V747" s="124">
        <v>4.2790845238095239</v>
      </c>
      <c r="W747" s="7">
        <v>0.16560788608981378</v>
      </c>
      <c r="X747" s="7">
        <v>1.8143999999999998</v>
      </c>
      <c r="Y747" s="122">
        <v>49.8</v>
      </c>
      <c r="Z747" s="99">
        <v>30.2</v>
      </c>
      <c r="AA747" s="122">
        <f t="shared" si="140"/>
        <v>80.159068535999992</v>
      </c>
      <c r="AB747" s="122">
        <f t="shared" si="141"/>
        <v>6815.9203980099501</v>
      </c>
      <c r="AC747" t="s">
        <v>1161</v>
      </c>
    </row>
    <row r="748" spans="1:29" x14ac:dyDescent="0.35">
      <c r="A748" s="34" t="s">
        <v>92</v>
      </c>
      <c r="B748" s="13">
        <f t="shared" ref="B748:B751" si="148">B747</f>
        <v>1</v>
      </c>
      <c r="C748" s="8" t="s">
        <v>45</v>
      </c>
      <c r="D748" s="14">
        <v>2</v>
      </c>
      <c r="E748" s="13">
        <v>3348</v>
      </c>
      <c r="F748" s="13">
        <v>3348.6</v>
      </c>
      <c r="G748" s="19">
        <f t="shared" si="143"/>
        <v>3261</v>
      </c>
      <c r="H748" s="8">
        <v>5</v>
      </c>
      <c r="I748" s="8">
        <v>138.69999999999999</v>
      </c>
      <c r="J748" s="8">
        <v>56.6</v>
      </c>
      <c r="K748" s="8">
        <v>0.20100000000000001</v>
      </c>
      <c r="L748" s="8">
        <v>1370</v>
      </c>
      <c r="M748" s="8">
        <v>0.40799999999999997</v>
      </c>
      <c r="N748" s="8">
        <v>1702</v>
      </c>
      <c r="O748" s="8">
        <v>518.4</v>
      </c>
      <c r="P748" s="8">
        <v>317.726</v>
      </c>
      <c r="Q748" s="7">
        <v>0.80281761148057784</v>
      </c>
      <c r="R748" s="111">
        <v>0.11</v>
      </c>
      <c r="S748" s="124">
        <v>1861.257141071427</v>
      </c>
      <c r="T748" s="124">
        <v>7432.0524107142865</v>
      </c>
      <c r="U748" s="124">
        <v>11454.27915416667</v>
      </c>
      <c r="V748" s="124">
        <v>4.2790845238095239</v>
      </c>
      <c r="W748" s="7">
        <v>0.16560788608981378</v>
      </c>
      <c r="X748" s="7">
        <v>1.8143999999999998</v>
      </c>
      <c r="Y748" s="122">
        <v>49.8</v>
      </c>
      <c r="Z748" s="99">
        <v>30.2</v>
      </c>
      <c r="AA748" s="122">
        <f t="shared" si="140"/>
        <v>80.159068535999992</v>
      </c>
      <c r="AB748" s="122">
        <f t="shared" si="141"/>
        <v>6815.9203980099501</v>
      </c>
      <c r="AC748" t="s">
        <v>1162</v>
      </c>
    </row>
    <row r="749" spans="1:29" x14ac:dyDescent="0.35">
      <c r="A749" s="34" t="s">
        <v>92</v>
      </c>
      <c r="B749" s="13">
        <f t="shared" si="148"/>
        <v>1</v>
      </c>
      <c r="C749" s="8" t="s">
        <v>45</v>
      </c>
      <c r="D749" s="14">
        <v>3</v>
      </c>
      <c r="E749" s="13">
        <v>3359</v>
      </c>
      <c r="F749" s="13">
        <v>3359.8</v>
      </c>
      <c r="G749" s="19">
        <f t="shared" si="143"/>
        <v>3272</v>
      </c>
      <c r="H749" s="8">
        <v>7</v>
      </c>
      <c r="I749" s="8">
        <v>138.69999999999999</v>
      </c>
      <c r="J749" s="8">
        <v>56.6</v>
      </c>
      <c r="K749" s="8">
        <v>0.20100000000000001</v>
      </c>
      <c r="L749" s="8">
        <v>1370</v>
      </c>
      <c r="M749" s="8">
        <v>0.40799999999999997</v>
      </c>
      <c r="N749" s="8">
        <v>1702</v>
      </c>
      <c r="O749" s="8">
        <v>518.4</v>
      </c>
      <c r="P749" s="8">
        <v>317.726</v>
      </c>
      <c r="Q749" s="7">
        <v>0.80281761148057784</v>
      </c>
      <c r="R749" s="111">
        <v>0.11</v>
      </c>
      <c r="S749" s="124">
        <v>1861.257141071427</v>
      </c>
      <c r="T749" s="124">
        <v>7432.0524107142865</v>
      </c>
      <c r="U749" s="124">
        <v>11454.27915416667</v>
      </c>
      <c r="V749" s="124">
        <v>4.2790845238095239</v>
      </c>
      <c r="W749" s="7">
        <v>0.16560788608981378</v>
      </c>
      <c r="X749" s="7">
        <v>1.8143999999999998</v>
      </c>
      <c r="Y749" s="122">
        <v>49.8</v>
      </c>
      <c r="Z749" s="99">
        <v>30.2</v>
      </c>
      <c r="AA749" s="122">
        <f t="shared" si="140"/>
        <v>80.159068535999992</v>
      </c>
      <c r="AB749" s="122">
        <f t="shared" si="141"/>
        <v>6815.9203980099501</v>
      </c>
      <c r="AC749" t="s">
        <v>1163</v>
      </c>
    </row>
    <row r="750" spans="1:29" x14ac:dyDescent="0.35">
      <c r="A750" s="34" t="s">
        <v>92</v>
      </c>
      <c r="B750" s="13">
        <f t="shared" si="148"/>
        <v>1</v>
      </c>
      <c r="C750" s="8" t="s">
        <v>45</v>
      </c>
      <c r="D750" s="14">
        <v>4</v>
      </c>
      <c r="E750" s="13">
        <v>3367</v>
      </c>
      <c r="F750" s="13">
        <v>3367.6</v>
      </c>
      <c r="G750" s="19">
        <f t="shared" si="143"/>
        <v>3280</v>
      </c>
      <c r="H750" s="8">
        <v>5</v>
      </c>
      <c r="I750" s="8">
        <v>138.69999999999999</v>
      </c>
      <c r="J750" s="8">
        <v>56.6</v>
      </c>
      <c r="K750" s="8">
        <v>0.20100000000000001</v>
      </c>
      <c r="L750" s="8">
        <v>1370</v>
      </c>
      <c r="M750" s="8">
        <v>0.40799999999999997</v>
      </c>
      <c r="N750" s="8">
        <v>1702</v>
      </c>
      <c r="O750" s="8">
        <v>518.4</v>
      </c>
      <c r="P750" s="8">
        <v>317.726</v>
      </c>
      <c r="Q750" s="7">
        <v>0.80281761148057784</v>
      </c>
      <c r="R750" s="111">
        <v>0.11</v>
      </c>
      <c r="S750" s="124">
        <v>1861.257141071427</v>
      </c>
      <c r="T750" s="124">
        <v>7432.0524107142865</v>
      </c>
      <c r="U750" s="124">
        <v>11454.27915416667</v>
      </c>
      <c r="V750" s="124">
        <v>4.2790845238095239</v>
      </c>
      <c r="W750" s="7">
        <v>0.16560788608981378</v>
      </c>
      <c r="X750" s="7">
        <v>1.8143999999999998</v>
      </c>
      <c r="Y750" s="122">
        <v>49.8</v>
      </c>
      <c r="Z750" s="99">
        <v>30.2</v>
      </c>
      <c r="AA750" s="122">
        <f t="shared" si="140"/>
        <v>80.159068535999992</v>
      </c>
      <c r="AB750" s="122">
        <f t="shared" si="141"/>
        <v>6815.9203980099501</v>
      </c>
      <c r="AC750" t="s">
        <v>1164</v>
      </c>
    </row>
    <row r="751" spans="1:29" x14ac:dyDescent="0.35">
      <c r="A751" s="34" t="s">
        <v>92</v>
      </c>
      <c r="B751" s="13">
        <f t="shared" si="148"/>
        <v>1</v>
      </c>
      <c r="C751" s="8" t="s">
        <v>45</v>
      </c>
      <c r="D751" s="14">
        <v>5</v>
      </c>
      <c r="E751" s="13">
        <v>3380.5</v>
      </c>
      <c r="F751" s="13">
        <v>3381.1</v>
      </c>
      <c r="G751" s="48">
        <f t="shared" si="143"/>
        <v>3293.5</v>
      </c>
      <c r="H751" s="8">
        <v>5</v>
      </c>
      <c r="I751" s="8">
        <v>138.69999999999999</v>
      </c>
      <c r="J751" s="8">
        <v>56.6</v>
      </c>
      <c r="K751" s="8">
        <v>0.20100000000000001</v>
      </c>
      <c r="L751" s="8">
        <v>1370</v>
      </c>
      <c r="M751" s="8">
        <v>0.40799999999999997</v>
      </c>
      <c r="N751" s="8">
        <v>1702</v>
      </c>
      <c r="O751" s="8">
        <v>518.4</v>
      </c>
      <c r="P751" s="8">
        <v>317.726</v>
      </c>
      <c r="Q751" s="7">
        <v>0.80281761148057784</v>
      </c>
      <c r="R751" s="111">
        <v>0.11</v>
      </c>
      <c r="S751" s="124">
        <v>1861.257141071427</v>
      </c>
      <c r="T751" s="124">
        <v>7432.0524107142865</v>
      </c>
      <c r="U751" s="124">
        <v>11454.27915416667</v>
      </c>
      <c r="V751" s="124">
        <v>4.2790845238095239</v>
      </c>
      <c r="W751" s="7">
        <v>0.16560788608981378</v>
      </c>
      <c r="X751" s="7">
        <v>1.8143999999999998</v>
      </c>
      <c r="Y751" s="122">
        <v>49.8</v>
      </c>
      <c r="Z751" s="99">
        <v>30.2</v>
      </c>
      <c r="AA751" s="122">
        <f t="shared" si="140"/>
        <v>80.159068535999992</v>
      </c>
      <c r="AB751" s="122">
        <f t="shared" si="141"/>
        <v>6815.9203980099501</v>
      </c>
      <c r="AC751" t="s">
        <v>1165</v>
      </c>
    </row>
    <row r="752" spans="1:29" x14ac:dyDescent="0.35">
      <c r="A752" s="34" t="s">
        <v>93</v>
      </c>
      <c r="B752" s="13">
        <v>5</v>
      </c>
      <c r="C752" s="8" t="s">
        <v>46</v>
      </c>
      <c r="D752" s="13">
        <v>1</v>
      </c>
      <c r="E752" s="13">
        <v>2989</v>
      </c>
      <c r="F752" s="13">
        <v>2989.8</v>
      </c>
      <c r="G752" s="48">
        <f>E752-23</f>
        <v>2966</v>
      </c>
      <c r="H752" s="8">
        <v>7</v>
      </c>
      <c r="I752" s="8">
        <v>109</v>
      </c>
      <c r="J752" s="8">
        <v>10.6</v>
      </c>
      <c r="K752" s="8">
        <v>0.29899999999999999</v>
      </c>
      <c r="L752" s="8">
        <v>1546</v>
      </c>
      <c r="M752" s="8">
        <v>0.54500000000000004</v>
      </c>
      <c r="N752" s="8">
        <v>3124</v>
      </c>
      <c r="O752" s="8">
        <v>515</v>
      </c>
      <c r="P752" s="8">
        <v>314.84800000000001</v>
      </c>
      <c r="Q752" s="7">
        <v>0.87</v>
      </c>
      <c r="R752" s="111">
        <v>7.2999999999999995E-2</v>
      </c>
      <c r="S752" s="124">
        <v>2475.6266121951212</v>
      </c>
      <c r="T752" s="124">
        <v>6875.9568274390267</v>
      </c>
      <c r="U752" s="124">
        <v>10304.86930365853</v>
      </c>
      <c r="V752" s="124">
        <v>2.3832304878048798</v>
      </c>
      <c r="W752" s="7">
        <v>7.5990752972258921E-2</v>
      </c>
      <c r="X752" s="7">
        <v>0.69030000000000014</v>
      </c>
      <c r="Y752" s="122">
        <v>65.8</v>
      </c>
      <c r="Z752" s="99">
        <v>30.1</v>
      </c>
      <c r="AA752" s="122">
        <f t="shared" si="140"/>
        <v>17.549601679999999</v>
      </c>
      <c r="AB752" s="122">
        <f t="shared" si="141"/>
        <v>5170.5685618729103</v>
      </c>
      <c r="AC752" t="s">
        <v>1166</v>
      </c>
    </row>
    <row r="753" spans="1:29" x14ac:dyDescent="0.35">
      <c r="A753" s="34" t="s">
        <v>93</v>
      </c>
      <c r="B753" s="13">
        <f t="shared" ref="B753:B756" si="149">B752</f>
        <v>5</v>
      </c>
      <c r="C753" s="8" t="s">
        <v>46</v>
      </c>
      <c r="D753" s="13">
        <v>2</v>
      </c>
      <c r="E753" s="13">
        <v>2993.4</v>
      </c>
      <c r="F753" s="13">
        <v>2994</v>
      </c>
      <c r="G753" s="48">
        <f t="shared" ref="G753:G773" si="150">E753-23</f>
        <v>2970.4</v>
      </c>
      <c r="H753" s="8">
        <v>5</v>
      </c>
      <c r="I753" s="8">
        <v>130.80000000000001</v>
      </c>
      <c r="J753" s="8">
        <v>7.9</v>
      </c>
      <c r="K753" s="8">
        <v>0.26800000000000002</v>
      </c>
      <c r="L753" s="8">
        <v>1613</v>
      </c>
      <c r="M753" s="8">
        <v>0.503</v>
      </c>
      <c r="N753" s="8">
        <v>3130</v>
      </c>
      <c r="O753" s="8">
        <v>72.900000000000006</v>
      </c>
      <c r="P753" s="8">
        <v>314.84800000000001</v>
      </c>
      <c r="Q753" s="7">
        <v>0.87</v>
      </c>
      <c r="R753" s="111">
        <v>7.2999999999999995E-2</v>
      </c>
      <c r="S753" s="124">
        <v>2475.6266121951212</v>
      </c>
      <c r="T753" s="124">
        <v>6875.9568274390267</v>
      </c>
      <c r="U753" s="124">
        <v>10304.86930365853</v>
      </c>
      <c r="V753" s="124">
        <v>2.3832304878048798</v>
      </c>
      <c r="W753" s="7">
        <v>7.5990752972258921E-2</v>
      </c>
      <c r="X753" s="7">
        <v>0.69030000000000014</v>
      </c>
      <c r="Y753" s="122">
        <v>65.8</v>
      </c>
      <c r="Z753" s="99">
        <v>30.1</v>
      </c>
      <c r="AA753" s="122">
        <f t="shared" si="140"/>
        <v>14.068031808000002</v>
      </c>
      <c r="AB753" s="122">
        <f t="shared" si="141"/>
        <v>6018.6567164179105</v>
      </c>
      <c r="AC753" t="s">
        <v>1167</v>
      </c>
    </row>
    <row r="754" spans="1:29" x14ac:dyDescent="0.35">
      <c r="A754" s="34" t="s">
        <v>93</v>
      </c>
      <c r="B754" s="13">
        <f t="shared" si="149"/>
        <v>5</v>
      </c>
      <c r="C754" s="8" t="s">
        <v>46</v>
      </c>
      <c r="D754" s="13">
        <v>3</v>
      </c>
      <c r="E754" s="13">
        <v>3005.2</v>
      </c>
      <c r="F754" s="13">
        <v>3006</v>
      </c>
      <c r="G754" s="48">
        <f t="shared" si="150"/>
        <v>2982.2</v>
      </c>
      <c r="H754" s="8">
        <v>7</v>
      </c>
      <c r="I754" s="8">
        <v>112</v>
      </c>
      <c r="J754" s="8">
        <v>12.7</v>
      </c>
      <c r="K754" s="8">
        <v>0.35899999999999999</v>
      </c>
      <c r="L754" s="8">
        <v>1563</v>
      </c>
      <c r="M754" s="8">
        <v>0.58499999999999996</v>
      </c>
      <c r="N754" s="8">
        <v>4486</v>
      </c>
      <c r="O754" s="8">
        <v>122</v>
      </c>
      <c r="P754" s="8">
        <v>314.84800000000001</v>
      </c>
      <c r="Q754" s="7">
        <v>0.87</v>
      </c>
      <c r="R754" s="111">
        <v>7.2999999999999995E-2</v>
      </c>
      <c r="S754" s="124">
        <v>2475.6266121951212</v>
      </c>
      <c r="T754" s="124">
        <v>6875.9568274390267</v>
      </c>
      <c r="U754" s="124">
        <v>10304.86930365853</v>
      </c>
      <c r="V754" s="124">
        <v>2.3832304878048798</v>
      </c>
      <c r="W754" s="7">
        <v>7.5990752972258921E-2</v>
      </c>
      <c r="X754" s="7">
        <v>0.69030000000000014</v>
      </c>
      <c r="Y754" s="122">
        <v>65.8</v>
      </c>
      <c r="Z754" s="99">
        <v>30.1</v>
      </c>
      <c r="AA754" s="122">
        <f t="shared" si="140"/>
        <v>25.940593279999995</v>
      </c>
      <c r="AB754" s="122">
        <f t="shared" si="141"/>
        <v>4353.7604456824511</v>
      </c>
      <c r="AC754" t="s">
        <v>1168</v>
      </c>
    </row>
    <row r="755" spans="1:29" x14ac:dyDescent="0.35">
      <c r="A755" s="34" t="s">
        <v>93</v>
      </c>
      <c r="B755" s="13">
        <f t="shared" si="149"/>
        <v>5</v>
      </c>
      <c r="C755" s="8" t="s">
        <v>46</v>
      </c>
      <c r="D755" s="13">
        <v>4</v>
      </c>
      <c r="E755" s="13">
        <v>3016.4</v>
      </c>
      <c r="F755" s="13">
        <v>3017</v>
      </c>
      <c r="G755" s="48">
        <f t="shared" si="150"/>
        <v>2993.4</v>
      </c>
      <c r="H755" s="8">
        <v>5</v>
      </c>
      <c r="I755" s="8">
        <v>104.4</v>
      </c>
      <c r="J755" s="8">
        <v>8.4</v>
      </c>
      <c r="K755" s="8">
        <v>0.187</v>
      </c>
      <c r="L755" s="8">
        <v>1617</v>
      </c>
      <c r="M755" s="8">
        <v>0.42499999999999999</v>
      </c>
      <c r="N755" s="8">
        <v>2139</v>
      </c>
      <c r="O755" s="8">
        <v>62.5</v>
      </c>
      <c r="P755" s="8">
        <v>314.84800000000001</v>
      </c>
      <c r="Q755" s="7">
        <v>0.87</v>
      </c>
      <c r="R755" s="111">
        <v>7.2999999999999995E-2</v>
      </c>
      <c r="S755" s="124">
        <v>2475.6266121951212</v>
      </c>
      <c r="T755" s="124">
        <v>6875.9568274390267</v>
      </c>
      <c r="U755" s="124">
        <v>10304.86930365853</v>
      </c>
      <c r="V755" s="124">
        <v>2.3832304878048798</v>
      </c>
      <c r="W755" s="7">
        <v>7.5990752972258921E-2</v>
      </c>
      <c r="X755" s="7">
        <v>0.69030000000000014</v>
      </c>
      <c r="Y755" s="122">
        <v>65.8</v>
      </c>
      <c r="Z755" s="99">
        <v>30.1</v>
      </c>
      <c r="AA755" s="122">
        <f t="shared" si="140"/>
        <v>8.3307692160000002</v>
      </c>
      <c r="AB755" s="122">
        <f t="shared" si="141"/>
        <v>8647.0588235294126</v>
      </c>
      <c r="AC755" t="s">
        <v>1169</v>
      </c>
    </row>
    <row r="756" spans="1:29" x14ac:dyDescent="0.35">
      <c r="A756" s="34" t="s">
        <v>93</v>
      </c>
      <c r="B756" s="13">
        <f t="shared" si="149"/>
        <v>5</v>
      </c>
      <c r="C756" s="8" t="s">
        <v>46</v>
      </c>
      <c r="D756" s="13">
        <v>5</v>
      </c>
      <c r="E756" s="13">
        <v>3024</v>
      </c>
      <c r="F756" s="13">
        <v>3024.6</v>
      </c>
      <c r="G756" s="48">
        <f t="shared" si="150"/>
        <v>3001</v>
      </c>
      <c r="H756" s="8">
        <v>5</v>
      </c>
      <c r="I756" s="8"/>
      <c r="J756" s="8"/>
      <c r="K756" s="8"/>
      <c r="L756" s="8"/>
      <c r="M756" s="8"/>
      <c r="N756" s="8"/>
      <c r="O756" s="8"/>
      <c r="P756" s="8">
        <v>314.84800000000001</v>
      </c>
      <c r="Q756" s="7">
        <v>0.87</v>
      </c>
      <c r="R756" s="111">
        <v>7.2999999999999995E-2</v>
      </c>
      <c r="S756" s="124">
        <v>2475.6266121951212</v>
      </c>
      <c r="T756" s="124">
        <v>6875.9568274390267</v>
      </c>
      <c r="U756" s="124">
        <v>10304.86930365853</v>
      </c>
      <c r="V756" s="124">
        <v>2.3832304878048798</v>
      </c>
      <c r="W756" s="7">
        <v>7.5990752972258921E-2</v>
      </c>
      <c r="X756" s="7">
        <v>0.69030000000000014</v>
      </c>
      <c r="Y756" s="122">
        <v>65.8</v>
      </c>
      <c r="Z756" s="99">
        <v>30.1</v>
      </c>
      <c r="AA756" s="122">
        <f t="shared" si="140"/>
        <v>0</v>
      </c>
      <c r="AB756" s="122" t="e">
        <f t="shared" si="141"/>
        <v>#DIV/0!</v>
      </c>
      <c r="AC756" t="s">
        <v>1170</v>
      </c>
    </row>
    <row r="757" spans="1:29" x14ac:dyDescent="0.35">
      <c r="A757" s="34" t="s">
        <v>93</v>
      </c>
      <c r="B757" s="13">
        <v>4</v>
      </c>
      <c r="C757" s="8" t="s">
        <v>46</v>
      </c>
      <c r="D757" s="14">
        <v>1</v>
      </c>
      <c r="E757" s="13">
        <v>3046.2</v>
      </c>
      <c r="F757" s="13">
        <v>3047</v>
      </c>
      <c r="G757" s="48">
        <f t="shared" si="150"/>
        <v>3023.2</v>
      </c>
      <c r="H757" s="8">
        <v>7</v>
      </c>
      <c r="I757" s="8">
        <v>114</v>
      </c>
      <c r="J757" s="8">
        <v>13</v>
      </c>
      <c r="K757" s="8">
        <v>0.34699999999999998</v>
      </c>
      <c r="L757" s="8">
        <v>1658</v>
      </c>
      <c r="M757" s="8">
        <v>0.57899999999999996</v>
      </c>
      <c r="N757" s="8">
        <v>4398</v>
      </c>
      <c r="O757" s="8">
        <v>117</v>
      </c>
      <c r="P757" s="8">
        <v>312.79399999999998</v>
      </c>
      <c r="Q757" s="7">
        <v>0.81</v>
      </c>
      <c r="R757" s="111">
        <v>5.6000000000000001E-2</v>
      </c>
      <c r="S757" s="124">
        <v>2809.485988950275</v>
      </c>
      <c r="T757" s="124">
        <v>6945.8105193370184</v>
      </c>
      <c r="U757" s="124">
        <v>10513.836197790049</v>
      </c>
      <c r="V757" s="124">
        <v>3.3990767955801102</v>
      </c>
      <c r="W757" s="7">
        <v>6.5999499624718544E-2</v>
      </c>
      <c r="X757" s="7">
        <v>0.79139999999999999</v>
      </c>
      <c r="Y757" s="122">
        <v>66.3</v>
      </c>
      <c r="Z757" s="99">
        <v>30.2</v>
      </c>
      <c r="AA757" s="122">
        <f t="shared" si="140"/>
        <v>26.1241032</v>
      </c>
      <c r="AB757" s="122">
        <f t="shared" si="141"/>
        <v>4778.0979827089341</v>
      </c>
      <c r="AC757" t="s">
        <v>1171</v>
      </c>
    </row>
    <row r="758" spans="1:29" x14ac:dyDescent="0.35">
      <c r="A758" s="34" t="s">
        <v>93</v>
      </c>
      <c r="B758" s="13">
        <f t="shared" ref="B758:B760" si="151">B757</f>
        <v>4</v>
      </c>
      <c r="C758" s="8" t="s">
        <v>46</v>
      </c>
      <c r="D758" s="14">
        <v>2</v>
      </c>
      <c r="E758" s="13">
        <v>3057</v>
      </c>
      <c r="F758" s="13">
        <v>3057.8</v>
      </c>
      <c r="G758" s="48">
        <f t="shared" si="150"/>
        <v>3034</v>
      </c>
      <c r="H758" s="8">
        <v>7</v>
      </c>
      <c r="I758" s="8">
        <v>55</v>
      </c>
      <c r="J758" s="8">
        <v>12</v>
      </c>
      <c r="K758" s="8">
        <v>9.2999999999999999E-2</v>
      </c>
      <c r="L758" s="8">
        <v>465</v>
      </c>
      <c r="M758" s="8">
        <v>0.21299999999999999</v>
      </c>
      <c r="N758" s="8">
        <v>524</v>
      </c>
      <c r="O758" s="8">
        <v>28.9</v>
      </c>
      <c r="P758" s="8">
        <v>312.79399999999998</v>
      </c>
      <c r="Q758" s="7">
        <v>0.81</v>
      </c>
      <c r="R758" s="111">
        <v>5.6000000000000001E-2</v>
      </c>
      <c r="S758" s="124">
        <v>2809.485988950275</v>
      </c>
      <c r="T758" s="124">
        <v>6945.8105193370184</v>
      </c>
      <c r="U758" s="124">
        <v>10513.836197790049</v>
      </c>
      <c r="V758" s="124">
        <v>3.3990767955801102</v>
      </c>
      <c r="W758" s="7">
        <v>6.5999499624718544E-2</v>
      </c>
      <c r="X758" s="7">
        <v>0.79139999999999999</v>
      </c>
      <c r="Y758" s="122">
        <v>66.3</v>
      </c>
      <c r="Z758" s="99">
        <v>30.2</v>
      </c>
      <c r="AA758" s="122">
        <f t="shared" si="140"/>
        <v>3.1181040000000002</v>
      </c>
      <c r="AB758" s="122">
        <f t="shared" si="141"/>
        <v>5000</v>
      </c>
      <c r="AC758" t="s">
        <v>1172</v>
      </c>
    </row>
    <row r="759" spans="1:29" x14ac:dyDescent="0.35">
      <c r="A759" s="34" t="s">
        <v>93</v>
      </c>
      <c r="B759" s="13">
        <f t="shared" si="151"/>
        <v>4</v>
      </c>
      <c r="C759" s="8" t="s">
        <v>46</v>
      </c>
      <c r="D759" s="14">
        <v>3</v>
      </c>
      <c r="E759" s="13">
        <v>3069</v>
      </c>
      <c r="F759" s="13">
        <v>3070</v>
      </c>
      <c r="G759" s="48">
        <f t="shared" si="150"/>
        <v>3046</v>
      </c>
      <c r="H759" s="8">
        <v>9</v>
      </c>
      <c r="I759" s="8">
        <v>125</v>
      </c>
      <c r="J759" s="8">
        <v>22.3</v>
      </c>
      <c r="K759" s="8">
        <v>0.27800000000000002</v>
      </c>
      <c r="L759" s="8">
        <v>1109</v>
      </c>
      <c r="M759" s="8">
        <v>0.50900000000000001</v>
      </c>
      <c r="N759" s="8">
        <v>2887</v>
      </c>
      <c r="O759" s="8">
        <v>140.5</v>
      </c>
      <c r="P759" s="8">
        <v>312.79399999999998</v>
      </c>
      <c r="Q759" s="7">
        <v>0.81</v>
      </c>
      <c r="R759" s="111">
        <v>5.6000000000000001E-2</v>
      </c>
      <c r="S759" s="124">
        <v>2809.485988950275</v>
      </c>
      <c r="T759" s="124">
        <v>6945.8105193370184</v>
      </c>
      <c r="U759" s="124">
        <v>10513.836197790049</v>
      </c>
      <c r="V759" s="124">
        <v>3.3990767955801102</v>
      </c>
      <c r="W759" s="7">
        <v>6.5999499624718544E-2</v>
      </c>
      <c r="X759" s="7">
        <v>0.79139999999999999</v>
      </c>
      <c r="Y759" s="122">
        <v>66.3</v>
      </c>
      <c r="Z759" s="99">
        <v>30.2</v>
      </c>
      <c r="AA759" s="122">
        <f t="shared" si="140"/>
        <v>39.366190000000003</v>
      </c>
      <c r="AB759" s="122">
        <f t="shared" si="141"/>
        <v>3989.2086330935249</v>
      </c>
      <c r="AC759" t="s">
        <v>1173</v>
      </c>
    </row>
    <row r="760" spans="1:29" x14ac:dyDescent="0.35">
      <c r="A760" s="34" t="s">
        <v>93</v>
      </c>
      <c r="B760" s="13">
        <f t="shared" si="151"/>
        <v>4</v>
      </c>
      <c r="C760" s="8" t="s">
        <v>46</v>
      </c>
      <c r="D760" s="14">
        <v>4</v>
      </c>
      <c r="E760" s="13">
        <v>3075</v>
      </c>
      <c r="F760" s="13">
        <v>3075.8</v>
      </c>
      <c r="G760" s="48">
        <f t="shared" si="150"/>
        <v>3052</v>
      </c>
      <c r="H760" s="8">
        <v>7</v>
      </c>
      <c r="I760" s="8">
        <v>125</v>
      </c>
      <c r="J760" s="8">
        <v>22.3</v>
      </c>
      <c r="K760" s="8">
        <v>0.27800000000000002</v>
      </c>
      <c r="L760" s="8">
        <v>1109</v>
      </c>
      <c r="M760" s="8">
        <v>0.50900000000000001</v>
      </c>
      <c r="N760" s="8">
        <v>2887</v>
      </c>
      <c r="O760" s="8">
        <v>140.5</v>
      </c>
      <c r="P760" s="8">
        <v>312.79399999999998</v>
      </c>
      <c r="Q760" s="7">
        <v>0.81</v>
      </c>
      <c r="R760" s="111">
        <v>5.6000000000000001E-2</v>
      </c>
      <c r="S760" s="124">
        <v>2809.485988950275</v>
      </c>
      <c r="T760" s="124">
        <v>6945.8105193370184</v>
      </c>
      <c r="U760" s="124">
        <v>10513.836197790049</v>
      </c>
      <c r="V760" s="124">
        <v>3.3990767955801102</v>
      </c>
      <c r="W760" s="7">
        <v>6.5999499624718544E-2</v>
      </c>
      <c r="X760" s="7">
        <v>0.79139999999999999</v>
      </c>
      <c r="Y760" s="122">
        <v>66.3</v>
      </c>
      <c r="Z760" s="99">
        <v>30.2</v>
      </c>
      <c r="AA760" s="122">
        <f t="shared" si="140"/>
        <v>39.366190000000003</v>
      </c>
      <c r="AB760" s="122">
        <f t="shared" si="141"/>
        <v>3989.2086330935249</v>
      </c>
      <c r="AC760" t="s">
        <v>1174</v>
      </c>
    </row>
    <row r="761" spans="1:29" x14ac:dyDescent="0.35">
      <c r="A761" s="34" t="s">
        <v>93</v>
      </c>
      <c r="B761" s="13">
        <v>3</v>
      </c>
      <c r="C761" s="8" t="s">
        <v>46</v>
      </c>
      <c r="D761" s="14">
        <v>1</v>
      </c>
      <c r="E761" s="13">
        <v>3094.8</v>
      </c>
      <c r="F761" s="13">
        <v>3095.8</v>
      </c>
      <c r="G761" s="48">
        <f t="shared" si="150"/>
        <v>3071.8</v>
      </c>
      <c r="H761" s="8">
        <v>9</v>
      </c>
      <c r="I761" s="8">
        <v>117</v>
      </c>
      <c r="J761" s="8">
        <v>13.2</v>
      </c>
      <c r="K761" s="8">
        <v>0.32</v>
      </c>
      <c r="L761" s="8">
        <v>1979</v>
      </c>
      <c r="M761" s="8">
        <v>0.433</v>
      </c>
      <c r="N761" s="8">
        <v>3136</v>
      </c>
      <c r="O761" s="8">
        <v>163</v>
      </c>
      <c r="P761" s="8">
        <v>256.98200000000003</v>
      </c>
      <c r="Q761" s="7">
        <v>0.92732275521968188</v>
      </c>
      <c r="R761" s="111">
        <v>6.2E-2</v>
      </c>
      <c r="S761" s="124">
        <v>2935.923110555555</v>
      </c>
      <c r="T761" s="124">
        <v>7212.5184772222183</v>
      </c>
      <c r="U761" s="124">
        <v>10723.600116111111</v>
      </c>
      <c r="V761" s="124">
        <v>3.634940555555557</v>
      </c>
      <c r="W761" s="7">
        <v>9.3513278188942103E-2</v>
      </c>
      <c r="X761" s="7">
        <v>0.64439999999999997</v>
      </c>
      <c r="Y761" s="122">
        <v>51.7</v>
      </c>
      <c r="Z761" s="99">
        <v>30.1</v>
      </c>
      <c r="AA761" s="122">
        <f t="shared" si="140"/>
        <v>25.105766399999997</v>
      </c>
      <c r="AB761" s="122">
        <f t="shared" si="141"/>
        <v>6184.375</v>
      </c>
      <c r="AC761" t="s">
        <v>1175</v>
      </c>
    </row>
    <row r="762" spans="1:29" x14ac:dyDescent="0.35">
      <c r="A762" s="34" t="s">
        <v>93</v>
      </c>
      <c r="B762" s="13">
        <f t="shared" ref="B762:B764" si="152">B761</f>
        <v>3</v>
      </c>
      <c r="C762" s="8" t="s">
        <v>46</v>
      </c>
      <c r="D762" s="14">
        <v>2</v>
      </c>
      <c r="E762" s="13">
        <v>3107.4</v>
      </c>
      <c r="F762" s="13">
        <v>3108.2</v>
      </c>
      <c r="G762" s="48">
        <f t="shared" si="150"/>
        <v>3084.4</v>
      </c>
      <c r="H762" s="8">
        <v>7</v>
      </c>
      <c r="I762" s="8">
        <v>63</v>
      </c>
      <c r="J762" s="8">
        <v>17.8</v>
      </c>
      <c r="K762" s="8">
        <v>0.30299999999999999</v>
      </c>
      <c r="L762" s="8">
        <v>2360</v>
      </c>
      <c r="M762" s="8">
        <v>0.46700000000000003</v>
      </c>
      <c r="N762" s="8">
        <v>1643</v>
      </c>
      <c r="O762" s="8">
        <v>99.4</v>
      </c>
      <c r="P762" s="8">
        <v>256.98200000000003</v>
      </c>
      <c r="Q762" s="7">
        <v>0.92732275521968188</v>
      </c>
      <c r="R762" s="111">
        <v>6.2E-2</v>
      </c>
      <c r="S762" s="124">
        <v>2935.923110555555</v>
      </c>
      <c r="T762" s="124">
        <v>7212.5184772222183</v>
      </c>
      <c r="U762" s="124">
        <v>10723.600116111111</v>
      </c>
      <c r="V762" s="124">
        <v>3.634940555555557</v>
      </c>
      <c r="W762" s="7">
        <v>9.3513278188942103E-2</v>
      </c>
      <c r="X762" s="7">
        <v>0.64439999999999997</v>
      </c>
      <c r="Y762" s="122">
        <v>51.7</v>
      </c>
      <c r="Z762" s="99">
        <v>30.1</v>
      </c>
      <c r="AA762" s="122">
        <f t="shared" si="140"/>
        <v>17.26103736</v>
      </c>
      <c r="AB762" s="122">
        <f t="shared" si="141"/>
        <v>7788.7788778877893</v>
      </c>
      <c r="AC762" t="s">
        <v>1176</v>
      </c>
    </row>
    <row r="763" spans="1:29" x14ac:dyDescent="0.35">
      <c r="A763" s="34" t="s">
        <v>93</v>
      </c>
      <c r="B763" s="13">
        <f t="shared" si="152"/>
        <v>3</v>
      </c>
      <c r="C763" s="8" t="s">
        <v>46</v>
      </c>
      <c r="D763" s="14">
        <v>3</v>
      </c>
      <c r="E763" s="13">
        <v>3126</v>
      </c>
      <c r="F763" s="13">
        <v>3126.6</v>
      </c>
      <c r="G763" s="48">
        <f t="shared" si="150"/>
        <v>3103</v>
      </c>
      <c r="H763" s="8">
        <v>5</v>
      </c>
      <c r="I763" s="8">
        <v>112.3</v>
      </c>
      <c r="J763" s="8">
        <v>5.8</v>
      </c>
      <c r="K763" s="8">
        <v>0.18099999999999999</v>
      </c>
      <c r="L763" s="8">
        <v>2701</v>
      </c>
      <c r="M763" s="8">
        <v>0.311</v>
      </c>
      <c r="N763" s="8">
        <v>2012</v>
      </c>
      <c r="O763" s="8">
        <v>54.6</v>
      </c>
      <c r="P763" s="8">
        <v>256.98200000000003</v>
      </c>
      <c r="Q763" s="7">
        <v>0.92732275521968188</v>
      </c>
      <c r="R763" s="111">
        <v>6.2E-2</v>
      </c>
      <c r="S763" s="124">
        <v>2935.923110555555</v>
      </c>
      <c r="T763" s="124">
        <v>7212.5184772222183</v>
      </c>
      <c r="U763" s="124">
        <v>10723.600116111111</v>
      </c>
      <c r="V763" s="124">
        <v>3.634940555555557</v>
      </c>
      <c r="W763" s="7">
        <v>9.3513278188942103E-2</v>
      </c>
      <c r="X763" s="7">
        <v>0.64439999999999997</v>
      </c>
      <c r="Y763" s="122">
        <v>51.7</v>
      </c>
      <c r="Z763" s="99">
        <v>30.1</v>
      </c>
      <c r="AA763" s="122">
        <f t="shared" si="140"/>
        <v>5.9889410319999987</v>
      </c>
      <c r="AB763" s="122">
        <f t="shared" si="141"/>
        <v>14922.651933701658</v>
      </c>
      <c r="AC763" t="s">
        <v>1177</v>
      </c>
    </row>
    <row r="764" spans="1:29" x14ac:dyDescent="0.35">
      <c r="A764" s="34" t="s">
        <v>93</v>
      </c>
      <c r="B764" s="13">
        <f t="shared" si="152"/>
        <v>3</v>
      </c>
      <c r="C764" s="8" t="s">
        <v>46</v>
      </c>
      <c r="D764" s="14">
        <v>4</v>
      </c>
      <c r="E764" s="13">
        <v>3133</v>
      </c>
      <c r="F764" s="13">
        <v>3133.6</v>
      </c>
      <c r="G764" s="48">
        <f t="shared" si="150"/>
        <v>3110</v>
      </c>
      <c r="H764" s="8">
        <v>5</v>
      </c>
      <c r="I764" s="8">
        <v>145</v>
      </c>
      <c r="J764" s="8">
        <v>5.7</v>
      </c>
      <c r="K764" s="8">
        <v>0.26600000000000001</v>
      </c>
      <c r="L764" s="8">
        <v>2807</v>
      </c>
      <c r="M764" s="8">
        <v>0.41899999999999998</v>
      </c>
      <c r="N764" s="8">
        <v>3585</v>
      </c>
      <c r="O764" s="8">
        <v>75.2</v>
      </c>
      <c r="P764" s="8">
        <v>256.98200000000003</v>
      </c>
      <c r="Q764" s="7">
        <v>0.92732275521968188</v>
      </c>
      <c r="R764" s="111">
        <v>6.2E-2</v>
      </c>
      <c r="S764" s="124">
        <v>2935.923110555555</v>
      </c>
      <c r="T764" s="124">
        <v>7212.5184772222183</v>
      </c>
      <c r="U764" s="124">
        <v>10723.600116111111</v>
      </c>
      <c r="V764" s="124">
        <v>3.634940555555557</v>
      </c>
      <c r="W764" s="7">
        <v>9.3513278188942103E-2</v>
      </c>
      <c r="X764" s="7">
        <v>0.64439999999999997</v>
      </c>
      <c r="Y764" s="122">
        <v>51.7</v>
      </c>
      <c r="Z764" s="99">
        <v>30.1</v>
      </c>
      <c r="AA764" s="122">
        <f t="shared" si="140"/>
        <v>11.168329200000001</v>
      </c>
      <c r="AB764" s="122">
        <f t="shared" si="141"/>
        <v>10552.631578947368</v>
      </c>
      <c r="AC764" t="s">
        <v>1178</v>
      </c>
    </row>
    <row r="765" spans="1:29" x14ac:dyDescent="0.35">
      <c r="A765" s="34" t="s">
        <v>93</v>
      </c>
      <c r="B765" s="13">
        <v>2</v>
      </c>
      <c r="C765" s="8" t="s">
        <v>45</v>
      </c>
      <c r="D765" s="14">
        <v>1</v>
      </c>
      <c r="E765" s="13">
        <v>3203</v>
      </c>
      <c r="F765" s="13">
        <v>3203.6</v>
      </c>
      <c r="G765" s="48">
        <f t="shared" si="150"/>
        <v>3180</v>
      </c>
      <c r="H765" s="8">
        <v>5</v>
      </c>
      <c r="I765" s="8">
        <v>84.2</v>
      </c>
      <c r="J765" s="8">
        <v>5.0999999999999996</v>
      </c>
      <c r="K765" s="8">
        <v>0.49099999999999999</v>
      </c>
      <c r="L765" s="8">
        <v>4601</v>
      </c>
      <c r="M765" s="8">
        <v>0.26200000000000001</v>
      </c>
      <c r="N765" s="8">
        <v>5301</v>
      </c>
      <c r="O765" s="8">
        <v>191.8</v>
      </c>
      <c r="P765" s="8">
        <v>314.2</v>
      </c>
      <c r="Q765" s="7">
        <v>1.1182096946360951</v>
      </c>
      <c r="R765" s="111">
        <v>0.126</v>
      </c>
      <c r="S765" s="124">
        <v>2322.9074439130441</v>
      </c>
      <c r="T765" s="124"/>
      <c r="U765" s="124"/>
      <c r="V765" s="124"/>
      <c r="W765" s="7">
        <v>0.20605236314178849</v>
      </c>
      <c r="X765" s="7">
        <v>1.8179999999999998</v>
      </c>
      <c r="Y765" s="122">
        <v>44.4</v>
      </c>
      <c r="Z765" s="99">
        <v>20.2</v>
      </c>
      <c r="AA765" s="122">
        <f t="shared" si="140"/>
        <v>10.710937175999998</v>
      </c>
      <c r="AB765" s="122">
        <f t="shared" si="141"/>
        <v>9370.6720977596742</v>
      </c>
      <c r="AC765" t="s">
        <v>1179</v>
      </c>
    </row>
    <row r="766" spans="1:29" x14ac:dyDescent="0.35">
      <c r="A766" s="34" t="s">
        <v>93</v>
      </c>
      <c r="B766" s="13">
        <f t="shared" ref="B766:B768" si="153">B765</f>
        <v>2</v>
      </c>
      <c r="C766" s="8" t="s">
        <v>45</v>
      </c>
      <c r="D766" s="14">
        <v>2</v>
      </c>
      <c r="E766" s="13">
        <v>3236.8</v>
      </c>
      <c r="F766" s="13">
        <v>3237.6</v>
      </c>
      <c r="G766" s="48">
        <f t="shared" si="150"/>
        <v>3213.8</v>
      </c>
      <c r="H766" s="8">
        <v>7</v>
      </c>
      <c r="I766" s="8">
        <v>43</v>
      </c>
      <c r="J766" s="8">
        <v>11.2</v>
      </c>
      <c r="K766" s="8">
        <v>0.624</v>
      </c>
      <c r="L766" s="8">
        <v>3758</v>
      </c>
      <c r="M766" s="8">
        <v>0.36399999999999999</v>
      </c>
      <c r="N766" s="8">
        <v>7263</v>
      </c>
      <c r="O766" s="8">
        <v>514</v>
      </c>
      <c r="P766" s="8">
        <v>314.2</v>
      </c>
      <c r="Q766" s="7">
        <v>1.1182096946360951</v>
      </c>
      <c r="R766" s="111">
        <v>0.126</v>
      </c>
      <c r="S766" s="124">
        <v>2322.9074439130441</v>
      </c>
      <c r="T766" s="124"/>
      <c r="U766" s="124"/>
      <c r="V766" s="124"/>
      <c r="W766" s="7">
        <v>0.20605236314178849</v>
      </c>
      <c r="X766" s="7">
        <v>1.8179999999999998</v>
      </c>
      <c r="Y766" s="122">
        <v>44.4</v>
      </c>
      <c r="Z766" s="99">
        <v>20.2</v>
      </c>
      <c r="AA766" s="122">
        <f t="shared" si="140"/>
        <v>15.266334719999998</v>
      </c>
      <c r="AB766" s="122">
        <f t="shared" si="141"/>
        <v>6022.4358974358975</v>
      </c>
      <c r="AC766" t="s">
        <v>1180</v>
      </c>
    </row>
    <row r="767" spans="1:29" x14ac:dyDescent="0.35">
      <c r="A767" s="34" t="s">
        <v>93</v>
      </c>
      <c r="B767" s="13">
        <f t="shared" si="153"/>
        <v>2</v>
      </c>
      <c r="C767" s="8" t="s">
        <v>45</v>
      </c>
      <c r="D767" s="14">
        <v>3</v>
      </c>
      <c r="E767" s="13">
        <v>3243.5</v>
      </c>
      <c r="F767" s="13">
        <v>3244.3</v>
      </c>
      <c r="G767" s="48">
        <f t="shared" si="150"/>
        <v>3220.5</v>
      </c>
      <c r="H767" s="8">
        <v>7</v>
      </c>
      <c r="I767" s="8">
        <v>70.599999999999994</v>
      </c>
      <c r="J767" s="8">
        <v>6.8</v>
      </c>
      <c r="K767" s="8">
        <v>0.38300000000000001</v>
      </c>
      <c r="L767" s="8">
        <v>3423</v>
      </c>
      <c r="M767" s="8">
        <v>0.184</v>
      </c>
      <c r="N767" s="8">
        <v>3946</v>
      </c>
      <c r="O767" s="8">
        <v>170.3</v>
      </c>
      <c r="P767" s="8">
        <v>314.2</v>
      </c>
      <c r="Q767" s="7">
        <v>1.1182096946360951</v>
      </c>
      <c r="R767" s="111">
        <v>0.126</v>
      </c>
      <c r="S767" s="124">
        <v>2322.9074439130441</v>
      </c>
      <c r="T767" s="124"/>
      <c r="U767" s="124"/>
      <c r="V767" s="124"/>
      <c r="W767" s="7">
        <v>0.20605236314178849</v>
      </c>
      <c r="X767" s="7">
        <v>1.8179999999999998</v>
      </c>
      <c r="Y767" s="122">
        <v>44.4</v>
      </c>
      <c r="Z767" s="99">
        <v>20.2</v>
      </c>
      <c r="AA767" s="122">
        <f t="shared" si="140"/>
        <v>9.3406285119999986</v>
      </c>
      <c r="AB767" s="122">
        <f t="shared" si="141"/>
        <v>8937.3368146214088</v>
      </c>
      <c r="AC767" t="s">
        <v>1181</v>
      </c>
    </row>
    <row r="768" spans="1:29" x14ac:dyDescent="0.35">
      <c r="A768" s="34" t="s">
        <v>93</v>
      </c>
      <c r="B768" s="13">
        <f t="shared" si="153"/>
        <v>2</v>
      </c>
      <c r="C768" s="8" t="s">
        <v>45</v>
      </c>
      <c r="D768" s="14">
        <v>4</v>
      </c>
      <c r="E768" s="13">
        <v>3256</v>
      </c>
      <c r="F768" s="13">
        <v>3257</v>
      </c>
      <c r="G768" s="48">
        <f t="shared" si="150"/>
        <v>3233</v>
      </c>
      <c r="H768" s="8">
        <v>9</v>
      </c>
      <c r="I768" s="8">
        <v>78.900000000000006</v>
      </c>
      <c r="J768" s="8">
        <v>13.3</v>
      </c>
      <c r="K768" s="8">
        <v>0.75700000000000001</v>
      </c>
      <c r="L768" s="8">
        <v>4154</v>
      </c>
      <c r="M768" s="8">
        <v>0.42699999999999999</v>
      </c>
      <c r="N768" s="8">
        <v>10700</v>
      </c>
      <c r="O768" s="8">
        <v>137.69999999999999</v>
      </c>
      <c r="P768" s="8">
        <v>314.2</v>
      </c>
      <c r="Q768" s="7">
        <v>1.1182096946360951</v>
      </c>
      <c r="R768" s="111">
        <v>0.126</v>
      </c>
      <c r="S768" s="124">
        <v>2322.9074439130441</v>
      </c>
      <c r="T768" s="124"/>
      <c r="U768" s="124"/>
      <c r="V768" s="124"/>
      <c r="W768" s="7">
        <v>0.20605236314178849</v>
      </c>
      <c r="X768" s="7">
        <v>1.8179999999999998</v>
      </c>
      <c r="Y768" s="122">
        <v>44.4</v>
      </c>
      <c r="Z768" s="99">
        <v>20.2</v>
      </c>
      <c r="AA768" s="122">
        <f t="shared" si="140"/>
        <v>40.354152972000001</v>
      </c>
      <c r="AB768" s="122">
        <f t="shared" si="141"/>
        <v>5487.4504623513867</v>
      </c>
      <c r="AC768" t="s">
        <v>1182</v>
      </c>
    </row>
    <row r="769" spans="1:29" x14ac:dyDescent="0.35">
      <c r="A769" s="34" t="s">
        <v>93</v>
      </c>
      <c r="B769" s="13">
        <v>1</v>
      </c>
      <c r="C769" s="8" t="s">
        <v>45</v>
      </c>
      <c r="D769" s="14">
        <v>1</v>
      </c>
      <c r="E769" s="13">
        <v>3295.8</v>
      </c>
      <c r="F769" s="13">
        <v>3296.4</v>
      </c>
      <c r="G769" s="48">
        <f t="shared" si="150"/>
        <v>3272.8</v>
      </c>
      <c r="H769" s="8">
        <v>5</v>
      </c>
      <c r="I769" s="8">
        <v>156</v>
      </c>
      <c r="J769" s="8">
        <v>4.8</v>
      </c>
      <c r="K769" s="8">
        <v>0.15</v>
      </c>
      <c r="L769" s="8">
        <v>1754</v>
      </c>
      <c r="M769" s="8">
        <v>0.35499999999999998</v>
      </c>
      <c r="N769" s="8">
        <v>1243</v>
      </c>
      <c r="O769" s="8">
        <v>8.1</v>
      </c>
      <c r="P769" s="8">
        <v>281.58100000000002</v>
      </c>
      <c r="Q769" s="7">
        <v>0.81</v>
      </c>
      <c r="R769" s="111">
        <v>0.127</v>
      </c>
      <c r="S769" s="124">
        <v>2538.034918781726</v>
      </c>
      <c r="T769" s="124">
        <v>7247.7145441624416</v>
      </c>
      <c r="U769" s="124">
        <v>11570.24426243655</v>
      </c>
      <c r="V769" s="124">
        <v>5.5965624365482247</v>
      </c>
      <c r="W769" s="7">
        <v>0.2092490118577075</v>
      </c>
      <c r="X769" s="7">
        <v>1.5882000000000001</v>
      </c>
      <c r="Y769" s="122">
        <v>44.1</v>
      </c>
      <c r="Z769" s="99">
        <v>30.2</v>
      </c>
      <c r="AA769" s="122">
        <f t="shared" si="140"/>
        <v>5.7058559999999998</v>
      </c>
      <c r="AB769" s="122">
        <f t="shared" si="141"/>
        <v>11693.333333333334</v>
      </c>
      <c r="AC769" t="s">
        <v>1183</v>
      </c>
    </row>
    <row r="770" spans="1:29" x14ac:dyDescent="0.35">
      <c r="A770" s="34" t="s">
        <v>93</v>
      </c>
      <c r="B770" s="13">
        <f t="shared" ref="B770:B773" si="154">B769</f>
        <v>1</v>
      </c>
      <c r="C770" s="8" t="s">
        <v>45</v>
      </c>
      <c r="D770" s="14">
        <v>2</v>
      </c>
      <c r="E770" s="13">
        <v>3304</v>
      </c>
      <c r="F770" s="13">
        <v>3304.8</v>
      </c>
      <c r="G770" s="19">
        <f t="shared" si="150"/>
        <v>3281</v>
      </c>
      <c r="H770" s="8">
        <v>7</v>
      </c>
      <c r="I770" s="8">
        <v>183</v>
      </c>
      <c r="J770" s="8">
        <v>8.1</v>
      </c>
      <c r="K770" s="8">
        <v>0.32700000000000001</v>
      </c>
      <c r="L770" s="8">
        <v>1658</v>
      </c>
      <c r="M770" s="8">
        <v>0.55900000000000005</v>
      </c>
      <c r="N770" s="8">
        <v>3033</v>
      </c>
      <c r="O770" s="8">
        <v>25.3</v>
      </c>
      <c r="P770" s="8">
        <v>281.58100000000002</v>
      </c>
      <c r="Q770" s="7">
        <v>0.81</v>
      </c>
      <c r="R770" s="111">
        <v>0.127</v>
      </c>
      <c r="S770" s="124">
        <v>2538.034918781726</v>
      </c>
      <c r="T770" s="124">
        <v>7247.7145441624416</v>
      </c>
      <c r="U770" s="124">
        <v>11570.24426243655</v>
      </c>
      <c r="V770" s="124">
        <v>5.5965624365482247</v>
      </c>
      <c r="W770" s="7">
        <v>0.2092490118577075</v>
      </c>
      <c r="X770" s="7">
        <v>1.5882000000000001</v>
      </c>
      <c r="Y770" s="122">
        <v>44.1</v>
      </c>
      <c r="Z770" s="99">
        <v>30.2</v>
      </c>
      <c r="AA770" s="122">
        <f t="shared" si="140"/>
        <v>24.623374680000001</v>
      </c>
      <c r="AB770" s="122">
        <f t="shared" si="141"/>
        <v>5070.3363914373085</v>
      </c>
      <c r="AC770" t="s">
        <v>1184</v>
      </c>
    </row>
    <row r="771" spans="1:29" x14ac:dyDescent="0.35">
      <c r="A771" s="34" t="s">
        <v>93</v>
      </c>
      <c r="B771" s="13">
        <f t="shared" si="154"/>
        <v>1</v>
      </c>
      <c r="C771" s="8" t="s">
        <v>45</v>
      </c>
      <c r="D771" s="14">
        <v>3</v>
      </c>
      <c r="E771" s="13">
        <v>3312.8</v>
      </c>
      <c r="F771" s="13">
        <v>3313.4</v>
      </c>
      <c r="G771" s="19">
        <f t="shared" si="150"/>
        <v>3289.8</v>
      </c>
      <c r="H771" s="8">
        <v>5</v>
      </c>
      <c r="I771" s="8">
        <v>99</v>
      </c>
      <c r="J771" s="8">
        <v>4.8</v>
      </c>
      <c r="K771" s="8">
        <v>6.0999999999999999E-2</v>
      </c>
      <c r="L771" s="8">
        <v>1292</v>
      </c>
      <c r="M771" s="8">
        <v>0.14199999999999999</v>
      </c>
      <c r="N771" s="8">
        <v>168</v>
      </c>
      <c r="O771" s="8">
        <v>5.2</v>
      </c>
      <c r="P771" s="8">
        <v>281.58100000000002</v>
      </c>
      <c r="Q771" s="7">
        <v>0.81</v>
      </c>
      <c r="R771" s="111">
        <v>0.127</v>
      </c>
      <c r="S771" s="124">
        <v>2538.034918781726</v>
      </c>
      <c r="T771" s="124">
        <v>7247.7145441624416</v>
      </c>
      <c r="U771" s="124">
        <v>11570.24426243655</v>
      </c>
      <c r="V771" s="124">
        <v>5.5965624365482247</v>
      </c>
      <c r="W771" s="7">
        <v>0.2092490118577075</v>
      </c>
      <c r="X771" s="7">
        <v>1.5882000000000001</v>
      </c>
      <c r="Y771" s="122">
        <v>44.1</v>
      </c>
      <c r="Z771" s="99">
        <v>30.2</v>
      </c>
      <c r="AA771" s="122">
        <f t="shared" ref="AA771:AA834" si="155">I771*J771*K771*2*0.0254</f>
        <v>1.4725497599999999</v>
      </c>
      <c r="AB771" s="122">
        <f t="shared" ref="AB771:AB834" si="156">L771/K771</f>
        <v>21180.327868852459</v>
      </c>
      <c r="AC771" t="s">
        <v>1185</v>
      </c>
    </row>
    <row r="772" spans="1:29" x14ac:dyDescent="0.35">
      <c r="A772" s="34" t="s">
        <v>93</v>
      </c>
      <c r="B772" s="13">
        <f t="shared" si="154"/>
        <v>1</v>
      </c>
      <c r="C772" s="8" t="s">
        <v>45</v>
      </c>
      <c r="D772" s="14">
        <v>4</v>
      </c>
      <c r="E772" s="13">
        <v>3330.4</v>
      </c>
      <c r="F772" s="13">
        <v>3331.2</v>
      </c>
      <c r="G772" s="19">
        <f t="shared" si="150"/>
        <v>3307.4</v>
      </c>
      <c r="H772" s="8">
        <v>7</v>
      </c>
      <c r="I772" s="8">
        <v>241</v>
      </c>
      <c r="J772" s="8">
        <v>4.9000000000000004</v>
      </c>
      <c r="K772" s="8">
        <v>0.2</v>
      </c>
      <c r="L772" s="8">
        <v>1736</v>
      </c>
      <c r="M772" s="8">
        <v>0.45700000000000002</v>
      </c>
      <c r="N772" s="8">
        <v>1806</v>
      </c>
      <c r="O772" s="8">
        <v>22.8</v>
      </c>
      <c r="P772" s="8">
        <v>281.58100000000002</v>
      </c>
      <c r="Q772" s="7">
        <v>0.81</v>
      </c>
      <c r="R772" s="111">
        <v>0.127</v>
      </c>
      <c r="S772" s="124">
        <v>2538.034918781726</v>
      </c>
      <c r="T772" s="124">
        <v>7247.7145441624416</v>
      </c>
      <c r="U772" s="124">
        <v>11570.24426243655</v>
      </c>
      <c r="V772" s="124">
        <v>5.5965624365482247</v>
      </c>
      <c r="W772" s="7">
        <v>0.2092490118577075</v>
      </c>
      <c r="X772" s="7">
        <v>1.5882000000000001</v>
      </c>
      <c r="Y772" s="122">
        <v>44.1</v>
      </c>
      <c r="Z772" s="99">
        <v>30.2</v>
      </c>
      <c r="AA772" s="122">
        <f t="shared" si="155"/>
        <v>11.997944000000002</v>
      </c>
      <c r="AB772" s="122">
        <f t="shared" si="156"/>
        <v>8680</v>
      </c>
      <c r="AC772" t="s">
        <v>1186</v>
      </c>
    </row>
    <row r="773" spans="1:29" x14ac:dyDescent="0.35">
      <c r="A773" s="34" t="s">
        <v>93</v>
      </c>
      <c r="B773" s="13">
        <f t="shared" si="154"/>
        <v>1</v>
      </c>
      <c r="C773" s="8" t="s">
        <v>45</v>
      </c>
      <c r="D773" s="14">
        <v>5</v>
      </c>
      <c r="E773" s="13">
        <v>3340.2</v>
      </c>
      <c r="F773" s="13">
        <v>3340.8</v>
      </c>
      <c r="G773" s="48">
        <f t="shared" si="150"/>
        <v>3317.2</v>
      </c>
      <c r="H773" s="8">
        <v>5</v>
      </c>
      <c r="I773" s="8">
        <v>93</v>
      </c>
      <c r="J773" s="8">
        <v>10.7</v>
      </c>
      <c r="K773" s="8">
        <v>0.34300000000000003</v>
      </c>
      <c r="L773" s="8">
        <v>1594</v>
      </c>
      <c r="M773" s="8">
        <v>0.53400000000000003</v>
      </c>
      <c r="N773" s="8">
        <v>3025</v>
      </c>
      <c r="O773" s="8">
        <v>99.1</v>
      </c>
      <c r="P773" s="8">
        <v>281.58100000000002</v>
      </c>
      <c r="Q773" s="7">
        <v>0.81</v>
      </c>
      <c r="R773" s="111">
        <v>0.127</v>
      </c>
      <c r="S773" s="124">
        <v>2538.034918781726</v>
      </c>
      <c r="T773" s="124">
        <v>7247.7145441624416</v>
      </c>
      <c r="U773" s="124">
        <v>11570.24426243655</v>
      </c>
      <c r="V773" s="124">
        <v>5.5965624365482247</v>
      </c>
      <c r="W773" s="7">
        <v>0.2092490118577075</v>
      </c>
      <c r="X773" s="7">
        <v>1.5882000000000001</v>
      </c>
      <c r="Y773" s="122">
        <v>44.1</v>
      </c>
      <c r="Z773" s="99">
        <v>30.2</v>
      </c>
      <c r="AA773" s="122">
        <f t="shared" si="155"/>
        <v>17.339020439999999</v>
      </c>
      <c r="AB773" s="122">
        <f t="shared" si="156"/>
        <v>4647.2303206997085</v>
      </c>
      <c r="AC773" t="s">
        <v>1187</v>
      </c>
    </row>
    <row r="774" spans="1:29" x14ac:dyDescent="0.35">
      <c r="A774" s="78" t="s">
        <v>108</v>
      </c>
      <c r="B774" s="78">
        <v>5</v>
      </c>
      <c r="C774" s="78" t="s">
        <v>46</v>
      </c>
      <c r="D774" s="78">
        <v>1</v>
      </c>
      <c r="E774" s="78">
        <v>2700</v>
      </c>
      <c r="F774" s="78">
        <v>2705</v>
      </c>
      <c r="G774" s="78">
        <v>2587.36</v>
      </c>
      <c r="H774" s="115">
        <v>6</v>
      </c>
      <c r="I774" s="93">
        <v>154</v>
      </c>
      <c r="J774" s="93">
        <v>74</v>
      </c>
      <c r="K774" s="93">
        <v>0.4</v>
      </c>
      <c r="L774" s="93"/>
      <c r="M774" s="115"/>
      <c r="N774" s="93">
        <v>484.8</v>
      </c>
      <c r="O774" s="93">
        <v>2.04</v>
      </c>
      <c r="P774" s="115"/>
      <c r="Q774" s="78"/>
      <c r="R774" s="111">
        <v>0.1</v>
      </c>
      <c r="S774" s="124">
        <v>2201.8738907608699</v>
      </c>
      <c r="T774" s="124">
        <v>7167.3690679347783</v>
      </c>
      <c r="U774" s="124">
        <v>10516.389669021741</v>
      </c>
      <c r="V774" s="124">
        <v>2.0147499999999998</v>
      </c>
      <c r="W774" s="78"/>
      <c r="X774" s="78">
        <v>0</v>
      </c>
      <c r="Y774" s="122">
        <v>53.2</v>
      </c>
      <c r="Z774" s="99" t="e">
        <v>#N/A</v>
      </c>
      <c r="AA774" s="122">
        <f t="shared" si="155"/>
        <v>231.56672000000003</v>
      </c>
      <c r="AB774" s="122">
        <f t="shared" si="156"/>
        <v>0</v>
      </c>
      <c r="AC774" t="s">
        <v>1188</v>
      </c>
    </row>
    <row r="775" spans="1:29" x14ac:dyDescent="0.35">
      <c r="A775" s="78" t="s">
        <v>108</v>
      </c>
      <c r="B775" s="78">
        <v>5</v>
      </c>
      <c r="C775" s="78" t="s">
        <v>46</v>
      </c>
      <c r="D775" s="78">
        <v>2</v>
      </c>
      <c r="E775" s="78">
        <v>2715</v>
      </c>
      <c r="F775" s="78">
        <v>2721</v>
      </c>
      <c r="G775" s="78">
        <v>2602.27</v>
      </c>
      <c r="H775" s="115">
        <v>6</v>
      </c>
      <c r="I775" s="115"/>
      <c r="J775" s="115"/>
      <c r="K775" s="115"/>
      <c r="L775" s="93"/>
      <c r="M775" s="115"/>
      <c r="N775" s="115"/>
      <c r="O775" s="115"/>
      <c r="P775" s="115"/>
      <c r="Q775" s="78"/>
      <c r="R775" s="111">
        <v>0.1</v>
      </c>
      <c r="S775" s="124">
        <v>2201.8738907608699</v>
      </c>
      <c r="T775" s="124">
        <v>7167.3690679347783</v>
      </c>
      <c r="U775" s="124">
        <v>10516.389669021741</v>
      </c>
      <c r="V775" s="124">
        <v>2.0147499999999998</v>
      </c>
      <c r="W775" s="78"/>
      <c r="X775" s="78">
        <v>0</v>
      </c>
      <c r="Y775" s="122">
        <v>53.2</v>
      </c>
      <c r="Z775" s="99" t="e">
        <v>#N/A</v>
      </c>
      <c r="AA775" s="122">
        <f t="shared" si="155"/>
        <v>0</v>
      </c>
      <c r="AB775" s="122" t="e">
        <f t="shared" si="156"/>
        <v>#DIV/0!</v>
      </c>
      <c r="AC775" t="s">
        <v>1189</v>
      </c>
    </row>
    <row r="776" spans="1:29" x14ac:dyDescent="0.35">
      <c r="A776" s="78" t="s">
        <v>108</v>
      </c>
      <c r="B776" s="78">
        <v>5</v>
      </c>
      <c r="C776" s="78" t="s">
        <v>46</v>
      </c>
      <c r="D776" s="78">
        <v>3</v>
      </c>
      <c r="E776" s="78">
        <v>2742</v>
      </c>
      <c r="F776" s="78">
        <v>2745</v>
      </c>
      <c r="G776" s="78">
        <v>2629.11</v>
      </c>
      <c r="H776" s="115">
        <v>6</v>
      </c>
      <c r="I776" s="115"/>
      <c r="J776" s="115"/>
      <c r="K776" s="115"/>
      <c r="L776" s="93"/>
      <c r="M776" s="115"/>
      <c r="N776" s="115"/>
      <c r="O776" s="115"/>
      <c r="P776" s="115"/>
      <c r="Q776" s="78"/>
      <c r="R776" s="111">
        <v>0.1</v>
      </c>
      <c r="S776" s="124">
        <v>2201.8738907608699</v>
      </c>
      <c r="T776" s="124">
        <v>7167.3690679347783</v>
      </c>
      <c r="U776" s="124">
        <v>10516.389669021741</v>
      </c>
      <c r="V776" s="124">
        <v>2.0147499999999998</v>
      </c>
      <c r="W776" s="78"/>
      <c r="X776" s="78">
        <v>0</v>
      </c>
      <c r="Y776" s="122">
        <v>53.2</v>
      </c>
      <c r="Z776" s="99" t="e">
        <v>#N/A</v>
      </c>
      <c r="AA776" s="122">
        <f t="shared" si="155"/>
        <v>0</v>
      </c>
      <c r="AB776" s="122" t="e">
        <f t="shared" si="156"/>
        <v>#DIV/0!</v>
      </c>
      <c r="AC776" t="s">
        <v>1190</v>
      </c>
    </row>
    <row r="777" spans="1:29" x14ac:dyDescent="0.35">
      <c r="A777" s="78" t="s">
        <v>108</v>
      </c>
      <c r="B777" s="78">
        <v>4</v>
      </c>
      <c r="C777" s="78" t="s">
        <v>46</v>
      </c>
      <c r="D777" s="78">
        <v>1</v>
      </c>
      <c r="E777" s="78">
        <v>2772</v>
      </c>
      <c r="F777" s="78">
        <v>2777</v>
      </c>
      <c r="G777" s="78">
        <v>2658.96</v>
      </c>
      <c r="H777" s="115">
        <v>6</v>
      </c>
      <c r="I777" s="93">
        <v>165</v>
      </c>
      <c r="J777" s="93">
        <v>61</v>
      </c>
      <c r="K777" s="93">
        <v>0.35</v>
      </c>
      <c r="L777" s="93"/>
      <c r="M777" s="115"/>
      <c r="N777" s="93">
        <v>523.70000000000005</v>
      </c>
      <c r="O777" s="93">
        <v>1.49</v>
      </c>
      <c r="P777" s="93">
        <v>256.8</v>
      </c>
      <c r="Q777" s="78"/>
      <c r="R777" s="111">
        <v>0.13300000000000001</v>
      </c>
      <c r="S777" s="124">
        <v>2311.217717127071</v>
      </c>
      <c r="T777" s="124">
        <v>7270.4533386740331</v>
      </c>
      <c r="U777" s="124">
        <v>10776.50557845305</v>
      </c>
      <c r="V777" s="124">
        <v>2.132012154696131</v>
      </c>
      <c r="W777" s="78"/>
      <c r="X777" s="78">
        <v>0</v>
      </c>
      <c r="Y777" s="122">
        <v>42.699999999999996</v>
      </c>
      <c r="Z777" s="99" t="e">
        <v>#N/A</v>
      </c>
      <c r="AA777" s="122">
        <f t="shared" si="155"/>
        <v>178.95569999999998</v>
      </c>
      <c r="AB777" s="122">
        <f t="shared" si="156"/>
        <v>0</v>
      </c>
      <c r="AC777" t="s">
        <v>1191</v>
      </c>
    </row>
    <row r="778" spans="1:29" x14ac:dyDescent="0.35">
      <c r="A778" s="78" t="s">
        <v>108</v>
      </c>
      <c r="B778" s="78">
        <v>3</v>
      </c>
      <c r="C778" s="78" t="s">
        <v>45</v>
      </c>
      <c r="D778" s="78">
        <v>1</v>
      </c>
      <c r="E778" s="78">
        <v>2825</v>
      </c>
      <c r="F778" s="78">
        <v>2830</v>
      </c>
      <c r="G778" s="78">
        <v>2711.72</v>
      </c>
      <c r="H778" s="115">
        <v>6</v>
      </c>
      <c r="I778" s="93">
        <v>134</v>
      </c>
      <c r="J778" s="93">
        <v>66</v>
      </c>
      <c r="K778" s="93">
        <v>0.37</v>
      </c>
      <c r="L778" s="93"/>
      <c r="M778" s="115"/>
      <c r="N778" s="93">
        <v>459.5</v>
      </c>
      <c r="O778" s="93">
        <v>1.91</v>
      </c>
      <c r="P778" s="93">
        <v>227.8</v>
      </c>
      <c r="Q778" s="78"/>
      <c r="R778" s="111">
        <v>0.13300000000000001</v>
      </c>
      <c r="S778" s="124">
        <v>2311.217717127071</v>
      </c>
      <c r="T778" s="124">
        <v>7270.4533386740331</v>
      </c>
      <c r="U778" s="124">
        <v>10776.50557845305</v>
      </c>
      <c r="V778" s="124">
        <v>2.132012154696131</v>
      </c>
      <c r="W778" s="78"/>
      <c r="X778" s="78">
        <v>0</v>
      </c>
      <c r="Y778" s="122">
        <v>42.699999999999996</v>
      </c>
      <c r="Z778" s="99" t="e">
        <v>#N/A</v>
      </c>
      <c r="AA778" s="122">
        <f t="shared" si="155"/>
        <v>166.23182399999999</v>
      </c>
      <c r="AB778" s="122">
        <f t="shared" si="156"/>
        <v>0</v>
      </c>
      <c r="AC778" t="s">
        <v>1192</v>
      </c>
    </row>
    <row r="779" spans="1:29" x14ac:dyDescent="0.35">
      <c r="A779" s="78" t="s">
        <v>108</v>
      </c>
      <c r="B779" s="78">
        <v>3</v>
      </c>
      <c r="C779" s="78" t="s">
        <v>45</v>
      </c>
      <c r="D779" s="78">
        <v>2</v>
      </c>
      <c r="E779" s="78">
        <v>2854</v>
      </c>
      <c r="F779" s="78">
        <v>2860</v>
      </c>
      <c r="G779" s="78">
        <v>2740.62</v>
      </c>
      <c r="H779" s="115">
        <v>6</v>
      </c>
      <c r="I779" s="115"/>
      <c r="J779" s="115"/>
      <c r="K779" s="115"/>
      <c r="L779" s="93"/>
      <c r="M779" s="115"/>
      <c r="N779" s="115"/>
      <c r="O779" s="115"/>
      <c r="P779" s="115"/>
      <c r="Q779" s="78"/>
      <c r="R779" s="111">
        <v>0.13300000000000001</v>
      </c>
      <c r="S779" s="124">
        <v>2311.217717127071</v>
      </c>
      <c r="T779" s="124">
        <v>7270.4533386740331</v>
      </c>
      <c r="U779" s="124">
        <v>10776.50557845305</v>
      </c>
      <c r="V779" s="124">
        <v>2.132012154696131</v>
      </c>
      <c r="W779" s="78"/>
      <c r="X779" s="78">
        <v>0</v>
      </c>
      <c r="Y779" s="122">
        <v>42.699999999999996</v>
      </c>
      <c r="Z779" s="99" t="e">
        <v>#N/A</v>
      </c>
      <c r="AA779" s="122">
        <f t="shared" si="155"/>
        <v>0</v>
      </c>
      <c r="AB779" s="122" t="e">
        <f t="shared" si="156"/>
        <v>#DIV/0!</v>
      </c>
      <c r="AC779" t="s">
        <v>1193</v>
      </c>
    </row>
    <row r="780" spans="1:29" x14ac:dyDescent="0.35">
      <c r="A780" s="78" t="s">
        <v>108</v>
      </c>
      <c r="B780" s="78">
        <v>3</v>
      </c>
      <c r="C780" s="78" t="s">
        <v>45</v>
      </c>
      <c r="D780" s="78">
        <v>3</v>
      </c>
      <c r="E780" s="78">
        <v>2866</v>
      </c>
      <c r="F780" s="78">
        <v>2869</v>
      </c>
      <c r="G780" s="78">
        <v>2752.59</v>
      </c>
      <c r="H780" s="115">
        <v>6</v>
      </c>
      <c r="I780" s="115"/>
      <c r="J780" s="115"/>
      <c r="K780" s="115"/>
      <c r="L780" s="93"/>
      <c r="M780" s="115"/>
      <c r="N780" s="115"/>
      <c r="O780" s="115"/>
      <c r="P780" s="115"/>
      <c r="Q780" s="78"/>
      <c r="R780" s="111">
        <v>0.14399999999999999</v>
      </c>
      <c r="S780" s="124">
        <v>1783.828480916032</v>
      </c>
      <c r="T780" s="124">
        <v>7169.9499908397001</v>
      </c>
      <c r="U780" s="124">
        <v>11036.10796641221</v>
      </c>
      <c r="V780" s="124">
        <v>2.2527694656488539</v>
      </c>
      <c r="W780" s="78"/>
      <c r="X780" s="78">
        <v>0</v>
      </c>
      <c r="Y780" s="122">
        <v>39.800000000000004</v>
      </c>
      <c r="Z780" s="99" t="e">
        <v>#N/A</v>
      </c>
      <c r="AA780" s="122">
        <f t="shared" si="155"/>
        <v>0</v>
      </c>
      <c r="AB780" s="122" t="e">
        <f t="shared" si="156"/>
        <v>#DIV/0!</v>
      </c>
      <c r="AC780" t="s">
        <v>1194</v>
      </c>
    </row>
    <row r="781" spans="1:29" x14ac:dyDescent="0.35">
      <c r="A781" s="78" t="s">
        <v>108</v>
      </c>
      <c r="B781" s="78">
        <v>3</v>
      </c>
      <c r="C781" s="78" t="s">
        <v>45</v>
      </c>
      <c r="D781" s="78"/>
      <c r="E781" s="78">
        <v>2889</v>
      </c>
      <c r="F781" s="78">
        <v>2895</v>
      </c>
      <c r="G781" s="78">
        <v>2775.51</v>
      </c>
      <c r="H781" s="115">
        <v>6</v>
      </c>
      <c r="I781" s="115"/>
      <c r="J781" s="115"/>
      <c r="K781" s="115"/>
      <c r="L781" s="93"/>
      <c r="M781" s="115"/>
      <c r="N781" s="115"/>
      <c r="O781" s="115"/>
      <c r="P781" s="115"/>
      <c r="Q781" s="78"/>
      <c r="R781" s="111">
        <v>0.14399999999999999</v>
      </c>
      <c r="S781" s="124">
        <v>1783.828480916032</v>
      </c>
      <c r="T781" s="124">
        <v>7169.9499908397001</v>
      </c>
      <c r="U781" s="124">
        <v>11036.10796641221</v>
      </c>
      <c r="V781" s="124">
        <v>2.2527694656488539</v>
      </c>
      <c r="W781" s="78"/>
      <c r="X781" s="78">
        <v>0</v>
      </c>
      <c r="Y781" s="122">
        <v>39.800000000000004</v>
      </c>
      <c r="Z781" s="99" t="e">
        <v>#N/A</v>
      </c>
      <c r="AA781" s="122">
        <f t="shared" si="155"/>
        <v>0</v>
      </c>
      <c r="AB781" s="122" t="e">
        <f t="shared" si="156"/>
        <v>#DIV/0!</v>
      </c>
      <c r="AC781" t="s">
        <v>1195</v>
      </c>
    </row>
    <row r="782" spans="1:29" x14ac:dyDescent="0.35">
      <c r="A782" s="78" t="s">
        <v>108</v>
      </c>
      <c r="B782" s="78">
        <v>3</v>
      </c>
      <c r="C782" s="78" t="s">
        <v>45</v>
      </c>
      <c r="D782" s="78"/>
      <c r="E782" s="78">
        <v>2901.5</v>
      </c>
      <c r="F782" s="78">
        <v>2907.5</v>
      </c>
      <c r="G782" s="78">
        <v>2787.96</v>
      </c>
      <c r="H782" s="115">
        <v>6</v>
      </c>
      <c r="I782" s="115"/>
      <c r="J782" s="115"/>
      <c r="K782" s="115"/>
      <c r="L782" s="93"/>
      <c r="M782" s="115"/>
      <c r="N782" s="115"/>
      <c r="O782" s="115"/>
      <c r="P782" s="115"/>
      <c r="Q782" s="78"/>
      <c r="R782" s="111">
        <v>0.14399999999999999</v>
      </c>
      <c r="S782" s="124">
        <v>1783.828480916032</v>
      </c>
      <c r="T782" s="124">
        <v>7169.9499908397001</v>
      </c>
      <c r="U782" s="124">
        <v>11036.10796641221</v>
      </c>
      <c r="V782" s="124">
        <v>2.2527694656488539</v>
      </c>
      <c r="W782" s="78"/>
      <c r="X782" s="78">
        <v>0</v>
      </c>
      <c r="Y782" s="122">
        <v>39.800000000000004</v>
      </c>
      <c r="Z782" s="99" t="e">
        <v>#N/A</v>
      </c>
      <c r="AA782" s="122">
        <f t="shared" si="155"/>
        <v>0</v>
      </c>
      <c r="AB782" s="122" t="e">
        <f t="shared" si="156"/>
        <v>#DIV/0!</v>
      </c>
      <c r="AC782" t="s">
        <v>1195</v>
      </c>
    </row>
    <row r="783" spans="1:29" x14ac:dyDescent="0.35">
      <c r="A783" s="78" t="s">
        <v>108</v>
      </c>
      <c r="B783" s="78">
        <v>3</v>
      </c>
      <c r="C783" s="78" t="s">
        <v>45</v>
      </c>
      <c r="D783" s="78"/>
      <c r="E783" s="78">
        <v>2915</v>
      </c>
      <c r="F783" s="78">
        <v>2921</v>
      </c>
      <c r="G783" s="78">
        <v>2801.39</v>
      </c>
      <c r="H783" s="115">
        <v>6</v>
      </c>
      <c r="I783" s="115"/>
      <c r="J783" s="115"/>
      <c r="K783" s="115"/>
      <c r="L783" s="93"/>
      <c r="M783" s="115"/>
      <c r="N783" s="115"/>
      <c r="O783" s="115"/>
      <c r="P783" s="115"/>
      <c r="Q783" s="78"/>
      <c r="R783" s="111">
        <v>0.109</v>
      </c>
      <c r="S783" s="124">
        <v>2054.2183749999999</v>
      </c>
      <c r="T783" s="124">
        <v>7319.0611475806454</v>
      </c>
      <c r="U783" s="124">
        <v>11196.257054838699</v>
      </c>
      <c r="V783" s="124">
        <v>3.8956870967741941</v>
      </c>
      <c r="W783" s="78"/>
      <c r="X783" s="78">
        <v>0</v>
      </c>
      <c r="Y783" s="122">
        <v>50.1</v>
      </c>
      <c r="Z783" s="99" t="e">
        <v>#N/A</v>
      </c>
      <c r="AA783" s="122">
        <f t="shared" si="155"/>
        <v>0</v>
      </c>
      <c r="AB783" s="122" t="e">
        <f t="shared" si="156"/>
        <v>#DIV/0!</v>
      </c>
      <c r="AC783" t="s">
        <v>1195</v>
      </c>
    </row>
    <row r="784" spans="1:29" x14ac:dyDescent="0.35">
      <c r="A784" s="78" t="s">
        <v>108</v>
      </c>
      <c r="B784" s="78">
        <v>3</v>
      </c>
      <c r="C784" s="78" t="s">
        <v>45</v>
      </c>
      <c r="D784" s="78"/>
      <c r="E784" s="78">
        <v>2954</v>
      </c>
      <c r="F784" s="78">
        <v>2960</v>
      </c>
      <c r="G784" s="78">
        <v>2840.17</v>
      </c>
      <c r="H784" s="115">
        <v>6</v>
      </c>
      <c r="I784" s="115"/>
      <c r="J784" s="115"/>
      <c r="K784" s="115"/>
      <c r="L784" s="93"/>
      <c r="M784" s="115"/>
      <c r="N784" s="115"/>
      <c r="O784" s="115"/>
      <c r="P784" s="115"/>
      <c r="Q784" s="78"/>
      <c r="R784" s="111">
        <v>0.109</v>
      </c>
      <c r="S784" s="124">
        <v>2054.2183749999999</v>
      </c>
      <c r="T784" s="124">
        <v>7319.0611475806454</v>
      </c>
      <c r="U784" s="124">
        <v>11196.257054838699</v>
      </c>
      <c r="V784" s="124">
        <v>3.8956870967741941</v>
      </c>
      <c r="W784" s="78"/>
      <c r="X784" s="78">
        <v>0</v>
      </c>
      <c r="Y784" s="122">
        <v>50.1</v>
      </c>
      <c r="Z784" s="99" t="e">
        <v>#N/A</v>
      </c>
      <c r="AA784" s="122">
        <f t="shared" si="155"/>
        <v>0</v>
      </c>
      <c r="AB784" s="122" t="e">
        <f t="shared" si="156"/>
        <v>#DIV/0!</v>
      </c>
      <c r="AC784" t="s">
        <v>1195</v>
      </c>
    </row>
    <row r="785" spans="1:29" x14ac:dyDescent="0.35">
      <c r="A785" s="78" t="s">
        <v>108</v>
      </c>
      <c r="B785" s="78">
        <v>3</v>
      </c>
      <c r="C785" s="78" t="s">
        <v>45</v>
      </c>
      <c r="D785" s="78"/>
      <c r="E785" s="78">
        <v>2987</v>
      </c>
      <c r="F785" s="78">
        <v>2989.5</v>
      </c>
      <c r="G785" s="78">
        <v>2872.92</v>
      </c>
      <c r="H785" s="115">
        <v>6</v>
      </c>
      <c r="I785" s="115"/>
      <c r="J785" s="115"/>
      <c r="K785" s="115"/>
      <c r="L785" s="93"/>
      <c r="M785" s="115"/>
      <c r="N785" s="115"/>
      <c r="O785" s="115"/>
      <c r="P785" s="115"/>
      <c r="Q785" s="78"/>
      <c r="R785" s="111">
        <v>0.13</v>
      </c>
      <c r="S785" s="124">
        <v>1921.6032621212109</v>
      </c>
      <c r="T785" s="124">
        <v>7497.069453787878</v>
      </c>
      <c r="U785" s="124">
        <v>11552.783459848481</v>
      </c>
      <c r="V785" s="124">
        <v>4.7459030303030314</v>
      </c>
      <c r="W785" s="78"/>
      <c r="X785" s="78">
        <v>0</v>
      </c>
      <c r="Y785" s="122">
        <v>43.3</v>
      </c>
      <c r="Z785" s="99" t="e">
        <v>#N/A</v>
      </c>
      <c r="AA785" s="122">
        <f t="shared" si="155"/>
        <v>0</v>
      </c>
      <c r="AB785" s="122" t="e">
        <f t="shared" si="156"/>
        <v>#DIV/0!</v>
      </c>
      <c r="AC785" t="s">
        <v>1195</v>
      </c>
    </row>
    <row r="786" spans="1:29" x14ac:dyDescent="0.35">
      <c r="A786" s="78" t="s">
        <v>108</v>
      </c>
      <c r="B786" s="78">
        <v>2</v>
      </c>
      <c r="C786" s="78" t="s">
        <v>44</v>
      </c>
      <c r="D786" s="78">
        <v>1</v>
      </c>
      <c r="E786" s="78">
        <v>3019.5</v>
      </c>
      <c r="F786" s="78">
        <v>3025</v>
      </c>
      <c r="G786" s="78">
        <v>2905.14</v>
      </c>
      <c r="H786" s="115">
        <v>6</v>
      </c>
      <c r="I786" s="93">
        <v>103</v>
      </c>
      <c r="J786" s="93">
        <v>57</v>
      </c>
      <c r="K786" s="93">
        <v>0.26</v>
      </c>
      <c r="L786" s="93"/>
      <c r="M786" s="115"/>
      <c r="N786" s="93">
        <v>428.1</v>
      </c>
      <c r="O786" s="93">
        <v>14.9</v>
      </c>
      <c r="P786" s="93">
        <v>200.9</v>
      </c>
      <c r="Q786" s="78"/>
      <c r="R786" s="111">
        <v>0.13</v>
      </c>
      <c r="S786" s="124">
        <v>1921.6032621212109</v>
      </c>
      <c r="T786" s="124">
        <v>7497.069453787878</v>
      </c>
      <c r="U786" s="124">
        <v>11552.783459848481</v>
      </c>
      <c r="V786" s="124">
        <v>4.7459030303030314</v>
      </c>
      <c r="W786" s="78"/>
      <c r="X786" s="78">
        <v>0</v>
      </c>
      <c r="Y786" s="122">
        <v>43.3</v>
      </c>
      <c r="Z786" s="99" t="e">
        <v>#N/A</v>
      </c>
      <c r="AA786" s="122">
        <f t="shared" si="155"/>
        <v>77.544167999999999</v>
      </c>
      <c r="AB786" s="122">
        <f t="shared" si="156"/>
        <v>0</v>
      </c>
      <c r="AC786" t="s">
        <v>1196</v>
      </c>
    </row>
    <row r="787" spans="1:29" x14ac:dyDescent="0.35">
      <c r="A787" s="78" t="s">
        <v>108</v>
      </c>
      <c r="B787" s="78">
        <v>1</v>
      </c>
      <c r="C787" s="78" t="s">
        <v>44</v>
      </c>
      <c r="D787" s="78">
        <v>1</v>
      </c>
      <c r="E787" s="78">
        <v>3187</v>
      </c>
      <c r="F787" s="78">
        <v>3192</v>
      </c>
      <c r="G787" s="78">
        <v>3070.38</v>
      </c>
      <c r="H787" s="115">
        <v>6</v>
      </c>
      <c r="I787" s="93">
        <v>137</v>
      </c>
      <c r="J787" s="93">
        <v>43</v>
      </c>
      <c r="K787" s="93">
        <v>0.64</v>
      </c>
      <c r="L787" s="93"/>
      <c r="M787" s="115"/>
      <c r="N787" s="93">
        <v>271.5</v>
      </c>
      <c r="O787" s="93">
        <v>15.55</v>
      </c>
      <c r="P787" s="93">
        <v>155.5</v>
      </c>
      <c r="Q787" s="78"/>
      <c r="R787" s="111">
        <v>0.13</v>
      </c>
      <c r="S787" s="124">
        <v>1921.6032621212109</v>
      </c>
      <c r="T787" s="124">
        <v>7497.069453787878</v>
      </c>
      <c r="U787" s="124">
        <v>11552.783459848481</v>
      </c>
      <c r="V787" s="124">
        <v>4.7459030303030314</v>
      </c>
      <c r="W787" s="78"/>
      <c r="X787" s="78">
        <v>0</v>
      </c>
      <c r="Y787" s="122">
        <v>43.3</v>
      </c>
      <c r="Z787" s="99" t="e">
        <v>#N/A</v>
      </c>
      <c r="AA787" s="122">
        <f t="shared" si="155"/>
        <v>191.52819200000002</v>
      </c>
      <c r="AB787" s="122">
        <f t="shared" si="156"/>
        <v>0</v>
      </c>
      <c r="AC787" t="s">
        <v>1197</v>
      </c>
    </row>
    <row r="788" spans="1:29" x14ac:dyDescent="0.35">
      <c r="A788" s="78" t="s">
        <v>109</v>
      </c>
      <c r="B788" s="78">
        <v>5</v>
      </c>
      <c r="C788" s="78" t="s">
        <v>46</v>
      </c>
      <c r="D788" s="78">
        <v>1</v>
      </c>
      <c r="E788" s="78">
        <v>2758</v>
      </c>
      <c r="F788" s="78">
        <v>2759</v>
      </c>
      <c r="G788" s="78">
        <v>2631.23</v>
      </c>
      <c r="H788" s="115">
        <v>6</v>
      </c>
      <c r="I788" s="78">
        <v>127.8</v>
      </c>
      <c r="J788" s="78">
        <v>50.3</v>
      </c>
      <c r="K788" s="78">
        <v>0.33</v>
      </c>
      <c r="L788" s="93">
        <v>1874</v>
      </c>
      <c r="M788" s="115"/>
      <c r="N788" s="93">
        <v>101.3</v>
      </c>
      <c r="O788" s="93">
        <v>5.52</v>
      </c>
      <c r="P788" s="93">
        <v>105</v>
      </c>
      <c r="Q788" s="115"/>
      <c r="R788" s="111">
        <v>8.5000000000000006E-2</v>
      </c>
      <c r="S788" s="124">
        <v>2147.5035653061218</v>
      </c>
      <c r="T788" s="124">
        <v>7609.1480051020426</v>
      </c>
      <c r="U788" s="124">
        <v>11898.311547959191</v>
      </c>
      <c r="V788" s="124">
        <v>4.4510826530612242</v>
      </c>
      <c r="W788" s="78"/>
      <c r="X788" s="78">
        <v>0</v>
      </c>
      <c r="Y788" s="122">
        <v>59.8</v>
      </c>
      <c r="Z788" s="99" t="e">
        <v>#N/A</v>
      </c>
      <c r="AA788" s="122">
        <f t="shared" si="155"/>
        <v>107.76469175999999</v>
      </c>
      <c r="AB788" s="122">
        <f t="shared" si="156"/>
        <v>5678.7878787878781</v>
      </c>
      <c r="AC788" t="s">
        <v>1198</v>
      </c>
    </row>
    <row r="789" spans="1:29" x14ac:dyDescent="0.35">
      <c r="A789" s="78" t="s">
        <v>109</v>
      </c>
      <c r="B789" s="78">
        <v>4</v>
      </c>
      <c r="C789" s="78" t="s">
        <v>46</v>
      </c>
      <c r="D789" s="78">
        <v>1</v>
      </c>
      <c r="E789" s="78">
        <v>2802</v>
      </c>
      <c r="F789" s="78">
        <v>2804</v>
      </c>
      <c r="G789" s="78">
        <v>2674.75</v>
      </c>
      <c r="H789" s="115">
        <v>6</v>
      </c>
      <c r="I789" s="78">
        <v>130</v>
      </c>
      <c r="J789" s="78">
        <v>43</v>
      </c>
      <c r="K789" s="78">
        <v>0.91100000000000003</v>
      </c>
      <c r="L789" s="93">
        <v>2063</v>
      </c>
      <c r="M789" s="115"/>
      <c r="N789" s="93">
        <v>296.5</v>
      </c>
      <c r="O789" s="93">
        <v>18.43</v>
      </c>
      <c r="P789" s="93">
        <v>240.9</v>
      </c>
      <c r="Q789" s="115"/>
      <c r="R789" s="111">
        <v>8.5000000000000006E-2</v>
      </c>
      <c r="S789" s="124">
        <v>2147.5035653061218</v>
      </c>
      <c r="T789" s="124">
        <v>7609.1480051020426</v>
      </c>
      <c r="U789" s="124">
        <v>11898.311547959191</v>
      </c>
      <c r="V789" s="124">
        <v>4.4510826530612242</v>
      </c>
      <c r="W789" s="78"/>
      <c r="X789" s="78">
        <v>0</v>
      </c>
      <c r="Y789" s="122">
        <v>59.8</v>
      </c>
      <c r="Z789" s="99" t="e">
        <v>#N/A</v>
      </c>
      <c r="AA789" s="122">
        <f t="shared" si="155"/>
        <v>258.69849199999999</v>
      </c>
      <c r="AB789" s="122">
        <f t="shared" si="156"/>
        <v>2264.5444566410538</v>
      </c>
      <c r="AC789" t="s">
        <v>1199</v>
      </c>
    </row>
    <row r="790" spans="1:29" x14ac:dyDescent="0.35">
      <c r="A790" s="78" t="s">
        <v>109</v>
      </c>
      <c r="B790" s="78">
        <v>3</v>
      </c>
      <c r="C790" s="78" t="s">
        <v>45</v>
      </c>
      <c r="D790" s="78">
        <v>1</v>
      </c>
      <c r="E790" s="78">
        <v>2959</v>
      </c>
      <c r="F790" s="78">
        <v>2961</v>
      </c>
      <c r="G790" s="78">
        <v>2830.02</v>
      </c>
      <c r="H790" s="115">
        <v>6</v>
      </c>
      <c r="I790" s="78">
        <v>140.30000000000001</v>
      </c>
      <c r="J790" s="78">
        <v>46.3</v>
      </c>
      <c r="K790" s="78">
        <v>0.66800000000000004</v>
      </c>
      <c r="L790" s="93">
        <v>2099</v>
      </c>
      <c r="M790" s="115"/>
      <c r="N790" s="93">
        <v>685.5</v>
      </c>
      <c r="O790" s="93">
        <v>9.93</v>
      </c>
      <c r="P790" s="93">
        <v>255.065</v>
      </c>
      <c r="Q790" s="115"/>
      <c r="R790" s="111">
        <v>0.105</v>
      </c>
      <c r="S790" s="124">
        <v>2313.7358915254249</v>
      </c>
      <c r="T790" s="124">
        <v>6930.1889101694906</v>
      </c>
      <c r="U790" s="124">
        <v>10495.601036440679</v>
      </c>
      <c r="V790" s="124">
        <v>2.0172635593220338</v>
      </c>
      <c r="W790" s="78"/>
      <c r="X790" s="78">
        <v>0</v>
      </c>
      <c r="Y790" s="122">
        <v>51.800000000000004</v>
      </c>
      <c r="Z790" s="99" t="e">
        <v>#N/A</v>
      </c>
      <c r="AA790" s="122">
        <f t="shared" si="155"/>
        <v>220.43412961600001</v>
      </c>
      <c r="AB790" s="122">
        <f t="shared" si="156"/>
        <v>3142.2155688622752</v>
      </c>
      <c r="AC790" t="s">
        <v>1200</v>
      </c>
    </row>
    <row r="791" spans="1:29" x14ac:dyDescent="0.35">
      <c r="A791" s="78" t="s">
        <v>109</v>
      </c>
      <c r="B791" s="78">
        <v>2</v>
      </c>
      <c r="C791" s="78" t="s">
        <v>44</v>
      </c>
      <c r="D791" s="78">
        <v>1</v>
      </c>
      <c r="E791" s="78">
        <v>3025</v>
      </c>
      <c r="F791" s="78">
        <v>3027</v>
      </c>
      <c r="G791" s="78">
        <v>2895.34</v>
      </c>
      <c r="H791" s="115">
        <v>6</v>
      </c>
      <c r="I791" s="78">
        <v>76</v>
      </c>
      <c r="J791" s="78">
        <v>30</v>
      </c>
      <c r="K791" s="78">
        <v>1.18</v>
      </c>
      <c r="L791" s="93">
        <v>5134</v>
      </c>
      <c r="M791" s="115"/>
      <c r="N791" s="93">
        <v>99.6</v>
      </c>
      <c r="O791" s="93">
        <v>2.1800000000000002</v>
      </c>
      <c r="P791" s="93">
        <v>609.79999999999995</v>
      </c>
      <c r="Q791" s="115"/>
      <c r="R791" s="111">
        <v>0.105</v>
      </c>
      <c r="S791" s="124">
        <v>2313.7358915254249</v>
      </c>
      <c r="T791" s="124">
        <v>6930.1889101694906</v>
      </c>
      <c r="U791" s="124">
        <v>10495.601036440679</v>
      </c>
      <c r="V791" s="124">
        <v>2.0172635593220338</v>
      </c>
      <c r="W791" s="78"/>
      <c r="X791" s="78">
        <v>0</v>
      </c>
      <c r="Y791" s="122">
        <v>51.800000000000004</v>
      </c>
      <c r="Z791" s="99" t="e">
        <v>#N/A</v>
      </c>
      <c r="AA791" s="122">
        <f t="shared" si="155"/>
        <v>136.67231999999998</v>
      </c>
      <c r="AB791" s="122">
        <f t="shared" si="156"/>
        <v>4350.8474576271192</v>
      </c>
      <c r="AC791" t="s">
        <v>1201</v>
      </c>
    </row>
    <row r="792" spans="1:29" x14ac:dyDescent="0.35">
      <c r="A792" s="78" t="s">
        <v>109</v>
      </c>
      <c r="B792" s="78">
        <v>1</v>
      </c>
      <c r="C792" s="78" t="s">
        <v>44</v>
      </c>
      <c r="D792" s="78">
        <v>1</v>
      </c>
      <c r="E792" s="78">
        <v>3291</v>
      </c>
      <c r="F792" s="78">
        <v>3292</v>
      </c>
      <c r="G792" s="78">
        <v>3156.5</v>
      </c>
      <c r="H792" s="115">
        <v>6</v>
      </c>
      <c r="I792" s="78">
        <v>88</v>
      </c>
      <c r="J792" s="78">
        <v>78</v>
      </c>
      <c r="K792" s="78">
        <v>0.63200000000000001</v>
      </c>
      <c r="L792" s="93">
        <v>866</v>
      </c>
      <c r="M792" s="115"/>
      <c r="N792" s="93">
        <v>156.9</v>
      </c>
      <c r="O792" s="93">
        <v>27.26</v>
      </c>
      <c r="P792" s="93">
        <v>180.83500000000001</v>
      </c>
      <c r="Q792" s="115"/>
      <c r="R792" s="111">
        <v>0.11</v>
      </c>
      <c r="S792" s="124">
        <v>2138.350801600001</v>
      </c>
      <c r="T792" s="124">
        <v>6998.3802472000016</v>
      </c>
      <c r="U792" s="124">
        <v>10650.887228799989</v>
      </c>
      <c r="V792" s="124">
        <v>2.6965087999999988</v>
      </c>
      <c r="W792" s="78"/>
      <c r="X792" s="78">
        <v>0</v>
      </c>
      <c r="Y792" s="122">
        <v>49.4</v>
      </c>
      <c r="Z792" s="99" t="e">
        <v>#N/A</v>
      </c>
      <c r="AA792" s="122">
        <f t="shared" si="155"/>
        <v>220.37283839999998</v>
      </c>
      <c r="AB792" s="122">
        <f t="shared" si="156"/>
        <v>1370.253164556962</v>
      </c>
      <c r="AC792" t="s">
        <v>1202</v>
      </c>
    </row>
    <row r="793" spans="1:29" x14ac:dyDescent="0.35">
      <c r="A793" s="78" t="s">
        <v>110</v>
      </c>
      <c r="B793" s="78">
        <v>5</v>
      </c>
      <c r="C793" s="78" t="s">
        <v>46</v>
      </c>
      <c r="D793" s="78">
        <v>1</v>
      </c>
      <c r="E793" s="78">
        <v>2735.9</v>
      </c>
      <c r="F793" s="78">
        <v>2740.9</v>
      </c>
      <c r="G793" s="78">
        <v>2623.6</v>
      </c>
      <c r="H793" s="78">
        <v>6</v>
      </c>
      <c r="I793" s="78">
        <v>88</v>
      </c>
      <c r="J793" s="78">
        <v>66</v>
      </c>
      <c r="K793" s="78">
        <v>0.78500000000000003</v>
      </c>
      <c r="L793" s="93">
        <v>2199</v>
      </c>
      <c r="M793" s="115"/>
      <c r="N793" s="93">
        <v>0</v>
      </c>
      <c r="O793" s="93">
        <v>0</v>
      </c>
      <c r="P793" s="96">
        <v>292.82</v>
      </c>
      <c r="Q793" s="78"/>
      <c r="R793" s="111">
        <v>0.11</v>
      </c>
      <c r="S793" s="124">
        <v>2138.350801600001</v>
      </c>
      <c r="T793" s="124">
        <v>6998.3802472000016</v>
      </c>
      <c r="U793" s="124">
        <v>10650.887228799989</v>
      </c>
      <c r="V793" s="124">
        <v>2.6965087999999988</v>
      </c>
      <c r="W793" s="78"/>
      <c r="X793" s="78">
        <v>0</v>
      </c>
      <c r="Y793" s="122">
        <v>49.4</v>
      </c>
      <c r="Z793" s="99" t="e">
        <v>#N/A</v>
      </c>
      <c r="AA793" s="122">
        <f t="shared" si="155"/>
        <v>231.61142399999997</v>
      </c>
      <c r="AB793" s="122">
        <f t="shared" si="156"/>
        <v>2801.2738853503183</v>
      </c>
      <c r="AC793" t="s">
        <v>1203</v>
      </c>
    </row>
    <row r="794" spans="1:29" x14ac:dyDescent="0.35">
      <c r="A794" s="78" t="s">
        <v>110</v>
      </c>
      <c r="B794" s="78">
        <v>5</v>
      </c>
      <c r="C794" s="78" t="s">
        <v>46</v>
      </c>
      <c r="D794" s="78">
        <v>2</v>
      </c>
      <c r="E794" s="78">
        <v>2775.2</v>
      </c>
      <c r="F794" s="78">
        <v>2781</v>
      </c>
      <c r="G794" s="78">
        <v>2662.61</v>
      </c>
      <c r="H794" s="78">
        <v>6</v>
      </c>
      <c r="I794" s="78">
        <v>88</v>
      </c>
      <c r="J794" s="78">
        <v>66</v>
      </c>
      <c r="K794" s="78">
        <v>0.78500000000000003</v>
      </c>
      <c r="L794" s="115"/>
      <c r="M794" s="115"/>
      <c r="N794" s="115"/>
      <c r="O794" s="115"/>
      <c r="P794" s="96">
        <v>292.82</v>
      </c>
      <c r="Q794" s="78"/>
      <c r="R794" s="111">
        <v>0.11</v>
      </c>
      <c r="S794" s="124">
        <v>2138.350801600001</v>
      </c>
      <c r="T794" s="124">
        <v>6998.3802472000016</v>
      </c>
      <c r="U794" s="124">
        <v>10650.887228799989</v>
      </c>
      <c r="V794" s="124">
        <v>2.6965087999999988</v>
      </c>
      <c r="W794" s="78"/>
      <c r="X794" s="78">
        <v>0</v>
      </c>
      <c r="Y794" s="122">
        <v>49.4</v>
      </c>
      <c r="Z794" s="99" t="e">
        <v>#N/A</v>
      </c>
      <c r="AA794" s="122">
        <f t="shared" si="155"/>
        <v>231.61142399999997</v>
      </c>
      <c r="AB794" s="122">
        <f t="shared" si="156"/>
        <v>0</v>
      </c>
      <c r="AC794" t="s">
        <v>1204</v>
      </c>
    </row>
    <row r="795" spans="1:29" x14ac:dyDescent="0.35">
      <c r="A795" s="78" t="s">
        <v>110</v>
      </c>
      <c r="B795" s="78">
        <v>5</v>
      </c>
      <c r="C795" s="78" t="s">
        <v>46</v>
      </c>
      <c r="D795" s="78">
        <v>3</v>
      </c>
      <c r="E795" s="78">
        <v>2789</v>
      </c>
      <c r="F795" s="78">
        <v>2795</v>
      </c>
      <c r="G795" s="78">
        <v>2676.31</v>
      </c>
      <c r="H795" s="78">
        <v>6</v>
      </c>
      <c r="I795" s="78">
        <v>88</v>
      </c>
      <c r="J795" s="78">
        <v>66</v>
      </c>
      <c r="K795" s="78">
        <v>0.78500000000000003</v>
      </c>
      <c r="L795" s="78"/>
      <c r="M795" s="115"/>
      <c r="N795" s="78"/>
      <c r="O795" s="115"/>
      <c r="P795" s="96">
        <v>292.82</v>
      </c>
      <c r="Q795" s="78"/>
      <c r="R795" s="111">
        <v>9.8000000000000004E-2</v>
      </c>
      <c r="S795" s="124">
        <v>2350.790344827587</v>
      </c>
      <c r="T795" s="124">
        <v>7132.7717304597691</v>
      </c>
      <c r="U795" s="124">
        <v>10849.17752988505</v>
      </c>
      <c r="V795" s="124">
        <v>4.5586425287356311</v>
      </c>
      <c r="W795" s="78"/>
      <c r="X795" s="78">
        <v>0</v>
      </c>
      <c r="Y795" s="122">
        <v>53.7</v>
      </c>
      <c r="Z795" s="99" t="e">
        <v>#N/A</v>
      </c>
      <c r="AA795" s="122">
        <f t="shared" si="155"/>
        <v>231.61142399999997</v>
      </c>
      <c r="AB795" s="122">
        <f t="shared" si="156"/>
        <v>0</v>
      </c>
      <c r="AC795" t="s">
        <v>1205</v>
      </c>
    </row>
    <row r="796" spans="1:29" x14ac:dyDescent="0.35">
      <c r="A796" s="78" t="s">
        <v>110</v>
      </c>
      <c r="B796" s="78">
        <v>4</v>
      </c>
      <c r="C796" s="78" t="s">
        <v>45</v>
      </c>
      <c r="D796" s="78">
        <v>1</v>
      </c>
      <c r="E796" s="78">
        <v>2816.9</v>
      </c>
      <c r="F796" s="78">
        <v>2822</v>
      </c>
      <c r="G796" s="78">
        <v>2704.03</v>
      </c>
      <c r="H796" s="78">
        <v>6</v>
      </c>
      <c r="I796" s="78">
        <v>90</v>
      </c>
      <c r="J796" s="78">
        <v>50</v>
      </c>
      <c r="K796" s="78">
        <v>0.193</v>
      </c>
      <c r="L796" s="78"/>
      <c r="M796" s="115"/>
      <c r="N796" s="78"/>
      <c r="O796" s="93">
        <v>2.59</v>
      </c>
      <c r="P796" s="93">
        <v>176</v>
      </c>
      <c r="Q796" s="78"/>
      <c r="R796" s="111">
        <v>9.8000000000000004E-2</v>
      </c>
      <c r="S796" s="124">
        <v>2350.790344827587</v>
      </c>
      <c r="T796" s="124">
        <v>7132.7717304597691</v>
      </c>
      <c r="U796" s="124">
        <v>10849.17752988505</v>
      </c>
      <c r="V796" s="124">
        <v>4.5586425287356311</v>
      </c>
      <c r="W796" s="78"/>
      <c r="X796" s="78">
        <v>0</v>
      </c>
      <c r="Y796" s="122">
        <v>53.7</v>
      </c>
      <c r="Z796" s="99" t="e">
        <v>#N/A</v>
      </c>
      <c r="AA796" s="122">
        <f t="shared" si="155"/>
        <v>44.119799999999998</v>
      </c>
      <c r="AB796" s="122">
        <f t="shared" si="156"/>
        <v>0</v>
      </c>
      <c r="AC796" t="s">
        <v>1206</v>
      </c>
    </row>
    <row r="797" spans="1:29" x14ac:dyDescent="0.35">
      <c r="A797" s="78" t="s">
        <v>110</v>
      </c>
      <c r="B797" s="78">
        <v>3</v>
      </c>
      <c r="C797" s="78" t="s">
        <v>45</v>
      </c>
      <c r="D797" s="78">
        <v>1</v>
      </c>
      <c r="E797" s="78">
        <v>2879.6</v>
      </c>
      <c r="F797" s="78">
        <v>2884.5</v>
      </c>
      <c r="G797" s="78">
        <v>2766.33</v>
      </c>
      <c r="H797" s="78">
        <v>6</v>
      </c>
      <c r="I797" s="78">
        <v>169</v>
      </c>
      <c r="J797" s="78">
        <v>45</v>
      </c>
      <c r="K797" s="78">
        <v>0.45</v>
      </c>
      <c r="L797" s="78"/>
      <c r="M797" s="115"/>
      <c r="N797" s="78"/>
      <c r="O797" s="93">
        <v>19.420000000000002</v>
      </c>
      <c r="P797" s="93">
        <v>220.84</v>
      </c>
      <c r="Q797" s="78"/>
      <c r="R797" s="111">
        <v>9.8000000000000004E-2</v>
      </c>
      <c r="S797" s="124">
        <v>2350.790344827587</v>
      </c>
      <c r="T797" s="124">
        <v>7132.7717304597691</v>
      </c>
      <c r="U797" s="124">
        <v>10849.17752988505</v>
      </c>
      <c r="V797" s="124">
        <v>4.5586425287356311</v>
      </c>
      <c r="W797" s="78"/>
      <c r="X797" s="78">
        <v>0</v>
      </c>
      <c r="Y797" s="122">
        <v>53.7</v>
      </c>
      <c r="Z797" s="99" t="e">
        <v>#N/A</v>
      </c>
      <c r="AA797" s="122">
        <f t="shared" si="155"/>
        <v>173.8503</v>
      </c>
      <c r="AB797" s="122">
        <f t="shared" si="156"/>
        <v>0</v>
      </c>
      <c r="AC797" t="s">
        <v>1207</v>
      </c>
    </row>
    <row r="798" spans="1:29" x14ac:dyDescent="0.35">
      <c r="A798" s="78" t="s">
        <v>110</v>
      </c>
      <c r="B798" s="78">
        <v>2</v>
      </c>
      <c r="C798" s="78" t="s">
        <v>44</v>
      </c>
      <c r="D798" s="78">
        <v>1</v>
      </c>
      <c r="E798" s="78">
        <v>3088</v>
      </c>
      <c r="F798" s="78">
        <v>3094.9</v>
      </c>
      <c r="G798" s="78">
        <v>2973.19</v>
      </c>
      <c r="H798" s="78">
        <v>6</v>
      </c>
      <c r="I798" s="78">
        <v>66</v>
      </c>
      <c r="J798" s="78">
        <v>62</v>
      </c>
      <c r="K798" s="78">
        <v>0.85399999999999998</v>
      </c>
      <c r="L798" s="78"/>
      <c r="M798" s="115"/>
      <c r="N798" s="78"/>
      <c r="O798" s="93">
        <v>8.5399999999999991</v>
      </c>
      <c r="P798" s="93">
        <v>297.55900000000003</v>
      </c>
      <c r="Q798" s="78"/>
      <c r="R798" s="111">
        <v>9.8000000000000004E-2</v>
      </c>
      <c r="S798" s="124">
        <v>2350.790344827587</v>
      </c>
      <c r="T798" s="124">
        <v>7132.7717304597691</v>
      </c>
      <c r="U798" s="124">
        <v>10849.17752988505</v>
      </c>
      <c r="V798" s="124">
        <v>4.5586425287356311</v>
      </c>
      <c r="W798" s="78"/>
      <c r="X798" s="78">
        <v>0</v>
      </c>
      <c r="Y798" s="122">
        <v>53.7</v>
      </c>
      <c r="Z798" s="99" t="e">
        <v>#N/A</v>
      </c>
      <c r="AA798" s="122">
        <f t="shared" si="155"/>
        <v>177.52405439999998</v>
      </c>
      <c r="AB798" s="122">
        <f t="shared" si="156"/>
        <v>0</v>
      </c>
      <c r="AC798" t="s">
        <v>1208</v>
      </c>
    </row>
    <row r="799" spans="1:29" x14ac:dyDescent="0.35">
      <c r="A799" s="78" t="s">
        <v>110</v>
      </c>
      <c r="B799" s="78">
        <v>1</v>
      </c>
      <c r="C799" s="78" t="s">
        <v>44</v>
      </c>
      <c r="D799" s="78">
        <v>1</v>
      </c>
      <c r="E799" s="78">
        <v>3166.8</v>
      </c>
      <c r="F799" s="78">
        <v>3172.3</v>
      </c>
      <c r="G799" s="78">
        <v>3051.48</v>
      </c>
      <c r="H799" s="78">
        <v>6</v>
      </c>
      <c r="I799" s="78">
        <v>78</v>
      </c>
      <c r="J799" s="78">
        <v>24</v>
      </c>
      <c r="K799" s="78">
        <v>0.65300000000000002</v>
      </c>
      <c r="L799" s="78"/>
      <c r="M799" s="115"/>
      <c r="N799" s="78"/>
      <c r="O799" s="93">
        <v>6.19</v>
      </c>
      <c r="P799" s="93">
        <v>100</v>
      </c>
      <c r="Q799" s="78"/>
      <c r="R799" s="111">
        <v>9.9000000000000005E-2</v>
      </c>
      <c r="S799" s="124">
        <v>2481.8201698689968</v>
      </c>
      <c r="T799" s="124">
        <v>7373.73747467249</v>
      </c>
      <c r="U799" s="124">
        <v>11157.45692969431</v>
      </c>
      <c r="V799" s="124">
        <v>4.4094305676855896</v>
      </c>
      <c r="W799" s="78"/>
      <c r="X799" s="78">
        <v>0</v>
      </c>
      <c r="Y799" s="122">
        <v>54.2</v>
      </c>
      <c r="Z799" s="99" t="e">
        <v>#N/A</v>
      </c>
      <c r="AA799" s="122">
        <f t="shared" si="155"/>
        <v>62.098732799999993</v>
      </c>
      <c r="AB799" s="122">
        <f t="shared" si="156"/>
        <v>0</v>
      </c>
      <c r="AC799" t="s">
        <v>1209</v>
      </c>
    </row>
    <row r="800" spans="1:29" x14ac:dyDescent="0.35">
      <c r="A800" s="78" t="s">
        <v>111</v>
      </c>
      <c r="B800" s="78">
        <v>7</v>
      </c>
      <c r="C800" s="78" t="s">
        <v>45</v>
      </c>
      <c r="D800" s="78">
        <v>1</v>
      </c>
      <c r="E800" s="78">
        <v>2851</v>
      </c>
      <c r="F800" s="78">
        <v>2851.5</v>
      </c>
      <c r="G800" s="78">
        <v>2761.34</v>
      </c>
      <c r="H800" s="104"/>
      <c r="I800" s="78">
        <v>85</v>
      </c>
      <c r="J800" s="78">
        <v>16</v>
      </c>
      <c r="K800" s="78">
        <v>0.3</v>
      </c>
      <c r="L800" s="78"/>
      <c r="M800" s="78"/>
      <c r="N800" s="78"/>
      <c r="O800" s="78"/>
      <c r="P800" s="78">
        <v>280</v>
      </c>
      <c r="Q800" s="78"/>
      <c r="R800" s="111">
        <v>9.9000000000000005E-2</v>
      </c>
      <c r="S800" s="124">
        <v>2481.8201698689968</v>
      </c>
      <c r="T800" s="124">
        <v>7373.73747467249</v>
      </c>
      <c r="U800" s="124">
        <v>11157.45692969431</v>
      </c>
      <c r="V800" s="124">
        <v>4.4094305676855896</v>
      </c>
      <c r="W800" s="78"/>
      <c r="X800" s="78">
        <v>0</v>
      </c>
      <c r="Y800" s="122">
        <v>54.2</v>
      </c>
      <c r="Z800" s="99" t="e">
        <v>#N/A</v>
      </c>
      <c r="AA800" s="122">
        <f t="shared" si="155"/>
        <v>20.726399999999998</v>
      </c>
      <c r="AB800" s="122">
        <f t="shared" si="156"/>
        <v>0</v>
      </c>
      <c r="AC800" t="s">
        <v>1210</v>
      </c>
    </row>
    <row r="801" spans="1:29" x14ac:dyDescent="0.35">
      <c r="A801" s="78" t="s">
        <v>111</v>
      </c>
      <c r="B801" s="78">
        <v>7</v>
      </c>
      <c r="C801" s="78" t="s">
        <v>45</v>
      </c>
      <c r="D801" s="78">
        <v>2</v>
      </c>
      <c r="E801" s="78">
        <v>2861</v>
      </c>
      <c r="F801" s="78">
        <v>2861.5</v>
      </c>
      <c r="G801" s="78">
        <v>2771.32</v>
      </c>
      <c r="H801" s="104"/>
      <c r="I801" s="78">
        <v>40</v>
      </c>
      <c r="J801" s="78">
        <v>18</v>
      </c>
      <c r="K801" s="78">
        <v>0.3</v>
      </c>
      <c r="L801" s="78"/>
      <c r="M801" s="78"/>
      <c r="N801" s="78"/>
      <c r="O801" s="78"/>
      <c r="P801" s="78">
        <v>280</v>
      </c>
      <c r="Q801" s="78"/>
      <c r="R801" s="111">
        <v>9.9000000000000005E-2</v>
      </c>
      <c r="S801" s="124">
        <v>2481.8201698689968</v>
      </c>
      <c r="T801" s="124">
        <v>7373.73747467249</v>
      </c>
      <c r="U801" s="124">
        <v>11157.45692969431</v>
      </c>
      <c r="V801" s="124">
        <v>4.4094305676855896</v>
      </c>
      <c r="W801" s="78"/>
      <c r="X801" s="78">
        <v>0</v>
      </c>
      <c r="Y801" s="122">
        <v>54.2</v>
      </c>
      <c r="Z801" s="99" t="e">
        <v>#N/A</v>
      </c>
      <c r="AA801" s="122">
        <f t="shared" si="155"/>
        <v>10.972799999999999</v>
      </c>
      <c r="AB801" s="122">
        <f t="shared" si="156"/>
        <v>0</v>
      </c>
      <c r="AC801" t="s">
        <v>1211</v>
      </c>
    </row>
    <row r="802" spans="1:29" x14ac:dyDescent="0.35">
      <c r="A802" s="78" t="s">
        <v>111</v>
      </c>
      <c r="B802" s="78">
        <v>7</v>
      </c>
      <c r="C802" s="78" t="s">
        <v>45</v>
      </c>
      <c r="D802" s="78">
        <v>3</v>
      </c>
      <c r="E802" s="78">
        <v>2873.5</v>
      </c>
      <c r="F802" s="78">
        <v>2874</v>
      </c>
      <c r="G802" s="78">
        <v>2783.8</v>
      </c>
      <c r="H802" s="104"/>
      <c r="I802" s="78">
        <v>40</v>
      </c>
      <c r="J802" s="78">
        <v>18</v>
      </c>
      <c r="K802" s="78">
        <v>0.3</v>
      </c>
      <c r="L802" s="78"/>
      <c r="M802" s="78"/>
      <c r="N802" s="78"/>
      <c r="O802" s="78"/>
      <c r="P802" s="78">
        <v>280</v>
      </c>
      <c r="Q802" s="78"/>
      <c r="R802" s="111">
        <v>9.9000000000000005E-2</v>
      </c>
      <c r="S802" s="124">
        <v>2481.8201698689968</v>
      </c>
      <c r="T802" s="124">
        <v>7373.73747467249</v>
      </c>
      <c r="U802" s="124">
        <v>11157.45692969431</v>
      </c>
      <c r="V802" s="124">
        <v>4.4094305676855896</v>
      </c>
      <c r="W802" s="78"/>
      <c r="X802" s="78">
        <v>0</v>
      </c>
      <c r="Y802" s="122">
        <v>54.2</v>
      </c>
      <c r="Z802" s="99" t="e">
        <v>#N/A</v>
      </c>
      <c r="AA802" s="122">
        <f t="shared" si="155"/>
        <v>10.972799999999999</v>
      </c>
      <c r="AB802" s="122">
        <f t="shared" si="156"/>
        <v>0</v>
      </c>
      <c r="AC802" t="s">
        <v>1212</v>
      </c>
    </row>
    <row r="803" spans="1:29" x14ac:dyDescent="0.35">
      <c r="A803" s="78" t="s">
        <v>111</v>
      </c>
      <c r="B803" s="78">
        <v>6</v>
      </c>
      <c r="C803" s="78" t="s">
        <v>45</v>
      </c>
      <c r="D803" s="78">
        <v>1</v>
      </c>
      <c r="E803" s="78">
        <v>2907</v>
      </c>
      <c r="F803" s="78">
        <v>2907.5</v>
      </c>
      <c r="G803" s="78">
        <v>2817.3</v>
      </c>
      <c r="H803" s="104"/>
      <c r="I803" s="78">
        <v>100</v>
      </c>
      <c r="J803" s="78"/>
      <c r="K803" s="78">
        <v>0.1</v>
      </c>
      <c r="L803" s="78"/>
      <c r="M803" s="78"/>
      <c r="N803" s="78"/>
      <c r="O803" s="78"/>
      <c r="P803" s="78">
        <v>269</v>
      </c>
      <c r="Q803" s="78"/>
      <c r="R803" s="111">
        <v>8.4000000000000005E-2</v>
      </c>
      <c r="S803" s="124">
        <v>2503.7127101351371</v>
      </c>
      <c r="T803" s="124">
        <v>7380.2855756756762</v>
      </c>
      <c r="U803" s="124">
        <v>11475.293008108099</v>
      </c>
      <c r="V803" s="124">
        <v>7.1933027027027041</v>
      </c>
      <c r="W803" s="78"/>
      <c r="X803" s="78">
        <v>0</v>
      </c>
      <c r="Y803" s="122">
        <v>61.1</v>
      </c>
      <c r="Z803" s="99" t="e">
        <v>#N/A</v>
      </c>
      <c r="AA803" s="122">
        <f t="shared" si="155"/>
        <v>0</v>
      </c>
      <c r="AB803" s="122">
        <f t="shared" si="156"/>
        <v>0</v>
      </c>
      <c r="AC803" t="s">
        <v>1213</v>
      </c>
    </row>
    <row r="804" spans="1:29" x14ac:dyDescent="0.35">
      <c r="A804" s="78" t="s">
        <v>111</v>
      </c>
      <c r="B804" s="78">
        <v>6</v>
      </c>
      <c r="C804" s="78" t="s">
        <v>45</v>
      </c>
      <c r="D804" s="78">
        <v>2</v>
      </c>
      <c r="E804" s="78">
        <v>2923</v>
      </c>
      <c r="F804" s="78">
        <v>2923.5</v>
      </c>
      <c r="G804" s="78">
        <v>2833.3</v>
      </c>
      <c r="H804" s="104"/>
      <c r="I804" s="78">
        <v>524</v>
      </c>
      <c r="J804" s="78"/>
      <c r="K804" s="78">
        <v>0.1</v>
      </c>
      <c r="L804" s="78"/>
      <c r="M804" s="78"/>
      <c r="N804" s="78"/>
      <c r="O804" s="78"/>
      <c r="P804" s="78">
        <v>269</v>
      </c>
      <c r="Q804" s="78"/>
      <c r="R804" s="111">
        <v>8.4000000000000005E-2</v>
      </c>
      <c r="S804" s="124">
        <v>2503.7127101351371</v>
      </c>
      <c r="T804" s="124">
        <v>7380.2855756756762</v>
      </c>
      <c r="U804" s="124">
        <v>11475.293008108099</v>
      </c>
      <c r="V804" s="124">
        <v>7.1933027027027041</v>
      </c>
      <c r="W804" s="78"/>
      <c r="X804" s="78">
        <v>0</v>
      </c>
      <c r="Y804" s="122">
        <v>61.1</v>
      </c>
      <c r="Z804" s="99" t="e">
        <v>#N/A</v>
      </c>
      <c r="AA804" s="122">
        <f t="shared" si="155"/>
        <v>0</v>
      </c>
      <c r="AB804" s="122">
        <f t="shared" si="156"/>
        <v>0</v>
      </c>
      <c r="AC804" t="s">
        <v>1214</v>
      </c>
    </row>
    <row r="805" spans="1:29" x14ac:dyDescent="0.35">
      <c r="A805" s="78" t="s">
        <v>111</v>
      </c>
      <c r="B805" s="78">
        <v>6</v>
      </c>
      <c r="C805" s="78" t="s">
        <v>45</v>
      </c>
      <c r="D805" s="78">
        <v>3</v>
      </c>
      <c r="E805" s="78">
        <v>2937</v>
      </c>
      <c r="F805" s="78">
        <v>2937.5</v>
      </c>
      <c r="G805" s="78">
        <v>2847.3</v>
      </c>
      <c r="H805" s="104"/>
      <c r="I805" s="78">
        <v>50</v>
      </c>
      <c r="J805" s="78"/>
      <c r="K805" s="78">
        <v>0.1</v>
      </c>
      <c r="L805" s="78"/>
      <c r="M805" s="78"/>
      <c r="N805" s="78"/>
      <c r="O805" s="78"/>
      <c r="P805" s="78">
        <v>269</v>
      </c>
      <c r="Q805" s="78"/>
      <c r="R805" s="111">
        <v>8.4000000000000005E-2</v>
      </c>
      <c r="S805" s="124">
        <v>2503.7127101351371</v>
      </c>
      <c r="T805" s="124">
        <v>7380.2855756756762</v>
      </c>
      <c r="U805" s="124">
        <v>11475.293008108099</v>
      </c>
      <c r="V805" s="124">
        <v>7.1933027027027041</v>
      </c>
      <c r="W805" s="78"/>
      <c r="X805" s="78">
        <v>0</v>
      </c>
      <c r="Y805" s="122">
        <v>61.1</v>
      </c>
      <c r="Z805" s="99" t="e">
        <v>#N/A</v>
      </c>
      <c r="AA805" s="122">
        <f t="shared" si="155"/>
        <v>0</v>
      </c>
      <c r="AB805" s="122">
        <f t="shared" si="156"/>
        <v>0</v>
      </c>
      <c r="AC805" t="s">
        <v>1215</v>
      </c>
    </row>
    <row r="806" spans="1:29" x14ac:dyDescent="0.35">
      <c r="A806" s="78" t="s">
        <v>111</v>
      </c>
      <c r="B806" s="78">
        <v>6</v>
      </c>
      <c r="C806" s="78" t="s">
        <v>45</v>
      </c>
      <c r="D806" s="78">
        <v>4</v>
      </c>
      <c r="E806" s="78">
        <v>2943</v>
      </c>
      <c r="F806" s="78">
        <v>2943.5</v>
      </c>
      <c r="G806" s="78">
        <v>2853.3</v>
      </c>
      <c r="H806" s="104"/>
      <c r="I806" s="78">
        <v>70</v>
      </c>
      <c r="J806" s="78"/>
      <c r="K806" s="78">
        <v>0.1</v>
      </c>
      <c r="L806" s="78"/>
      <c r="M806" s="78"/>
      <c r="N806" s="78"/>
      <c r="O806" s="78"/>
      <c r="P806" s="78">
        <v>269</v>
      </c>
      <c r="Q806" s="78"/>
      <c r="R806" s="111">
        <v>9.0999999999999998E-2</v>
      </c>
      <c r="S806" s="124"/>
      <c r="T806" s="124">
        <v>6171.1444911564622</v>
      </c>
      <c r="U806" s="124">
        <v>8747.6512510204047</v>
      </c>
      <c r="V806" s="124">
        <v>1.736144897959184</v>
      </c>
      <c r="W806" s="78"/>
      <c r="X806" s="78">
        <v>0</v>
      </c>
      <c r="Y806" s="122">
        <v>57.9</v>
      </c>
      <c r="Z806" s="99" t="e">
        <v>#N/A</v>
      </c>
      <c r="AA806" s="122">
        <f t="shared" si="155"/>
        <v>0</v>
      </c>
      <c r="AB806" s="122">
        <f t="shared" si="156"/>
        <v>0</v>
      </c>
      <c r="AC806" t="s">
        <v>1216</v>
      </c>
    </row>
    <row r="807" spans="1:29" x14ac:dyDescent="0.35">
      <c r="A807" s="78" t="s">
        <v>111</v>
      </c>
      <c r="B807" s="78">
        <v>5</v>
      </c>
      <c r="C807" s="78" t="s">
        <v>45</v>
      </c>
      <c r="D807" s="78">
        <v>1</v>
      </c>
      <c r="E807" s="78">
        <v>2968.5</v>
      </c>
      <c r="F807" s="78">
        <v>2969</v>
      </c>
      <c r="G807" s="78">
        <v>2878.8</v>
      </c>
      <c r="H807" s="104"/>
      <c r="I807" s="78">
        <v>60</v>
      </c>
      <c r="J807" s="78">
        <v>51</v>
      </c>
      <c r="K807" s="78">
        <v>0.3</v>
      </c>
      <c r="L807" s="78"/>
      <c r="M807" s="78"/>
      <c r="N807" s="78"/>
      <c r="O807" s="78"/>
      <c r="P807" s="78">
        <v>282.39999999999998</v>
      </c>
      <c r="Q807" s="78"/>
      <c r="R807" s="111">
        <v>9.0999999999999998E-2</v>
      </c>
      <c r="S807" s="124"/>
      <c r="T807" s="124">
        <v>6171.1444911564622</v>
      </c>
      <c r="U807" s="124">
        <v>8747.6512510204047</v>
      </c>
      <c r="V807" s="124">
        <v>1.736144897959184</v>
      </c>
      <c r="W807" s="78"/>
      <c r="X807" s="78">
        <v>0</v>
      </c>
      <c r="Y807" s="122">
        <v>57.9</v>
      </c>
      <c r="Z807" s="99" t="e">
        <v>#N/A</v>
      </c>
      <c r="AA807" s="122">
        <f t="shared" si="155"/>
        <v>46.634399999999999</v>
      </c>
      <c r="AB807" s="122">
        <f t="shared" si="156"/>
        <v>0</v>
      </c>
      <c r="AC807" t="s">
        <v>1217</v>
      </c>
    </row>
    <row r="808" spans="1:29" x14ac:dyDescent="0.35">
      <c r="A808" s="78" t="s">
        <v>111</v>
      </c>
      <c r="B808" s="78">
        <v>5</v>
      </c>
      <c r="C808" s="78" t="s">
        <v>45</v>
      </c>
      <c r="D808" s="78">
        <v>2</v>
      </c>
      <c r="E808" s="78">
        <v>2981.5</v>
      </c>
      <c r="F808" s="78">
        <v>2982</v>
      </c>
      <c r="G808" s="78">
        <v>2891.8</v>
      </c>
      <c r="H808" s="104"/>
      <c r="I808" s="78">
        <v>70</v>
      </c>
      <c r="J808" s="78">
        <v>51</v>
      </c>
      <c r="K808" s="78">
        <v>0.3</v>
      </c>
      <c r="L808" s="78"/>
      <c r="M808" s="78"/>
      <c r="N808" s="78"/>
      <c r="O808" s="78"/>
      <c r="P808" s="78">
        <v>282.39999999999998</v>
      </c>
      <c r="Q808" s="78"/>
      <c r="R808" s="111">
        <v>9.0999999999999998E-2</v>
      </c>
      <c r="S808" s="124"/>
      <c r="T808" s="124">
        <v>6171.1444911564622</v>
      </c>
      <c r="U808" s="124">
        <v>8747.6512510204047</v>
      </c>
      <c r="V808" s="124">
        <v>1.736144897959184</v>
      </c>
      <c r="W808" s="78"/>
      <c r="X808" s="78">
        <v>0</v>
      </c>
      <c r="Y808" s="122">
        <v>57.9</v>
      </c>
      <c r="Z808" s="99" t="e">
        <v>#N/A</v>
      </c>
      <c r="AA808" s="122">
        <f t="shared" si="155"/>
        <v>54.406799999999997</v>
      </c>
      <c r="AB808" s="122">
        <f t="shared" si="156"/>
        <v>0</v>
      </c>
      <c r="AC808" t="s">
        <v>1218</v>
      </c>
    </row>
    <row r="809" spans="1:29" x14ac:dyDescent="0.35">
      <c r="A809" s="78" t="s">
        <v>111</v>
      </c>
      <c r="B809" s="78">
        <v>5</v>
      </c>
      <c r="C809" s="78" t="s">
        <v>45</v>
      </c>
      <c r="D809" s="78">
        <v>3</v>
      </c>
      <c r="E809" s="78">
        <v>3000</v>
      </c>
      <c r="F809" s="78">
        <v>3001</v>
      </c>
      <c r="G809" s="78">
        <v>2910.3</v>
      </c>
      <c r="H809" s="104"/>
      <c r="I809" s="78">
        <v>80.463273392258458</v>
      </c>
      <c r="J809" s="78">
        <v>51</v>
      </c>
      <c r="K809" s="78">
        <v>0.3</v>
      </c>
      <c r="L809" s="78"/>
      <c r="M809" s="78"/>
      <c r="N809" s="78"/>
      <c r="O809" s="78"/>
      <c r="P809" s="78">
        <v>282.39999999999998</v>
      </c>
      <c r="Q809" s="78"/>
      <c r="R809" s="111">
        <v>9.0999999999999998E-2</v>
      </c>
      <c r="S809" s="124"/>
      <c r="T809" s="124">
        <v>6171.1444911564622</v>
      </c>
      <c r="U809" s="124">
        <v>8747.6512510204047</v>
      </c>
      <c r="V809" s="124">
        <v>1.736144897959184</v>
      </c>
      <c r="W809" s="78"/>
      <c r="X809" s="78">
        <v>0</v>
      </c>
      <c r="Y809" s="122">
        <v>57.9</v>
      </c>
      <c r="Z809" s="99" t="e">
        <v>#N/A</v>
      </c>
      <c r="AA809" s="122">
        <f t="shared" si="155"/>
        <v>62.539274611398959</v>
      </c>
      <c r="AB809" s="122">
        <f t="shared" si="156"/>
        <v>0</v>
      </c>
      <c r="AC809" t="s">
        <v>1219</v>
      </c>
    </row>
    <row r="810" spans="1:29" x14ac:dyDescent="0.35">
      <c r="A810" s="78" t="s">
        <v>111</v>
      </c>
      <c r="B810" s="78">
        <v>4</v>
      </c>
      <c r="C810" s="78" t="s">
        <v>45</v>
      </c>
      <c r="D810" s="78">
        <v>1</v>
      </c>
      <c r="E810" s="78">
        <v>3107</v>
      </c>
      <c r="F810" s="78">
        <v>3112</v>
      </c>
      <c r="G810" s="78">
        <v>3017.3</v>
      </c>
      <c r="H810" s="104"/>
      <c r="I810" s="78"/>
      <c r="J810" s="78"/>
      <c r="K810" s="78"/>
      <c r="L810" s="78"/>
      <c r="M810" s="78"/>
      <c r="N810" s="78"/>
      <c r="O810" s="78"/>
      <c r="P810" s="78">
        <v>4.4000000000000004</v>
      </c>
      <c r="Q810" s="78"/>
      <c r="R810" s="111">
        <v>8.6999999999999994E-2</v>
      </c>
      <c r="S810" s="124">
        <v>2007.860574269007</v>
      </c>
      <c r="T810" s="124">
        <v>6200.4305748538</v>
      </c>
      <c r="U810" s="124">
        <v>9170.2122988304109</v>
      </c>
      <c r="V810" s="124">
        <v>2.5239918128654959</v>
      </c>
      <c r="W810" s="78"/>
      <c r="X810" s="78">
        <v>0</v>
      </c>
      <c r="Y810" s="122">
        <v>59</v>
      </c>
      <c r="Z810" s="99" t="e">
        <v>#N/A</v>
      </c>
      <c r="AA810" s="122">
        <f t="shared" si="155"/>
        <v>0</v>
      </c>
      <c r="AB810" s="122" t="e">
        <f t="shared" si="156"/>
        <v>#DIV/0!</v>
      </c>
      <c r="AC810" t="s">
        <v>1220</v>
      </c>
    </row>
    <row r="811" spans="1:29" x14ac:dyDescent="0.35">
      <c r="A811" s="78" t="s">
        <v>111</v>
      </c>
      <c r="B811" s="78">
        <v>3</v>
      </c>
      <c r="C811" s="78" t="s">
        <v>45</v>
      </c>
      <c r="D811" s="78">
        <v>1</v>
      </c>
      <c r="E811" s="78">
        <v>3261</v>
      </c>
      <c r="F811" s="78">
        <v>3266</v>
      </c>
      <c r="G811" s="78">
        <v>3171.3</v>
      </c>
      <c r="H811" s="104"/>
      <c r="I811" s="78"/>
      <c r="J811" s="78"/>
      <c r="K811" s="78"/>
      <c r="L811" s="78"/>
      <c r="M811" s="78"/>
      <c r="N811" s="78"/>
      <c r="O811" s="78"/>
      <c r="P811" s="78">
        <v>4.4000000000000004</v>
      </c>
      <c r="Q811" s="78"/>
      <c r="R811" s="111">
        <v>8.6999999999999994E-2</v>
      </c>
      <c r="S811" s="124">
        <v>2007.860574269007</v>
      </c>
      <c r="T811" s="124">
        <v>6200.4305748538</v>
      </c>
      <c r="U811" s="124">
        <v>9170.2122988304109</v>
      </c>
      <c r="V811" s="124">
        <v>2.5239918128654959</v>
      </c>
      <c r="W811" s="78"/>
      <c r="X811" s="78">
        <v>0</v>
      </c>
      <c r="Y811" s="122">
        <v>59</v>
      </c>
      <c r="Z811" s="99" t="e">
        <v>#N/A</v>
      </c>
      <c r="AA811" s="122">
        <f t="shared" si="155"/>
        <v>0</v>
      </c>
      <c r="AB811" s="122" t="e">
        <f t="shared" si="156"/>
        <v>#DIV/0!</v>
      </c>
      <c r="AC811" t="s">
        <v>1221</v>
      </c>
    </row>
    <row r="812" spans="1:29" x14ac:dyDescent="0.35">
      <c r="A812" s="78" t="s">
        <v>111</v>
      </c>
      <c r="B812" s="78">
        <v>2</v>
      </c>
      <c r="C812" s="78" t="s">
        <v>45</v>
      </c>
      <c r="D812" s="78">
        <v>1</v>
      </c>
      <c r="E812" s="78">
        <v>3352.5</v>
      </c>
      <c r="F812" s="78">
        <v>3358.5</v>
      </c>
      <c r="G812" s="78">
        <v>3262.79</v>
      </c>
      <c r="H812" s="104"/>
      <c r="I812" s="78">
        <v>176.77537336177994</v>
      </c>
      <c r="J812" s="78"/>
      <c r="K812" s="78">
        <v>0.3</v>
      </c>
      <c r="L812" s="78"/>
      <c r="M812" s="78"/>
      <c r="N812" s="78"/>
      <c r="O812" s="78"/>
      <c r="P812" s="78">
        <v>255</v>
      </c>
      <c r="Q812" s="78"/>
      <c r="R812" s="111">
        <v>8.6999999999999994E-2</v>
      </c>
      <c r="S812" s="124">
        <v>2007.860574269007</v>
      </c>
      <c r="T812" s="124">
        <v>6200.4305748538</v>
      </c>
      <c r="U812" s="124">
        <v>9170.2122988304109</v>
      </c>
      <c r="V812" s="124">
        <v>2.5239918128654959</v>
      </c>
      <c r="W812" s="78"/>
      <c r="X812" s="78">
        <v>0</v>
      </c>
      <c r="Y812" s="122">
        <v>59</v>
      </c>
      <c r="Z812" s="99" t="e">
        <v>#N/A</v>
      </c>
      <c r="AA812" s="122">
        <f t="shared" si="155"/>
        <v>0</v>
      </c>
      <c r="AB812" s="122">
        <f t="shared" si="156"/>
        <v>0</v>
      </c>
      <c r="AC812" t="s">
        <v>1222</v>
      </c>
    </row>
    <row r="813" spans="1:29" x14ac:dyDescent="0.35">
      <c r="A813" s="78" t="s">
        <v>111</v>
      </c>
      <c r="B813" s="78">
        <v>1</v>
      </c>
      <c r="C813" s="78" t="s">
        <v>44</v>
      </c>
      <c r="D813" s="78">
        <v>1</v>
      </c>
      <c r="E813" s="78">
        <v>3478</v>
      </c>
      <c r="F813" s="78">
        <v>3483</v>
      </c>
      <c r="G813" s="78">
        <v>3388.29</v>
      </c>
      <c r="H813" s="104"/>
      <c r="I813" s="78">
        <v>170.67967083206338</v>
      </c>
      <c r="J813" s="78">
        <v>39</v>
      </c>
      <c r="K813" s="78">
        <v>0.2</v>
      </c>
      <c r="L813" s="78"/>
      <c r="M813" s="78"/>
      <c r="N813" s="78"/>
      <c r="O813" s="78"/>
      <c r="P813" s="78">
        <v>255.5</v>
      </c>
      <c r="Q813" s="78"/>
      <c r="R813" s="111">
        <v>7.8E-2</v>
      </c>
      <c r="S813" s="124">
        <v>1697.1820509803911</v>
      </c>
      <c r="T813" s="124">
        <v>6185.2374661764688</v>
      </c>
      <c r="U813" s="124">
        <v>9479.8168063725498</v>
      </c>
      <c r="V813" s="124">
        <v>3.3410529411764678</v>
      </c>
      <c r="W813" s="78"/>
      <c r="X813" s="78">
        <v>0</v>
      </c>
      <c r="Y813" s="122">
        <v>64.099999999999994</v>
      </c>
      <c r="Z813" s="99" t="e">
        <v>#N/A</v>
      </c>
      <c r="AA813" s="122">
        <f t="shared" si="155"/>
        <v>67.630112770496794</v>
      </c>
      <c r="AB813" s="122">
        <f t="shared" si="156"/>
        <v>0</v>
      </c>
      <c r="AC813" t="s">
        <v>1223</v>
      </c>
    </row>
    <row r="814" spans="1:29" x14ac:dyDescent="0.35">
      <c r="A814" s="78" t="s">
        <v>112</v>
      </c>
      <c r="B814" s="78">
        <v>5</v>
      </c>
      <c r="C814" s="78" t="s">
        <v>46</v>
      </c>
      <c r="D814" s="78">
        <v>1</v>
      </c>
      <c r="E814" s="78">
        <v>2977</v>
      </c>
      <c r="F814" s="78">
        <v>2977.5</v>
      </c>
      <c r="G814" s="78">
        <v>2769.91</v>
      </c>
      <c r="H814" s="104"/>
      <c r="I814" s="78">
        <v>22</v>
      </c>
      <c r="J814" s="78">
        <v>12.5</v>
      </c>
      <c r="K814" s="78">
        <v>0.22</v>
      </c>
      <c r="L814" s="78"/>
      <c r="M814" s="78"/>
      <c r="N814" s="78">
        <v>189</v>
      </c>
      <c r="O814" s="78"/>
      <c r="P814" s="78">
        <v>313</v>
      </c>
      <c r="Q814" s="78"/>
      <c r="R814" s="111">
        <v>7.8E-2</v>
      </c>
      <c r="S814" s="124">
        <v>1697.1820509803911</v>
      </c>
      <c r="T814" s="124">
        <v>6185.2374661764688</v>
      </c>
      <c r="U814" s="124">
        <v>9479.8168063725498</v>
      </c>
      <c r="V814" s="124">
        <v>3.3410529411764678</v>
      </c>
      <c r="W814" s="78">
        <v>2.4700000000000002</v>
      </c>
      <c r="X814" s="78">
        <v>98.81</v>
      </c>
      <c r="Y814" s="122">
        <v>64.099999999999994</v>
      </c>
      <c r="Z814" s="99" t="e">
        <v>#N/A</v>
      </c>
      <c r="AA814" s="122">
        <f t="shared" si="155"/>
        <v>3.0733999999999999</v>
      </c>
      <c r="AB814" s="122">
        <f t="shared" si="156"/>
        <v>0</v>
      </c>
      <c r="AC814" t="s">
        <v>1224</v>
      </c>
    </row>
    <row r="815" spans="1:29" x14ac:dyDescent="0.35">
      <c r="A815" s="78" t="s">
        <v>112</v>
      </c>
      <c r="B815" s="78">
        <v>5</v>
      </c>
      <c r="C815" s="78" t="s">
        <v>46</v>
      </c>
      <c r="D815" s="78">
        <v>2</v>
      </c>
      <c r="E815" s="78">
        <v>2994.5</v>
      </c>
      <c r="F815" s="78">
        <v>2995</v>
      </c>
      <c r="G815" s="78">
        <v>2786.43</v>
      </c>
      <c r="H815" s="104"/>
      <c r="I815" s="78">
        <v>18</v>
      </c>
      <c r="J815" s="78">
        <v>6</v>
      </c>
      <c r="K815" s="78">
        <v>0.22</v>
      </c>
      <c r="L815" s="78"/>
      <c r="M815" s="78"/>
      <c r="N815" s="78">
        <v>189</v>
      </c>
      <c r="O815" s="78"/>
      <c r="P815" s="78">
        <v>313</v>
      </c>
      <c r="Q815" s="78"/>
      <c r="R815" s="111">
        <v>7.8E-2</v>
      </c>
      <c r="S815" s="124">
        <v>1697.1820509803911</v>
      </c>
      <c r="T815" s="124">
        <v>6185.2374661764688</v>
      </c>
      <c r="U815" s="124">
        <v>9479.8168063725498</v>
      </c>
      <c r="V815" s="124">
        <v>3.3410529411764678</v>
      </c>
      <c r="W815" s="78">
        <v>2.7290999999999999</v>
      </c>
      <c r="X815" s="78">
        <v>54.6</v>
      </c>
      <c r="Y815" s="122">
        <v>64.099999999999994</v>
      </c>
      <c r="Z815" s="99" t="e">
        <v>#N/A</v>
      </c>
      <c r="AA815" s="122">
        <f t="shared" si="155"/>
        <v>1.2070080000000001</v>
      </c>
      <c r="AB815" s="122">
        <f t="shared" si="156"/>
        <v>0</v>
      </c>
      <c r="AC815" t="s">
        <v>1225</v>
      </c>
    </row>
    <row r="816" spans="1:29" x14ac:dyDescent="0.35">
      <c r="A816" s="78" t="s">
        <v>112</v>
      </c>
      <c r="B816" s="78">
        <v>5</v>
      </c>
      <c r="C816" s="78" t="s">
        <v>46</v>
      </c>
      <c r="D816" s="78">
        <v>3</v>
      </c>
      <c r="E816" s="78">
        <v>3013</v>
      </c>
      <c r="F816" s="78">
        <v>3014</v>
      </c>
      <c r="G816" s="78">
        <v>2804.43</v>
      </c>
      <c r="H816" s="104"/>
      <c r="I816" s="78">
        <v>27.735446510210302</v>
      </c>
      <c r="J816" s="78">
        <v>9</v>
      </c>
      <c r="K816" s="78">
        <v>0.22</v>
      </c>
      <c r="L816" s="78"/>
      <c r="M816" s="78"/>
      <c r="N816" s="78">
        <v>189</v>
      </c>
      <c r="O816" s="78"/>
      <c r="P816" s="78">
        <v>313</v>
      </c>
      <c r="Q816" s="78"/>
      <c r="R816" s="111">
        <v>7.8E-2</v>
      </c>
      <c r="S816" s="124">
        <v>1697.1820509803911</v>
      </c>
      <c r="T816" s="124">
        <v>6185.2374661764688</v>
      </c>
      <c r="U816" s="124">
        <v>9479.8168063725498</v>
      </c>
      <c r="V816" s="124">
        <v>3.3410529411764678</v>
      </c>
      <c r="W816" s="78">
        <v>2.0114999999999998</v>
      </c>
      <c r="X816" s="78">
        <v>59.797499999999999</v>
      </c>
      <c r="Y816" s="122">
        <v>64.099999999999994</v>
      </c>
      <c r="Z816" s="99" t="e">
        <v>#N/A</v>
      </c>
      <c r="AA816" s="122">
        <f t="shared" si="155"/>
        <v>2.7897421517829928</v>
      </c>
      <c r="AB816" s="122">
        <f t="shared" si="156"/>
        <v>0</v>
      </c>
      <c r="AC816" t="s">
        <v>1226</v>
      </c>
    </row>
    <row r="817" spans="1:29" x14ac:dyDescent="0.35">
      <c r="A817" s="78" t="s">
        <v>112</v>
      </c>
      <c r="B817" s="78">
        <v>5</v>
      </c>
      <c r="C817" s="78" t="s">
        <v>46</v>
      </c>
      <c r="D817" s="78">
        <v>4</v>
      </c>
      <c r="E817" s="78">
        <v>3036</v>
      </c>
      <c r="F817" s="78">
        <v>3036.5</v>
      </c>
      <c r="G817" s="78">
        <v>2826.84</v>
      </c>
      <c r="H817" s="104"/>
      <c r="I817" s="78">
        <v>12</v>
      </c>
      <c r="J817" s="78">
        <v>9</v>
      </c>
      <c r="K817" s="78">
        <v>0.22</v>
      </c>
      <c r="L817" s="78"/>
      <c r="M817" s="78"/>
      <c r="N817" s="78">
        <v>189</v>
      </c>
      <c r="O817" s="78"/>
      <c r="P817" s="78">
        <v>313</v>
      </c>
      <c r="Q817" s="78"/>
      <c r="R817" s="111">
        <v>8.1000000000000003E-2</v>
      </c>
      <c r="S817" s="124">
        <v>1722.24478</v>
      </c>
      <c r="T817" s="124">
        <v>6889.9197969565239</v>
      </c>
      <c r="U817" s="124">
        <v>10946.64968217392</v>
      </c>
      <c r="V817" s="124">
        <v>4.0224856521739127</v>
      </c>
      <c r="W817" s="78">
        <v>1.1499999999999999</v>
      </c>
      <c r="X817" s="78">
        <v>36.482700000000001</v>
      </c>
      <c r="Y817" s="122">
        <v>62.1</v>
      </c>
      <c r="Z817" s="99" t="e">
        <v>#N/A</v>
      </c>
      <c r="AA817" s="122">
        <f t="shared" si="155"/>
        <v>1.2070080000000001</v>
      </c>
      <c r="AB817" s="122">
        <f t="shared" si="156"/>
        <v>0</v>
      </c>
      <c r="AC817" t="s">
        <v>1227</v>
      </c>
    </row>
    <row r="818" spans="1:29" x14ac:dyDescent="0.35">
      <c r="A818" s="78" t="s">
        <v>112</v>
      </c>
      <c r="B818" s="78">
        <v>4</v>
      </c>
      <c r="C818" s="78" t="s">
        <v>45</v>
      </c>
      <c r="D818" s="78">
        <v>1</v>
      </c>
      <c r="E818" s="78">
        <v>3119.4</v>
      </c>
      <c r="F818" s="78">
        <v>3120</v>
      </c>
      <c r="G818" s="78">
        <v>2908.21</v>
      </c>
      <c r="H818" s="104"/>
      <c r="I818" s="78">
        <v>104</v>
      </c>
      <c r="J818" s="78">
        <v>63</v>
      </c>
      <c r="K818" s="78">
        <v>0.25</v>
      </c>
      <c r="L818" s="78"/>
      <c r="M818" s="78"/>
      <c r="N818" s="78">
        <v>351</v>
      </c>
      <c r="O818" s="78"/>
      <c r="P818" s="78">
        <v>256</v>
      </c>
      <c r="Q818" s="78"/>
      <c r="R818" s="111">
        <v>8.1000000000000003E-2</v>
      </c>
      <c r="S818" s="124">
        <v>1722.24478</v>
      </c>
      <c r="T818" s="124">
        <v>6889.9197969565239</v>
      </c>
      <c r="U818" s="124">
        <v>10946.64968217392</v>
      </c>
      <c r="V818" s="124">
        <v>4.0224856521739127</v>
      </c>
      <c r="W818" s="78">
        <v>1.17E-2</v>
      </c>
      <c r="X818" s="78">
        <v>1.63</v>
      </c>
      <c r="Y818" s="122">
        <v>62.1</v>
      </c>
      <c r="Z818" s="99" t="e">
        <v>#N/A</v>
      </c>
      <c r="AA818" s="122">
        <f t="shared" si="155"/>
        <v>83.210399999999993</v>
      </c>
      <c r="AB818" s="122">
        <f t="shared" si="156"/>
        <v>0</v>
      </c>
      <c r="AC818" t="s">
        <v>1228</v>
      </c>
    </row>
    <row r="819" spans="1:29" x14ac:dyDescent="0.35">
      <c r="A819" s="78" t="s">
        <v>112</v>
      </c>
      <c r="B819" s="78">
        <v>4</v>
      </c>
      <c r="C819" s="78" t="s">
        <v>45</v>
      </c>
      <c r="D819" s="78">
        <v>2</v>
      </c>
      <c r="E819" s="78">
        <v>3137.7</v>
      </c>
      <c r="F819" s="78">
        <v>3138.6</v>
      </c>
      <c r="G819" s="78">
        <v>2926.04</v>
      </c>
      <c r="H819" s="104"/>
      <c r="I819" s="78">
        <v>90</v>
      </c>
      <c r="J819" s="78">
        <v>63</v>
      </c>
      <c r="K819" s="78">
        <v>0.25</v>
      </c>
      <c r="L819" s="78"/>
      <c r="M819" s="78"/>
      <c r="N819" s="78">
        <v>351</v>
      </c>
      <c r="O819" s="78"/>
      <c r="P819" s="78">
        <v>256</v>
      </c>
      <c r="Q819" s="78"/>
      <c r="R819" s="111">
        <v>8.1000000000000003E-2</v>
      </c>
      <c r="S819" s="124">
        <v>1722.24478</v>
      </c>
      <c r="T819" s="124">
        <v>6889.9197969565239</v>
      </c>
      <c r="U819" s="124">
        <v>10946.64968217392</v>
      </c>
      <c r="V819" s="124">
        <v>4.0224856521739127</v>
      </c>
      <c r="W819" s="78">
        <v>1.17E-2</v>
      </c>
      <c r="X819" s="78">
        <v>0.49</v>
      </c>
      <c r="Y819" s="122">
        <v>62.1</v>
      </c>
      <c r="Z819" s="99" t="e">
        <v>#N/A</v>
      </c>
      <c r="AA819" s="122">
        <f t="shared" si="155"/>
        <v>72.009</v>
      </c>
      <c r="AB819" s="122">
        <f t="shared" si="156"/>
        <v>0</v>
      </c>
      <c r="AC819" t="s">
        <v>1229</v>
      </c>
    </row>
    <row r="820" spans="1:29" x14ac:dyDescent="0.35">
      <c r="A820" s="78" t="s">
        <v>112</v>
      </c>
      <c r="B820" s="78">
        <v>4</v>
      </c>
      <c r="C820" s="78" t="s">
        <v>45</v>
      </c>
      <c r="D820" s="78">
        <v>3</v>
      </c>
      <c r="E820" s="78">
        <v>3152.6</v>
      </c>
      <c r="F820" s="78">
        <v>3153.5</v>
      </c>
      <c r="G820" s="78">
        <v>2940.55</v>
      </c>
      <c r="H820" s="104"/>
      <c r="I820" s="78">
        <v>75</v>
      </c>
      <c r="J820" s="78">
        <v>63</v>
      </c>
      <c r="K820" s="78">
        <v>0.25</v>
      </c>
      <c r="L820" s="78"/>
      <c r="M820" s="78"/>
      <c r="N820" s="78">
        <v>351</v>
      </c>
      <c r="O820" s="78"/>
      <c r="P820" s="78">
        <v>256</v>
      </c>
      <c r="Q820" s="78"/>
      <c r="R820" s="111">
        <v>8.1000000000000003E-2</v>
      </c>
      <c r="S820" s="124">
        <v>1722.24478</v>
      </c>
      <c r="T820" s="124">
        <v>6889.9197969565239</v>
      </c>
      <c r="U820" s="124">
        <v>10946.64968217392</v>
      </c>
      <c r="V820" s="124">
        <v>4.0224856521739127</v>
      </c>
      <c r="W820" s="78">
        <v>1.17E-2</v>
      </c>
      <c r="X820" s="78">
        <v>0.24</v>
      </c>
      <c r="Y820" s="122">
        <v>62.1</v>
      </c>
      <c r="Z820" s="99" t="e">
        <v>#N/A</v>
      </c>
      <c r="AA820" s="122">
        <f t="shared" si="155"/>
        <v>60.0075</v>
      </c>
      <c r="AB820" s="122">
        <f t="shared" si="156"/>
        <v>0</v>
      </c>
      <c r="AC820" t="s">
        <v>1230</v>
      </c>
    </row>
    <row r="821" spans="1:29" x14ac:dyDescent="0.35">
      <c r="A821" s="78" t="s">
        <v>112</v>
      </c>
      <c r="B821" s="78">
        <v>3</v>
      </c>
      <c r="C821" s="78" t="s">
        <v>45</v>
      </c>
      <c r="D821" s="78">
        <v>1</v>
      </c>
      <c r="E821" s="78">
        <v>3305.7</v>
      </c>
      <c r="F821" s="78">
        <v>3306.7</v>
      </c>
      <c r="G821" s="78">
        <v>3089.01</v>
      </c>
      <c r="H821" s="104"/>
      <c r="I821" s="78">
        <v>30</v>
      </c>
      <c r="J821" s="78">
        <v>29</v>
      </c>
      <c r="K821" s="78">
        <v>0.34</v>
      </c>
      <c r="L821" s="78"/>
      <c r="M821" s="78"/>
      <c r="N821" s="78">
        <v>265</v>
      </c>
      <c r="O821" s="78"/>
      <c r="P821" s="78">
        <v>214</v>
      </c>
      <c r="Q821" s="78"/>
      <c r="R821" s="111">
        <v>7.4999999999999997E-2</v>
      </c>
      <c r="S821" s="124">
        <v>1844.0126934131731</v>
      </c>
      <c r="T821" s="124">
        <v>6982.4621682634752</v>
      </c>
      <c r="U821" s="124">
        <v>11262.741990419159</v>
      </c>
      <c r="V821" s="124">
        <v>4.5443251497006001</v>
      </c>
      <c r="W821" s="78">
        <v>0.12</v>
      </c>
      <c r="X821" s="78">
        <v>5.56</v>
      </c>
      <c r="Y821" s="122">
        <v>66.400000000000006</v>
      </c>
      <c r="Z821" s="99" t="e">
        <v>#N/A</v>
      </c>
      <c r="AA821" s="122">
        <f t="shared" si="155"/>
        <v>15.02664</v>
      </c>
      <c r="AB821" s="122">
        <f t="shared" si="156"/>
        <v>0</v>
      </c>
      <c r="AC821" t="s">
        <v>1231</v>
      </c>
    </row>
    <row r="822" spans="1:29" x14ac:dyDescent="0.35">
      <c r="A822" s="78" t="s">
        <v>112</v>
      </c>
      <c r="B822" s="78">
        <v>3</v>
      </c>
      <c r="C822" s="78" t="s">
        <v>45</v>
      </c>
      <c r="D822" s="78">
        <v>2</v>
      </c>
      <c r="E822" s="78">
        <v>3329.4</v>
      </c>
      <c r="F822" s="78">
        <v>3330.3</v>
      </c>
      <c r="G822" s="78">
        <v>3111.97</v>
      </c>
      <c r="H822" s="104"/>
      <c r="I822" s="78">
        <v>54.861322767448947</v>
      </c>
      <c r="J822" s="78">
        <v>29</v>
      </c>
      <c r="K822" s="78">
        <v>0.34</v>
      </c>
      <c r="L822" s="78"/>
      <c r="M822" s="78"/>
      <c r="N822" s="78">
        <v>265</v>
      </c>
      <c r="O822" s="78"/>
      <c r="P822" s="78">
        <v>214</v>
      </c>
      <c r="Q822" s="78"/>
      <c r="R822" s="111">
        <v>7.4999999999999997E-2</v>
      </c>
      <c r="S822" s="124">
        <v>1844.0126934131731</v>
      </c>
      <c r="T822" s="124">
        <v>6982.4621682634752</v>
      </c>
      <c r="U822" s="124">
        <v>11262.741990419159</v>
      </c>
      <c r="V822" s="124">
        <v>4.5443251497006001</v>
      </c>
      <c r="W822" s="78">
        <v>0.19</v>
      </c>
      <c r="X822" s="78">
        <v>9.49</v>
      </c>
      <c r="Y822" s="122">
        <v>66.400000000000006</v>
      </c>
      <c r="Z822" s="99" t="e">
        <v>#N/A</v>
      </c>
      <c r="AA822" s="122">
        <f t="shared" si="155"/>
        <v>27.479378238341969</v>
      </c>
      <c r="AB822" s="122">
        <f t="shared" si="156"/>
        <v>0</v>
      </c>
      <c r="AC822" t="s">
        <v>1232</v>
      </c>
    </row>
    <row r="823" spans="1:29" x14ac:dyDescent="0.35">
      <c r="A823" s="78" t="s">
        <v>112</v>
      </c>
      <c r="B823" s="78">
        <v>2</v>
      </c>
      <c r="C823" s="78" t="s">
        <v>45</v>
      </c>
      <c r="D823" s="78">
        <v>1</v>
      </c>
      <c r="E823" s="78">
        <v>3349</v>
      </c>
      <c r="F823" s="78">
        <v>3350</v>
      </c>
      <c r="G823" s="78">
        <v>3130.97</v>
      </c>
      <c r="H823" s="104"/>
      <c r="I823" s="78">
        <v>18.287107589149649</v>
      </c>
      <c r="J823" s="78">
        <v>37</v>
      </c>
      <c r="K823" s="78">
        <v>0.4</v>
      </c>
      <c r="L823" s="78"/>
      <c r="M823" s="78"/>
      <c r="N823" s="78">
        <v>190</v>
      </c>
      <c r="O823" s="78"/>
      <c r="P823" s="78">
        <v>95</v>
      </c>
      <c r="Q823" s="78"/>
      <c r="R823" s="111">
        <v>7.4999999999999997E-2</v>
      </c>
      <c r="S823" s="124">
        <v>1844.0126934131731</v>
      </c>
      <c r="T823" s="124">
        <v>6982.4621682634752</v>
      </c>
      <c r="U823" s="124">
        <v>11262.741990419159</v>
      </c>
      <c r="V823" s="124">
        <v>4.5443251497006001</v>
      </c>
      <c r="W823" s="78">
        <v>0.13</v>
      </c>
      <c r="X823" s="78">
        <v>8.39</v>
      </c>
      <c r="Y823" s="122">
        <v>66.400000000000006</v>
      </c>
      <c r="Z823" s="99" t="e">
        <v>#N/A</v>
      </c>
      <c r="AA823" s="122">
        <f t="shared" si="155"/>
        <v>13.748978969826272</v>
      </c>
      <c r="AB823" s="122">
        <f t="shared" si="156"/>
        <v>0</v>
      </c>
      <c r="AC823" t="s">
        <v>1233</v>
      </c>
    </row>
    <row r="824" spans="1:29" x14ac:dyDescent="0.35">
      <c r="A824" s="78" t="s">
        <v>112</v>
      </c>
      <c r="B824" s="78">
        <v>2</v>
      </c>
      <c r="C824" s="78" t="s">
        <v>45</v>
      </c>
      <c r="D824" s="78">
        <v>2</v>
      </c>
      <c r="E824" s="78">
        <v>3366.5</v>
      </c>
      <c r="F824" s="78">
        <v>3367.5</v>
      </c>
      <c r="G824" s="78">
        <v>3147.93</v>
      </c>
      <c r="H824" s="104"/>
      <c r="I824" s="78">
        <v>16</v>
      </c>
      <c r="J824" s="78">
        <v>37</v>
      </c>
      <c r="K824" s="78">
        <v>0.4</v>
      </c>
      <c r="L824" s="78"/>
      <c r="M824" s="78"/>
      <c r="N824" s="78">
        <v>190</v>
      </c>
      <c r="O824" s="78"/>
      <c r="P824" s="78">
        <v>95</v>
      </c>
      <c r="Q824" s="78"/>
      <c r="R824" s="111">
        <v>7.4999999999999997E-2</v>
      </c>
      <c r="S824" s="124">
        <v>1985.97389054054</v>
      </c>
      <c r="T824" s="124">
        <v>7096.7299074324364</v>
      </c>
      <c r="U824" s="124">
        <v>11524.21289391893</v>
      </c>
      <c r="V824" s="124">
        <v>4.2608040540540566</v>
      </c>
      <c r="W824" s="78">
        <v>0.14000000000000001</v>
      </c>
      <c r="X824" s="78">
        <v>9.2899999999999991</v>
      </c>
      <c r="Y824" s="122">
        <v>65.900000000000006</v>
      </c>
      <c r="Z824" s="99" t="e">
        <v>#N/A</v>
      </c>
      <c r="AA824" s="122">
        <f t="shared" si="155"/>
        <v>12.029439999999999</v>
      </c>
      <c r="AB824" s="122">
        <f t="shared" si="156"/>
        <v>0</v>
      </c>
      <c r="AC824" t="s">
        <v>1234</v>
      </c>
    </row>
    <row r="825" spans="1:29" x14ac:dyDescent="0.35">
      <c r="A825" s="78" t="s">
        <v>112</v>
      </c>
      <c r="B825" s="78">
        <v>1</v>
      </c>
      <c r="C825" s="78" t="s">
        <v>44</v>
      </c>
      <c r="D825" s="78">
        <v>1</v>
      </c>
      <c r="E825" s="78">
        <v>3453</v>
      </c>
      <c r="F825" s="78">
        <v>3459</v>
      </c>
      <c r="G825" s="78">
        <v>3296.15</v>
      </c>
      <c r="H825" s="109"/>
      <c r="I825" s="78">
        <v>85.33983541603169</v>
      </c>
      <c r="J825" s="78">
        <v>61</v>
      </c>
      <c r="K825" s="78">
        <v>0.3</v>
      </c>
      <c r="L825" s="78"/>
      <c r="M825" s="78"/>
      <c r="N825" s="78">
        <v>251</v>
      </c>
      <c r="O825" s="78"/>
      <c r="P825" s="78">
        <v>258</v>
      </c>
      <c r="Q825" s="78"/>
      <c r="R825" s="111">
        <v>7.4999999999999997E-2</v>
      </c>
      <c r="S825" s="124">
        <v>1985.97389054054</v>
      </c>
      <c r="T825" s="124">
        <v>7096.7299074324364</v>
      </c>
      <c r="U825" s="124">
        <v>11524.21289391893</v>
      </c>
      <c r="V825" s="124">
        <v>4.2608040540540566</v>
      </c>
      <c r="W825" s="78">
        <v>0.13</v>
      </c>
      <c r="X825" s="78">
        <v>25.32</v>
      </c>
      <c r="Y825" s="122">
        <v>65.900000000000006</v>
      </c>
      <c r="Z825" s="99" t="e">
        <v>#N/A</v>
      </c>
      <c r="AA825" s="122">
        <f t="shared" si="155"/>
        <v>79.335324596159694</v>
      </c>
      <c r="AB825" s="122">
        <f t="shared" si="156"/>
        <v>0</v>
      </c>
      <c r="AC825" t="s">
        <v>1235</v>
      </c>
    </row>
    <row r="826" spans="1:29" x14ac:dyDescent="0.35">
      <c r="A826" s="78" t="s">
        <v>113</v>
      </c>
      <c r="B826" s="78">
        <v>5</v>
      </c>
      <c r="C826" s="78" t="s">
        <v>46</v>
      </c>
      <c r="D826" s="78">
        <v>1</v>
      </c>
      <c r="E826" s="78">
        <v>2669</v>
      </c>
      <c r="F826" s="78">
        <v>2674</v>
      </c>
      <c r="G826" s="78">
        <v>2569.23</v>
      </c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111">
        <v>7.4999999999999997E-2</v>
      </c>
      <c r="S826" s="124">
        <v>1985.97389054054</v>
      </c>
      <c r="T826" s="124">
        <v>7096.7299074324364</v>
      </c>
      <c r="U826" s="124">
        <v>11524.21289391893</v>
      </c>
      <c r="V826" s="124">
        <v>4.2608040540540566</v>
      </c>
      <c r="W826" s="78"/>
      <c r="X826" s="78">
        <v>0</v>
      </c>
      <c r="Y826" s="122">
        <v>65.900000000000006</v>
      </c>
      <c r="Z826" s="99" t="e">
        <v>#N/A</v>
      </c>
      <c r="AA826" s="122">
        <f t="shared" si="155"/>
        <v>0</v>
      </c>
      <c r="AB826" s="122" t="e">
        <f t="shared" si="156"/>
        <v>#DIV/0!</v>
      </c>
      <c r="AC826" t="s">
        <v>1236</v>
      </c>
    </row>
    <row r="827" spans="1:29" x14ac:dyDescent="0.35">
      <c r="A827" s="78" t="s">
        <v>113</v>
      </c>
      <c r="B827" s="78">
        <v>4</v>
      </c>
      <c r="C827" s="78" t="s">
        <v>46</v>
      </c>
      <c r="D827" s="78">
        <v>1</v>
      </c>
      <c r="E827" s="78">
        <v>2753</v>
      </c>
      <c r="F827" s="78">
        <v>2758</v>
      </c>
      <c r="G827" s="78">
        <v>2653.2</v>
      </c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111">
        <v>7.3999999999999996E-2</v>
      </c>
      <c r="S827" s="124">
        <v>2275.3805656140348</v>
      </c>
      <c r="T827" s="124">
        <v>7334.6041477192957</v>
      </c>
      <c r="U827" s="124">
        <v>11850.01348421052</v>
      </c>
      <c r="V827" s="124">
        <v>5.070472631578947</v>
      </c>
      <c r="W827" s="78"/>
      <c r="X827" s="78">
        <v>0</v>
      </c>
      <c r="Y827" s="122">
        <v>66.8</v>
      </c>
      <c r="Z827" s="99" t="e">
        <v>#N/A</v>
      </c>
      <c r="AA827" s="122">
        <f t="shared" si="155"/>
        <v>0</v>
      </c>
      <c r="AB827" s="122" t="e">
        <f t="shared" si="156"/>
        <v>#DIV/0!</v>
      </c>
      <c r="AC827" t="s">
        <v>1237</v>
      </c>
    </row>
    <row r="828" spans="1:29" x14ac:dyDescent="0.35">
      <c r="A828" s="78" t="s">
        <v>113</v>
      </c>
      <c r="B828" s="78">
        <v>3</v>
      </c>
      <c r="C828" s="78" t="s">
        <v>44</v>
      </c>
      <c r="D828" s="78">
        <v>1</v>
      </c>
      <c r="E828" s="78">
        <v>2845</v>
      </c>
      <c r="F828" s="78">
        <v>2850</v>
      </c>
      <c r="G828" s="78">
        <v>2745.18</v>
      </c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111">
        <v>7.3999999999999996E-2</v>
      </c>
      <c r="S828" s="124">
        <v>2275.3805656140348</v>
      </c>
      <c r="T828" s="124">
        <v>7334.6041477192957</v>
      </c>
      <c r="U828" s="124">
        <v>11850.01348421052</v>
      </c>
      <c r="V828" s="124">
        <v>5.070472631578947</v>
      </c>
      <c r="W828" s="78"/>
      <c r="X828" s="78">
        <v>0</v>
      </c>
      <c r="Y828" s="122">
        <v>66.8</v>
      </c>
      <c r="Z828" s="99" t="e">
        <v>#N/A</v>
      </c>
      <c r="AA828" s="122">
        <f t="shared" si="155"/>
        <v>0</v>
      </c>
      <c r="AB828" s="122" t="e">
        <f t="shared" si="156"/>
        <v>#DIV/0!</v>
      </c>
      <c r="AC828" t="s">
        <v>1238</v>
      </c>
    </row>
    <row r="829" spans="1:29" x14ac:dyDescent="0.35">
      <c r="A829" s="78" t="s">
        <v>113</v>
      </c>
      <c r="B829" s="78">
        <v>2</v>
      </c>
      <c r="C829" s="78" t="s">
        <v>44</v>
      </c>
      <c r="D829" s="78">
        <v>1</v>
      </c>
      <c r="E829" s="78">
        <v>2910.2</v>
      </c>
      <c r="F829" s="78">
        <v>2915</v>
      </c>
      <c r="G829" s="78">
        <v>2810.38</v>
      </c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111">
        <v>7.3999999999999996E-2</v>
      </c>
      <c r="S829" s="124">
        <v>2275.3805656140348</v>
      </c>
      <c r="T829" s="124">
        <v>7334.6041477192957</v>
      </c>
      <c r="U829" s="124">
        <v>11850.01348421052</v>
      </c>
      <c r="V829" s="124">
        <v>5.070472631578947</v>
      </c>
      <c r="W829" s="78"/>
      <c r="X829" s="78">
        <v>0</v>
      </c>
      <c r="Y829" s="122">
        <v>66.8</v>
      </c>
      <c r="Z829" s="99" t="e">
        <v>#N/A</v>
      </c>
      <c r="AA829" s="122">
        <f t="shared" si="155"/>
        <v>0</v>
      </c>
      <c r="AB829" s="122" t="e">
        <f t="shared" si="156"/>
        <v>#DIV/0!</v>
      </c>
      <c r="AC829" t="s">
        <v>1239</v>
      </c>
    </row>
    <row r="830" spans="1:29" x14ac:dyDescent="0.35">
      <c r="A830" s="78" t="s">
        <v>113</v>
      </c>
      <c r="B830" s="78">
        <v>1</v>
      </c>
      <c r="C830" s="78" t="s">
        <v>44</v>
      </c>
      <c r="D830" s="78">
        <v>1</v>
      </c>
      <c r="E830" s="78">
        <v>3205</v>
      </c>
      <c r="F830" s="78">
        <v>3210</v>
      </c>
      <c r="G830" s="78">
        <v>3105.17</v>
      </c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111">
        <v>7.3999999999999996E-2</v>
      </c>
      <c r="S830" s="124">
        <v>2275.3805656140348</v>
      </c>
      <c r="T830" s="124">
        <v>7334.6041477192957</v>
      </c>
      <c r="U830" s="124">
        <v>11850.01348421052</v>
      </c>
      <c r="V830" s="124">
        <v>5.070472631578947</v>
      </c>
      <c r="W830" s="78"/>
      <c r="X830" s="78">
        <v>0</v>
      </c>
      <c r="Y830" s="122">
        <v>66.8</v>
      </c>
      <c r="Z830" s="99" t="e">
        <v>#N/A</v>
      </c>
      <c r="AA830" s="122">
        <f t="shared" si="155"/>
        <v>0</v>
      </c>
      <c r="AB830" s="122" t="e">
        <f t="shared" si="156"/>
        <v>#DIV/0!</v>
      </c>
      <c r="AC830" t="s">
        <v>1240</v>
      </c>
    </row>
    <row r="831" spans="1:29" ht="29" x14ac:dyDescent="0.35">
      <c r="A831" s="101" t="s">
        <v>179</v>
      </c>
      <c r="B831" s="76">
        <v>6</v>
      </c>
      <c r="C831" s="102" t="s">
        <v>46</v>
      </c>
      <c r="D831" s="76">
        <v>1</v>
      </c>
      <c r="E831" s="76">
        <v>3042</v>
      </c>
      <c r="F831" s="76">
        <v>3043</v>
      </c>
      <c r="G831" s="76">
        <f>E831-15</f>
        <v>3027</v>
      </c>
      <c r="H831" s="116">
        <v>9.843</v>
      </c>
      <c r="I831" s="78">
        <v>90.9</v>
      </c>
      <c r="J831" s="78">
        <v>33</v>
      </c>
      <c r="K831" s="78">
        <v>0.38600000000000001</v>
      </c>
      <c r="L831" s="78">
        <v>1488</v>
      </c>
      <c r="M831" s="78">
        <v>0.436</v>
      </c>
      <c r="N831" s="78">
        <v>3950</v>
      </c>
      <c r="O831" s="78">
        <v>66.2</v>
      </c>
      <c r="P831" s="78">
        <v>305.97800000000001</v>
      </c>
      <c r="Q831" s="78"/>
      <c r="R831" s="111">
        <v>0.1</v>
      </c>
      <c r="S831" s="124">
        <v>2201.8738907608699</v>
      </c>
      <c r="T831" s="124">
        <v>7167.3690679347783</v>
      </c>
      <c r="U831" s="124">
        <v>10516.389669021741</v>
      </c>
      <c r="V831" s="124">
        <v>2.0147499999999998</v>
      </c>
      <c r="W831" s="122">
        <v>0.12701612903225806</v>
      </c>
      <c r="X831" s="7">
        <v>1.0394999999999999</v>
      </c>
      <c r="Y831" s="78">
        <v>53.2</v>
      </c>
      <c r="Z831" s="99">
        <v>25.2</v>
      </c>
      <c r="AA831" s="122">
        <f t="shared" si="155"/>
        <v>58.820517360000011</v>
      </c>
      <c r="AB831" s="122">
        <f t="shared" si="156"/>
        <v>3854.9222797927459</v>
      </c>
      <c r="AC831" t="s">
        <v>1241</v>
      </c>
    </row>
    <row r="832" spans="1:29" ht="29" x14ac:dyDescent="0.35">
      <c r="A832" s="101" t="s">
        <v>179</v>
      </c>
      <c r="B832" s="76">
        <f t="shared" ref="B832:C833" si="157">B831</f>
        <v>6</v>
      </c>
      <c r="C832" s="102" t="str">
        <f t="shared" si="157"/>
        <v>Fatehgarh</v>
      </c>
      <c r="D832" s="76">
        <v>2</v>
      </c>
      <c r="E832" s="76">
        <v>3056</v>
      </c>
      <c r="F832" s="76">
        <v>3056.8</v>
      </c>
      <c r="G832" s="76">
        <f t="shared" ref="G832:G844" si="158">E832-15</f>
        <v>3041</v>
      </c>
      <c r="H832" s="116">
        <v>7.8744000000017902</v>
      </c>
      <c r="I832" s="78">
        <v>90.9</v>
      </c>
      <c r="J832" s="78">
        <v>33</v>
      </c>
      <c r="K832" s="78">
        <v>0.38600000000000001</v>
      </c>
      <c r="L832" s="78">
        <v>1488</v>
      </c>
      <c r="M832" s="78">
        <v>0.436</v>
      </c>
      <c r="N832" s="78">
        <v>3950</v>
      </c>
      <c r="O832" s="78">
        <v>66.2</v>
      </c>
      <c r="P832" s="78">
        <v>305.97800000000001</v>
      </c>
      <c r="Q832" s="78"/>
      <c r="R832" s="111">
        <v>0.1</v>
      </c>
      <c r="S832" s="124">
        <v>2201.8738907608699</v>
      </c>
      <c r="T832" s="124">
        <v>7167.3690679347783</v>
      </c>
      <c r="U832" s="124">
        <v>10516.389669021741</v>
      </c>
      <c r="V832" s="124">
        <v>2.0147499999999998</v>
      </c>
      <c r="W832" s="122">
        <v>0.12701612903225806</v>
      </c>
      <c r="X832" s="7">
        <v>1.0394999999999999</v>
      </c>
      <c r="Y832" s="78">
        <v>53.2</v>
      </c>
      <c r="Z832" s="99">
        <v>25.2</v>
      </c>
      <c r="AA832" s="122">
        <f t="shared" si="155"/>
        <v>58.820517360000011</v>
      </c>
      <c r="AB832" s="122">
        <f t="shared" si="156"/>
        <v>3854.9222797927459</v>
      </c>
      <c r="AC832" t="s">
        <v>1242</v>
      </c>
    </row>
    <row r="833" spans="1:29" ht="29" x14ac:dyDescent="0.35">
      <c r="A833" s="101" t="s">
        <v>179</v>
      </c>
      <c r="B833" s="76">
        <f t="shared" si="157"/>
        <v>6</v>
      </c>
      <c r="C833" s="102" t="str">
        <f t="shared" si="157"/>
        <v>Fatehgarh</v>
      </c>
      <c r="D833" s="76">
        <v>3</v>
      </c>
      <c r="E833" s="76">
        <v>3074.2</v>
      </c>
      <c r="F833" s="76">
        <v>3075</v>
      </c>
      <c r="G833" s="76">
        <f t="shared" si="158"/>
        <v>3059.2</v>
      </c>
      <c r="H833" s="116">
        <v>7.8744000000017902</v>
      </c>
      <c r="I833" s="78">
        <v>108.7</v>
      </c>
      <c r="J833" s="78">
        <v>12.8</v>
      </c>
      <c r="K833" s="78">
        <v>0.16400000000000001</v>
      </c>
      <c r="L833" s="78">
        <v>1921</v>
      </c>
      <c r="M833" s="78">
        <v>0.24099999999999999</v>
      </c>
      <c r="N833" s="78">
        <v>2069</v>
      </c>
      <c r="O833" s="78">
        <v>51.3</v>
      </c>
      <c r="P833" s="78">
        <v>305.97800000000001</v>
      </c>
      <c r="Q833" s="78"/>
      <c r="R833" s="111">
        <v>0.1</v>
      </c>
      <c r="S833" s="124">
        <v>2201.8738907608699</v>
      </c>
      <c r="T833" s="124">
        <v>7167.3690679347783</v>
      </c>
      <c r="U833" s="124">
        <v>10516.389669021741</v>
      </c>
      <c r="V833" s="124">
        <v>2.0147499999999998</v>
      </c>
      <c r="W833" s="122">
        <v>0.12701612903225806</v>
      </c>
      <c r="X833" s="7">
        <v>1.0394999999999999</v>
      </c>
      <c r="Y833" s="78">
        <v>53.2</v>
      </c>
      <c r="Z833" s="99">
        <v>25.2</v>
      </c>
      <c r="AA833" s="122">
        <f t="shared" si="155"/>
        <v>11.591698432000001</v>
      </c>
      <c r="AB833" s="122">
        <f t="shared" si="156"/>
        <v>11713.41463414634</v>
      </c>
      <c r="AC833" t="s">
        <v>1243</v>
      </c>
    </row>
    <row r="834" spans="1:29" ht="29" x14ac:dyDescent="0.35">
      <c r="A834" s="101" t="s">
        <v>179</v>
      </c>
      <c r="B834" s="76">
        <v>5</v>
      </c>
      <c r="C834" s="102" t="s">
        <v>46</v>
      </c>
      <c r="D834" s="76">
        <v>1</v>
      </c>
      <c r="E834" s="76">
        <v>3097</v>
      </c>
      <c r="F834" s="76">
        <v>3097.8</v>
      </c>
      <c r="G834" s="76">
        <f t="shared" si="158"/>
        <v>3082</v>
      </c>
      <c r="H834" s="116">
        <v>7.8744000000017902</v>
      </c>
      <c r="I834" s="78">
        <v>119</v>
      </c>
      <c r="J834" s="78">
        <v>11</v>
      </c>
      <c r="K834" s="78">
        <v>0.224</v>
      </c>
      <c r="L834" s="78">
        <v>1220</v>
      </c>
      <c r="M834" s="78">
        <v>0.48099999999999998</v>
      </c>
      <c r="N834" s="78">
        <v>1620</v>
      </c>
      <c r="O834" s="78">
        <v>13.8</v>
      </c>
      <c r="P834" s="78">
        <v>171.119</v>
      </c>
      <c r="Q834" s="78"/>
      <c r="R834" s="111">
        <v>0.13300000000000001</v>
      </c>
      <c r="S834" s="124">
        <v>2311.217717127071</v>
      </c>
      <c r="T834" s="124">
        <v>7270.4533386740331</v>
      </c>
      <c r="U834" s="124">
        <v>10776.50557845305</v>
      </c>
      <c r="V834" s="124">
        <v>2.132012154696131</v>
      </c>
      <c r="W834" s="122">
        <v>0.19290921139827702</v>
      </c>
      <c r="X834" s="7">
        <v>0.87329999999999997</v>
      </c>
      <c r="Y834" s="78">
        <v>42.699999999999996</v>
      </c>
      <c r="Z834" s="99">
        <v>25.1</v>
      </c>
      <c r="AA834" s="122">
        <f t="shared" si="155"/>
        <v>14.895372800000001</v>
      </c>
      <c r="AB834" s="122">
        <f t="shared" si="156"/>
        <v>5446.4285714285716</v>
      </c>
      <c r="AC834" t="s">
        <v>1244</v>
      </c>
    </row>
    <row r="835" spans="1:29" ht="29" x14ac:dyDescent="0.35">
      <c r="A835" s="101" t="s">
        <v>179</v>
      </c>
      <c r="B835" s="76">
        <f t="shared" ref="B835:C836" si="159">B834</f>
        <v>5</v>
      </c>
      <c r="C835" s="102" t="str">
        <f t="shared" si="159"/>
        <v>Fatehgarh</v>
      </c>
      <c r="D835" s="76">
        <v>2</v>
      </c>
      <c r="E835" s="76">
        <v>3124</v>
      </c>
      <c r="F835" s="76">
        <v>3124.8</v>
      </c>
      <c r="G835" s="76">
        <f t="shared" si="158"/>
        <v>3109</v>
      </c>
      <c r="H835" s="116">
        <v>7.8744000000017902</v>
      </c>
      <c r="I835" s="78">
        <v>129</v>
      </c>
      <c r="J835" s="78">
        <v>9.8000000000000007</v>
      </c>
      <c r="K835" s="78">
        <v>0.19700000000000001</v>
      </c>
      <c r="L835" s="78">
        <v>1414</v>
      </c>
      <c r="M835" s="78">
        <v>0.436</v>
      </c>
      <c r="N835" s="78">
        <v>2100</v>
      </c>
      <c r="O835" s="78">
        <v>16.5</v>
      </c>
      <c r="P835" s="78">
        <v>171.119</v>
      </c>
      <c r="Q835" s="78"/>
      <c r="R835" s="111">
        <v>0.13300000000000001</v>
      </c>
      <c r="S835" s="124">
        <v>2311.217717127071</v>
      </c>
      <c r="T835" s="124">
        <v>7270.4533386740331</v>
      </c>
      <c r="U835" s="124">
        <v>10776.50557845305</v>
      </c>
      <c r="V835" s="124">
        <v>2.132012154696131</v>
      </c>
      <c r="W835" s="122">
        <v>0.19290921139827702</v>
      </c>
      <c r="X835" s="7">
        <v>0.87329999999999997</v>
      </c>
      <c r="Y835" s="78">
        <v>42.699999999999996</v>
      </c>
      <c r="Z835" s="99">
        <v>25.1</v>
      </c>
      <c r="AA835" s="122">
        <f t="shared" ref="AA835:AA898" si="160">I835*J835*K835*2*0.0254</f>
        <v>12.65160792</v>
      </c>
      <c r="AB835" s="122">
        <f t="shared" ref="AB835:AB898" si="161">L835/K835</f>
        <v>7177.6649746192888</v>
      </c>
      <c r="AC835" t="s">
        <v>1245</v>
      </c>
    </row>
    <row r="836" spans="1:29" ht="29" x14ac:dyDescent="0.35">
      <c r="A836" s="101" t="s">
        <v>179</v>
      </c>
      <c r="B836" s="76">
        <f t="shared" si="159"/>
        <v>5</v>
      </c>
      <c r="C836" s="102" t="str">
        <f t="shared" si="159"/>
        <v>Fatehgarh</v>
      </c>
      <c r="D836" s="76">
        <v>3</v>
      </c>
      <c r="E836" s="76">
        <v>3137</v>
      </c>
      <c r="F836" s="76">
        <v>3138</v>
      </c>
      <c r="G836" s="76">
        <f t="shared" si="158"/>
        <v>3122</v>
      </c>
      <c r="H836" s="116">
        <v>9.843</v>
      </c>
      <c r="I836" s="78">
        <v>130.19999999999999</v>
      </c>
      <c r="J836" s="78">
        <v>12</v>
      </c>
      <c r="K836" s="78">
        <v>0.17899999999999999</v>
      </c>
      <c r="L836" s="78">
        <v>1313</v>
      </c>
      <c r="M836" s="78">
        <v>0.44400000000000001</v>
      </c>
      <c r="N836" s="78">
        <v>1697</v>
      </c>
      <c r="O836" s="78">
        <v>13.2</v>
      </c>
      <c r="P836" s="78">
        <v>171.119</v>
      </c>
      <c r="Q836" s="78"/>
      <c r="R836" s="111">
        <v>0.13300000000000001</v>
      </c>
      <c r="S836" s="124">
        <v>2311.217717127071</v>
      </c>
      <c r="T836" s="124">
        <v>7270.4533386740331</v>
      </c>
      <c r="U836" s="124">
        <v>10776.50557845305</v>
      </c>
      <c r="V836" s="124">
        <v>2.132012154696131</v>
      </c>
      <c r="W836" s="122">
        <v>0.19290921139827702</v>
      </c>
      <c r="X836" s="7">
        <v>0.87329999999999997</v>
      </c>
      <c r="Y836" s="78">
        <v>42.699999999999996</v>
      </c>
      <c r="Z836" s="99">
        <v>25.1</v>
      </c>
      <c r="AA836" s="122">
        <f t="shared" si="160"/>
        <v>14.207215679999997</v>
      </c>
      <c r="AB836" s="122">
        <f t="shared" si="161"/>
        <v>7335.1955307262569</v>
      </c>
      <c r="AC836" t="s">
        <v>1246</v>
      </c>
    </row>
    <row r="837" spans="1:29" ht="29" x14ac:dyDescent="0.35">
      <c r="A837" s="101" t="s">
        <v>179</v>
      </c>
      <c r="B837" s="76">
        <v>4</v>
      </c>
      <c r="C837" s="102" t="s">
        <v>46</v>
      </c>
      <c r="D837" s="76">
        <v>1</v>
      </c>
      <c r="E837" s="76">
        <v>3167.6</v>
      </c>
      <c r="F837" s="76">
        <v>3168.4</v>
      </c>
      <c r="G837" s="76">
        <f t="shared" si="158"/>
        <v>3152.6</v>
      </c>
      <c r="H837" s="116">
        <v>7.8744000000017902</v>
      </c>
      <c r="I837" s="78">
        <v>64.3</v>
      </c>
      <c r="J837" s="78">
        <v>16</v>
      </c>
      <c r="K837" s="78">
        <v>0.34200000000000003</v>
      </c>
      <c r="L837" s="78">
        <v>1497</v>
      </c>
      <c r="M837" s="78">
        <v>0.45700000000000002</v>
      </c>
      <c r="N837" s="78">
        <v>3100</v>
      </c>
      <c r="O837" s="78">
        <v>36.700000000000003</v>
      </c>
      <c r="P837" s="78">
        <v>230.68</v>
      </c>
      <c r="Q837" s="78"/>
      <c r="R837" s="111">
        <v>0.14399999999999999</v>
      </c>
      <c r="S837" s="124">
        <v>1783.828480916032</v>
      </c>
      <c r="T837" s="124">
        <v>7169.9499908397001</v>
      </c>
      <c r="U837" s="124">
        <v>11036.10796641221</v>
      </c>
      <c r="V837" s="124">
        <v>2.2527694656488539</v>
      </c>
      <c r="W837" s="122">
        <v>0.21657088122605367</v>
      </c>
      <c r="X837" s="7">
        <v>1.3566</v>
      </c>
      <c r="Y837" s="78">
        <v>39.800000000000004</v>
      </c>
      <c r="Z837" s="99">
        <v>25.3</v>
      </c>
      <c r="AA837" s="122">
        <f t="shared" si="160"/>
        <v>17.873959679999999</v>
      </c>
      <c r="AB837" s="122">
        <f t="shared" si="161"/>
        <v>4377.1929824561403</v>
      </c>
      <c r="AC837" t="s">
        <v>1247</v>
      </c>
    </row>
    <row r="838" spans="1:29" ht="29" x14ac:dyDescent="0.35">
      <c r="A838" s="101" t="s">
        <v>179</v>
      </c>
      <c r="B838" s="76">
        <f t="shared" ref="B838:C839" si="162">B837</f>
        <v>4</v>
      </c>
      <c r="C838" s="102" t="str">
        <f t="shared" si="162"/>
        <v>Fatehgarh</v>
      </c>
      <c r="D838" s="76">
        <v>2</v>
      </c>
      <c r="E838" s="76">
        <v>3177</v>
      </c>
      <c r="F838" s="76">
        <v>3177.8</v>
      </c>
      <c r="G838" s="76">
        <f t="shared" si="158"/>
        <v>3162</v>
      </c>
      <c r="H838" s="116">
        <v>7.8744000000017902</v>
      </c>
      <c r="I838" s="78">
        <v>64.3</v>
      </c>
      <c r="J838" s="78">
        <v>16</v>
      </c>
      <c r="K838" s="78">
        <v>0.34200000000000003</v>
      </c>
      <c r="L838" s="78">
        <v>1497</v>
      </c>
      <c r="M838" s="78">
        <v>0.45700000000000002</v>
      </c>
      <c r="N838" s="78">
        <v>3100</v>
      </c>
      <c r="O838" s="78">
        <v>36.700000000000003</v>
      </c>
      <c r="P838" s="78">
        <v>230.68</v>
      </c>
      <c r="Q838" s="78"/>
      <c r="R838" s="111">
        <v>0.14399999999999999</v>
      </c>
      <c r="S838" s="124">
        <v>1783.828480916032</v>
      </c>
      <c r="T838" s="124">
        <v>7169.9499908397001</v>
      </c>
      <c r="U838" s="124">
        <v>11036.10796641221</v>
      </c>
      <c r="V838" s="124">
        <v>2.2527694656488539</v>
      </c>
      <c r="W838" s="122">
        <v>0.21657088122605367</v>
      </c>
      <c r="X838" s="7">
        <v>1.3566</v>
      </c>
      <c r="Y838" s="78">
        <v>39.800000000000004</v>
      </c>
      <c r="Z838" s="99">
        <v>25.3</v>
      </c>
      <c r="AA838" s="122">
        <f t="shared" si="160"/>
        <v>17.873959679999999</v>
      </c>
      <c r="AB838" s="122">
        <f t="shared" si="161"/>
        <v>4377.1929824561403</v>
      </c>
      <c r="AC838" t="s">
        <v>1248</v>
      </c>
    </row>
    <row r="839" spans="1:29" ht="29" x14ac:dyDescent="0.35">
      <c r="A839" s="101" t="s">
        <v>179</v>
      </c>
      <c r="B839" s="76">
        <f t="shared" si="162"/>
        <v>4</v>
      </c>
      <c r="C839" s="102" t="str">
        <f t="shared" si="162"/>
        <v>Fatehgarh</v>
      </c>
      <c r="D839" s="76">
        <v>3</v>
      </c>
      <c r="E839" s="76">
        <v>3190</v>
      </c>
      <c r="F839" s="76">
        <v>3191</v>
      </c>
      <c r="G839" s="76">
        <f t="shared" si="158"/>
        <v>3175</v>
      </c>
      <c r="H839" s="116">
        <v>9.843</v>
      </c>
      <c r="I839" s="78">
        <v>105.5</v>
      </c>
      <c r="J839" s="78">
        <v>13.6</v>
      </c>
      <c r="K839" s="78">
        <v>0.317</v>
      </c>
      <c r="L839" s="78">
        <v>1599</v>
      </c>
      <c r="M839" s="78">
        <v>0.46800000000000003</v>
      </c>
      <c r="N839" s="78">
        <v>3932</v>
      </c>
      <c r="O839" s="78">
        <v>26</v>
      </c>
      <c r="P839" s="78">
        <v>230.68</v>
      </c>
      <c r="Q839" s="78"/>
      <c r="R839" s="111">
        <v>0.14399999999999999</v>
      </c>
      <c r="S839" s="124">
        <v>1783.828480916032</v>
      </c>
      <c r="T839" s="124">
        <v>7169.9499908397001</v>
      </c>
      <c r="U839" s="124">
        <v>11036.10796641221</v>
      </c>
      <c r="V839" s="124">
        <v>2.2527694656488539</v>
      </c>
      <c r="W839" s="122">
        <v>0.21657088122605367</v>
      </c>
      <c r="X839" s="7">
        <v>1.3566</v>
      </c>
      <c r="Y839" s="78">
        <v>39.800000000000004</v>
      </c>
      <c r="Z839" s="99">
        <v>25.3</v>
      </c>
      <c r="AA839" s="122">
        <f t="shared" si="160"/>
        <v>23.105445279999998</v>
      </c>
      <c r="AB839" s="122">
        <f t="shared" si="161"/>
        <v>5044.1640378548891</v>
      </c>
      <c r="AC839" t="s">
        <v>1249</v>
      </c>
    </row>
    <row r="840" spans="1:29" x14ac:dyDescent="0.35">
      <c r="A840" s="101" t="s">
        <v>179</v>
      </c>
      <c r="B840" s="76">
        <v>3</v>
      </c>
      <c r="C840" s="102" t="s">
        <v>45</v>
      </c>
      <c r="D840" s="76">
        <v>1</v>
      </c>
      <c r="E840" s="76">
        <v>3212</v>
      </c>
      <c r="F840" s="76">
        <v>3213.4</v>
      </c>
      <c r="G840" s="76">
        <f t="shared" si="158"/>
        <v>3197</v>
      </c>
      <c r="H840" s="116">
        <v>13.780200000000896</v>
      </c>
      <c r="I840" s="78">
        <v>219.6</v>
      </c>
      <c r="J840" s="78">
        <v>14.4</v>
      </c>
      <c r="K840" s="78">
        <v>0.217</v>
      </c>
      <c r="L840" s="78">
        <v>2374</v>
      </c>
      <c r="M840" s="78">
        <v>0.52700000000000002</v>
      </c>
      <c r="N840" s="78">
        <v>2659</v>
      </c>
      <c r="O840" s="78">
        <v>18.5</v>
      </c>
      <c r="P840" s="78">
        <v>221.619</v>
      </c>
      <c r="Q840" s="78"/>
      <c r="R840" s="111">
        <v>0.109</v>
      </c>
      <c r="S840" s="124">
        <v>2054.2183749999999</v>
      </c>
      <c r="T840" s="124">
        <v>7319.0611475806454</v>
      </c>
      <c r="U840" s="124">
        <v>11196.257054838699</v>
      </c>
      <c r="V840" s="124">
        <v>3.8956870967741941</v>
      </c>
      <c r="W840" s="122">
        <v>0.16392785571142282</v>
      </c>
      <c r="X840" s="7">
        <v>0.98159999999999992</v>
      </c>
      <c r="Y840" s="78">
        <v>50.1</v>
      </c>
      <c r="Z840" s="99">
        <v>25.3</v>
      </c>
      <c r="AA840" s="122">
        <f t="shared" si="160"/>
        <v>34.859268863999993</v>
      </c>
      <c r="AB840" s="122">
        <f t="shared" si="161"/>
        <v>10940.092165898617</v>
      </c>
      <c r="AC840" t="s">
        <v>1250</v>
      </c>
    </row>
    <row r="841" spans="1:29" x14ac:dyDescent="0.35">
      <c r="A841" s="101" t="s">
        <v>179</v>
      </c>
      <c r="B841" s="76">
        <f t="shared" ref="B841:C841" si="163">B840</f>
        <v>3</v>
      </c>
      <c r="C841" s="102" t="str">
        <f t="shared" si="163"/>
        <v>Basalt</v>
      </c>
      <c r="D841" s="76">
        <v>2</v>
      </c>
      <c r="E841" s="76">
        <v>3223</v>
      </c>
      <c r="F841" s="76">
        <v>3224.4</v>
      </c>
      <c r="G841" s="76">
        <f t="shared" si="158"/>
        <v>3208</v>
      </c>
      <c r="H841" s="116">
        <v>13.780200000000896</v>
      </c>
      <c r="I841" s="78">
        <v>197</v>
      </c>
      <c r="J841" s="78">
        <v>14.6</v>
      </c>
      <c r="K841" s="78">
        <v>0.14199999999999999</v>
      </c>
      <c r="L841" s="78">
        <v>2084</v>
      </c>
      <c r="M841" s="78">
        <v>0.432</v>
      </c>
      <c r="N841" s="78">
        <v>1690</v>
      </c>
      <c r="O841" s="78">
        <v>13.1</v>
      </c>
      <c r="P841" s="78">
        <v>221.619</v>
      </c>
      <c r="Q841" s="78"/>
      <c r="R841" s="111">
        <v>0.109</v>
      </c>
      <c r="S841" s="124">
        <v>2054.2183749999999</v>
      </c>
      <c r="T841" s="124">
        <v>7319.0611475806454</v>
      </c>
      <c r="U841" s="124">
        <v>11196.257054838699</v>
      </c>
      <c r="V841" s="124">
        <v>3.8956870967741941</v>
      </c>
      <c r="W841" s="122">
        <v>0.16392785571142282</v>
      </c>
      <c r="X841" s="7">
        <v>0.98159999999999992</v>
      </c>
      <c r="Y841" s="78">
        <v>50.1</v>
      </c>
      <c r="Z841" s="99">
        <v>25.3</v>
      </c>
      <c r="AA841" s="122">
        <f t="shared" si="160"/>
        <v>20.747756319999993</v>
      </c>
      <c r="AB841" s="122">
        <f t="shared" si="161"/>
        <v>14676.056338028171</v>
      </c>
      <c r="AC841" t="s">
        <v>1251</v>
      </c>
    </row>
    <row r="842" spans="1:29" x14ac:dyDescent="0.35">
      <c r="A842" s="101" t="s">
        <v>179</v>
      </c>
      <c r="B842" s="76">
        <v>2</v>
      </c>
      <c r="C842" s="102" t="s">
        <v>45</v>
      </c>
      <c r="D842" s="76">
        <v>1</v>
      </c>
      <c r="E842" s="76">
        <v>3293</v>
      </c>
      <c r="F842" s="76">
        <v>3294.2</v>
      </c>
      <c r="G842" s="76">
        <f t="shared" si="158"/>
        <v>3278</v>
      </c>
      <c r="H842" s="116">
        <v>11.81159999999821</v>
      </c>
      <c r="I842" s="78">
        <v>190.7</v>
      </c>
      <c r="J842" s="78">
        <v>11.4</v>
      </c>
      <c r="K842" s="78">
        <v>0.24199999999999999</v>
      </c>
      <c r="L842" s="78">
        <v>2028</v>
      </c>
      <c r="M842" s="78">
        <v>0.57999999999999996</v>
      </c>
      <c r="N842" s="78">
        <v>2424</v>
      </c>
      <c r="O842" s="78">
        <v>19.399999999999999</v>
      </c>
      <c r="P842" s="78">
        <v>230.3</v>
      </c>
      <c r="Q842" s="78"/>
      <c r="R842" s="111">
        <v>0.13</v>
      </c>
      <c r="S842" s="124">
        <v>1921.6032621212109</v>
      </c>
      <c r="T842" s="124">
        <v>7497.069453787878</v>
      </c>
      <c r="U842" s="124">
        <v>11552.783459848481</v>
      </c>
      <c r="V842" s="124">
        <v>4.7459030303030314</v>
      </c>
      <c r="W842" s="122">
        <v>0.2134099616858238</v>
      </c>
      <c r="X842" s="7">
        <v>1.3368000000000002</v>
      </c>
      <c r="Y842" s="78">
        <v>43.3</v>
      </c>
      <c r="Z842" s="99">
        <v>25.1</v>
      </c>
      <c r="AA842" s="122">
        <f t="shared" si="160"/>
        <v>26.726040527999999</v>
      </c>
      <c r="AB842" s="122">
        <f t="shared" si="161"/>
        <v>8380.1652892561979</v>
      </c>
      <c r="AC842" t="s">
        <v>1252</v>
      </c>
    </row>
    <row r="843" spans="1:29" x14ac:dyDescent="0.35">
      <c r="A843" s="101" t="s">
        <v>179</v>
      </c>
      <c r="B843" s="76">
        <f t="shared" ref="B843:C844" si="164">B842</f>
        <v>2</v>
      </c>
      <c r="C843" s="102" t="str">
        <f t="shared" si="164"/>
        <v>Basalt</v>
      </c>
      <c r="D843" s="76">
        <v>3</v>
      </c>
      <c r="E843" s="76">
        <v>3310</v>
      </c>
      <c r="F843" s="76">
        <v>3310.6</v>
      </c>
      <c r="G843" s="76">
        <f t="shared" si="158"/>
        <v>3295</v>
      </c>
      <c r="H843" s="116">
        <v>5.9057999999991049</v>
      </c>
      <c r="I843" s="78">
        <v>116</v>
      </c>
      <c r="J843" s="78">
        <v>8.1</v>
      </c>
      <c r="K843" s="78">
        <v>0.224</v>
      </c>
      <c r="L843" s="78">
        <v>2086</v>
      </c>
      <c r="M843" s="78">
        <v>0.54200000000000004</v>
      </c>
      <c r="N843" s="78">
        <v>1951</v>
      </c>
      <c r="O843" s="78">
        <v>25.5</v>
      </c>
      <c r="P843" s="78">
        <v>230.3</v>
      </c>
      <c r="Q843" s="78"/>
      <c r="R843" s="111">
        <v>0.13</v>
      </c>
      <c r="S843" s="124">
        <v>1921.6032621212109</v>
      </c>
      <c r="T843" s="124">
        <v>7497.069453787878</v>
      </c>
      <c r="U843" s="124">
        <v>11552.783459848481</v>
      </c>
      <c r="V843" s="124">
        <v>4.7459030303030314</v>
      </c>
      <c r="W843" s="122">
        <v>0.2134099616858238</v>
      </c>
      <c r="X843" s="7">
        <v>1.3368000000000002</v>
      </c>
      <c r="Y843" s="78">
        <v>43.3</v>
      </c>
      <c r="Z843" s="99">
        <v>25.1</v>
      </c>
      <c r="AA843" s="122">
        <f t="shared" si="160"/>
        <v>10.691896319999998</v>
      </c>
      <c r="AB843" s="122">
        <f t="shared" si="161"/>
        <v>9312.5</v>
      </c>
      <c r="AC843" t="s">
        <v>1253</v>
      </c>
    </row>
    <row r="844" spans="1:29" x14ac:dyDescent="0.35">
      <c r="A844" s="101" t="s">
        <v>179</v>
      </c>
      <c r="B844" s="76">
        <f t="shared" si="164"/>
        <v>2</v>
      </c>
      <c r="C844" s="102" t="str">
        <f t="shared" si="164"/>
        <v>Basalt</v>
      </c>
      <c r="D844" s="76">
        <v>4</v>
      </c>
      <c r="E844" s="76">
        <v>3325.6</v>
      </c>
      <c r="F844" s="76">
        <v>3326.4</v>
      </c>
      <c r="G844" s="76">
        <f t="shared" si="158"/>
        <v>3310.6</v>
      </c>
      <c r="H844" s="116">
        <v>7.8744000000017902</v>
      </c>
      <c r="I844" s="78">
        <v>231</v>
      </c>
      <c r="J844" s="78">
        <v>5.9</v>
      </c>
      <c r="K844" s="78">
        <v>0.21299999999999999</v>
      </c>
      <c r="L844" s="78">
        <v>1942</v>
      </c>
      <c r="M844" s="78">
        <v>0.47599999999999998</v>
      </c>
      <c r="N844" s="78">
        <v>1905</v>
      </c>
      <c r="O844" s="78">
        <v>12.5</v>
      </c>
      <c r="P844" s="78">
        <v>230.3</v>
      </c>
      <c r="Q844" s="78"/>
      <c r="R844" s="111">
        <v>0.13</v>
      </c>
      <c r="S844" s="124">
        <v>1921.6032621212109</v>
      </c>
      <c r="T844" s="124">
        <v>7497.069453787878</v>
      </c>
      <c r="U844" s="124">
        <v>11552.783459848481</v>
      </c>
      <c r="V844" s="124">
        <v>4.7459030303030314</v>
      </c>
      <c r="W844" s="122">
        <v>0.2134099616858238</v>
      </c>
      <c r="X844" s="7">
        <v>1.3368000000000002</v>
      </c>
      <c r="Y844" s="78">
        <v>43.3</v>
      </c>
      <c r="Z844" s="99">
        <v>25.1</v>
      </c>
      <c r="AA844" s="122">
        <f t="shared" si="160"/>
        <v>14.747123160000001</v>
      </c>
      <c r="AB844" s="122">
        <f t="shared" si="161"/>
        <v>9117.3708920187801</v>
      </c>
      <c r="AC844" t="s">
        <v>1254</v>
      </c>
    </row>
    <row r="845" spans="1:29" x14ac:dyDescent="0.35">
      <c r="A845" s="101" t="s">
        <v>179</v>
      </c>
      <c r="B845" s="76">
        <v>1</v>
      </c>
      <c r="C845" s="102" t="s">
        <v>45</v>
      </c>
      <c r="D845" s="76">
        <v>1</v>
      </c>
      <c r="E845" s="76">
        <v>3382.4</v>
      </c>
      <c r="F845" s="76">
        <v>3383</v>
      </c>
      <c r="G845" s="76">
        <f>E845-15</f>
        <v>3367.4</v>
      </c>
      <c r="H845" s="116">
        <v>5.9057999999991049</v>
      </c>
      <c r="I845" s="78">
        <v>136.19999999999999</v>
      </c>
      <c r="J845" s="78">
        <v>36.4</v>
      </c>
      <c r="K845" s="78">
        <v>0.158</v>
      </c>
      <c r="L845" s="78">
        <v>3368</v>
      </c>
      <c r="M845" s="78">
        <v>0.49299999999999999</v>
      </c>
      <c r="N845" s="78">
        <v>1597</v>
      </c>
      <c r="O845" s="78">
        <v>40.5</v>
      </c>
      <c r="P845" s="78">
        <v>151.64400000000001</v>
      </c>
      <c r="Q845" s="78"/>
      <c r="R845" s="111">
        <v>8.5000000000000006E-2</v>
      </c>
      <c r="S845" s="124">
        <v>2147.5035653061218</v>
      </c>
      <c r="T845" s="124">
        <v>7609.1480051020426</v>
      </c>
      <c r="U845" s="124">
        <v>11898.311547959191</v>
      </c>
      <c r="V845" s="124">
        <v>4.4510826530612242</v>
      </c>
      <c r="W845" s="122">
        <v>0.11042471042471043</v>
      </c>
      <c r="X845" s="7">
        <v>0.42899999999999999</v>
      </c>
      <c r="Y845" s="78">
        <v>59.8</v>
      </c>
      <c r="Z845" s="99">
        <v>25.1</v>
      </c>
      <c r="AA845" s="122">
        <f t="shared" si="160"/>
        <v>39.79232275199999</v>
      </c>
      <c r="AB845" s="122">
        <f t="shared" si="161"/>
        <v>21316.455696202531</v>
      </c>
      <c r="AC845" t="s">
        <v>1255</v>
      </c>
    </row>
    <row r="846" spans="1:29" x14ac:dyDescent="0.35">
      <c r="A846" s="101" t="s">
        <v>179</v>
      </c>
      <c r="B846" s="76">
        <f t="shared" ref="B846:C846" si="165">B845</f>
        <v>1</v>
      </c>
      <c r="C846" s="102" t="str">
        <f t="shared" si="165"/>
        <v>Basalt</v>
      </c>
      <c r="D846" s="76">
        <v>2</v>
      </c>
      <c r="E846" s="76">
        <v>3391</v>
      </c>
      <c r="F846" s="76">
        <v>3393.8</v>
      </c>
      <c r="G846" s="76">
        <f t="shared" ref="G846" si="166">E846-15</f>
        <v>3376</v>
      </c>
      <c r="H846" s="116">
        <v>27.560400000001792</v>
      </c>
      <c r="I846" s="78">
        <v>136.19999999999999</v>
      </c>
      <c r="J846" s="78">
        <v>36.4</v>
      </c>
      <c r="K846" s="78">
        <v>0.158</v>
      </c>
      <c r="L846" s="78">
        <v>3368</v>
      </c>
      <c r="M846" s="78">
        <v>0.49299999999999999</v>
      </c>
      <c r="N846" s="78">
        <v>1597</v>
      </c>
      <c r="O846" s="78">
        <v>40.5</v>
      </c>
      <c r="P846" s="78">
        <v>151.64400000000001</v>
      </c>
      <c r="Q846" s="78"/>
      <c r="R846" s="111">
        <v>8.5000000000000006E-2</v>
      </c>
      <c r="S846" s="124">
        <v>2147.5035653061218</v>
      </c>
      <c r="T846" s="124">
        <v>7609.1480051020426</v>
      </c>
      <c r="U846" s="124">
        <v>11898.311547959191</v>
      </c>
      <c r="V846" s="124">
        <v>4.4510826530612242</v>
      </c>
      <c r="W846" s="122">
        <v>0.11042471042471043</v>
      </c>
      <c r="X846" s="7">
        <v>0.42899999999999999</v>
      </c>
      <c r="Y846" s="78">
        <v>59.8</v>
      </c>
      <c r="Z846" s="99">
        <v>25.1</v>
      </c>
      <c r="AA846" s="122">
        <f t="shared" si="160"/>
        <v>39.79232275199999</v>
      </c>
      <c r="AB846" s="122">
        <f t="shared" si="161"/>
        <v>21316.455696202531</v>
      </c>
      <c r="AC846" t="s">
        <v>1256</v>
      </c>
    </row>
    <row r="847" spans="1:29" x14ac:dyDescent="0.35">
      <c r="A847" s="101" t="s">
        <v>180</v>
      </c>
      <c r="B847" s="13">
        <v>5</v>
      </c>
      <c r="C847" s="76" t="s">
        <v>46</v>
      </c>
      <c r="D847" s="13">
        <v>1</v>
      </c>
      <c r="E847" s="13">
        <v>3088</v>
      </c>
      <c r="F847" s="13">
        <v>3089.5</v>
      </c>
      <c r="G847" s="103">
        <f>E847-67.5</f>
        <v>3020.5</v>
      </c>
      <c r="H847" s="116">
        <v>14.7645</v>
      </c>
      <c r="I847" s="78">
        <v>97.6</v>
      </c>
      <c r="J847" s="78">
        <v>14.4</v>
      </c>
      <c r="K847" s="78">
        <v>0.53900000000000003</v>
      </c>
      <c r="L847" s="78">
        <v>2439</v>
      </c>
      <c r="M847" s="78">
        <v>0.41499999999999998</v>
      </c>
      <c r="N847" s="78">
        <v>4559</v>
      </c>
      <c r="O847" s="78">
        <v>71.2</v>
      </c>
      <c r="P847" s="78">
        <v>313.387</v>
      </c>
      <c r="Q847" s="78"/>
      <c r="R847" s="111">
        <v>0.105</v>
      </c>
      <c r="S847" s="124">
        <v>2313.7358915254249</v>
      </c>
      <c r="T847" s="124">
        <v>6930.1889101694906</v>
      </c>
      <c r="U847" s="124">
        <v>10495.601036440679</v>
      </c>
      <c r="V847" s="124">
        <v>2.0172635593220338</v>
      </c>
      <c r="W847" s="122">
        <v>0.1477421844847549</v>
      </c>
      <c r="X847" s="7">
        <v>1.1483999999999999</v>
      </c>
      <c r="Y847" s="78">
        <v>51.800000000000004</v>
      </c>
      <c r="Z847" s="99">
        <v>30.2</v>
      </c>
      <c r="AA847" s="122">
        <f t="shared" si="160"/>
        <v>38.482633728000003</v>
      </c>
      <c r="AB847" s="122">
        <f t="shared" si="161"/>
        <v>4525.046382189239</v>
      </c>
      <c r="AC847" t="s">
        <v>1257</v>
      </c>
    </row>
    <row r="848" spans="1:29" x14ac:dyDescent="0.35">
      <c r="A848" s="101" t="s">
        <v>180</v>
      </c>
      <c r="B848" s="13">
        <f t="shared" ref="B848:C848" si="167">B847</f>
        <v>5</v>
      </c>
      <c r="C848" s="76" t="str">
        <f t="shared" si="167"/>
        <v>Fatehgarh</v>
      </c>
      <c r="D848" s="13">
        <v>2</v>
      </c>
      <c r="E848" s="13">
        <v>3098.5</v>
      </c>
      <c r="F848" s="13">
        <v>3100</v>
      </c>
      <c r="G848" s="103">
        <f t="shared" ref="G848" si="168">E848-67.5</f>
        <v>3031</v>
      </c>
      <c r="H848" s="116">
        <v>14.7645</v>
      </c>
      <c r="I848" s="78">
        <v>134.9</v>
      </c>
      <c r="J848" s="78">
        <v>11.1</v>
      </c>
      <c r="K848" s="78">
        <v>0.42599999999999999</v>
      </c>
      <c r="L848" s="78">
        <v>2576</v>
      </c>
      <c r="M848" s="78">
        <v>0.34399999999999997</v>
      </c>
      <c r="N848" s="78">
        <v>4654</v>
      </c>
      <c r="O848" s="78">
        <v>52.6</v>
      </c>
      <c r="P848" s="78">
        <v>313.387</v>
      </c>
      <c r="Q848" s="78"/>
      <c r="R848" s="111">
        <v>0.105</v>
      </c>
      <c r="S848" s="124">
        <v>2313.7358915254249</v>
      </c>
      <c r="T848" s="124">
        <v>6930.1889101694906</v>
      </c>
      <c r="U848" s="124">
        <v>10495.601036440679</v>
      </c>
      <c r="V848" s="124">
        <v>2.0172635593220338</v>
      </c>
      <c r="W848" s="122">
        <v>0.1477421844847549</v>
      </c>
      <c r="X848" s="7">
        <v>1.1483999999999999</v>
      </c>
      <c r="Y848" s="78">
        <v>51.800000000000004</v>
      </c>
      <c r="Z848" s="99">
        <v>30.2</v>
      </c>
      <c r="AA848" s="122">
        <f t="shared" si="160"/>
        <v>32.404717511999998</v>
      </c>
      <c r="AB848" s="122">
        <f t="shared" si="161"/>
        <v>6046.948356807512</v>
      </c>
      <c r="AC848" t="s">
        <v>1258</v>
      </c>
    </row>
    <row r="849" spans="1:29" x14ac:dyDescent="0.35">
      <c r="A849" s="101" t="s">
        <v>180</v>
      </c>
      <c r="B849" s="13">
        <v>4</v>
      </c>
      <c r="C849" s="76" t="s">
        <v>46</v>
      </c>
      <c r="D849" s="76">
        <v>1</v>
      </c>
      <c r="E849" s="13">
        <v>3119.3</v>
      </c>
      <c r="F849" s="13">
        <v>3120.3</v>
      </c>
      <c r="G849" s="103">
        <f>E849-67.5</f>
        <v>3051.8</v>
      </c>
      <c r="H849" s="116">
        <v>9.843</v>
      </c>
      <c r="I849" s="78">
        <v>165.8</v>
      </c>
      <c r="J849" s="78">
        <v>13.7</v>
      </c>
      <c r="K849" s="78">
        <v>0.20599999999999999</v>
      </c>
      <c r="L849" s="78">
        <v>3024</v>
      </c>
      <c r="M849" s="78">
        <v>0.41399999999999998</v>
      </c>
      <c r="N849" s="78">
        <v>2637</v>
      </c>
      <c r="O849" s="78">
        <v>41.1</v>
      </c>
      <c r="P849" s="78">
        <v>316.46499999999997</v>
      </c>
      <c r="Q849" s="78"/>
      <c r="R849" s="111">
        <v>0.11</v>
      </c>
      <c r="S849" s="124">
        <v>2138.350801600001</v>
      </c>
      <c r="T849" s="124">
        <v>6998.3802472000016</v>
      </c>
      <c r="U849" s="124">
        <v>10650.887228799989</v>
      </c>
      <c r="V849" s="124">
        <v>2.6965087999999988</v>
      </c>
      <c r="W849" s="122">
        <v>0.1229265402843602</v>
      </c>
      <c r="X849" s="7">
        <v>0.62250000000000005</v>
      </c>
      <c r="Y849" s="78">
        <v>49.4</v>
      </c>
      <c r="Z849" s="99">
        <v>30.2</v>
      </c>
      <c r="AA849" s="122">
        <f t="shared" si="160"/>
        <v>23.770374607999997</v>
      </c>
      <c r="AB849" s="122">
        <f t="shared" si="161"/>
        <v>14679.611650485438</v>
      </c>
      <c r="AC849" t="s">
        <v>1259</v>
      </c>
    </row>
    <row r="850" spans="1:29" x14ac:dyDescent="0.35">
      <c r="A850" s="101" t="s">
        <v>180</v>
      </c>
      <c r="B850" s="13">
        <f t="shared" ref="B850:C851" si="169">B849</f>
        <v>4</v>
      </c>
      <c r="C850" s="76" t="str">
        <f t="shared" si="169"/>
        <v>Fatehgarh</v>
      </c>
      <c r="D850" s="76">
        <v>2</v>
      </c>
      <c r="E850" s="13">
        <v>3141</v>
      </c>
      <c r="F850" s="13">
        <v>3142</v>
      </c>
      <c r="G850" s="103">
        <f t="shared" ref="G850:G862" si="170">E850-67.5</f>
        <v>3073.5</v>
      </c>
      <c r="H850" s="116">
        <v>9.843</v>
      </c>
      <c r="I850" s="78">
        <v>189</v>
      </c>
      <c r="J850" s="78">
        <v>24.36</v>
      </c>
      <c r="K850" s="78">
        <v>0.25700000000000001</v>
      </c>
      <c r="L850" s="78">
        <v>2710</v>
      </c>
      <c r="M850" s="78">
        <v>0.42</v>
      </c>
      <c r="N850" s="78">
        <v>3691</v>
      </c>
      <c r="O850" s="78">
        <v>53.6</v>
      </c>
      <c r="P850" s="78">
        <v>316.46499999999997</v>
      </c>
      <c r="Q850" s="78"/>
      <c r="R850" s="111">
        <v>0.11</v>
      </c>
      <c r="S850" s="124">
        <v>2138.350801600001</v>
      </c>
      <c r="T850" s="124">
        <v>6998.3802472000016</v>
      </c>
      <c r="U850" s="124">
        <v>10650.887228799989</v>
      </c>
      <c r="V850" s="124">
        <v>2.6965087999999988</v>
      </c>
      <c r="W850" s="122">
        <v>0.1229265402843602</v>
      </c>
      <c r="X850" s="7">
        <v>0.62250000000000005</v>
      </c>
      <c r="Y850" s="78">
        <v>49.4</v>
      </c>
      <c r="Z850" s="99">
        <v>30.2</v>
      </c>
      <c r="AA850" s="122">
        <f t="shared" si="160"/>
        <v>60.108504623999998</v>
      </c>
      <c r="AB850" s="122">
        <f t="shared" si="161"/>
        <v>10544.747081712061</v>
      </c>
      <c r="AC850" t="s">
        <v>1260</v>
      </c>
    </row>
    <row r="851" spans="1:29" x14ac:dyDescent="0.35">
      <c r="A851" s="101" t="s">
        <v>180</v>
      </c>
      <c r="B851" s="13">
        <f t="shared" si="169"/>
        <v>4</v>
      </c>
      <c r="C851" s="76" t="str">
        <f t="shared" si="169"/>
        <v>Fatehgarh</v>
      </c>
      <c r="D851" s="76">
        <v>3</v>
      </c>
      <c r="E851" s="13">
        <v>3147.3</v>
      </c>
      <c r="F851" s="13">
        <v>3148.3</v>
      </c>
      <c r="G851" s="103">
        <f t="shared" si="170"/>
        <v>3079.8</v>
      </c>
      <c r="H851" s="116">
        <v>9.843</v>
      </c>
      <c r="I851" s="78">
        <v>189</v>
      </c>
      <c r="J851" s="78">
        <v>24.36</v>
      </c>
      <c r="K851" s="78">
        <v>0.25700000000000001</v>
      </c>
      <c r="L851" s="78">
        <v>2710</v>
      </c>
      <c r="M851" s="78">
        <v>0.42</v>
      </c>
      <c r="N851" s="78">
        <v>3691</v>
      </c>
      <c r="O851" s="78">
        <v>53.6</v>
      </c>
      <c r="P851" s="78">
        <v>316.46499999999997</v>
      </c>
      <c r="Q851" s="78"/>
      <c r="R851" s="111">
        <v>0.11</v>
      </c>
      <c r="S851" s="124">
        <v>2138.350801600001</v>
      </c>
      <c r="T851" s="124">
        <v>6998.3802472000016</v>
      </c>
      <c r="U851" s="124">
        <v>10650.887228799989</v>
      </c>
      <c r="V851" s="124">
        <v>2.6965087999999988</v>
      </c>
      <c r="W851" s="122">
        <v>0.1229265402843602</v>
      </c>
      <c r="X851" s="7">
        <v>0.62250000000000005</v>
      </c>
      <c r="Y851" s="78">
        <v>49.4</v>
      </c>
      <c r="Z851" s="99">
        <v>30.2</v>
      </c>
      <c r="AA851" s="122">
        <f t="shared" si="160"/>
        <v>60.108504623999998</v>
      </c>
      <c r="AB851" s="122">
        <f t="shared" si="161"/>
        <v>10544.747081712061</v>
      </c>
      <c r="AC851" t="s">
        <v>1261</v>
      </c>
    </row>
    <row r="852" spans="1:29" x14ac:dyDescent="0.35">
      <c r="A852" s="101" t="s">
        <v>180</v>
      </c>
      <c r="B852" s="13">
        <v>3</v>
      </c>
      <c r="C852" s="76" t="s">
        <v>46</v>
      </c>
      <c r="D852" s="76">
        <v>1</v>
      </c>
      <c r="E852" s="13">
        <v>3166.5</v>
      </c>
      <c r="F852" s="13">
        <v>3167.3</v>
      </c>
      <c r="G852" s="103">
        <f t="shared" si="170"/>
        <v>3099</v>
      </c>
      <c r="H852" s="116">
        <v>7.8744000000017902</v>
      </c>
      <c r="I852" s="78">
        <v>119</v>
      </c>
      <c r="J852" s="78">
        <v>11.7</v>
      </c>
      <c r="K852" s="78">
        <v>0.23100000000000001</v>
      </c>
      <c r="L852" s="78">
        <v>3061</v>
      </c>
      <c r="M852" s="78">
        <v>0.499</v>
      </c>
      <c r="N852" s="78">
        <v>2123</v>
      </c>
      <c r="O852" s="78">
        <v>54.3</v>
      </c>
      <c r="P852" s="78">
        <v>316.41699999999997</v>
      </c>
      <c r="Q852" s="78"/>
      <c r="R852" s="111">
        <v>9.8000000000000004E-2</v>
      </c>
      <c r="S852" s="124">
        <v>2350.790344827587</v>
      </c>
      <c r="T852" s="124">
        <v>7132.7717304597691</v>
      </c>
      <c r="U852" s="124">
        <v>10849.17752988505</v>
      </c>
      <c r="V852" s="124">
        <v>4.5586425287356311</v>
      </c>
      <c r="W852" s="122">
        <v>0.16765935214211075</v>
      </c>
      <c r="X852" s="7">
        <v>0.9627</v>
      </c>
      <c r="Y852" s="78">
        <v>53.7</v>
      </c>
      <c r="Z852" s="99">
        <v>29.7</v>
      </c>
      <c r="AA852" s="122">
        <f t="shared" si="160"/>
        <v>16.33836204</v>
      </c>
      <c r="AB852" s="122">
        <f t="shared" si="161"/>
        <v>13251.082251082251</v>
      </c>
      <c r="AC852" t="s">
        <v>1262</v>
      </c>
    </row>
    <row r="853" spans="1:29" x14ac:dyDescent="0.35">
      <c r="A853" s="101" t="s">
        <v>180</v>
      </c>
      <c r="B853" s="13">
        <f t="shared" ref="B853:C855" si="171">B852</f>
        <v>3</v>
      </c>
      <c r="C853" s="76" t="str">
        <f t="shared" si="171"/>
        <v>Fatehgarh</v>
      </c>
      <c r="D853" s="76">
        <v>2</v>
      </c>
      <c r="E853" s="13">
        <v>3179</v>
      </c>
      <c r="F853" s="13">
        <v>3179.8</v>
      </c>
      <c r="G853" s="103">
        <f t="shared" si="170"/>
        <v>3111.5</v>
      </c>
      <c r="H853" s="116">
        <v>7.8744000000017902</v>
      </c>
      <c r="I853" s="78">
        <v>124</v>
      </c>
      <c r="J853" s="78">
        <v>10.7</v>
      </c>
      <c r="K853" s="78">
        <v>0.32500000000000001</v>
      </c>
      <c r="L853" s="78">
        <v>2854</v>
      </c>
      <c r="M853" s="78">
        <v>0.60099999999999998</v>
      </c>
      <c r="N853" s="78">
        <v>2297</v>
      </c>
      <c r="O853" s="78">
        <v>56.4</v>
      </c>
      <c r="P853" s="78">
        <v>316.41699999999997</v>
      </c>
      <c r="Q853" s="78"/>
      <c r="R853" s="111">
        <v>9.8000000000000004E-2</v>
      </c>
      <c r="S853" s="124">
        <v>2350.790344827587</v>
      </c>
      <c r="T853" s="124">
        <v>7132.7717304597691</v>
      </c>
      <c r="U853" s="124">
        <v>10849.17752988505</v>
      </c>
      <c r="V853" s="124">
        <v>4.5586425287356311</v>
      </c>
      <c r="W853" s="122">
        <v>0.16765935214211075</v>
      </c>
      <c r="X853" s="7">
        <v>0.9627</v>
      </c>
      <c r="Y853" s="78">
        <v>53.7</v>
      </c>
      <c r="Z853" s="99">
        <v>29.7</v>
      </c>
      <c r="AA853" s="122">
        <f t="shared" si="160"/>
        <v>21.905467999999999</v>
      </c>
      <c r="AB853" s="122">
        <f t="shared" si="161"/>
        <v>8781.538461538461</v>
      </c>
      <c r="AC853" t="s">
        <v>1263</v>
      </c>
    </row>
    <row r="854" spans="1:29" x14ac:dyDescent="0.35">
      <c r="A854" s="101" t="s">
        <v>180</v>
      </c>
      <c r="B854" s="13">
        <f t="shared" si="171"/>
        <v>3</v>
      </c>
      <c r="C854" s="76" t="str">
        <f t="shared" si="171"/>
        <v>Fatehgarh</v>
      </c>
      <c r="D854" s="76">
        <v>3</v>
      </c>
      <c r="E854" s="13">
        <v>3194</v>
      </c>
      <c r="F854" s="13">
        <v>3194.8</v>
      </c>
      <c r="G854" s="103">
        <f t="shared" si="170"/>
        <v>3126.5</v>
      </c>
      <c r="H854" s="116">
        <v>7.8744000000017902</v>
      </c>
      <c r="I854" s="78">
        <v>104.2</v>
      </c>
      <c r="J854" s="78">
        <v>13.7</v>
      </c>
      <c r="K854" s="78">
        <v>0.318</v>
      </c>
      <c r="L854" s="78">
        <v>2740</v>
      </c>
      <c r="M854" s="78">
        <v>0.57299999999999995</v>
      </c>
      <c r="N854" s="78">
        <v>2270</v>
      </c>
      <c r="O854" s="78">
        <v>83</v>
      </c>
      <c r="P854" s="78">
        <v>316.41699999999997</v>
      </c>
      <c r="Q854" s="78"/>
      <c r="R854" s="111">
        <v>9.8000000000000004E-2</v>
      </c>
      <c r="S854" s="124">
        <v>2350.790344827587</v>
      </c>
      <c r="T854" s="124">
        <v>7132.7717304597691</v>
      </c>
      <c r="U854" s="124">
        <v>10849.17752988505</v>
      </c>
      <c r="V854" s="124">
        <v>4.5586425287356311</v>
      </c>
      <c r="W854" s="122">
        <v>0.16765935214211075</v>
      </c>
      <c r="X854" s="7">
        <v>0.9627</v>
      </c>
      <c r="Y854" s="78">
        <v>53.7</v>
      </c>
      <c r="Z854" s="99">
        <v>29.7</v>
      </c>
      <c r="AA854" s="122">
        <f t="shared" si="160"/>
        <v>23.061052176</v>
      </c>
      <c r="AB854" s="122">
        <f t="shared" si="161"/>
        <v>8616.3522012578615</v>
      </c>
      <c r="AC854" t="s">
        <v>1264</v>
      </c>
    </row>
    <row r="855" spans="1:29" x14ac:dyDescent="0.35">
      <c r="A855" s="101" t="s">
        <v>180</v>
      </c>
      <c r="B855" s="13">
        <f t="shared" si="171"/>
        <v>3</v>
      </c>
      <c r="C855" s="76" t="str">
        <f t="shared" si="171"/>
        <v>Fatehgarh</v>
      </c>
      <c r="D855" s="76">
        <v>4</v>
      </c>
      <c r="E855" s="13">
        <v>3209.6</v>
      </c>
      <c r="F855" s="13">
        <v>3210.2</v>
      </c>
      <c r="G855" s="103">
        <f t="shared" si="170"/>
        <v>3142.1</v>
      </c>
      <c r="H855" s="116">
        <v>5.9057999999991049</v>
      </c>
      <c r="I855" s="78">
        <v>72.900000000000006</v>
      </c>
      <c r="J855" s="78">
        <v>15.4</v>
      </c>
      <c r="K855" s="78">
        <v>0.17699999999999999</v>
      </c>
      <c r="L855" s="78">
        <v>2350</v>
      </c>
      <c r="M855" s="78">
        <v>0.38100000000000001</v>
      </c>
      <c r="N855" s="78">
        <v>1808</v>
      </c>
      <c r="O855" s="78">
        <v>136</v>
      </c>
      <c r="P855" s="78">
        <v>316.41699999999997</v>
      </c>
      <c r="Q855" s="78"/>
      <c r="R855" s="111">
        <v>9.8000000000000004E-2</v>
      </c>
      <c r="S855" s="124">
        <v>2350.790344827587</v>
      </c>
      <c r="T855" s="124">
        <v>7132.7717304597691</v>
      </c>
      <c r="U855" s="124">
        <v>10849.17752988505</v>
      </c>
      <c r="V855" s="124">
        <v>4.5586425287356311</v>
      </c>
      <c r="W855" s="122">
        <v>0.16765935214211075</v>
      </c>
      <c r="X855" s="7">
        <v>0.9627</v>
      </c>
      <c r="Y855" s="78">
        <v>53.7</v>
      </c>
      <c r="Z855" s="99">
        <v>29.7</v>
      </c>
      <c r="AA855" s="122">
        <f t="shared" si="160"/>
        <v>10.094509656</v>
      </c>
      <c r="AB855" s="122">
        <f t="shared" si="161"/>
        <v>13276.836158192091</v>
      </c>
      <c r="AC855" t="s">
        <v>1265</v>
      </c>
    </row>
    <row r="856" spans="1:29" x14ac:dyDescent="0.35">
      <c r="A856" s="101" t="s">
        <v>180</v>
      </c>
      <c r="B856" s="13">
        <v>2</v>
      </c>
      <c r="C856" s="76" t="s">
        <v>45</v>
      </c>
      <c r="D856" s="76">
        <v>1</v>
      </c>
      <c r="E856" s="13">
        <v>3232.6</v>
      </c>
      <c r="F856" s="13">
        <v>3233.4</v>
      </c>
      <c r="G856" s="103">
        <f t="shared" si="170"/>
        <v>3165.1</v>
      </c>
      <c r="H856" s="116">
        <v>7.8744000000017902</v>
      </c>
      <c r="I856" s="78">
        <v>67</v>
      </c>
      <c r="J856" s="78">
        <v>10</v>
      </c>
      <c r="K856" s="78">
        <v>9.8000000000000004E-2</v>
      </c>
      <c r="L856" s="78">
        <v>2570</v>
      </c>
      <c r="M856" s="78">
        <v>0.54700000000000004</v>
      </c>
      <c r="N856" s="78">
        <v>921</v>
      </c>
      <c r="O856" s="78">
        <v>139.4</v>
      </c>
      <c r="P856" s="78">
        <v>151.02199999999999</v>
      </c>
      <c r="Q856" s="78"/>
      <c r="R856" s="111">
        <v>9.9000000000000005E-2</v>
      </c>
      <c r="S856" s="124">
        <v>2481.8201698689968</v>
      </c>
      <c r="T856" s="124">
        <v>7373.73747467249</v>
      </c>
      <c r="U856" s="124">
        <v>11157.45692969431</v>
      </c>
      <c r="V856" s="124">
        <v>4.4094305676855896</v>
      </c>
      <c r="W856" s="122">
        <v>0.14095022624434389</v>
      </c>
      <c r="X856" s="7">
        <v>0.37380000000000002</v>
      </c>
      <c r="Y856" s="78">
        <v>54.2</v>
      </c>
      <c r="Z856" s="99">
        <v>30.1</v>
      </c>
      <c r="AA856" s="122">
        <f t="shared" si="160"/>
        <v>3.3355279999999996</v>
      </c>
      <c r="AB856" s="122">
        <f t="shared" si="161"/>
        <v>26224.489795918365</v>
      </c>
      <c r="AC856" t="s">
        <v>1266</v>
      </c>
    </row>
    <row r="857" spans="1:29" x14ac:dyDescent="0.35">
      <c r="A857" s="101" t="s">
        <v>180</v>
      </c>
      <c r="B857" s="13">
        <f t="shared" ref="B857:C859" si="172">B856</f>
        <v>2</v>
      </c>
      <c r="C857" s="76" t="str">
        <f t="shared" si="172"/>
        <v>Basalt</v>
      </c>
      <c r="D857" s="76">
        <v>2</v>
      </c>
      <c r="E857" s="13">
        <v>3259.8</v>
      </c>
      <c r="F857" s="13">
        <v>3260.6</v>
      </c>
      <c r="G857" s="103">
        <f t="shared" si="170"/>
        <v>3192.3</v>
      </c>
      <c r="H857" s="116">
        <v>7.8743999999973147</v>
      </c>
      <c r="I857" s="78">
        <v>104</v>
      </c>
      <c r="J857" s="78">
        <v>9.6</v>
      </c>
      <c r="K857" s="78">
        <v>5.6000000000000001E-2</v>
      </c>
      <c r="L857" s="78">
        <v>2671</v>
      </c>
      <c r="M857" s="78">
        <v>0.47899999999999998</v>
      </c>
      <c r="N857" s="78">
        <v>460</v>
      </c>
      <c r="O857" s="78">
        <v>14.9</v>
      </c>
      <c r="P857" s="78">
        <v>151.02199999999999</v>
      </c>
      <c r="Q857" s="78"/>
      <c r="R857" s="111">
        <v>9.9000000000000005E-2</v>
      </c>
      <c r="S857" s="124">
        <v>2481.8201698689968</v>
      </c>
      <c r="T857" s="124">
        <v>7373.73747467249</v>
      </c>
      <c r="U857" s="124">
        <v>11157.45692969431</v>
      </c>
      <c r="V857" s="124">
        <v>4.4094305676855896</v>
      </c>
      <c r="W857" s="122">
        <v>0.14095022624434389</v>
      </c>
      <c r="X857" s="7">
        <v>0.37380000000000002</v>
      </c>
      <c r="Y857" s="78">
        <v>54.2</v>
      </c>
      <c r="Z857" s="99">
        <v>30.1</v>
      </c>
      <c r="AA857" s="122">
        <f t="shared" si="160"/>
        <v>2.8402483200000002</v>
      </c>
      <c r="AB857" s="122">
        <f t="shared" si="161"/>
        <v>47696.428571428572</v>
      </c>
      <c r="AC857" t="s">
        <v>1267</v>
      </c>
    </row>
    <row r="858" spans="1:29" x14ac:dyDescent="0.35">
      <c r="A858" s="101" t="s">
        <v>180</v>
      </c>
      <c r="B858" s="13">
        <f t="shared" si="172"/>
        <v>2</v>
      </c>
      <c r="C858" s="76" t="str">
        <f t="shared" si="172"/>
        <v>Basalt</v>
      </c>
      <c r="D858" s="76">
        <v>3</v>
      </c>
      <c r="E858" s="13">
        <v>3278.6</v>
      </c>
      <c r="F858" s="13">
        <v>3279.2</v>
      </c>
      <c r="G858" s="103">
        <f t="shared" si="170"/>
        <v>3211.1</v>
      </c>
      <c r="H858" s="116">
        <v>5.9057999999991049</v>
      </c>
      <c r="I858" s="78">
        <v>75</v>
      </c>
      <c r="J858" s="78">
        <v>14</v>
      </c>
      <c r="K858" s="78">
        <v>0.15</v>
      </c>
      <c r="L858" s="78">
        <v>2123</v>
      </c>
      <c r="M858" s="78">
        <v>0.51</v>
      </c>
      <c r="N858" s="78">
        <v>1169</v>
      </c>
      <c r="O858" s="78">
        <v>235.3</v>
      </c>
      <c r="P858" s="78">
        <v>151.02199999999999</v>
      </c>
      <c r="Q858" s="78"/>
      <c r="R858" s="111">
        <v>9.9000000000000005E-2</v>
      </c>
      <c r="S858" s="124">
        <v>2481.8201698689968</v>
      </c>
      <c r="T858" s="124">
        <v>7373.73747467249</v>
      </c>
      <c r="U858" s="124">
        <v>11157.45692969431</v>
      </c>
      <c r="V858" s="124">
        <v>4.4094305676855896</v>
      </c>
      <c r="W858" s="122">
        <v>0.14095022624434389</v>
      </c>
      <c r="X858" s="7">
        <v>0.37380000000000002</v>
      </c>
      <c r="Y858" s="78">
        <v>54.2</v>
      </c>
      <c r="Z858" s="99">
        <v>30.1</v>
      </c>
      <c r="AA858" s="122">
        <f t="shared" si="160"/>
        <v>8.0009999999999994</v>
      </c>
      <c r="AB858" s="122">
        <f t="shared" si="161"/>
        <v>14153.333333333334</v>
      </c>
      <c r="AC858" t="s">
        <v>1268</v>
      </c>
    </row>
    <row r="859" spans="1:29" x14ac:dyDescent="0.35">
      <c r="A859" s="101" t="s">
        <v>180</v>
      </c>
      <c r="B859" s="13">
        <f t="shared" si="172"/>
        <v>2</v>
      </c>
      <c r="C859" s="76" t="str">
        <f t="shared" si="172"/>
        <v>Basalt</v>
      </c>
      <c r="D859" s="76">
        <v>4</v>
      </c>
      <c r="E859" s="13">
        <v>3292</v>
      </c>
      <c r="F859" s="13">
        <v>3292.8</v>
      </c>
      <c r="G859" s="103">
        <f t="shared" si="170"/>
        <v>3224.5</v>
      </c>
      <c r="H859" s="116">
        <v>7.8744000000017902</v>
      </c>
      <c r="I859" s="78">
        <v>119.1</v>
      </c>
      <c r="J859" s="78">
        <v>27.8</v>
      </c>
      <c r="K859" s="78">
        <v>0.14000000000000001</v>
      </c>
      <c r="L859" s="78">
        <v>2380</v>
      </c>
      <c r="M859" s="78">
        <v>0.60299999999999998</v>
      </c>
      <c r="N859" s="78">
        <v>2059</v>
      </c>
      <c r="O859" s="78">
        <v>263.60000000000002</v>
      </c>
      <c r="P859" s="78">
        <v>151.02199999999999</v>
      </c>
      <c r="Q859" s="78"/>
      <c r="R859" s="111">
        <v>9.9000000000000005E-2</v>
      </c>
      <c r="S859" s="124">
        <v>2481.8201698689968</v>
      </c>
      <c r="T859" s="124">
        <v>7373.73747467249</v>
      </c>
      <c r="U859" s="124">
        <v>11157.45692969431</v>
      </c>
      <c r="V859" s="124">
        <v>4.4094305676855896</v>
      </c>
      <c r="W859" s="122">
        <v>0.14095022624434389</v>
      </c>
      <c r="X859" s="7">
        <v>0.37380000000000002</v>
      </c>
      <c r="Y859" s="78">
        <v>54.2</v>
      </c>
      <c r="Z859" s="99">
        <v>30.1</v>
      </c>
      <c r="AA859" s="122">
        <f t="shared" si="160"/>
        <v>23.547689760000001</v>
      </c>
      <c r="AB859" s="122">
        <f t="shared" si="161"/>
        <v>17000</v>
      </c>
      <c r="AC859" t="s">
        <v>1269</v>
      </c>
    </row>
    <row r="860" spans="1:29" x14ac:dyDescent="0.35">
      <c r="A860" s="101" t="s">
        <v>180</v>
      </c>
      <c r="B860" s="13">
        <v>1</v>
      </c>
      <c r="C860" s="76" t="s">
        <v>45</v>
      </c>
      <c r="D860" s="76">
        <v>1</v>
      </c>
      <c r="E860" s="13">
        <v>3323.8</v>
      </c>
      <c r="F860" s="13">
        <v>3324.8</v>
      </c>
      <c r="G860" s="103">
        <f t="shared" si="170"/>
        <v>3256.3</v>
      </c>
      <c r="H860" s="116">
        <v>9.843</v>
      </c>
      <c r="I860" s="78">
        <v>283.10000000000002</v>
      </c>
      <c r="J860" s="78">
        <v>9</v>
      </c>
      <c r="K860" s="78">
        <v>0.251</v>
      </c>
      <c r="L860" s="78">
        <v>2697</v>
      </c>
      <c r="M860" s="78">
        <v>0.57599999999999996</v>
      </c>
      <c r="N860" s="78">
        <v>1738</v>
      </c>
      <c r="O860" s="78">
        <v>23.4</v>
      </c>
      <c r="P860" s="78">
        <v>200.93199999999999</v>
      </c>
      <c r="Q860" s="78"/>
      <c r="R860" s="111">
        <v>8.4000000000000005E-2</v>
      </c>
      <c r="S860" s="124">
        <v>2503.7127101351371</v>
      </c>
      <c r="T860" s="124">
        <v>7380.2855756756762</v>
      </c>
      <c r="U860" s="124">
        <v>11475.293008108099</v>
      </c>
      <c r="V860" s="124">
        <v>7.1933027027027041</v>
      </c>
      <c r="W860" s="122">
        <v>0.10902461257976298</v>
      </c>
      <c r="X860" s="7">
        <v>0.35879999999999995</v>
      </c>
      <c r="Y860" s="78">
        <v>61.1</v>
      </c>
      <c r="Z860" s="99">
        <v>26.7</v>
      </c>
      <c r="AA860" s="122">
        <f t="shared" si="160"/>
        <v>32.487763319999999</v>
      </c>
      <c r="AB860" s="122">
        <f t="shared" si="161"/>
        <v>10745.019920318726</v>
      </c>
      <c r="AC860" t="s">
        <v>1270</v>
      </c>
    </row>
    <row r="861" spans="1:29" x14ac:dyDescent="0.35">
      <c r="A861" s="101" t="s">
        <v>180</v>
      </c>
      <c r="B861" s="13">
        <f t="shared" ref="B861:C862" si="173">B860</f>
        <v>1</v>
      </c>
      <c r="C861" s="76" t="str">
        <f t="shared" si="173"/>
        <v>Basalt</v>
      </c>
      <c r="D861" s="76">
        <v>2</v>
      </c>
      <c r="E861" s="13">
        <v>3349.2</v>
      </c>
      <c r="F861" s="13">
        <v>3350</v>
      </c>
      <c r="G861" s="19">
        <f t="shared" si="170"/>
        <v>3281.7</v>
      </c>
      <c r="H861" s="116">
        <v>7.8744000000017902</v>
      </c>
      <c r="I861" s="78">
        <v>124.5</v>
      </c>
      <c r="J861" s="78">
        <v>11.2</v>
      </c>
      <c r="K861" s="78">
        <v>9.4E-2</v>
      </c>
      <c r="L861" s="78">
        <v>2208</v>
      </c>
      <c r="M861" s="78">
        <v>0.29899999999999999</v>
      </c>
      <c r="N861" s="78">
        <v>1724.5</v>
      </c>
      <c r="O861" s="78">
        <v>11</v>
      </c>
      <c r="P861" s="78">
        <v>200.93199999999999</v>
      </c>
      <c r="Q861" s="78"/>
      <c r="R861" s="111">
        <v>8.4000000000000005E-2</v>
      </c>
      <c r="S861" s="124">
        <v>2503.7127101351371</v>
      </c>
      <c r="T861" s="124">
        <v>7380.2855756756762</v>
      </c>
      <c r="U861" s="124">
        <v>11475.293008108099</v>
      </c>
      <c r="V861" s="124">
        <v>7.1933027027027041</v>
      </c>
      <c r="W861" s="122">
        <v>0.10902461257976298</v>
      </c>
      <c r="X861" s="7">
        <v>0.35879999999999995</v>
      </c>
      <c r="Y861" s="78">
        <v>61.1</v>
      </c>
      <c r="Z861" s="99">
        <v>26.7</v>
      </c>
      <c r="AA861" s="122">
        <f t="shared" si="160"/>
        <v>6.65853888</v>
      </c>
      <c r="AB861" s="122">
        <f t="shared" si="161"/>
        <v>23489.361702127659</v>
      </c>
      <c r="AC861" t="s">
        <v>1271</v>
      </c>
    </row>
    <row r="862" spans="1:29" x14ac:dyDescent="0.35">
      <c r="A862" s="101" t="s">
        <v>180</v>
      </c>
      <c r="B862" s="13">
        <f t="shared" si="173"/>
        <v>1</v>
      </c>
      <c r="C862" s="76" t="str">
        <f t="shared" si="173"/>
        <v>Basalt</v>
      </c>
      <c r="D862" s="76">
        <v>3</v>
      </c>
      <c r="E862" s="13">
        <v>3362</v>
      </c>
      <c r="F862" s="13">
        <v>3363</v>
      </c>
      <c r="G862" s="103">
        <f t="shared" si="170"/>
        <v>3294.5</v>
      </c>
      <c r="H862" s="116">
        <v>9.843</v>
      </c>
      <c r="I862" s="78">
        <v>145</v>
      </c>
      <c r="J862" s="78">
        <v>14.8</v>
      </c>
      <c r="K862" s="78">
        <v>7.9000000000000001E-2</v>
      </c>
      <c r="L862" s="78">
        <v>1992</v>
      </c>
      <c r="M862" s="78">
        <v>0.23899999999999999</v>
      </c>
      <c r="N862" s="78">
        <v>395</v>
      </c>
      <c r="O862" s="78">
        <v>10.4</v>
      </c>
      <c r="P862" s="78">
        <v>200.93199999999999</v>
      </c>
      <c r="Q862" s="78"/>
      <c r="R862" s="111">
        <v>8.4000000000000005E-2</v>
      </c>
      <c r="S862" s="124">
        <v>2503.7127101351371</v>
      </c>
      <c r="T862" s="124">
        <v>7380.2855756756762</v>
      </c>
      <c r="U862" s="124">
        <v>11475.293008108099</v>
      </c>
      <c r="V862" s="124">
        <v>7.1933027027027041</v>
      </c>
      <c r="W862" s="122">
        <v>0.10902461257976298</v>
      </c>
      <c r="X862" s="7">
        <v>0.35879999999999995</v>
      </c>
      <c r="Y862" s="78">
        <v>61.1</v>
      </c>
      <c r="Z862" s="99">
        <v>26.7</v>
      </c>
      <c r="AA862" s="122">
        <f t="shared" si="160"/>
        <v>8.6123271999999993</v>
      </c>
      <c r="AB862" s="122">
        <f t="shared" si="161"/>
        <v>25215.189873417723</v>
      </c>
      <c r="AC862" t="s">
        <v>1272</v>
      </c>
    </row>
    <row r="863" spans="1:29" x14ac:dyDescent="0.35">
      <c r="A863" s="101" t="s">
        <v>181</v>
      </c>
      <c r="B863" s="76">
        <v>8</v>
      </c>
      <c r="C863" s="76" t="s">
        <v>46</v>
      </c>
      <c r="D863" s="76">
        <v>1</v>
      </c>
      <c r="E863" s="76">
        <v>2742</v>
      </c>
      <c r="F863" s="76">
        <v>2742.8</v>
      </c>
      <c r="G863" s="76">
        <f>E863-171</f>
        <v>2571</v>
      </c>
      <c r="H863" s="116">
        <v>7.8744000000017902</v>
      </c>
      <c r="I863" s="78">
        <v>103.6</v>
      </c>
      <c r="J863" s="78">
        <v>9.4</v>
      </c>
      <c r="K863" s="78">
        <v>0.52300000000000002</v>
      </c>
      <c r="L863" s="78">
        <v>3294</v>
      </c>
      <c r="M863" s="78">
        <v>0.54</v>
      </c>
      <c r="N863" s="78">
        <v>6412</v>
      </c>
      <c r="O863" s="78">
        <v>94.4</v>
      </c>
      <c r="P863" s="78">
        <v>321.03100000000001</v>
      </c>
      <c r="Q863" s="78"/>
      <c r="R863" s="111">
        <v>9.0999999999999998E-2</v>
      </c>
      <c r="S863" s="124"/>
      <c r="T863" s="124">
        <v>6171.1444911564622</v>
      </c>
      <c r="U863" s="124">
        <v>8747.6512510204047</v>
      </c>
      <c r="V863" s="124">
        <v>1.736144897959184</v>
      </c>
      <c r="W863" s="122">
        <v>0.11769288766021613</v>
      </c>
      <c r="X863" s="7">
        <v>1.4048999999999998</v>
      </c>
      <c r="Y863" s="78">
        <v>57.9</v>
      </c>
      <c r="Z863" s="99">
        <v>26</v>
      </c>
      <c r="AA863" s="122">
        <f t="shared" si="160"/>
        <v>25.873370655999999</v>
      </c>
      <c r="AB863" s="122">
        <f t="shared" si="161"/>
        <v>6298.2791586998082</v>
      </c>
      <c r="AC863" t="s">
        <v>1273</v>
      </c>
    </row>
    <row r="864" spans="1:29" x14ac:dyDescent="0.35">
      <c r="A864" s="101" t="s">
        <v>181</v>
      </c>
      <c r="B864" s="76">
        <f t="shared" ref="B864:C866" si="174">B863</f>
        <v>8</v>
      </c>
      <c r="C864" s="76" t="str">
        <f t="shared" si="174"/>
        <v>Fatehgarh</v>
      </c>
      <c r="D864" s="76">
        <v>2</v>
      </c>
      <c r="E864" s="76">
        <v>2755.5</v>
      </c>
      <c r="F864" s="76">
        <v>2756.3</v>
      </c>
      <c r="G864" s="76">
        <f t="shared" ref="G864:G887" si="175">E864-171</f>
        <v>2584.5</v>
      </c>
      <c r="H864" s="116">
        <v>7.8744000000017902</v>
      </c>
      <c r="I864" s="78">
        <v>79.3</v>
      </c>
      <c r="J864" s="78">
        <v>12.7</v>
      </c>
      <c r="K864" s="78">
        <v>0.16300000000000001</v>
      </c>
      <c r="L864" s="78">
        <v>3778</v>
      </c>
      <c r="M864" s="78">
        <v>0.28499999999999998</v>
      </c>
      <c r="N864" s="78">
        <v>2341</v>
      </c>
      <c r="O864" s="78">
        <v>45</v>
      </c>
      <c r="P864" s="78">
        <v>321.03100000000001</v>
      </c>
      <c r="Q864" s="78"/>
      <c r="R864" s="111">
        <v>9.0999999999999998E-2</v>
      </c>
      <c r="S864" s="124"/>
      <c r="T864" s="124">
        <v>6171.1444911564622</v>
      </c>
      <c r="U864" s="124">
        <v>8747.6512510204047</v>
      </c>
      <c r="V864" s="124">
        <v>1.736144897959184</v>
      </c>
      <c r="W864" s="122">
        <v>0.11769288766021613</v>
      </c>
      <c r="X864" s="7">
        <v>1.4048999999999998</v>
      </c>
      <c r="Y864" s="78">
        <v>57.9</v>
      </c>
      <c r="Z864" s="99">
        <v>26</v>
      </c>
      <c r="AA864" s="122">
        <f t="shared" si="160"/>
        <v>8.3392736440000004</v>
      </c>
      <c r="AB864" s="122">
        <f t="shared" si="161"/>
        <v>23177.914110429447</v>
      </c>
      <c r="AC864" t="s">
        <v>1274</v>
      </c>
    </row>
    <row r="865" spans="1:29" x14ac:dyDescent="0.35">
      <c r="A865" s="101" t="s">
        <v>181</v>
      </c>
      <c r="B865" s="76">
        <f t="shared" si="174"/>
        <v>8</v>
      </c>
      <c r="C865" s="76" t="str">
        <f t="shared" si="174"/>
        <v>Fatehgarh</v>
      </c>
      <c r="D865" s="76">
        <v>3</v>
      </c>
      <c r="E865" s="76">
        <v>2767.8</v>
      </c>
      <c r="F865" s="76">
        <v>2768.6</v>
      </c>
      <c r="G865" s="76">
        <f t="shared" si="175"/>
        <v>2596.8000000000002</v>
      </c>
      <c r="H865" s="116">
        <v>7.8743999999973147</v>
      </c>
      <c r="I865" s="78">
        <v>89.4</v>
      </c>
      <c r="J865" s="78">
        <v>23.7</v>
      </c>
      <c r="K865" s="78">
        <v>0.434</v>
      </c>
      <c r="L865" s="78">
        <v>3758</v>
      </c>
      <c r="M865" s="78">
        <v>0.50900000000000001</v>
      </c>
      <c r="N865" s="78">
        <v>5493</v>
      </c>
      <c r="O865" s="78">
        <v>95.7</v>
      </c>
      <c r="P865" s="78">
        <v>321.03100000000001</v>
      </c>
      <c r="Q865" s="78"/>
      <c r="R865" s="111">
        <v>9.0999999999999998E-2</v>
      </c>
      <c r="S865" s="124"/>
      <c r="T865" s="124">
        <v>6171.1444911564622</v>
      </c>
      <c r="U865" s="124">
        <v>8747.6512510204047</v>
      </c>
      <c r="V865" s="124">
        <v>1.736144897959184</v>
      </c>
      <c r="W865" s="122">
        <v>0.11769288766021613</v>
      </c>
      <c r="X865" s="7">
        <v>1.4048999999999998</v>
      </c>
      <c r="Y865" s="78">
        <v>57.9</v>
      </c>
      <c r="Z865" s="99">
        <v>26</v>
      </c>
      <c r="AA865" s="122">
        <f t="shared" si="160"/>
        <v>46.713166416000007</v>
      </c>
      <c r="AB865" s="122">
        <f t="shared" si="161"/>
        <v>8658.9861751152075</v>
      </c>
      <c r="AC865" t="s">
        <v>1275</v>
      </c>
    </row>
    <row r="866" spans="1:29" x14ac:dyDescent="0.35">
      <c r="A866" s="101" t="s">
        <v>181</v>
      </c>
      <c r="B866" s="76">
        <f t="shared" si="174"/>
        <v>8</v>
      </c>
      <c r="C866" s="76" t="str">
        <f t="shared" si="174"/>
        <v>Fatehgarh</v>
      </c>
      <c r="D866" s="76">
        <v>4</v>
      </c>
      <c r="E866" s="76">
        <v>2780</v>
      </c>
      <c r="F866" s="76">
        <v>2780.8</v>
      </c>
      <c r="G866" s="76">
        <f t="shared" si="175"/>
        <v>2609</v>
      </c>
      <c r="H866" s="116">
        <v>7.8744000000017902</v>
      </c>
      <c r="I866" s="78">
        <v>89.4</v>
      </c>
      <c r="J866" s="78">
        <v>23.7</v>
      </c>
      <c r="K866" s="78">
        <v>0.434</v>
      </c>
      <c r="L866" s="78">
        <v>3758</v>
      </c>
      <c r="M866" s="78">
        <v>0.50900000000000001</v>
      </c>
      <c r="N866" s="78">
        <v>5493</v>
      </c>
      <c r="O866" s="78">
        <v>95.7</v>
      </c>
      <c r="P866" s="78">
        <v>321.03100000000001</v>
      </c>
      <c r="Q866" s="78"/>
      <c r="R866" s="111">
        <v>9.0999999999999998E-2</v>
      </c>
      <c r="S866" s="124"/>
      <c r="T866" s="124">
        <v>6171.1444911564622</v>
      </c>
      <c r="U866" s="124">
        <v>8747.6512510204047</v>
      </c>
      <c r="V866" s="124">
        <v>1.736144897959184</v>
      </c>
      <c r="W866" s="122">
        <v>0.11769288766021613</v>
      </c>
      <c r="X866" s="7">
        <v>1.4048999999999998</v>
      </c>
      <c r="Y866" s="78">
        <v>57.9</v>
      </c>
      <c r="Z866" s="99">
        <v>26</v>
      </c>
      <c r="AA866" s="122">
        <f t="shared" si="160"/>
        <v>46.713166416000007</v>
      </c>
      <c r="AB866" s="122">
        <f t="shared" si="161"/>
        <v>8658.9861751152075</v>
      </c>
      <c r="AC866" t="s">
        <v>1276</v>
      </c>
    </row>
    <row r="867" spans="1:29" x14ac:dyDescent="0.35">
      <c r="A867" s="101" t="s">
        <v>181</v>
      </c>
      <c r="B867" s="76">
        <v>7</v>
      </c>
      <c r="C867" s="76" t="s">
        <v>46</v>
      </c>
      <c r="D867" s="76">
        <v>1</v>
      </c>
      <c r="E867" s="76">
        <v>2849</v>
      </c>
      <c r="F867" s="76">
        <v>2850.2</v>
      </c>
      <c r="G867" s="76">
        <f t="shared" si="175"/>
        <v>2678</v>
      </c>
      <c r="H867" s="116">
        <v>11.81159999999821</v>
      </c>
      <c r="I867" s="78">
        <v>98.5</v>
      </c>
      <c r="J867" s="78">
        <v>17.3</v>
      </c>
      <c r="K867" s="78">
        <v>0.42899999999999999</v>
      </c>
      <c r="L867" s="78">
        <v>1624</v>
      </c>
      <c r="M867" s="78">
        <v>0.53700000000000003</v>
      </c>
      <c r="N867" s="78">
        <v>5931</v>
      </c>
      <c r="O867" s="78">
        <v>91.8</v>
      </c>
      <c r="P867" s="78">
        <v>320.27199999999999</v>
      </c>
      <c r="Q867" s="78"/>
      <c r="R867" s="111">
        <v>8.6999999999999994E-2</v>
      </c>
      <c r="S867" s="124">
        <v>2007.860574269007</v>
      </c>
      <c r="T867" s="124">
        <v>6200.4305748538</v>
      </c>
      <c r="U867" s="124">
        <v>9170.2122988304109</v>
      </c>
      <c r="V867" s="124">
        <v>2.5239918128654959</v>
      </c>
      <c r="W867" s="122">
        <v>9.4663762591886746E-2</v>
      </c>
      <c r="X867" s="7">
        <v>1.0430999999999999</v>
      </c>
      <c r="Y867" s="78">
        <v>59</v>
      </c>
      <c r="Z867" s="99">
        <v>30.1</v>
      </c>
      <c r="AA867" s="122">
        <f t="shared" si="160"/>
        <v>37.136702460000002</v>
      </c>
      <c r="AB867" s="122">
        <f t="shared" si="161"/>
        <v>3785.5477855477857</v>
      </c>
      <c r="AC867" t="s">
        <v>1277</v>
      </c>
    </row>
    <row r="868" spans="1:29" x14ac:dyDescent="0.35">
      <c r="A868" s="101" t="s">
        <v>181</v>
      </c>
      <c r="B868" s="76">
        <f t="shared" ref="B868:C869" si="176">B867</f>
        <v>7</v>
      </c>
      <c r="C868" s="76" t="str">
        <f t="shared" si="176"/>
        <v>Fatehgarh</v>
      </c>
      <c r="D868" s="76">
        <v>2</v>
      </c>
      <c r="E868" s="76">
        <v>2865</v>
      </c>
      <c r="F868" s="76">
        <v>2866</v>
      </c>
      <c r="G868" s="76">
        <f t="shared" si="175"/>
        <v>2694</v>
      </c>
      <c r="H868" s="116">
        <v>9.843</v>
      </c>
      <c r="I868" s="78">
        <v>127</v>
      </c>
      <c r="J868" s="78">
        <v>13.6</v>
      </c>
      <c r="K868" s="78">
        <v>0.35599999999999998</v>
      </c>
      <c r="L868" s="78">
        <v>1544</v>
      </c>
      <c r="M868" s="78">
        <v>0.44400000000000001</v>
      </c>
      <c r="N868" s="78">
        <v>5267</v>
      </c>
      <c r="O868" s="78">
        <v>62.8</v>
      </c>
      <c r="P868" s="78">
        <v>320.27199999999999</v>
      </c>
      <c r="Q868" s="78"/>
      <c r="R868" s="111">
        <v>8.6999999999999994E-2</v>
      </c>
      <c r="S868" s="124">
        <v>2007.860574269007</v>
      </c>
      <c r="T868" s="124">
        <v>6200.4305748538</v>
      </c>
      <c r="U868" s="124">
        <v>9170.2122988304109</v>
      </c>
      <c r="V868" s="124">
        <v>2.5239918128654959</v>
      </c>
      <c r="W868" s="122">
        <v>9.4663762591886746E-2</v>
      </c>
      <c r="X868" s="7">
        <v>1.0430999999999999</v>
      </c>
      <c r="Y868" s="78">
        <v>59</v>
      </c>
      <c r="Z868" s="99">
        <v>30.1</v>
      </c>
      <c r="AA868" s="122">
        <f t="shared" si="160"/>
        <v>31.236066559999998</v>
      </c>
      <c r="AB868" s="122">
        <f t="shared" si="161"/>
        <v>4337.0786516853932</v>
      </c>
      <c r="AC868" t="s">
        <v>1278</v>
      </c>
    </row>
    <row r="869" spans="1:29" x14ac:dyDescent="0.35">
      <c r="A869" s="101" t="s">
        <v>181</v>
      </c>
      <c r="B869" s="76">
        <f t="shared" si="176"/>
        <v>7</v>
      </c>
      <c r="C869" s="76" t="str">
        <f t="shared" si="176"/>
        <v>Fatehgarh</v>
      </c>
      <c r="D869" s="76">
        <v>3</v>
      </c>
      <c r="E869" s="76">
        <v>2892</v>
      </c>
      <c r="F869" s="76">
        <v>2893</v>
      </c>
      <c r="G869" s="76">
        <f t="shared" si="175"/>
        <v>2721</v>
      </c>
      <c r="H869" s="116">
        <v>9.843</v>
      </c>
      <c r="I869" s="78">
        <v>67.8</v>
      </c>
      <c r="J869" s="78">
        <v>23.5</v>
      </c>
      <c r="K869" s="78">
        <v>0.22900000000000001</v>
      </c>
      <c r="L869" s="78">
        <v>1109</v>
      </c>
      <c r="M869" s="78">
        <v>0.39</v>
      </c>
      <c r="N869" s="78">
        <v>3248</v>
      </c>
      <c r="O869" s="78">
        <v>291.89999999999998</v>
      </c>
      <c r="P869" s="78">
        <v>320.27199999999999</v>
      </c>
      <c r="Q869" s="78"/>
      <c r="R869" s="111">
        <v>8.6999999999999994E-2</v>
      </c>
      <c r="S869" s="124">
        <v>2007.860574269007</v>
      </c>
      <c r="T869" s="124">
        <v>6200.4305748538</v>
      </c>
      <c r="U869" s="124">
        <v>9170.2122988304109</v>
      </c>
      <c r="V869" s="124">
        <v>2.5239918128654959</v>
      </c>
      <c r="W869" s="122">
        <v>9.4663762591886746E-2</v>
      </c>
      <c r="X869" s="7">
        <v>1.0430999999999999</v>
      </c>
      <c r="Y869" s="78">
        <v>59</v>
      </c>
      <c r="Z869" s="99">
        <v>30.1</v>
      </c>
      <c r="AA869" s="122">
        <f t="shared" si="160"/>
        <v>18.535177560000001</v>
      </c>
      <c r="AB869" s="122">
        <f t="shared" si="161"/>
        <v>4842.7947598253277</v>
      </c>
      <c r="AC869" t="s">
        <v>1279</v>
      </c>
    </row>
    <row r="870" spans="1:29" x14ac:dyDescent="0.35">
      <c r="A870" s="101" t="s">
        <v>181</v>
      </c>
      <c r="B870" s="76">
        <v>6</v>
      </c>
      <c r="C870" s="76" t="s">
        <v>45</v>
      </c>
      <c r="D870" s="76">
        <v>1</v>
      </c>
      <c r="E870" s="76">
        <v>2920</v>
      </c>
      <c r="F870" s="76">
        <v>2920.8</v>
      </c>
      <c r="G870" s="76">
        <f t="shared" si="175"/>
        <v>2749</v>
      </c>
      <c r="H870" s="116">
        <v>7.8744000000017902</v>
      </c>
      <c r="I870" s="78">
        <v>110</v>
      </c>
      <c r="J870" s="78">
        <v>14.7</v>
      </c>
      <c r="K870" s="78">
        <v>0.17799999999999999</v>
      </c>
      <c r="L870" s="78">
        <v>1976</v>
      </c>
      <c r="M870" s="78">
        <v>0.20399999999999999</v>
      </c>
      <c r="N870" s="78">
        <v>2264</v>
      </c>
      <c r="O870" s="78">
        <v>31.2</v>
      </c>
      <c r="P870" s="78">
        <v>318.13900000000001</v>
      </c>
      <c r="Q870" s="78"/>
      <c r="R870" s="111">
        <v>7.8E-2</v>
      </c>
      <c r="S870" s="124">
        <v>1697.1820509803911</v>
      </c>
      <c r="T870" s="124">
        <v>6185.2374661764688</v>
      </c>
      <c r="U870" s="124">
        <v>9479.8168063725498</v>
      </c>
      <c r="V870" s="124">
        <v>3.3410529411764678</v>
      </c>
      <c r="W870" s="122">
        <v>8.4263054713954733E-2</v>
      </c>
      <c r="X870" s="7">
        <v>1.4184000000000001</v>
      </c>
      <c r="Y870" s="78">
        <v>64.099999999999994</v>
      </c>
      <c r="Z870" s="99">
        <v>30.1</v>
      </c>
      <c r="AA870" s="122">
        <f t="shared" si="160"/>
        <v>14.621560799999997</v>
      </c>
      <c r="AB870" s="122">
        <f t="shared" si="161"/>
        <v>11101.123595505618</v>
      </c>
      <c r="AC870" t="s">
        <v>1280</v>
      </c>
    </row>
    <row r="871" spans="1:29" x14ac:dyDescent="0.35">
      <c r="A871" s="101" t="s">
        <v>181</v>
      </c>
      <c r="B871" s="76">
        <f t="shared" ref="B871:C873" si="177">B870</f>
        <v>6</v>
      </c>
      <c r="C871" s="76" t="str">
        <f t="shared" si="177"/>
        <v>Basalt</v>
      </c>
      <c r="D871" s="76">
        <v>2</v>
      </c>
      <c r="E871" s="76">
        <v>2934.5</v>
      </c>
      <c r="F871" s="76">
        <v>2935.3</v>
      </c>
      <c r="G871" s="76">
        <f t="shared" si="175"/>
        <v>2763.5</v>
      </c>
      <c r="H871" s="116">
        <v>7.8744000000017902</v>
      </c>
      <c r="I871" s="78">
        <v>92</v>
      </c>
      <c r="J871" s="78">
        <v>28.9</v>
      </c>
      <c r="K871" s="78">
        <v>0.36299999999999999</v>
      </c>
      <c r="L871" s="78">
        <v>2029</v>
      </c>
      <c r="M871" s="78">
        <v>0.45</v>
      </c>
      <c r="N871" s="78">
        <v>4176</v>
      </c>
      <c r="O871" s="78">
        <v>69.2</v>
      </c>
      <c r="P871" s="78">
        <v>318.13900000000001</v>
      </c>
      <c r="Q871" s="78"/>
      <c r="R871" s="111">
        <v>7.8E-2</v>
      </c>
      <c r="S871" s="124">
        <v>1697.1820509803911</v>
      </c>
      <c r="T871" s="124">
        <v>6185.2374661764688</v>
      </c>
      <c r="U871" s="124">
        <v>9479.8168063725498</v>
      </c>
      <c r="V871" s="124">
        <v>3.3410529411764678</v>
      </c>
      <c r="W871" s="122">
        <v>8.4263054713954733E-2</v>
      </c>
      <c r="X871" s="7">
        <v>1.4184000000000001</v>
      </c>
      <c r="Y871" s="78">
        <v>64.099999999999994</v>
      </c>
      <c r="Z871" s="99">
        <v>30.1</v>
      </c>
      <c r="AA871" s="122">
        <f t="shared" si="160"/>
        <v>49.029335519999997</v>
      </c>
      <c r="AB871" s="122">
        <f t="shared" si="161"/>
        <v>5589.5316804407712</v>
      </c>
      <c r="AC871" t="s">
        <v>1281</v>
      </c>
    </row>
    <row r="872" spans="1:29" x14ac:dyDescent="0.35">
      <c r="A872" s="101" t="s">
        <v>181</v>
      </c>
      <c r="B872" s="76">
        <f t="shared" si="177"/>
        <v>6</v>
      </c>
      <c r="C872" s="76" t="str">
        <f t="shared" si="177"/>
        <v>Basalt</v>
      </c>
      <c r="D872" s="76">
        <v>3</v>
      </c>
      <c r="E872" s="76">
        <v>2949.2</v>
      </c>
      <c r="F872" s="76">
        <v>2950</v>
      </c>
      <c r="G872" s="76">
        <f t="shared" si="175"/>
        <v>2778.2</v>
      </c>
      <c r="H872" s="116">
        <v>7.8744000000017902</v>
      </c>
      <c r="I872" s="78">
        <v>92</v>
      </c>
      <c r="J872" s="78">
        <v>28.9</v>
      </c>
      <c r="K872" s="78">
        <v>0.36299999999999999</v>
      </c>
      <c r="L872" s="78">
        <v>2029</v>
      </c>
      <c r="M872" s="78">
        <v>0.45</v>
      </c>
      <c r="N872" s="78">
        <v>4176</v>
      </c>
      <c r="O872" s="78">
        <v>69.2</v>
      </c>
      <c r="P872" s="78">
        <v>318.13900000000001</v>
      </c>
      <c r="Q872" s="78"/>
      <c r="R872" s="111">
        <v>7.8E-2</v>
      </c>
      <c r="S872" s="124">
        <v>1697.1820509803911</v>
      </c>
      <c r="T872" s="124">
        <v>6185.2374661764688</v>
      </c>
      <c r="U872" s="124">
        <v>9479.8168063725498</v>
      </c>
      <c r="V872" s="124">
        <v>3.3410529411764678</v>
      </c>
      <c r="W872" s="122">
        <v>8.4263054713954733E-2</v>
      </c>
      <c r="X872" s="7">
        <v>1.4184000000000001</v>
      </c>
      <c r="Y872" s="78">
        <v>64.099999999999994</v>
      </c>
      <c r="Z872" s="99">
        <v>30.1</v>
      </c>
      <c r="AA872" s="122">
        <f t="shared" si="160"/>
        <v>49.029335519999997</v>
      </c>
      <c r="AB872" s="122">
        <f t="shared" si="161"/>
        <v>5589.5316804407712</v>
      </c>
      <c r="AC872" t="s">
        <v>1282</v>
      </c>
    </row>
    <row r="873" spans="1:29" x14ac:dyDescent="0.35">
      <c r="A873" s="101" t="s">
        <v>181</v>
      </c>
      <c r="B873" s="76">
        <f t="shared" si="177"/>
        <v>6</v>
      </c>
      <c r="C873" s="76" t="str">
        <f t="shared" si="177"/>
        <v>Basalt</v>
      </c>
      <c r="D873" s="76">
        <v>4</v>
      </c>
      <c r="E873" s="76">
        <v>2968.2</v>
      </c>
      <c r="F873" s="76">
        <v>2969</v>
      </c>
      <c r="G873" s="76">
        <f t="shared" si="175"/>
        <v>2797.2</v>
      </c>
      <c r="H873" s="116">
        <v>7.8744000000017902</v>
      </c>
      <c r="I873" s="78">
        <v>75.5</v>
      </c>
      <c r="J873" s="78">
        <v>19.100000000000001</v>
      </c>
      <c r="K873" s="78">
        <v>0.313</v>
      </c>
      <c r="L873" s="78">
        <v>2108</v>
      </c>
      <c r="M873" s="78">
        <v>0.436</v>
      </c>
      <c r="N873" s="78">
        <v>4127</v>
      </c>
      <c r="O873" s="78">
        <v>80.3</v>
      </c>
      <c r="P873" s="78">
        <v>318.13900000000001</v>
      </c>
      <c r="Q873" s="78"/>
      <c r="R873" s="111">
        <v>7.8E-2</v>
      </c>
      <c r="S873" s="124">
        <v>1697.1820509803911</v>
      </c>
      <c r="T873" s="124">
        <v>6185.2374661764688</v>
      </c>
      <c r="U873" s="124">
        <v>9479.8168063725498</v>
      </c>
      <c r="V873" s="124">
        <v>3.3410529411764678</v>
      </c>
      <c r="W873" s="122">
        <v>8.4263054713954733E-2</v>
      </c>
      <c r="X873" s="7">
        <v>1.4184000000000001</v>
      </c>
      <c r="Y873" s="78">
        <v>64.099999999999994</v>
      </c>
      <c r="Z873" s="99">
        <v>30.1</v>
      </c>
      <c r="AA873" s="122">
        <f t="shared" si="160"/>
        <v>22.929171820000001</v>
      </c>
      <c r="AB873" s="122">
        <f t="shared" si="161"/>
        <v>6734.8242811501595</v>
      </c>
      <c r="AC873" t="s">
        <v>1283</v>
      </c>
    </row>
    <row r="874" spans="1:29" x14ac:dyDescent="0.35">
      <c r="A874" s="101" t="s">
        <v>181</v>
      </c>
      <c r="B874" s="76">
        <v>4</v>
      </c>
      <c r="C874" s="76" t="s">
        <v>44</v>
      </c>
      <c r="D874" s="76">
        <v>1</v>
      </c>
      <c r="E874" s="76">
        <v>3299</v>
      </c>
      <c r="F874" s="76">
        <v>3300</v>
      </c>
      <c r="G874" s="76">
        <f t="shared" si="175"/>
        <v>3128</v>
      </c>
      <c r="H874" s="116">
        <v>9.843</v>
      </c>
      <c r="I874" s="78">
        <v>65.7</v>
      </c>
      <c r="J874" s="78">
        <v>23.2</v>
      </c>
      <c r="K874" s="78">
        <v>0.38500000000000001</v>
      </c>
      <c r="L874" s="78">
        <v>1559</v>
      </c>
      <c r="M874" s="78">
        <v>0.45200000000000001</v>
      </c>
      <c r="N874" s="78">
        <v>4161</v>
      </c>
      <c r="O874" s="78">
        <v>386.2</v>
      </c>
      <c r="P874" s="78">
        <v>319.38499999999999</v>
      </c>
      <c r="Q874" s="78"/>
      <c r="R874" s="111">
        <v>8.1000000000000003E-2</v>
      </c>
      <c r="S874" s="124">
        <v>1722.24478</v>
      </c>
      <c r="T874" s="124">
        <v>6889.9197969565239</v>
      </c>
      <c r="U874" s="124">
        <v>10946.64968217392</v>
      </c>
      <c r="V874" s="124">
        <v>4.0224856521739127</v>
      </c>
      <c r="W874" s="122">
        <v>9.345658872575674E-2</v>
      </c>
      <c r="X874" s="7">
        <v>1.5467999999999997</v>
      </c>
      <c r="Y874" s="78">
        <v>62.1</v>
      </c>
      <c r="Z874" s="99">
        <v>30.2</v>
      </c>
      <c r="AA874" s="122">
        <f t="shared" si="160"/>
        <v>29.81108592</v>
      </c>
      <c r="AB874" s="122">
        <f t="shared" si="161"/>
        <v>4049.3506493506493</v>
      </c>
      <c r="AC874" t="s">
        <v>1284</v>
      </c>
    </row>
    <row r="875" spans="1:29" x14ac:dyDescent="0.35">
      <c r="A875" s="101" t="s">
        <v>181</v>
      </c>
      <c r="B875" s="76">
        <f t="shared" ref="B875:C877" si="178">B874</f>
        <v>4</v>
      </c>
      <c r="C875" s="76" t="str">
        <f t="shared" si="178"/>
        <v>Felsic</v>
      </c>
      <c r="D875" s="76">
        <v>2</v>
      </c>
      <c r="E875" s="76">
        <v>3317</v>
      </c>
      <c r="F875" s="76">
        <v>3317.8</v>
      </c>
      <c r="G875" s="76">
        <f t="shared" si="175"/>
        <v>3146</v>
      </c>
      <c r="H875" s="116">
        <v>7.8744000000017902</v>
      </c>
      <c r="I875" s="78">
        <v>135</v>
      </c>
      <c r="J875" s="78">
        <v>24</v>
      </c>
      <c r="K875" s="78">
        <v>0.34300000000000003</v>
      </c>
      <c r="L875" s="78">
        <v>1188</v>
      </c>
      <c r="M875" s="78">
        <v>0.40799999999999997</v>
      </c>
      <c r="N875" s="78">
        <v>2897</v>
      </c>
      <c r="O875" s="78">
        <v>34.700000000000003</v>
      </c>
      <c r="P875" s="78">
        <v>319.38499999999999</v>
      </c>
      <c r="Q875" s="78"/>
      <c r="R875" s="111">
        <v>8.1000000000000003E-2</v>
      </c>
      <c r="S875" s="124">
        <v>1722.24478</v>
      </c>
      <c r="T875" s="124">
        <v>6889.9197969565239</v>
      </c>
      <c r="U875" s="124">
        <v>10946.64968217392</v>
      </c>
      <c r="V875" s="124">
        <v>4.0224856521739127</v>
      </c>
      <c r="W875" s="122">
        <v>9.345658872575674E-2</v>
      </c>
      <c r="X875" s="7">
        <v>1.5467999999999997</v>
      </c>
      <c r="Y875" s="78">
        <v>62.1</v>
      </c>
      <c r="Z875" s="99">
        <v>30.2</v>
      </c>
      <c r="AA875" s="122">
        <f t="shared" si="160"/>
        <v>56.455056000000006</v>
      </c>
      <c r="AB875" s="122">
        <f t="shared" si="161"/>
        <v>3463.5568513119529</v>
      </c>
      <c r="AC875" t="s">
        <v>1285</v>
      </c>
    </row>
    <row r="876" spans="1:29" x14ac:dyDescent="0.35">
      <c r="A876" s="101" t="s">
        <v>181</v>
      </c>
      <c r="B876" s="76">
        <f t="shared" si="178"/>
        <v>4</v>
      </c>
      <c r="C876" s="76" t="str">
        <f t="shared" si="178"/>
        <v>Felsic</v>
      </c>
      <c r="D876" s="76">
        <v>3</v>
      </c>
      <c r="E876" s="76">
        <v>3333.5</v>
      </c>
      <c r="F876" s="76">
        <v>3334.3</v>
      </c>
      <c r="G876" s="76">
        <f t="shared" si="175"/>
        <v>3162.5</v>
      </c>
      <c r="H876" s="116">
        <v>7.8744000000017902</v>
      </c>
      <c r="I876" s="78">
        <v>135</v>
      </c>
      <c r="J876" s="78">
        <v>24</v>
      </c>
      <c r="K876" s="78">
        <v>0.34300000000000003</v>
      </c>
      <c r="L876" s="78">
        <v>1188</v>
      </c>
      <c r="M876" s="78">
        <v>0.40799999999999997</v>
      </c>
      <c r="N876" s="78">
        <v>2897</v>
      </c>
      <c r="O876" s="78">
        <v>34.700000000000003</v>
      </c>
      <c r="P876" s="78">
        <v>319.38499999999999</v>
      </c>
      <c r="Q876" s="78"/>
      <c r="R876" s="111">
        <v>8.1000000000000003E-2</v>
      </c>
      <c r="S876" s="124">
        <v>1722.24478</v>
      </c>
      <c r="T876" s="124">
        <v>6889.9197969565239</v>
      </c>
      <c r="U876" s="124">
        <v>10946.64968217392</v>
      </c>
      <c r="V876" s="124">
        <v>4.0224856521739127</v>
      </c>
      <c r="W876" s="122">
        <v>9.345658872575674E-2</v>
      </c>
      <c r="X876" s="7">
        <v>1.5467999999999997</v>
      </c>
      <c r="Y876" s="78">
        <v>62.1</v>
      </c>
      <c r="Z876" s="99">
        <v>30.2</v>
      </c>
      <c r="AA876" s="122">
        <f t="shared" si="160"/>
        <v>56.455056000000006</v>
      </c>
      <c r="AB876" s="122">
        <f t="shared" si="161"/>
        <v>3463.5568513119529</v>
      </c>
      <c r="AC876" t="s">
        <v>1286</v>
      </c>
    </row>
    <row r="877" spans="1:29" x14ac:dyDescent="0.35">
      <c r="A877" s="101" t="s">
        <v>181</v>
      </c>
      <c r="B877" s="76">
        <f t="shared" si="178"/>
        <v>4</v>
      </c>
      <c r="C877" s="76" t="str">
        <f t="shared" si="178"/>
        <v>Felsic</v>
      </c>
      <c r="D877" s="76">
        <v>4</v>
      </c>
      <c r="E877" s="76">
        <v>3350</v>
      </c>
      <c r="F877" s="76">
        <v>3350.6</v>
      </c>
      <c r="G877" s="76">
        <f t="shared" si="175"/>
        <v>3179</v>
      </c>
      <c r="H877" s="116">
        <v>5.9057999999991049</v>
      </c>
      <c r="I877" s="78">
        <v>80</v>
      </c>
      <c r="J877" s="78">
        <v>13</v>
      </c>
      <c r="K877" s="78">
        <v>0.217</v>
      </c>
      <c r="L877" s="78">
        <v>1168</v>
      </c>
      <c r="M877" s="78">
        <v>0.34399999999999997</v>
      </c>
      <c r="N877" s="78">
        <v>2157</v>
      </c>
      <c r="O877" s="78">
        <v>164.6</v>
      </c>
      <c r="P877" s="78">
        <v>319.38499999999999</v>
      </c>
      <c r="Q877" s="78"/>
      <c r="R877" s="111">
        <v>8.1000000000000003E-2</v>
      </c>
      <c r="S877" s="124">
        <v>1722.24478</v>
      </c>
      <c r="T877" s="124">
        <v>6889.9197969565239</v>
      </c>
      <c r="U877" s="124">
        <v>10946.64968217392</v>
      </c>
      <c r="V877" s="124">
        <v>4.0224856521739127</v>
      </c>
      <c r="W877" s="122">
        <v>9.345658872575674E-2</v>
      </c>
      <c r="X877" s="7">
        <v>1.5467999999999997</v>
      </c>
      <c r="Y877" s="78">
        <v>62.1</v>
      </c>
      <c r="Z877" s="99">
        <v>30.2</v>
      </c>
      <c r="AA877" s="122">
        <f t="shared" si="160"/>
        <v>11.464544</v>
      </c>
      <c r="AB877" s="122">
        <f t="shared" si="161"/>
        <v>5382.4884792626726</v>
      </c>
      <c r="AC877" t="s">
        <v>1287</v>
      </c>
    </row>
    <row r="878" spans="1:29" x14ac:dyDescent="0.35">
      <c r="A878" s="101" t="s">
        <v>181</v>
      </c>
      <c r="B878" s="76">
        <v>3</v>
      </c>
      <c r="C878" s="76" t="s">
        <v>44</v>
      </c>
      <c r="D878" s="76">
        <v>1</v>
      </c>
      <c r="E878" s="76">
        <v>3376</v>
      </c>
      <c r="F878" s="76">
        <v>3376.8</v>
      </c>
      <c r="G878" s="76">
        <f t="shared" si="175"/>
        <v>3205</v>
      </c>
      <c r="H878" s="116">
        <v>7.8744000000017902</v>
      </c>
      <c r="I878" s="78">
        <v>132.69999999999999</v>
      </c>
      <c r="J878" s="78">
        <v>29.5</v>
      </c>
      <c r="K878" s="78">
        <v>0.34</v>
      </c>
      <c r="L878" s="78">
        <v>1137</v>
      </c>
      <c r="M878" s="78">
        <v>0.433</v>
      </c>
      <c r="N878" s="78">
        <v>2810</v>
      </c>
      <c r="O878" s="78">
        <v>37.700000000000003</v>
      </c>
      <c r="P878" s="78">
        <v>318.82400000000001</v>
      </c>
      <c r="Q878" s="78"/>
      <c r="R878" s="111">
        <v>7.4999999999999997E-2</v>
      </c>
      <c r="S878" s="124">
        <v>1844.0126934131731</v>
      </c>
      <c r="T878" s="124">
        <v>6982.4621682634752</v>
      </c>
      <c r="U878" s="124">
        <v>11262.741990419159</v>
      </c>
      <c r="V878" s="124">
        <v>4.5443251497006001</v>
      </c>
      <c r="W878" s="122">
        <v>7.8143876990664468E-2</v>
      </c>
      <c r="X878" s="7">
        <v>0.85379999999999989</v>
      </c>
      <c r="Y878" s="78">
        <v>66.400000000000006</v>
      </c>
      <c r="Z878" s="99">
        <v>30.6</v>
      </c>
      <c r="AA878" s="122">
        <f t="shared" si="160"/>
        <v>67.613834799999992</v>
      </c>
      <c r="AB878" s="122">
        <f t="shared" si="161"/>
        <v>3344.1176470588234</v>
      </c>
      <c r="AC878" t="s">
        <v>1288</v>
      </c>
    </row>
    <row r="879" spans="1:29" x14ac:dyDescent="0.35">
      <c r="A879" s="101" t="s">
        <v>181</v>
      </c>
      <c r="B879" s="76">
        <f t="shared" ref="B879:C880" si="179">B878</f>
        <v>3</v>
      </c>
      <c r="C879" s="76" t="str">
        <f t="shared" si="179"/>
        <v>Felsic</v>
      </c>
      <c r="D879" s="76">
        <v>2</v>
      </c>
      <c r="E879" s="76">
        <v>3394.5</v>
      </c>
      <c r="F879" s="76">
        <v>3395.7</v>
      </c>
      <c r="G879" s="76">
        <f t="shared" si="175"/>
        <v>3223.5</v>
      </c>
      <c r="H879" s="116">
        <v>11.81159999999821</v>
      </c>
      <c r="I879" s="78">
        <v>132.69999999999999</v>
      </c>
      <c r="J879" s="78">
        <v>29.5</v>
      </c>
      <c r="K879" s="78">
        <v>0.34</v>
      </c>
      <c r="L879" s="78">
        <v>1137</v>
      </c>
      <c r="M879" s="78">
        <v>0.433</v>
      </c>
      <c r="N879" s="78">
        <v>2810</v>
      </c>
      <c r="O879" s="78">
        <v>37.700000000000003</v>
      </c>
      <c r="P879" s="78">
        <v>318.82400000000001</v>
      </c>
      <c r="Q879" s="78"/>
      <c r="R879" s="111">
        <v>7.4999999999999997E-2</v>
      </c>
      <c r="S879" s="124">
        <v>1844.0126934131731</v>
      </c>
      <c r="T879" s="124">
        <v>6982.4621682634752</v>
      </c>
      <c r="U879" s="124">
        <v>11262.741990419159</v>
      </c>
      <c r="V879" s="124">
        <v>4.5443251497006001</v>
      </c>
      <c r="W879" s="122">
        <v>7.8143876990664468E-2</v>
      </c>
      <c r="X879" s="7">
        <v>0.85379999999999989</v>
      </c>
      <c r="Y879" s="78">
        <v>66.400000000000006</v>
      </c>
      <c r="Z879" s="99">
        <v>30.6</v>
      </c>
      <c r="AA879" s="122">
        <f t="shared" si="160"/>
        <v>67.613834799999992</v>
      </c>
      <c r="AB879" s="122">
        <f t="shared" si="161"/>
        <v>3344.1176470588234</v>
      </c>
      <c r="AC879" t="s">
        <v>1289</v>
      </c>
    </row>
    <row r="880" spans="1:29" x14ac:dyDescent="0.35">
      <c r="A880" s="101" t="s">
        <v>181</v>
      </c>
      <c r="B880" s="76">
        <f t="shared" si="179"/>
        <v>3</v>
      </c>
      <c r="C880" s="76" t="str">
        <f t="shared" si="179"/>
        <v>Felsic</v>
      </c>
      <c r="D880" s="76">
        <v>3</v>
      </c>
      <c r="E880" s="76">
        <v>3417</v>
      </c>
      <c r="F880" s="76">
        <v>3418.2</v>
      </c>
      <c r="G880" s="76">
        <f t="shared" si="175"/>
        <v>3246</v>
      </c>
      <c r="H880" s="116">
        <v>11.81159999999821</v>
      </c>
      <c r="I880" s="78">
        <v>114.2</v>
      </c>
      <c r="J880" s="78">
        <v>17.3</v>
      </c>
      <c r="K880" s="78">
        <v>0.26</v>
      </c>
      <c r="L880" s="78">
        <v>1303</v>
      </c>
      <c r="M880" s="78">
        <v>0.40799999999999997</v>
      </c>
      <c r="N880" s="78">
        <v>2428</v>
      </c>
      <c r="O880" s="78">
        <v>21.6</v>
      </c>
      <c r="P880" s="78">
        <v>318.82400000000001</v>
      </c>
      <c r="Q880" s="78"/>
      <c r="R880" s="111">
        <v>7.4999999999999997E-2</v>
      </c>
      <c r="S880" s="124">
        <v>1844.0126934131731</v>
      </c>
      <c r="T880" s="124">
        <v>6982.4621682634752</v>
      </c>
      <c r="U880" s="124">
        <v>11262.741990419159</v>
      </c>
      <c r="V880" s="124">
        <v>4.5443251497006001</v>
      </c>
      <c r="W880" s="122">
        <v>7.8143876990664468E-2</v>
      </c>
      <c r="X880" s="7">
        <v>0.85379999999999989</v>
      </c>
      <c r="Y880" s="78">
        <v>66.400000000000006</v>
      </c>
      <c r="Z880" s="99">
        <v>30.6</v>
      </c>
      <c r="AA880" s="122">
        <f t="shared" si="160"/>
        <v>26.094517279999998</v>
      </c>
      <c r="AB880" s="122">
        <f t="shared" si="161"/>
        <v>5011.538461538461</v>
      </c>
      <c r="AC880" t="s">
        <v>1290</v>
      </c>
    </row>
    <row r="881" spans="1:29" x14ac:dyDescent="0.35">
      <c r="A881" s="101" t="s">
        <v>181</v>
      </c>
      <c r="B881" s="76">
        <v>2</v>
      </c>
      <c r="C881" s="76" t="s">
        <v>44</v>
      </c>
      <c r="D881" s="76">
        <v>1</v>
      </c>
      <c r="E881" s="76">
        <v>3446</v>
      </c>
      <c r="F881" s="76">
        <v>3447</v>
      </c>
      <c r="G881" s="76">
        <f t="shared" si="175"/>
        <v>3275</v>
      </c>
      <c r="H881" s="116">
        <v>9.843</v>
      </c>
      <c r="I881" s="78">
        <v>78.2</v>
      </c>
      <c r="J881" s="78">
        <v>24.2</v>
      </c>
      <c r="K881" s="78">
        <v>0.26800000000000002</v>
      </c>
      <c r="L881" s="78">
        <v>2696</v>
      </c>
      <c r="M881" s="78">
        <v>0.46</v>
      </c>
      <c r="N881" s="78">
        <v>3291</v>
      </c>
      <c r="O881" s="78">
        <v>128</v>
      </c>
      <c r="P881" s="78">
        <v>322.25799999999998</v>
      </c>
      <c r="Q881" s="78"/>
      <c r="R881" s="111">
        <v>7.4999999999999997E-2</v>
      </c>
      <c r="S881" s="124">
        <v>1985.97389054054</v>
      </c>
      <c r="T881" s="124">
        <v>7096.7299074324364</v>
      </c>
      <c r="U881" s="124">
        <v>11524.21289391893</v>
      </c>
      <c r="V881" s="124">
        <v>4.2608040540540566</v>
      </c>
      <c r="W881" s="122">
        <v>7.4922706973548608E-2</v>
      </c>
      <c r="X881" s="7">
        <v>0.65429999999999988</v>
      </c>
      <c r="Y881" s="78">
        <v>65.900000000000006</v>
      </c>
      <c r="Z881" s="99">
        <v>30.3</v>
      </c>
      <c r="AA881" s="122">
        <f t="shared" si="160"/>
        <v>25.764435136000003</v>
      </c>
      <c r="AB881" s="122">
        <f t="shared" si="161"/>
        <v>10059.701492537313</v>
      </c>
      <c r="AC881" t="s">
        <v>1291</v>
      </c>
    </row>
    <row r="882" spans="1:29" x14ac:dyDescent="0.35">
      <c r="A882" s="101" t="s">
        <v>181</v>
      </c>
      <c r="B882" s="76">
        <v>2</v>
      </c>
      <c r="C882" s="76" t="str">
        <f t="shared" ref="C882:C883" si="180">C881</f>
        <v>Felsic</v>
      </c>
      <c r="D882" s="76">
        <v>2</v>
      </c>
      <c r="E882" s="76">
        <v>3460</v>
      </c>
      <c r="F882" s="76">
        <v>3461</v>
      </c>
      <c r="G882" s="76">
        <f t="shared" si="175"/>
        <v>3289</v>
      </c>
      <c r="H882" s="116">
        <v>9.843</v>
      </c>
      <c r="I882" s="78">
        <v>148.5</v>
      </c>
      <c r="J882" s="78">
        <v>13.5</v>
      </c>
      <c r="K882" s="78">
        <v>0.25600000000000001</v>
      </c>
      <c r="L882" s="78">
        <v>3199</v>
      </c>
      <c r="M882" s="78">
        <v>0.36499999999999999</v>
      </c>
      <c r="N882" s="78">
        <v>3434</v>
      </c>
      <c r="O882" s="78">
        <v>70.5</v>
      </c>
      <c r="P882" s="78">
        <v>322.25799999999998</v>
      </c>
      <c r="Q882" s="78"/>
      <c r="R882" s="111">
        <v>7.4999999999999997E-2</v>
      </c>
      <c r="S882" s="124">
        <v>1985.97389054054</v>
      </c>
      <c r="T882" s="124">
        <v>7096.7299074324364</v>
      </c>
      <c r="U882" s="124">
        <v>11524.21289391893</v>
      </c>
      <c r="V882" s="124">
        <v>4.2608040540540566</v>
      </c>
      <c r="W882" s="122">
        <v>7.4922706973548608E-2</v>
      </c>
      <c r="X882" s="7">
        <v>0.65429999999999988</v>
      </c>
      <c r="Y882" s="78">
        <v>65.900000000000006</v>
      </c>
      <c r="Z882" s="99">
        <v>30.3</v>
      </c>
      <c r="AA882" s="122">
        <f t="shared" si="160"/>
        <v>26.071372799999999</v>
      </c>
      <c r="AB882" s="122">
        <f t="shared" si="161"/>
        <v>12496.09375</v>
      </c>
      <c r="AC882" t="s">
        <v>1292</v>
      </c>
    </row>
    <row r="883" spans="1:29" x14ac:dyDescent="0.35">
      <c r="A883" s="101" t="s">
        <v>181</v>
      </c>
      <c r="B883" s="76">
        <v>2</v>
      </c>
      <c r="C883" s="76" t="str">
        <f t="shared" si="180"/>
        <v>Felsic</v>
      </c>
      <c r="D883" s="76">
        <v>3</v>
      </c>
      <c r="E883" s="76">
        <v>3473.2</v>
      </c>
      <c r="F883" s="76">
        <v>3474.4</v>
      </c>
      <c r="G883" s="76">
        <f t="shared" si="175"/>
        <v>3302.2</v>
      </c>
      <c r="H883" s="116">
        <v>11.811600000002686</v>
      </c>
      <c r="I883" s="78">
        <v>84.7</v>
      </c>
      <c r="J883" s="78">
        <v>19.899999999999999</v>
      </c>
      <c r="K883" s="78">
        <v>0.34899999999999998</v>
      </c>
      <c r="L883" s="78">
        <v>3345</v>
      </c>
      <c r="M883" s="78">
        <v>0.47699999999999998</v>
      </c>
      <c r="N883" s="78">
        <v>3874</v>
      </c>
      <c r="O883" s="78">
        <v>69.7</v>
      </c>
      <c r="P883" s="78">
        <v>322.25799999999998</v>
      </c>
      <c r="Q883" s="78"/>
      <c r="R883" s="111">
        <v>7.4999999999999997E-2</v>
      </c>
      <c r="S883" s="124">
        <v>1985.97389054054</v>
      </c>
      <c r="T883" s="124">
        <v>7096.7299074324364</v>
      </c>
      <c r="U883" s="124">
        <v>11524.21289391893</v>
      </c>
      <c r="V883" s="124">
        <v>4.2608040540540566</v>
      </c>
      <c r="W883" s="122">
        <v>7.4922706973548608E-2</v>
      </c>
      <c r="X883" s="7">
        <v>0.65429999999999988</v>
      </c>
      <c r="Y883" s="78">
        <v>65.900000000000006</v>
      </c>
      <c r="Z883" s="99">
        <v>30.3</v>
      </c>
      <c r="AA883" s="122">
        <f t="shared" si="160"/>
        <v>29.883098475999997</v>
      </c>
      <c r="AB883" s="122">
        <f t="shared" si="161"/>
        <v>9584.5272206303725</v>
      </c>
      <c r="AC883" t="s">
        <v>1293</v>
      </c>
    </row>
    <row r="884" spans="1:29" x14ac:dyDescent="0.35">
      <c r="A884" s="101" t="s">
        <v>181</v>
      </c>
      <c r="B884" s="76">
        <v>1</v>
      </c>
      <c r="C884" s="76" t="s">
        <v>44</v>
      </c>
      <c r="D884" s="76">
        <v>1</v>
      </c>
      <c r="E884" s="76">
        <v>3504.6</v>
      </c>
      <c r="F884" s="76">
        <v>3505.2</v>
      </c>
      <c r="G884" s="76">
        <f t="shared" si="175"/>
        <v>3333.6</v>
      </c>
      <c r="H884" s="116">
        <v>5.9057999999991049</v>
      </c>
      <c r="I884" s="78">
        <v>93.2</v>
      </c>
      <c r="J884" s="78">
        <v>16.5</v>
      </c>
      <c r="K884" s="78">
        <v>0.24299999999999999</v>
      </c>
      <c r="L884" s="78">
        <v>2061</v>
      </c>
      <c r="M884" s="78">
        <v>0.36799999999999999</v>
      </c>
      <c r="N884" s="78">
        <v>2886</v>
      </c>
      <c r="O884" s="78">
        <v>47.2</v>
      </c>
      <c r="P884" s="78">
        <v>319.50200000000001</v>
      </c>
      <c r="Q884" s="78"/>
      <c r="R884" s="111">
        <v>7.3999999999999996E-2</v>
      </c>
      <c r="S884" s="124">
        <v>2275.3805656140348</v>
      </c>
      <c r="T884" s="124">
        <v>7334.6041477192957</v>
      </c>
      <c r="U884" s="124">
        <v>11850.01348421052</v>
      </c>
      <c r="V884" s="124">
        <v>5.070472631578947</v>
      </c>
      <c r="W884" s="122">
        <v>8.6578091106290667E-2</v>
      </c>
      <c r="X884" s="7">
        <v>0.95789999999999997</v>
      </c>
      <c r="Y884" s="78">
        <v>66.8</v>
      </c>
      <c r="Z884" s="99">
        <v>30.3</v>
      </c>
      <c r="AA884" s="122">
        <f t="shared" si="160"/>
        <v>18.983218319999999</v>
      </c>
      <c r="AB884" s="122">
        <f t="shared" si="161"/>
        <v>8481.4814814814818</v>
      </c>
      <c r="AC884" t="s">
        <v>1294</v>
      </c>
    </row>
    <row r="885" spans="1:29" x14ac:dyDescent="0.35">
      <c r="A885" s="101" t="s">
        <v>181</v>
      </c>
      <c r="B885" s="76">
        <f t="shared" ref="B885:C887" si="181">B884</f>
        <v>1</v>
      </c>
      <c r="C885" s="76" t="str">
        <f t="shared" si="181"/>
        <v>Felsic</v>
      </c>
      <c r="D885" s="76">
        <v>2</v>
      </c>
      <c r="E885" s="76">
        <v>3543.2</v>
      </c>
      <c r="F885" s="76">
        <v>3543.8</v>
      </c>
      <c r="G885" s="76">
        <f t="shared" si="175"/>
        <v>3372.2</v>
      </c>
      <c r="H885" s="116">
        <v>5.9058000000035804</v>
      </c>
      <c r="I885" s="78">
        <v>70.900000000000006</v>
      </c>
      <c r="J885" s="78">
        <v>23</v>
      </c>
      <c r="K885" s="78">
        <v>0.223</v>
      </c>
      <c r="L885" s="78">
        <v>2307</v>
      </c>
      <c r="M885" s="78">
        <v>0.42799999999999999</v>
      </c>
      <c r="N885" s="78">
        <v>1817</v>
      </c>
      <c r="O885" s="78">
        <v>78.2</v>
      </c>
      <c r="P885" s="78">
        <v>319.50200000000001</v>
      </c>
      <c r="Q885" s="78"/>
      <c r="R885" s="111">
        <v>7.3999999999999996E-2</v>
      </c>
      <c r="S885" s="124">
        <v>2275.3805656140348</v>
      </c>
      <c r="T885" s="124">
        <v>7334.6041477192957</v>
      </c>
      <c r="U885" s="124">
        <v>11850.01348421052</v>
      </c>
      <c r="V885" s="124">
        <v>5.070472631578947</v>
      </c>
      <c r="W885" s="122">
        <v>8.6578091106290667E-2</v>
      </c>
      <c r="X885" s="7">
        <v>0.95789999999999997</v>
      </c>
      <c r="Y885" s="78">
        <v>66.8</v>
      </c>
      <c r="Z885" s="99">
        <v>30.3</v>
      </c>
      <c r="AA885" s="122">
        <f t="shared" si="160"/>
        <v>18.473221879999997</v>
      </c>
      <c r="AB885" s="122">
        <f t="shared" si="161"/>
        <v>10345.291479820628</v>
      </c>
      <c r="AC885" t="s">
        <v>1295</v>
      </c>
    </row>
    <row r="886" spans="1:29" x14ac:dyDescent="0.35">
      <c r="A886" s="101" t="s">
        <v>181</v>
      </c>
      <c r="B886" s="76">
        <f t="shared" si="181"/>
        <v>1</v>
      </c>
      <c r="C886" s="76" t="str">
        <f t="shared" si="181"/>
        <v>Felsic</v>
      </c>
      <c r="D886" s="76">
        <v>3</v>
      </c>
      <c r="E886" s="76">
        <v>3557.2</v>
      </c>
      <c r="F886" s="76">
        <v>3558</v>
      </c>
      <c r="G886" s="76">
        <f t="shared" si="175"/>
        <v>3386.2</v>
      </c>
      <c r="H886" s="116">
        <v>7.8744000000017902</v>
      </c>
      <c r="I886" s="78">
        <v>79.3</v>
      </c>
      <c r="J886" s="78">
        <v>16</v>
      </c>
      <c r="K886" s="78">
        <v>0.27500000000000002</v>
      </c>
      <c r="L886" s="78">
        <v>2049</v>
      </c>
      <c r="M886" s="78">
        <v>0.442</v>
      </c>
      <c r="N886" s="78">
        <v>3087</v>
      </c>
      <c r="O886" s="78">
        <v>118.6</v>
      </c>
      <c r="P886" s="78">
        <v>319.50200000000001</v>
      </c>
      <c r="Q886" s="78"/>
      <c r="R886" s="111">
        <v>7.3999999999999996E-2</v>
      </c>
      <c r="S886" s="124">
        <v>2275.3805656140348</v>
      </c>
      <c r="T886" s="124">
        <v>7334.6041477192957</v>
      </c>
      <c r="U886" s="124">
        <v>11850.01348421052</v>
      </c>
      <c r="V886" s="124">
        <v>5.070472631578947</v>
      </c>
      <c r="W886" s="122">
        <v>8.6578091106290667E-2</v>
      </c>
      <c r="X886" s="7">
        <v>0.95789999999999997</v>
      </c>
      <c r="Y886" s="78">
        <v>66.8</v>
      </c>
      <c r="Z886" s="99">
        <v>30.3</v>
      </c>
      <c r="AA886" s="122">
        <f t="shared" si="160"/>
        <v>17.725135999999999</v>
      </c>
      <c r="AB886" s="122">
        <f t="shared" si="161"/>
        <v>7450.9090909090901</v>
      </c>
      <c r="AC886" t="s">
        <v>1296</v>
      </c>
    </row>
    <row r="887" spans="1:29" x14ac:dyDescent="0.35">
      <c r="A887" s="101" t="s">
        <v>181</v>
      </c>
      <c r="B887" s="76">
        <f t="shared" si="181"/>
        <v>1</v>
      </c>
      <c r="C887" s="76" t="str">
        <f t="shared" si="181"/>
        <v>Felsic</v>
      </c>
      <c r="D887" s="76">
        <v>4</v>
      </c>
      <c r="E887" s="76">
        <v>3575</v>
      </c>
      <c r="F887" s="76">
        <v>3576</v>
      </c>
      <c r="G887" s="76">
        <f t="shared" si="175"/>
        <v>3404</v>
      </c>
      <c r="H887" s="116">
        <v>9.843</v>
      </c>
      <c r="I887" s="78">
        <v>129.9</v>
      </c>
      <c r="J887" s="78">
        <v>15.3</v>
      </c>
      <c r="K887" s="78">
        <v>0.26700000000000002</v>
      </c>
      <c r="L887" s="78">
        <v>2097</v>
      </c>
      <c r="M887" s="78">
        <v>0.39400000000000002</v>
      </c>
      <c r="N887" s="78">
        <v>2740</v>
      </c>
      <c r="O887" s="78">
        <v>483</v>
      </c>
      <c r="P887" s="78">
        <v>319.50200000000001</v>
      </c>
      <c r="Q887" s="78"/>
      <c r="R887" s="111">
        <v>7.3999999999999996E-2</v>
      </c>
      <c r="S887" s="124">
        <v>2275.3805656140348</v>
      </c>
      <c r="T887" s="124">
        <v>7334.6041477192957</v>
      </c>
      <c r="U887" s="124">
        <v>11850.01348421052</v>
      </c>
      <c r="V887" s="124">
        <v>5.070472631578947</v>
      </c>
      <c r="W887" s="122">
        <v>8.6578091106290667E-2</v>
      </c>
      <c r="X887" s="7">
        <v>0.95789999999999997</v>
      </c>
      <c r="Y887" s="78">
        <v>66.8</v>
      </c>
      <c r="Z887" s="99">
        <v>30.3</v>
      </c>
      <c r="AA887" s="122">
        <f t="shared" si="160"/>
        <v>26.957248092000004</v>
      </c>
      <c r="AB887" s="122">
        <f t="shared" si="161"/>
        <v>7853.9325842696626</v>
      </c>
      <c r="AC887" t="s">
        <v>1297</v>
      </c>
    </row>
    <row r="888" spans="1:29" x14ac:dyDescent="0.35">
      <c r="A888" s="101" t="s">
        <v>182</v>
      </c>
      <c r="B888" s="110">
        <v>6</v>
      </c>
      <c r="C888" s="110" t="s">
        <v>45</v>
      </c>
      <c r="D888" s="110">
        <v>4</v>
      </c>
      <c r="E888" s="110">
        <v>2839.5</v>
      </c>
      <c r="F888" s="110">
        <v>2840</v>
      </c>
      <c r="G888" s="110">
        <v>2753.32</v>
      </c>
      <c r="H888" s="110"/>
      <c r="I888" s="110">
        <v>308</v>
      </c>
      <c r="J888" s="110">
        <v>12.190000000000055</v>
      </c>
      <c r="K888" s="110">
        <v>0.23</v>
      </c>
      <c r="L888" s="110"/>
      <c r="M888" s="110"/>
      <c r="N888" s="110"/>
      <c r="O888" s="110"/>
      <c r="P888" s="10">
        <v>240.87</v>
      </c>
      <c r="R888" s="9">
        <v>0.1250263681592039</v>
      </c>
      <c r="S888" s="10">
        <v>1573.7215497512443</v>
      </c>
      <c r="T888" s="10">
        <v>5548.6162000000004</v>
      </c>
      <c r="U888" s="10">
        <v>7158.9858000000004</v>
      </c>
      <c r="V888" s="10">
        <v>3.5444507462686556</v>
      </c>
      <c r="W888" s="11">
        <v>0.20970597014925385</v>
      </c>
      <c r="X888" s="11">
        <v>6.3229435445879947</v>
      </c>
      <c r="Y888" s="78"/>
      <c r="Z888" s="10">
        <v>31.41</v>
      </c>
      <c r="AA888" s="122">
        <f t="shared" si="160"/>
        <v>43.867811680000194</v>
      </c>
      <c r="AB888" s="122">
        <f t="shared" si="161"/>
        <v>0</v>
      </c>
      <c r="AC888" t="s">
        <v>1298</v>
      </c>
    </row>
    <row r="889" spans="1:29" x14ac:dyDescent="0.35">
      <c r="A889" s="101" t="s">
        <v>182</v>
      </c>
      <c r="B889" s="110">
        <v>6</v>
      </c>
      <c r="C889" s="110" t="s">
        <v>45</v>
      </c>
      <c r="D889" s="110">
        <v>2</v>
      </c>
      <c r="E889" s="110">
        <v>2845</v>
      </c>
      <c r="F889" s="110">
        <v>2845.5</v>
      </c>
      <c r="G889" s="110">
        <v>2759.15</v>
      </c>
      <c r="H889" s="110"/>
      <c r="I889" s="110">
        <v>40</v>
      </c>
      <c r="J889" s="110">
        <v>12.190000000000055</v>
      </c>
      <c r="K889" s="110">
        <v>0.23</v>
      </c>
      <c r="L889" s="110"/>
      <c r="M889" s="110"/>
      <c r="N889" s="110"/>
      <c r="O889" s="110"/>
      <c r="P889" s="10">
        <v>240.87</v>
      </c>
      <c r="R889" s="9">
        <v>0.1250263681592039</v>
      </c>
      <c r="S889" s="10">
        <v>1573.7215497512443</v>
      </c>
      <c r="T889" s="10">
        <v>5548.6162000000004</v>
      </c>
      <c r="U889" s="10">
        <v>7158.9858000000004</v>
      </c>
      <c r="V889" s="10">
        <v>3.5444507462686556</v>
      </c>
      <c r="W889" s="11">
        <v>0.20970597014925385</v>
      </c>
      <c r="X889" s="11">
        <v>6.3229435445879947</v>
      </c>
      <c r="Y889" s="78"/>
      <c r="Z889" s="10">
        <f t="shared" ref="Z889:Z891" si="182">Z888</f>
        <v>31.41</v>
      </c>
      <c r="AA889" s="122">
        <f t="shared" si="160"/>
        <v>5.6971184000000257</v>
      </c>
      <c r="AB889" s="122">
        <f t="shared" si="161"/>
        <v>0</v>
      </c>
      <c r="AC889" t="s">
        <v>1299</v>
      </c>
    </row>
    <row r="890" spans="1:29" x14ac:dyDescent="0.35">
      <c r="A890" s="101" t="s">
        <v>182</v>
      </c>
      <c r="B890" s="110">
        <v>6</v>
      </c>
      <c r="C890" s="110" t="s">
        <v>45</v>
      </c>
      <c r="D890" s="110">
        <v>3</v>
      </c>
      <c r="E890" s="110">
        <v>2863</v>
      </c>
      <c r="F890" s="110">
        <v>2863.5</v>
      </c>
      <c r="G890" s="110">
        <v>2776.62</v>
      </c>
      <c r="H890" s="110"/>
      <c r="I890" s="110">
        <v>160</v>
      </c>
      <c r="J890" s="110">
        <v>12.190000000000055</v>
      </c>
      <c r="K890" s="110">
        <v>0.23</v>
      </c>
      <c r="L890" s="110"/>
      <c r="M890" s="110"/>
      <c r="N890" s="110"/>
      <c r="O890" s="110"/>
      <c r="P890" s="10">
        <v>240.87</v>
      </c>
      <c r="R890" s="9">
        <v>0.1250263681592039</v>
      </c>
      <c r="S890" s="10">
        <v>1573.7215497512443</v>
      </c>
      <c r="T890" s="10">
        <v>5548.6162000000004</v>
      </c>
      <c r="U890" s="10">
        <v>7158.9858000000004</v>
      </c>
      <c r="V890" s="10">
        <v>3.5444507462686556</v>
      </c>
      <c r="W890" s="11">
        <v>0.20970597014925385</v>
      </c>
      <c r="X890" s="11">
        <v>6.3229435445879947</v>
      </c>
      <c r="Y890" s="78"/>
      <c r="Z890" s="10">
        <f t="shared" si="182"/>
        <v>31.41</v>
      </c>
      <c r="AA890" s="122">
        <f t="shared" si="160"/>
        <v>22.788473600000103</v>
      </c>
      <c r="AB890" s="122">
        <f t="shared" si="161"/>
        <v>0</v>
      </c>
      <c r="AC890" t="s">
        <v>1300</v>
      </c>
    </row>
    <row r="891" spans="1:29" x14ac:dyDescent="0.35">
      <c r="A891" s="101" t="s">
        <v>182</v>
      </c>
      <c r="B891" s="110">
        <v>6</v>
      </c>
      <c r="C891" s="110" t="s">
        <v>45</v>
      </c>
      <c r="D891" s="110">
        <v>1</v>
      </c>
      <c r="E891" s="110">
        <v>2889</v>
      </c>
      <c r="F891" s="110">
        <v>2889.5</v>
      </c>
      <c r="G891" s="110">
        <v>2801.85</v>
      </c>
      <c r="H891" s="110"/>
      <c r="I891" s="110">
        <v>140</v>
      </c>
      <c r="J891" s="110">
        <v>6.4000000000000909</v>
      </c>
      <c r="K891" s="110">
        <v>0.23</v>
      </c>
      <c r="L891" s="110"/>
      <c r="M891" s="110"/>
      <c r="N891" s="110"/>
      <c r="O891" s="110"/>
      <c r="P891" s="10">
        <v>240.87</v>
      </c>
      <c r="R891" s="9">
        <v>0.1250263681592039</v>
      </c>
      <c r="S891" s="10">
        <v>1573.7215497512443</v>
      </c>
      <c r="T891" s="10">
        <v>5548.6162000000004</v>
      </c>
      <c r="U891" s="10">
        <v>7158.9858000000004</v>
      </c>
      <c r="V891" s="10">
        <v>3.5444507462686556</v>
      </c>
      <c r="W891" s="11">
        <v>0.20970597014925385</v>
      </c>
      <c r="X891" s="11">
        <v>6.3229435445879947</v>
      </c>
      <c r="Y891" s="78"/>
      <c r="Z891" s="10">
        <f t="shared" si="182"/>
        <v>31.41</v>
      </c>
      <c r="AA891" s="122">
        <f t="shared" si="160"/>
        <v>10.468864000000149</v>
      </c>
      <c r="AB891" s="122">
        <f t="shared" si="161"/>
        <v>0</v>
      </c>
      <c r="AC891" t="s">
        <v>1301</v>
      </c>
    </row>
    <row r="892" spans="1:29" x14ac:dyDescent="0.35">
      <c r="A892" s="101" t="s">
        <v>182</v>
      </c>
      <c r="B892" s="110">
        <v>5</v>
      </c>
      <c r="C892" s="110" t="s">
        <v>45</v>
      </c>
      <c r="D892" s="110">
        <v>4</v>
      </c>
      <c r="E892" s="110">
        <v>2908.5</v>
      </c>
      <c r="F892" s="110">
        <v>2909</v>
      </c>
      <c r="G892" s="110">
        <v>2820.76</v>
      </c>
      <c r="H892" s="110"/>
      <c r="I892" s="110">
        <v>150</v>
      </c>
      <c r="J892" s="110">
        <v>3.0500000000001819</v>
      </c>
      <c r="K892" s="110">
        <v>0.13</v>
      </c>
      <c r="L892" s="110"/>
      <c r="M892" s="110"/>
      <c r="N892" s="110"/>
      <c r="O892" s="110"/>
      <c r="P892" s="10">
        <v>256.7</v>
      </c>
      <c r="R892" s="9">
        <v>0.13995179153094472</v>
      </c>
      <c r="S892" s="10">
        <v>1456.2218358306186</v>
      </c>
      <c r="T892" s="10">
        <v>5153.8554999999997</v>
      </c>
      <c r="U892" s="10">
        <v>7676.0727999999999</v>
      </c>
      <c r="V892" s="10">
        <v>3.2529250814332245</v>
      </c>
      <c r="W892" s="11">
        <v>0.24371302931596087</v>
      </c>
      <c r="X892" s="11">
        <v>11.223532681667855</v>
      </c>
      <c r="Y892" s="78"/>
      <c r="Z892" s="10">
        <v>36.799999999999997</v>
      </c>
      <c r="AA892" s="122">
        <f t="shared" si="160"/>
        <v>3.0213300000001801</v>
      </c>
      <c r="AB892" s="122">
        <f t="shared" si="161"/>
        <v>0</v>
      </c>
      <c r="AC892" t="s">
        <v>1302</v>
      </c>
    </row>
    <row r="893" spans="1:29" x14ac:dyDescent="0.35">
      <c r="A893" s="101" t="s">
        <v>182</v>
      </c>
      <c r="B893" s="110">
        <v>5</v>
      </c>
      <c r="C893" s="110" t="s">
        <v>45</v>
      </c>
      <c r="D893" s="110">
        <v>2</v>
      </c>
      <c r="E893" s="110">
        <v>2933</v>
      </c>
      <c r="F893" s="110">
        <v>2933.5</v>
      </c>
      <c r="G893" s="110">
        <v>2844.48</v>
      </c>
      <c r="H893" s="110"/>
      <c r="I893" s="110">
        <v>200</v>
      </c>
      <c r="J893" s="110">
        <v>6.0900000000001455</v>
      </c>
      <c r="K893" s="110">
        <v>0.13</v>
      </c>
      <c r="L893" s="110"/>
      <c r="M893" s="110"/>
      <c r="N893" s="110"/>
      <c r="O893" s="110"/>
      <c r="P893" s="10">
        <v>256.7</v>
      </c>
      <c r="R893" s="9">
        <v>0.13995179153094472</v>
      </c>
      <c r="S893" s="10">
        <v>1456.2218358306186</v>
      </c>
      <c r="T893" s="10">
        <v>5153.8554999999997</v>
      </c>
      <c r="U893" s="10">
        <v>7676.0727999999999</v>
      </c>
      <c r="V893" s="10">
        <v>3.2529250814332245</v>
      </c>
      <c r="W893" s="11">
        <v>0.24371302931596087</v>
      </c>
      <c r="X893" s="11">
        <v>11.223532681667855</v>
      </c>
      <c r="Y893" s="78"/>
      <c r="Z893" s="10">
        <f t="shared" ref="Z893:Z895" si="183">Z892</f>
        <v>36.799999999999997</v>
      </c>
      <c r="AA893" s="122">
        <f t="shared" si="160"/>
        <v>8.0436720000001927</v>
      </c>
      <c r="AB893" s="122">
        <f t="shared" si="161"/>
        <v>0</v>
      </c>
      <c r="AC893" t="s">
        <v>1303</v>
      </c>
    </row>
    <row r="894" spans="1:29" x14ac:dyDescent="0.35">
      <c r="A894" s="101" t="s">
        <v>182</v>
      </c>
      <c r="B894" s="110">
        <v>5</v>
      </c>
      <c r="C894" s="110" t="s">
        <v>45</v>
      </c>
      <c r="D894" s="110">
        <v>3</v>
      </c>
      <c r="E894" s="110">
        <v>2948.5</v>
      </c>
      <c r="F894" s="110">
        <v>2949</v>
      </c>
      <c r="G894" s="110">
        <v>2859.5</v>
      </c>
      <c r="H894" s="110"/>
      <c r="I894" s="110">
        <v>256</v>
      </c>
      <c r="J894" s="110">
        <v>3.0499999999997272</v>
      </c>
      <c r="K894" s="110">
        <v>0.13</v>
      </c>
      <c r="L894" s="110"/>
      <c r="M894" s="110"/>
      <c r="N894" s="110"/>
      <c r="O894" s="110"/>
      <c r="P894" s="10">
        <v>256.7</v>
      </c>
      <c r="R894" s="9">
        <v>0.13995179153094472</v>
      </c>
      <c r="S894" s="10">
        <v>1456.2218358306186</v>
      </c>
      <c r="T894" s="10">
        <v>5153.8554999999997</v>
      </c>
      <c r="U894" s="10">
        <v>7676.0727999999999</v>
      </c>
      <c r="V894" s="10">
        <v>3.2529250814332245</v>
      </c>
      <c r="W894" s="11">
        <v>0.24371302931596087</v>
      </c>
      <c r="X894" s="11">
        <v>11.223532681667855</v>
      </c>
      <c r="Y894" s="78"/>
      <c r="Z894" s="10">
        <f t="shared" si="183"/>
        <v>36.799999999999997</v>
      </c>
      <c r="AA894" s="122">
        <f t="shared" si="160"/>
        <v>5.1564031999995388</v>
      </c>
      <c r="AB894" s="122">
        <f t="shared" si="161"/>
        <v>0</v>
      </c>
      <c r="AC894" t="s">
        <v>1304</v>
      </c>
    </row>
    <row r="895" spans="1:29" x14ac:dyDescent="0.35">
      <c r="A895" s="101" t="s">
        <v>182</v>
      </c>
      <c r="B895" s="110">
        <v>5</v>
      </c>
      <c r="C895" s="110" t="s">
        <v>45</v>
      </c>
      <c r="D895" s="110">
        <v>1</v>
      </c>
      <c r="E895" s="110">
        <v>2971</v>
      </c>
      <c r="F895" s="110">
        <v>2971.5</v>
      </c>
      <c r="G895" s="110">
        <v>2881.24</v>
      </c>
      <c r="H895" s="110"/>
      <c r="I895" s="110">
        <v>220</v>
      </c>
      <c r="J895" s="110">
        <v>8.5</v>
      </c>
      <c r="K895" s="110">
        <v>0.13</v>
      </c>
      <c r="L895" s="110"/>
      <c r="M895" s="110"/>
      <c r="N895" s="110"/>
      <c r="O895" s="110"/>
      <c r="P895" s="10">
        <v>256.7</v>
      </c>
      <c r="R895" s="9">
        <v>0.13995179153094472</v>
      </c>
      <c r="S895" s="10">
        <v>1456.2218358306186</v>
      </c>
      <c r="T895" s="10">
        <v>5153.8554999999997</v>
      </c>
      <c r="U895" s="10">
        <v>7676.0727999999999</v>
      </c>
      <c r="V895" s="10">
        <v>3.2529250814332245</v>
      </c>
      <c r="W895" s="11">
        <v>0.24371302931596087</v>
      </c>
      <c r="X895" s="11">
        <v>11.223532681667855</v>
      </c>
      <c r="Y895" s="78"/>
      <c r="Z895" s="10">
        <f t="shared" si="183"/>
        <v>36.799999999999997</v>
      </c>
      <c r="AA895" s="122">
        <f t="shared" si="160"/>
        <v>12.34948</v>
      </c>
      <c r="AB895" s="122">
        <f t="shared" si="161"/>
        <v>0</v>
      </c>
      <c r="AC895" t="s">
        <v>1305</v>
      </c>
    </row>
    <row r="896" spans="1:29" x14ac:dyDescent="0.35">
      <c r="A896" s="101" t="s">
        <v>182</v>
      </c>
      <c r="B896" s="110">
        <v>4</v>
      </c>
      <c r="C896" s="110" t="s">
        <v>45</v>
      </c>
      <c r="D896" s="110">
        <v>4</v>
      </c>
      <c r="E896" s="110">
        <v>3002.5</v>
      </c>
      <c r="F896" s="110">
        <v>3003</v>
      </c>
      <c r="G896" s="110">
        <v>2911.69</v>
      </c>
      <c r="H896" s="110"/>
      <c r="I896" s="110">
        <v>97.5</v>
      </c>
      <c r="J896" s="110">
        <v>6.4000000000000909</v>
      </c>
      <c r="K896" s="110">
        <v>0.31</v>
      </c>
      <c r="L896" s="110"/>
      <c r="M896" s="110"/>
      <c r="N896" s="110"/>
      <c r="O896" s="110"/>
      <c r="P896" s="10">
        <v>274.5</v>
      </c>
      <c r="R896" s="9">
        <v>0.12156615384615391</v>
      </c>
      <c r="S896" s="10">
        <v>1653.8227684615381</v>
      </c>
      <c r="T896" s="10">
        <v>6043.9385000000002</v>
      </c>
      <c r="U896" s="10">
        <v>8084.8837999999996</v>
      </c>
      <c r="V896" s="10">
        <v>3.5146496153846152</v>
      </c>
      <c r="W896" s="11">
        <v>0.19900038461538469</v>
      </c>
      <c r="X896" s="11">
        <v>7.761393737531785</v>
      </c>
      <c r="Y896" s="78"/>
      <c r="Z896" s="10">
        <v>32.1</v>
      </c>
      <c r="AA896" s="122">
        <f t="shared" si="160"/>
        <v>9.8267520000001394</v>
      </c>
      <c r="AB896" s="122">
        <f t="shared" si="161"/>
        <v>0</v>
      </c>
      <c r="AC896" t="s">
        <v>1306</v>
      </c>
    </row>
    <row r="897" spans="1:29" x14ac:dyDescent="0.35">
      <c r="A897" s="101" t="s">
        <v>182</v>
      </c>
      <c r="B897" s="110">
        <v>4</v>
      </c>
      <c r="C897" s="110" t="s">
        <v>45</v>
      </c>
      <c r="D897" s="110">
        <v>2</v>
      </c>
      <c r="E897" s="110">
        <v>3025</v>
      </c>
      <c r="F897" s="110">
        <v>3025.5</v>
      </c>
      <c r="G897" s="110">
        <v>2933.44</v>
      </c>
      <c r="H897" s="110"/>
      <c r="I897" s="110">
        <v>80</v>
      </c>
      <c r="J897" s="110">
        <v>9.6000000000003638</v>
      </c>
      <c r="K897" s="110">
        <v>0.31</v>
      </c>
      <c r="L897" s="110"/>
      <c r="M897" s="110"/>
      <c r="N897" s="110"/>
      <c r="O897" s="110"/>
      <c r="P897" s="10">
        <v>274.5</v>
      </c>
      <c r="R897" s="9">
        <v>0.12156615384615391</v>
      </c>
      <c r="S897" s="10">
        <v>1653.8227684615381</v>
      </c>
      <c r="T897" s="10">
        <v>6043.9385000000002</v>
      </c>
      <c r="U897" s="10">
        <v>8084.8837999999996</v>
      </c>
      <c r="V897" s="10">
        <v>3.5146496153846152</v>
      </c>
      <c r="W897" s="11">
        <v>0.19900038461538469</v>
      </c>
      <c r="X897" s="11">
        <v>7.761393737531785</v>
      </c>
      <c r="Y897" s="78"/>
      <c r="Z897" s="10">
        <f t="shared" ref="Z897:Z899" si="184">Z896</f>
        <v>32.1</v>
      </c>
      <c r="AA897" s="122">
        <f t="shared" si="160"/>
        <v>12.094464000000459</v>
      </c>
      <c r="AB897" s="122">
        <f t="shared" si="161"/>
        <v>0</v>
      </c>
      <c r="AC897" t="s">
        <v>1307</v>
      </c>
    </row>
    <row r="898" spans="1:29" x14ac:dyDescent="0.35">
      <c r="A898" s="101" t="s">
        <v>182</v>
      </c>
      <c r="B898" s="110">
        <v>4</v>
      </c>
      <c r="C898" s="110" t="s">
        <v>45</v>
      </c>
      <c r="D898" s="110">
        <v>3</v>
      </c>
      <c r="E898" s="110">
        <v>3033</v>
      </c>
      <c r="F898" s="110">
        <v>3033.5</v>
      </c>
      <c r="G898" s="110">
        <v>2941.18</v>
      </c>
      <c r="H898" s="110"/>
      <c r="I898" s="110">
        <v>20</v>
      </c>
      <c r="J898" s="110">
        <v>4.4200000000000728</v>
      </c>
      <c r="K898" s="110">
        <v>0.31</v>
      </c>
      <c r="L898" s="110"/>
      <c r="M898" s="110"/>
      <c r="N898" s="110"/>
      <c r="O898" s="110"/>
      <c r="P898" s="10">
        <v>274.5</v>
      </c>
      <c r="R898" s="9">
        <v>0.12156615384615391</v>
      </c>
      <c r="S898" s="10">
        <v>1653.8227684615381</v>
      </c>
      <c r="T898" s="10">
        <v>6043.9385000000002</v>
      </c>
      <c r="U898" s="10">
        <v>8084.8837999999996</v>
      </c>
      <c r="V898" s="10">
        <v>3.5146496153846152</v>
      </c>
      <c r="W898" s="11">
        <v>0.19900038461538469</v>
      </c>
      <c r="X898" s="11">
        <v>7.761393737531785</v>
      </c>
      <c r="Y898" s="78"/>
      <c r="Z898" s="10">
        <f t="shared" si="184"/>
        <v>32.1</v>
      </c>
      <c r="AA898" s="122">
        <f t="shared" si="160"/>
        <v>1.3921232000000228</v>
      </c>
      <c r="AB898" s="122">
        <f t="shared" si="161"/>
        <v>0</v>
      </c>
      <c r="AC898" t="s">
        <v>1308</v>
      </c>
    </row>
    <row r="899" spans="1:29" x14ac:dyDescent="0.35">
      <c r="A899" s="101" t="s">
        <v>182</v>
      </c>
      <c r="B899" s="110">
        <v>4</v>
      </c>
      <c r="C899" s="110" t="s">
        <v>45</v>
      </c>
      <c r="D899" s="110">
        <v>1</v>
      </c>
      <c r="E899" s="110">
        <v>3070</v>
      </c>
      <c r="F899" s="110">
        <v>3070.5</v>
      </c>
      <c r="G899" s="110">
        <v>2976.96</v>
      </c>
      <c r="H899" s="110"/>
      <c r="I899" s="110">
        <v>85</v>
      </c>
      <c r="J899" s="110">
        <v>9.7800000000002001</v>
      </c>
      <c r="K899" s="110">
        <v>0.31</v>
      </c>
      <c r="L899" s="110"/>
      <c r="M899" s="110"/>
      <c r="N899" s="110"/>
      <c r="O899" s="110"/>
      <c r="P899" s="10">
        <v>274.5</v>
      </c>
      <c r="R899" s="9">
        <v>0.12156615384615391</v>
      </c>
      <c r="S899" s="10">
        <v>1653.8227684615381</v>
      </c>
      <c r="T899" s="10">
        <v>6043.9385000000002</v>
      </c>
      <c r="U899" s="10">
        <v>8084.8837999999996</v>
      </c>
      <c r="V899" s="10">
        <v>3.5146496153846152</v>
      </c>
      <c r="W899" s="11">
        <v>0.19900038461538469</v>
      </c>
      <c r="X899" s="11">
        <v>7.761393737531785</v>
      </c>
      <c r="Y899" s="78"/>
      <c r="Z899" s="10">
        <f t="shared" si="184"/>
        <v>32.1</v>
      </c>
      <c r="AA899" s="122">
        <f t="shared" ref="AA899:AA943" si="185">I899*J899*K899*2*0.0254</f>
        <v>13.091312400000266</v>
      </c>
      <c r="AB899" s="122">
        <f t="shared" ref="AB899:AB943" si="186">L899/K899</f>
        <v>0</v>
      </c>
      <c r="AC899" t="s">
        <v>1309</v>
      </c>
    </row>
    <row r="900" spans="1:29" x14ac:dyDescent="0.35">
      <c r="A900" s="101" t="s">
        <v>182</v>
      </c>
      <c r="B900" s="110">
        <v>3</v>
      </c>
      <c r="C900" s="110" t="s">
        <v>45</v>
      </c>
      <c r="D900" s="110">
        <v>4</v>
      </c>
      <c r="E900" s="110">
        <v>3125.5</v>
      </c>
      <c r="F900" s="110">
        <v>3126</v>
      </c>
      <c r="G900" s="110">
        <v>3030.65</v>
      </c>
      <c r="H900" s="110"/>
      <c r="I900" s="110">
        <v>120</v>
      </c>
      <c r="J900" s="110">
        <v>9.1500000000000909</v>
      </c>
      <c r="K900" s="110">
        <v>0.24</v>
      </c>
      <c r="L900" s="110"/>
      <c r="M900" s="110"/>
      <c r="N900" s="110"/>
      <c r="O900" s="110"/>
      <c r="P900" s="10">
        <v>315</v>
      </c>
      <c r="R900" s="9">
        <v>0.10254950980392157</v>
      </c>
      <c r="S900" s="10">
        <v>1807.0096117647063</v>
      </c>
      <c r="T900" s="10">
        <v>5781.1152000000002</v>
      </c>
      <c r="U900" s="10">
        <v>7499.8441999999995</v>
      </c>
      <c r="V900" s="10">
        <v>4.1602749999999986</v>
      </c>
      <c r="W900" s="11">
        <v>0.1468323529411765</v>
      </c>
      <c r="X900" s="11">
        <v>4.4932892618159705</v>
      </c>
      <c r="Y900" s="78"/>
      <c r="Z900" s="10">
        <v>31</v>
      </c>
      <c r="AA900" s="122">
        <f t="shared" si="185"/>
        <v>13.386816000000131</v>
      </c>
      <c r="AB900" s="122">
        <f t="shared" si="186"/>
        <v>0</v>
      </c>
      <c r="AC900" t="s">
        <v>1310</v>
      </c>
    </row>
    <row r="901" spans="1:29" x14ac:dyDescent="0.35">
      <c r="A901" s="101" t="s">
        <v>182</v>
      </c>
      <c r="B901" s="110">
        <v>3</v>
      </c>
      <c r="C901" s="110" t="s">
        <v>45</v>
      </c>
      <c r="D901" s="110">
        <v>2</v>
      </c>
      <c r="E901" s="110">
        <v>3145.5</v>
      </c>
      <c r="F901" s="110">
        <v>3146</v>
      </c>
      <c r="G901" s="110">
        <v>3049.98</v>
      </c>
      <c r="H901" s="110"/>
      <c r="I901" s="110">
        <v>90</v>
      </c>
      <c r="J901" s="110">
        <v>12.799999999999727</v>
      </c>
      <c r="K901" s="110">
        <v>0.24</v>
      </c>
      <c r="L901" s="110"/>
      <c r="M901" s="110"/>
      <c r="N901" s="110"/>
      <c r="O901" s="110"/>
      <c r="P901" s="10">
        <v>315</v>
      </c>
      <c r="R901" s="9">
        <v>0.10254950980392157</v>
      </c>
      <c r="S901" s="10">
        <v>1807.0096117647063</v>
      </c>
      <c r="T901" s="10">
        <v>5781.1152000000002</v>
      </c>
      <c r="U901" s="10">
        <v>7499.8441999999995</v>
      </c>
      <c r="V901" s="10">
        <v>4.1602749999999986</v>
      </c>
      <c r="W901" s="11">
        <v>0.1468323529411765</v>
      </c>
      <c r="X901" s="11">
        <v>4.4932892618159705</v>
      </c>
      <c r="Y901" s="78"/>
      <c r="Z901" s="10">
        <f t="shared" ref="Z901:Z903" si="187">Z900</f>
        <v>31</v>
      </c>
      <c r="AA901" s="122">
        <f t="shared" si="185"/>
        <v>14.045183999999701</v>
      </c>
      <c r="AB901" s="122">
        <f t="shared" si="186"/>
        <v>0</v>
      </c>
      <c r="AC901" t="s">
        <v>1311</v>
      </c>
    </row>
    <row r="902" spans="1:29" x14ac:dyDescent="0.35">
      <c r="A902" s="101" t="s">
        <v>182</v>
      </c>
      <c r="B902" s="110">
        <v>3</v>
      </c>
      <c r="C902" s="110" t="s">
        <v>45</v>
      </c>
      <c r="D902" s="110">
        <v>3</v>
      </c>
      <c r="E902" s="110">
        <v>3163.5</v>
      </c>
      <c r="F902" s="110">
        <v>3164</v>
      </c>
      <c r="G902" s="110">
        <v>3067.32</v>
      </c>
      <c r="H902" s="110"/>
      <c r="I902" s="110">
        <v>50</v>
      </c>
      <c r="J902" s="110">
        <v>6.0999999999999091</v>
      </c>
      <c r="K902" s="110">
        <v>0.24</v>
      </c>
      <c r="L902" s="110"/>
      <c r="M902" s="110"/>
      <c r="N902" s="110"/>
      <c r="O902" s="110"/>
      <c r="P902" s="10">
        <v>315</v>
      </c>
      <c r="R902" s="9">
        <v>0.10254950980392157</v>
      </c>
      <c r="S902" s="10">
        <v>1807.0096117647063</v>
      </c>
      <c r="T902" s="10">
        <v>5781.1152000000002</v>
      </c>
      <c r="U902" s="10">
        <v>7499.8441999999995</v>
      </c>
      <c r="V902" s="10">
        <v>4.1602749999999986</v>
      </c>
      <c r="W902" s="11">
        <v>0.1468323529411765</v>
      </c>
      <c r="X902" s="11">
        <v>4.4932892618159705</v>
      </c>
      <c r="Y902" s="78"/>
      <c r="Z902" s="10">
        <f t="shared" si="187"/>
        <v>31</v>
      </c>
      <c r="AA902" s="122">
        <f t="shared" si="185"/>
        <v>3.7185599999999446</v>
      </c>
      <c r="AB902" s="122">
        <f t="shared" si="186"/>
        <v>0</v>
      </c>
      <c r="AC902" t="s">
        <v>1312</v>
      </c>
    </row>
    <row r="903" spans="1:29" x14ac:dyDescent="0.35">
      <c r="A903" s="101" t="s">
        <v>182</v>
      </c>
      <c r="B903" s="110">
        <v>3</v>
      </c>
      <c r="C903" s="110" t="s">
        <v>45</v>
      </c>
      <c r="D903" s="110">
        <v>1</v>
      </c>
      <c r="E903" s="110">
        <v>3185</v>
      </c>
      <c r="F903" s="110">
        <v>3185.5</v>
      </c>
      <c r="G903" s="110">
        <v>3088.01</v>
      </c>
      <c r="H903" s="110"/>
      <c r="I903" s="110">
        <v>188</v>
      </c>
      <c r="J903" s="110">
        <v>18.900000000000091</v>
      </c>
      <c r="K903" s="110">
        <v>0.24</v>
      </c>
      <c r="L903" s="110"/>
      <c r="M903" s="110"/>
      <c r="N903" s="110"/>
      <c r="O903" s="110"/>
      <c r="P903" s="10">
        <v>315</v>
      </c>
      <c r="R903" s="9">
        <v>0.10254950980392157</v>
      </c>
      <c r="S903" s="10">
        <v>1807.0096117647063</v>
      </c>
      <c r="T903" s="10">
        <v>5781.1152000000002</v>
      </c>
      <c r="U903" s="10">
        <v>7499.8441999999995</v>
      </c>
      <c r="V903" s="10">
        <v>4.1602749999999986</v>
      </c>
      <c r="W903" s="11">
        <v>0.1468323529411765</v>
      </c>
      <c r="X903" s="11">
        <v>4.4932892618159705</v>
      </c>
      <c r="Y903" s="78"/>
      <c r="Z903" s="10">
        <f t="shared" si="187"/>
        <v>31</v>
      </c>
      <c r="AA903" s="122">
        <f t="shared" si="185"/>
        <v>43.32061440000021</v>
      </c>
      <c r="AB903" s="122">
        <f t="shared" si="186"/>
        <v>0</v>
      </c>
      <c r="AC903" t="s">
        <v>1313</v>
      </c>
    </row>
    <row r="904" spans="1:29" x14ac:dyDescent="0.35">
      <c r="A904" s="101" t="s">
        <v>182</v>
      </c>
      <c r="B904" s="110">
        <v>2</v>
      </c>
      <c r="C904" s="110" t="s">
        <v>45</v>
      </c>
      <c r="D904" s="110">
        <v>4</v>
      </c>
      <c r="E904" s="110">
        <v>3245</v>
      </c>
      <c r="F904" s="110">
        <v>3245.5</v>
      </c>
      <c r="G904" s="110">
        <v>3145.7</v>
      </c>
      <c r="H904" s="110"/>
      <c r="I904" s="110">
        <v>40</v>
      </c>
      <c r="J904" s="110">
        <v>15.900000000000091</v>
      </c>
      <c r="K904" s="110">
        <v>0.2</v>
      </c>
      <c r="L904" s="110"/>
      <c r="M904" s="110"/>
      <c r="N904" s="110"/>
      <c r="O904" s="110"/>
      <c r="P904" s="130">
        <v>302</v>
      </c>
      <c r="R904" s="131">
        <v>0.11188144329896904</v>
      </c>
      <c r="S904" s="130">
        <v>1858.9011061855674</v>
      </c>
      <c r="T904" s="130">
        <v>6573.1532999999999</v>
      </c>
      <c r="U904" s="130">
        <v>7742.2344000000003</v>
      </c>
      <c r="V904" s="130">
        <v>4.0218226804123711</v>
      </c>
      <c r="W904" s="22">
        <v>0.1688567010309279</v>
      </c>
      <c r="X904" s="22">
        <v>7.3709546850363568</v>
      </c>
      <c r="Y904" s="78"/>
      <c r="Z904" s="130">
        <v>35.75</v>
      </c>
      <c r="AA904" s="122">
        <f t="shared" si="185"/>
        <v>6.4617600000000364</v>
      </c>
      <c r="AB904" s="122">
        <f t="shared" si="186"/>
        <v>0</v>
      </c>
      <c r="AC904" t="s">
        <v>1314</v>
      </c>
    </row>
    <row r="905" spans="1:29" x14ac:dyDescent="0.35">
      <c r="A905" s="101" t="s">
        <v>182</v>
      </c>
      <c r="B905" s="110">
        <v>2</v>
      </c>
      <c r="C905" s="110" t="s">
        <v>45</v>
      </c>
      <c r="D905" s="110">
        <v>2</v>
      </c>
      <c r="E905" s="110">
        <v>3259</v>
      </c>
      <c r="F905" s="110">
        <v>3259.5</v>
      </c>
      <c r="G905" s="110">
        <v>3159.17</v>
      </c>
      <c r="H905" s="110"/>
      <c r="I905" s="110">
        <v>20</v>
      </c>
      <c r="J905" s="110">
        <v>44.769999999999982</v>
      </c>
      <c r="K905" s="110">
        <v>0.2</v>
      </c>
      <c r="L905" s="110"/>
      <c r="M905" s="110"/>
      <c r="N905" s="110"/>
      <c r="O905" s="110"/>
      <c r="P905" s="130">
        <v>302</v>
      </c>
      <c r="R905" s="131">
        <v>0.11188144329896904</v>
      </c>
      <c r="S905" s="130">
        <v>1858.9011061855674</v>
      </c>
      <c r="T905" s="130">
        <v>6573.1532999999999</v>
      </c>
      <c r="U905" s="130">
        <v>7742.2344000000003</v>
      </c>
      <c r="V905" s="130">
        <v>4.0218226804123711</v>
      </c>
      <c r="W905" s="22">
        <v>0.1688567010309279</v>
      </c>
      <c r="X905" s="22">
        <v>7.3709546850363568</v>
      </c>
      <c r="Y905" s="78"/>
      <c r="Z905" s="130">
        <f t="shared" ref="Z905:Z907" si="188">Z904</f>
        <v>35.75</v>
      </c>
      <c r="AA905" s="122">
        <f t="shared" si="185"/>
        <v>9.0972639999999956</v>
      </c>
      <c r="AB905" s="122">
        <f t="shared" si="186"/>
        <v>0</v>
      </c>
      <c r="AC905" t="s">
        <v>1315</v>
      </c>
    </row>
    <row r="906" spans="1:29" x14ac:dyDescent="0.35">
      <c r="A906" s="101" t="s">
        <v>182</v>
      </c>
      <c r="B906" s="110">
        <v>2</v>
      </c>
      <c r="C906" s="110" t="s">
        <v>45</v>
      </c>
      <c r="D906" s="110">
        <v>3</v>
      </c>
      <c r="E906" s="110">
        <v>3276.5</v>
      </c>
      <c r="F906" s="110">
        <v>3277</v>
      </c>
      <c r="G906" s="110">
        <v>3176.01</v>
      </c>
      <c r="H906" s="110"/>
      <c r="I906" s="110">
        <v>50</v>
      </c>
      <c r="J906" s="110">
        <v>44.769999999999982</v>
      </c>
      <c r="K906" s="110">
        <v>0.2</v>
      </c>
      <c r="L906" s="110"/>
      <c r="M906" s="110"/>
      <c r="N906" s="110"/>
      <c r="O906" s="110"/>
      <c r="P906" s="130">
        <v>302</v>
      </c>
      <c r="R906" s="131">
        <v>0.11188144329896904</v>
      </c>
      <c r="S906" s="130">
        <v>1858.9011061855674</v>
      </c>
      <c r="T906" s="130">
        <v>6573.1532999999999</v>
      </c>
      <c r="U906" s="130">
        <v>7742.2344000000003</v>
      </c>
      <c r="V906" s="130">
        <v>4.0218226804123711</v>
      </c>
      <c r="W906" s="22">
        <v>0.1688567010309279</v>
      </c>
      <c r="X906" s="22">
        <v>7.3709546850363568</v>
      </c>
      <c r="Y906" s="78"/>
      <c r="Z906" s="130">
        <f t="shared" si="188"/>
        <v>35.75</v>
      </c>
      <c r="AA906" s="122">
        <f t="shared" si="185"/>
        <v>22.743159999999989</v>
      </c>
      <c r="AB906" s="122">
        <f t="shared" si="186"/>
        <v>0</v>
      </c>
      <c r="AC906" t="s">
        <v>1316</v>
      </c>
    </row>
    <row r="907" spans="1:29" x14ac:dyDescent="0.35">
      <c r="A907" s="101" t="s">
        <v>182</v>
      </c>
      <c r="B907" s="110">
        <v>2</v>
      </c>
      <c r="C907" s="110" t="s">
        <v>45</v>
      </c>
      <c r="D907" s="110">
        <v>1</v>
      </c>
      <c r="E907" s="110">
        <v>3295.5</v>
      </c>
      <c r="F907" s="110">
        <v>3296</v>
      </c>
      <c r="G907" s="110">
        <v>3194.26</v>
      </c>
      <c r="H907" s="110"/>
      <c r="I907" s="110">
        <v>91.4</v>
      </c>
      <c r="J907" s="110">
        <v>44.769999999999982</v>
      </c>
      <c r="K907" s="110">
        <v>0.2</v>
      </c>
      <c r="L907" s="110"/>
      <c r="M907" s="110"/>
      <c r="N907" s="110"/>
      <c r="O907" s="110"/>
      <c r="P907" s="130">
        <v>302</v>
      </c>
      <c r="R907" s="131">
        <v>0.11188144329896904</v>
      </c>
      <c r="S907" s="130">
        <v>1858.9011061855674</v>
      </c>
      <c r="T907" s="130">
        <v>6573.1532999999999</v>
      </c>
      <c r="U907" s="130">
        <v>7742.2344000000003</v>
      </c>
      <c r="V907" s="130">
        <v>4.0218226804123711</v>
      </c>
      <c r="W907" s="22">
        <v>0.1688567010309279</v>
      </c>
      <c r="X907" s="22">
        <v>7.3709546850363568</v>
      </c>
      <c r="Y907" s="78"/>
      <c r="Z907" s="130">
        <f t="shared" si="188"/>
        <v>35.75</v>
      </c>
      <c r="AA907" s="122">
        <f t="shared" si="185"/>
        <v>41.574496479999986</v>
      </c>
      <c r="AB907" s="122">
        <f t="shared" si="186"/>
        <v>0</v>
      </c>
      <c r="AC907" t="s">
        <v>1317</v>
      </c>
    </row>
    <row r="908" spans="1:29" x14ac:dyDescent="0.35">
      <c r="A908" s="101" t="s">
        <v>182</v>
      </c>
      <c r="B908" s="110">
        <v>1</v>
      </c>
      <c r="C908" s="110" t="s">
        <v>45</v>
      </c>
      <c r="D908" s="110">
        <v>2</v>
      </c>
      <c r="E908" s="110">
        <v>3365</v>
      </c>
      <c r="F908" s="110">
        <v>3370</v>
      </c>
      <c r="G908" s="110">
        <v>3260</v>
      </c>
      <c r="H908" s="110"/>
      <c r="I908" s="110">
        <v>480</v>
      </c>
      <c r="J908" s="110">
        <v>19</v>
      </c>
      <c r="K908" s="110">
        <v>0.3</v>
      </c>
      <c r="L908" s="110"/>
      <c r="M908" s="110"/>
      <c r="N908" s="110"/>
      <c r="O908" s="110"/>
      <c r="P908" s="130">
        <v>221</v>
      </c>
      <c r="R908" s="131">
        <v>0.13604206896551724</v>
      </c>
      <c r="S908" s="130">
        <v>1465.1895420689648</v>
      </c>
      <c r="T908" s="130">
        <v>5703.9594999999999</v>
      </c>
      <c r="U908" s="130">
        <v>8077.2241000000004</v>
      </c>
      <c r="V908" s="130">
        <v>3.6081062068965521</v>
      </c>
      <c r="W908" s="22">
        <v>0.2318206896551725</v>
      </c>
      <c r="X908" s="22">
        <v>5.0423460544799923</v>
      </c>
      <c r="Y908" s="78"/>
      <c r="Z908" s="130">
        <v>36.200000000000003</v>
      </c>
      <c r="AA908" s="122">
        <f t="shared" si="185"/>
        <v>138.9888</v>
      </c>
      <c r="AB908" s="122">
        <f t="shared" si="186"/>
        <v>0</v>
      </c>
      <c r="AC908" t="s">
        <v>1318</v>
      </c>
    </row>
    <row r="909" spans="1:29" x14ac:dyDescent="0.35">
      <c r="A909" s="101" t="s">
        <v>182</v>
      </c>
      <c r="B909" s="110">
        <v>1</v>
      </c>
      <c r="C909" s="110" t="s">
        <v>45</v>
      </c>
      <c r="D909" s="110">
        <v>1</v>
      </c>
      <c r="E909" s="110">
        <v>3396.4</v>
      </c>
      <c r="F909" s="110">
        <v>3401.4</v>
      </c>
      <c r="G909" s="110">
        <v>3290.9</v>
      </c>
      <c r="H909" s="110"/>
      <c r="I909" s="110">
        <v>400</v>
      </c>
      <c r="J909" s="110">
        <v>13.5</v>
      </c>
      <c r="K909" s="110">
        <v>0.3</v>
      </c>
      <c r="L909" s="110"/>
      <c r="M909" s="110"/>
      <c r="N909" s="110"/>
      <c r="O909" s="110"/>
      <c r="P909" s="130">
        <v>221</v>
      </c>
      <c r="R909" s="131">
        <v>0.13604206896551724</v>
      </c>
      <c r="S909" s="130">
        <v>1465.1895420689648</v>
      </c>
      <c r="T909" s="130">
        <v>5703.9594999999999</v>
      </c>
      <c r="U909" s="130">
        <v>8077.2241000000004</v>
      </c>
      <c r="V909" s="130">
        <v>3.6081062068965521</v>
      </c>
      <c r="W909" s="22">
        <v>0.2318206896551725</v>
      </c>
      <c r="X909" s="22">
        <v>5.0423460544799923</v>
      </c>
      <c r="Y909" s="78"/>
      <c r="Z909" s="130">
        <f>Z908</f>
        <v>36.200000000000003</v>
      </c>
      <c r="AA909" s="122">
        <f t="shared" si="185"/>
        <v>82.295999999999992</v>
      </c>
      <c r="AB909" s="122">
        <f t="shared" si="186"/>
        <v>0</v>
      </c>
      <c r="AC909" t="s">
        <v>1319</v>
      </c>
    </row>
    <row r="910" spans="1:29" x14ac:dyDescent="0.35">
      <c r="A910" s="101" t="s">
        <v>183</v>
      </c>
      <c r="B910" s="110">
        <v>7</v>
      </c>
      <c r="C910" s="110" t="s">
        <v>46</v>
      </c>
      <c r="D910" s="110">
        <v>3</v>
      </c>
      <c r="E910" s="110">
        <v>2784</v>
      </c>
      <c r="F910" s="110">
        <v>2784.8</v>
      </c>
      <c r="G910" s="110">
        <v>2755.88</v>
      </c>
      <c r="H910" s="110"/>
      <c r="I910" s="110">
        <v>67</v>
      </c>
      <c r="J910" s="110">
        <v>6</v>
      </c>
      <c r="K910" s="110">
        <v>0.35</v>
      </c>
      <c r="L910" s="110"/>
      <c r="M910" s="78"/>
      <c r="N910" s="110">
        <v>790</v>
      </c>
      <c r="O910" s="110"/>
      <c r="P910" s="10">
        <v>294.5</v>
      </c>
      <c r="R910" s="9">
        <v>0.14206944444444439</v>
      </c>
      <c r="S910" s="10">
        <v>1204.9180388888885</v>
      </c>
      <c r="T910" s="10">
        <v>5926.7847000000002</v>
      </c>
      <c r="U910" s="10">
        <v>7776.0893999999998</v>
      </c>
      <c r="V910" s="10">
        <v>2.8412101851851861</v>
      </c>
      <c r="W910" s="11">
        <v>1.1063129629629627</v>
      </c>
      <c r="X910" s="11">
        <v>17.923144606775757</v>
      </c>
      <c r="Z910" s="10">
        <v>38.1</v>
      </c>
      <c r="AA910" s="122">
        <f t="shared" si="185"/>
        <v>7.1475599999999995</v>
      </c>
      <c r="AB910" s="122">
        <f t="shared" si="186"/>
        <v>0</v>
      </c>
      <c r="AC910" t="s">
        <v>1320</v>
      </c>
    </row>
    <row r="911" spans="1:29" x14ac:dyDescent="0.35">
      <c r="A911" s="101" t="s">
        <v>183</v>
      </c>
      <c r="B911" s="110">
        <v>7</v>
      </c>
      <c r="C911" s="110" t="s">
        <v>46</v>
      </c>
      <c r="D911" s="110">
        <v>2</v>
      </c>
      <c r="E911" s="110">
        <v>2817.8</v>
      </c>
      <c r="F911" s="110">
        <v>2818.6</v>
      </c>
      <c r="G911" s="110">
        <v>2789.21</v>
      </c>
      <c r="H911" s="110"/>
      <c r="I911" s="110">
        <v>67</v>
      </c>
      <c r="J911" s="110">
        <v>6</v>
      </c>
      <c r="K911" s="110">
        <v>0.35</v>
      </c>
      <c r="L911" s="110"/>
      <c r="M911" s="78"/>
      <c r="N911" s="110">
        <v>790</v>
      </c>
      <c r="O911" s="110"/>
      <c r="P911" s="10">
        <v>294.5</v>
      </c>
      <c r="R911" s="9">
        <v>0.14206944444444439</v>
      </c>
      <c r="S911" s="10">
        <v>1204.9180388888885</v>
      </c>
      <c r="T911" s="10">
        <v>5926.7847000000002</v>
      </c>
      <c r="U911" s="10">
        <v>7776.0893999999998</v>
      </c>
      <c r="V911" s="10">
        <v>2.8412101851851861</v>
      </c>
      <c r="W911" s="11">
        <v>1.1063129629629627</v>
      </c>
      <c r="X911" s="11">
        <v>17.923144606775757</v>
      </c>
      <c r="Z911" s="10">
        <f t="shared" ref="Z911:Z912" si="189">Z910</f>
        <v>38.1</v>
      </c>
      <c r="AA911" s="122">
        <f t="shared" si="185"/>
        <v>7.1475599999999995</v>
      </c>
      <c r="AB911" s="122">
        <f t="shared" si="186"/>
        <v>0</v>
      </c>
      <c r="AC911" t="s">
        <v>1321</v>
      </c>
    </row>
    <row r="912" spans="1:29" x14ac:dyDescent="0.35">
      <c r="A912" s="101" t="s">
        <v>183</v>
      </c>
      <c r="B912" s="110">
        <v>7</v>
      </c>
      <c r="C912" s="110" t="s">
        <v>46</v>
      </c>
      <c r="D912" s="110">
        <v>1</v>
      </c>
      <c r="E912" s="110">
        <v>2832.8</v>
      </c>
      <c r="F912" s="110">
        <v>2833.6</v>
      </c>
      <c r="G912" s="110">
        <v>2804.3</v>
      </c>
      <c r="H912" s="110"/>
      <c r="I912" s="110">
        <v>67</v>
      </c>
      <c r="J912" s="110">
        <v>6</v>
      </c>
      <c r="K912" s="110">
        <v>0.35</v>
      </c>
      <c r="L912" s="110"/>
      <c r="M912" s="78"/>
      <c r="N912" s="110">
        <v>790</v>
      </c>
      <c r="O912" s="110"/>
      <c r="P912" s="10">
        <v>294.5</v>
      </c>
      <c r="R912" s="9">
        <v>0.14206944444444439</v>
      </c>
      <c r="S912" s="10">
        <v>1204.9180388888885</v>
      </c>
      <c r="T912" s="10">
        <v>5926.7847000000002</v>
      </c>
      <c r="U912" s="10">
        <v>7776.0893999999998</v>
      </c>
      <c r="V912" s="10">
        <v>2.8412101851851861</v>
      </c>
      <c r="W912" s="11">
        <v>1.1063129629629627</v>
      </c>
      <c r="X912" s="11">
        <v>17.923144606775757</v>
      </c>
      <c r="Z912" s="10">
        <f t="shared" si="189"/>
        <v>38.1</v>
      </c>
      <c r="AA912" s="122">
        <f t="shared" si="185"/>
        <v>7.1475599999999995</v>
      </c>
      <c r="AB912" s="122">
        <f t="shared" si="186"/>
        <v>0</v>
      </c>
      <c r="AC912" t="s">
        <v>1322</v>
      </c>
    </row>
    <row r="913" spans="1:29" x14ac:dyDescent="0.35">
      <c r="A913" s="101" t="s">
        <v>183</v>
      </c>
      <c r="B913" s="110">
        <v>6</v>
      </c>
      <c r="C913" s="110" t="s">
        <v>45</v>
      </c>
      <c r="D913" s="110">
        <v>3</v>
      </c>
      <c r="E913" s="110">
        <v>2928</v>
      </c>
      <c r="F913" s="110">
        <v>2928.8</v>
      </c>
      <c r="G913" s="110">
        <v>2898.04</v>
      </c>
      <c r="H913" s="110"/>
      <c r="I913" s="110">
        <v>201</v>
      </c>
      <c r="J913" s="110">
        <v>6</v>
      </c>
      <c r="K913" s="110">
        <v>0.31</v>
      </c>
      <c r="L913" s="110"/>
      <c r="M913" s="78"/>
      <c r="N913" s="110">
        <v>198</v>
      </c>
      <c r="O913" s="110"/>
      <c r="P913" s="10">
        <v>271.16300000000001</v>
      </c>
      <c r="R913" s="9">
        <v>0.11812925170068024</v>
      </c>
      <c r="S913" s="10">
        <v>1701.2511333333318</v>
      </c>
      <c r="T913" s="10">
        <v>6179.0951999999997</v>
      </c>
      <c r="U913" s="10">
        <v>8048.6255000000001</v>
      </c>
      <c r="V913" s="10">
        <v>3.7248319727891164</v>
      </c>
      <c r="W913" s="11">
        <v>0.18090680272108842</v>
      </c>
      <c r="X913" s="11">
        <v>3.9891896629558903</v>
      </c>
      <c r="Z913" s="10">
        <v>37.11</v>
      </c>
      <c r="AA913" s="122">
        <f t="shared" si="185"/>
        <v>18.992087999999999</v>
      </c>
      <c r="AB913" s="122">
        <f t="shared" si="186"/>
        <v>0</v>
      </c>
      <c r="AC913" t="s">
        <v>1323</v>
      </c>
    </row>
    <row r="914" spans="1:29" x14ac:dyDescent="0.35">
      <c r="A914" s="101" t="s">
        <v>183</v>
      </c>
      <c r="B914" s="110">
        <v>6</v>
      </c>
      <c r="C914" s="110" t="s">
        <v>45</v>
      </c>
      <c r="D914" s="110">
        <v>2</v>
      </c>
      <c r="E914" s="110">
        <v>2938</v>
      </c>
      <c r="F914" s="110">
        <v>2938.8</v>
      </c>
      <c r="G914" s="110">
        <v>2907.91</v>
      </c>
      <c r="H914" s="110"/>
      <c r="I914" s="110">
        <v>201</v>
      </c>
      <c r="J914" s="110">
        <v>6</v>
      </c>
      <c r="K914" s="110">
        <v>0.31</v>
      </c>
      <c r="L914" s="110"/>
      <c r="M914" s="78"/>
      <c r="N914" s="110">
        <v>198</v>
      </c>
      <c r="O914" s="110"/>
      <c r="P914" s="10">
        <v>271.16300000000001</v>
      </c>
      <c r="R914" s="9">
        <v>0.11812925170068024</v>
      </c>
      <c r="S914" s="10">
        <v>1701.2511333333318</v>
      </c>
      <c r="T914" s="10">
        <v>6179.0951999999997</v>
      </c>
      <c r="U914" s="10">
        <v>8048.6255000000001</v>
      </c>
      <c r="V914" s="10">
        <v>3.7248319727891164</v>
      </c>
      <c r="W914" s="11">
        <v>0.18090680272108842</v>
      </c>
      <c r="X914" s="11">
        <v>3.9891896629558903</v>
      </c>
      <c r="Z914" s="10">
        <f t="shared" ref="Z914:Z915" si="190">Z913</f>
        <v>37.11</v>
      </c>
      <c r="AA914" s="122">
        <f t="shared" si="185"/>
        <v>18.992087999999999</v>
      </c>
      <c r="AB914" s="122">
        <f t="shared" si="186"/>
        <v>0</v>
      </c>
      <c r="AC914" t="s">
        <v>1324</v>
      </c>
    </row>
    <row r="915" spans="1:29" x14ac:dyDescent="0.35">
      <c r="A915" s="101" t="s">
        <v>183</v>
      </c>
      <c r="B915" s="110">
        <v>6</v>
      </c>
      <c r="C915" s="110" t="s">
        <v>45</v>
      </c>
      <c r="D915" s="110">
        <v>1</v>
      </c>
      <c r="E915" s="110">
        <v>2952</v>
      </c>
      <c r="F915" s="110">
        <v>2952.8</v>
      </c>
      <c r="G915" s="110">
        <v>2921.73</v>
      </c>
      <c r="H915" s="110"/>
      <c r="I915" s="110">
        <v>201</v>
      </c>
      <c r="J915" s="110">
        <v>6</v>
      </c>
      <c r="K915" s="110">
        <v>0.31</v>
      </c>
      <c r="L915" s="110"/>
      <c r="M915" s="78"/>
      <c r="N915" s="110">
        <v>198</v>
      </c>
      <c r="O915" s="110"/>
      <c r="P915" s="10">
        <v>271.16300000000001</v>
      </c>
      <c r="R915" s="9">
        <v>0.11812925170068024</v>
      </c>
      <c r="S915" s="10">
        <v>1701.2511333333318</v>
      </c>
      <c r="T915" s="10">
        <v>6179.0951999999997</v>
      </c>
      <c r="U915" s="10">
        <v>8048.6255000000001</v>
      </c>
      <c r="V915" s="10">
        <v>3.7248319727891164</v>
      </c>
      <c r="W915" s="11">
        <v>0.18090680272108842</v>
      </c>
      <c r="X915" s="11">
        <v>3.9891896629558903</v>
      </c>
      <c r="Z915" s="10">
        <f t="shared" si="190"/>
        <v>37.11</v>
      </c>
      <c r="AA915" s="122">
        <f t="shared" si="185"/>
        <v>18.992087999999999</v>
      </c>
      <c r="AB915" s="122">
        <f t="shared" si="186"/>
        <v>0</v>
      </c>
      <c r="AC915" t="s">
        <v>1325</v>
      </c>
    </row>
    <row r="916" spans="1:29" x14ac:dyDescent="0.35">
      <c r="A916" s="101" t="s">
        <v>183</v>
      </c>
      <c r="B916" s="110">
        <v>5</v>
      </c>
      <c r="C916" s="110" t="s">
        <v>45</v>
      </c>
      <c r="D916" s="110">
        <v>3</v>
      </c>
      <c r="E916" s="110">
        <v>2978.8</v>
      </c>
      <c r="F916" s="110">
        <v>2980.6</v>
      </c>
      <c r="G916" s="110">
        <v>2948.2</v>
      </c>
      <c r="H916" s="110"/>
      <c r="I916" s="110">
        <v>76</v>
      </c>
      <c r="J916" s="110">
        <v>30.5</v>
      </c>
      <c r="K916" s="110">
        <v>0.2</v>
      </c>
      <c r="L916" s="110"/>
      <c r="M916" s="78"/>
      <c r="N916" s="110" t="s">
        <v>184</v>
      </c>
      <c r="O916" s="110"/>
      <c r="P916" s="10">
        <v>166.005</v>
      </c>
      <c r="R916" s="9">
        <v>0.10216606060606058</v>
      </c>
      <c r="S916" s="10">
        <v>1840.3897599999987</v>
      </c>
      <c r="T916" s="10">
        <v>5932.6313</v>
      </c>
      <c r="U916" s="10">
        <v>8029.6602000000003</v>
      </c>
      <c r="V916" s="10">
        <v>4.4493757575757593</v>
      </c>
      <c r="W916" s="11">
        <v>0.15097151515151511</v>
      </c>
      <c r="X916" s="11">
        <v>3.7367273433961619</v>
      </c>
      <c r="Z916" s="10">
        <v>37.340000000000003</v>
      </c>
      <c r="AA916" s="122">
        <f t="shared" si="185"/>
        <v>23.550879999999999</v>
      </c>
      <c r="AB916" s="122">
        <f t="shared" si="186"/>
        <v>0</v>
      </c>
      <c r="AC916" t="s">
        <v>1326</v>
      </c>
    </row>
    <row r="917" spans="1:29" x14ac:dyDescent="0.35">
      <c r="A917" s="101" t="s">
        <v>183</v>
      </c>
      <c r="B917" s="110">
        <v>5</v>
      </c>
      <c r="C917" s="110" t="s">
        <v>45</v>
      </c>
      <c r="D917" s="110">
        <v>2</v>
      </c>
      <c r="E917" s="110">
        <v>3003</v>
      </c>
      <c r="F917" s="110">
        <v>3004</v>
      </c>
      <c r="G917" s="110">
        <v>2972.12</v>
      </c>
      <c r="H917" s="110"/>
      <c r="I917" s="110">
        <v>76</v>
      </c>
      <c r="J917" s="110">
        <v>30.5</v>
      </c>
      <c r="K917" s="110">
        <v>0.2</v>
      </c>
      <c r="L917" s="110"/>
      <c r="M917" s="78"/>
      <c r="N917" s="110" t="s">
        <v>184</v>
      </c>
      <c r="O917" s="110"/>
      <c r="P917" s="10">
        <v>166.005</v>
      </c>
      <c r="R917" s="9">
        <v>0.10216606060606058</v>
      </c>
      <c r="S917" s="10">
        <v>1840.3897599999987</v>
      </c>
      <c r="T917" s="10">
        <v>5932.6313</v>
      </c>
      <c r="U917" s="10">
        <v>8029.6602000000003</v>
      </c>
      <c r="V917" s="10">
        <v>4.4493757575757593</v>
      </c>
      <c r="W917" s="11">
        <v>0.15097151515151511</v>
      </c>
      <c r="X917" s="11">
        <v>3.7367273433961619</v>
      </c>
      <c r="Z917" s="10">
        <f t="shared" ref="Z917:Z918" si="191">Z916</f>
        <v>37.340000000000003</v>
      </c>
      <c r="AA917" s="122">
        <f t="shared" si="185"/>
        <v>23.550879999999999</v>
      </c>
      <c r="AB917" s="122">
        <f t="shared" si="186"/>
        <v>0</v>
      </c>
      <c r="AC917" t="s">
        <v>1327</v>
      </c>
    </row>
    <row r="918" spans="1:29" x14ac:dyDescent="0.35">
      <c r="A918" s="101" t="s">
        <v>183</v>
      </c>
      <c r="B918" s="110">
        <v>5</v>
      </c>
      <c r="C918" s="110" t="s">
        <v>45</v>
      </c>
      <c r="D918" s="110">
        <v>1</v>
      </c>
      <c r="E918" s="110">
        <v>3017</v>
      </c>
      <c r="F918" s="110">
        <v>3017.5</v>
      </c>
      <c r="G918" s="110">
        <v>2985.97</v>
      </c>
      <c r="H918" s="110"/>
      <c r="I918" s="110">
        <v>76</v>
      </c>
      <c r="J918" s="110">
        <v>30.5</v>
      </c>
      <c r="K918" s="110">
        <v>0.2</v>
      </c>
      <c r="L918" s="110"/>
      <c r="M918" s="78"/>
      <c r="N918" s="110" t="s">
        <v>184</v>
      </c>
      <c r="O918" s="110"/>
      <c r="P918" s="10">
        <v>166.005</v>
      </c>
      <c r="R918" s="9">
        <v>0.10216606060606058</v>
      </c>
      <c r="S918" s="10">
        <v>1840.3897599999987</v>
      </c>
      <c r="T918" s="10">
        <v>5932.6313</v>
      </c>
      <c r="U918" s="10">
        <v>8029.6602000000003</v>
      </c>
      <c r="V918" s="10">
        <v>4.4493757575757593</v>
      </c>
      <c r="W918" s="11">
        <v>0.15097151515151511</v>
      </c>
      <c r="X918" s="11">
        <v>3.7367273433961619</v>
      </c>
      <c r="Z918" s="10">
        <f t="shared" si="191"/>
        <v>37.340000000000003</v>
      </c>
      <c r="AA918" s="122">
        <f t="shared" si="185"/>
        <v>23.550879999999999</v>
      </c>
      <c r="AB918" s="122">
        <f t="shared" si="186"/>
        <v>0</v>
      </c>
      <c r="AC918" t="s">
        <v>1328</v>
      </c>
    </row>
    <row r="919" spans="1:29" x14ac:dyDescent="0.35">
      <c r="A919" s="101" t="s">
        <v>183</v>
      </c>
      <c r="B919" s="110">
        <v>4</v>
      </c>
      <c r="C919" s="110" t="s">
        <v>44</v>
      </c>
      <c r="D919" s="110">
        <v>3</v>
      </c>
      <c r="E919" s="110">
        <v>3053.3</v>
      </c>
      <c r="F919" s="110">
        <v>3054.4</v>
      </c>
      <c r="G919" s="110">
        <v>3021.85</v>
      </c>
      <c r="I919" s="110">
        <v>304</v>
      </c>
      <c r="J919" s="110">
        <v>9</v>
      </c>
      <c r="K919" s="110">
        <v>0.3</v>
      </c>
      <c r="L919" s="110"/>
      <c r="M919" s="78"/>
      <c r="N919" s="110">
        <v>362</v>
      </c>
      <c r="O919" s="110"/>
      <c r="P919" s="10">
        <v>265.46199999999999</v>
      </c>
      <c r="R919" s="9">
        <v>0.10219664948453605</v>
      </c>
      <c r="S919" s="10">
        <v>1643.8817729381437</v>
      </c>
      <c r="T919" s="10">
        <v>6284.2075000000004</v>
      </c>
      <c r="U919" s="10">
        <v>8048.335</v>
      </c>
      <c r="V919" s="10">
        <v>3.4776621134020633</v>
      </c>
      <c r="W919" s="11">
        <v>0.15413994845360815</v>
      </c>
      <c r="X919" s="11">
        <v>8.9713827821160343</v>
      </c>
      <c r="Z919" s="10">
        <v>30</v>
      </c>
      <c r="AA919" s="122">
        <f t="shared" si="185"/>
        <v>41.696639999999995</v>
      </c>
      <c r="AB919" s="122">
        <f t="shared" si="186"/>
        <v>0</v>
      </c>
      <c r="AC919" t="s">
        <v>1329</v>
      </c>
    </row>
    <row r="920" spans="1:29" x14ac:dyDescent="0.35">
      <c r="A920" s="101" t="s">
        <v>183</v>
      </c>
      <c r="B920" s="110">
        <v>4</v>
      </c>
      <c r="C920" s="110" t="s">
        <v>44</v>
      </c>
      <c r="D920" s="110">
        <v>2</v>
      </c>
      <c r="E920" s="110">
        <v>3084.9</v>
      </c>
      <c r="F920" s="110">
        <v>3086</v>
      </c>
      <c r="G920" s="110">
        <v>3053.09</v>
      </c>
      <c r="I920" s="110">
        <v>131</v>
      </c>
      <c r="J920" s="110">
        <v>21</v>
      </c>
      <c r="K920" s="110">
        <v>0.3</v>
      </c>
      <c r="L920" s="110"/>
      <c r="M920" s="78"/>
      <c r="N920" s="110">
        <v>362</v>
      </c>
      <c r="O920" s="110"/>
      <c r="P920" s="10">
        <v>265.46199999999999</v>
      </c>
      <c r="R920" s="9">
        <v>0.10219664948453605</v>
      </c>
      <c r="S920" s="10">
        <v>1643.8817729381437</v>
      </c>
      <c r="T920" s="10">
        <v>6284.2075000000004</v>
      </c>
      <c r="U920" s="10">
        <v>8048.335</v>
      </c>
      <c r="V920" s="10">
        <v>3.4776621134020633</v>
      </c>
      <c r="W920" s="11">
        <v>0.15413994845360815</v>
      </c>
      <c r="X920" s="11">
        <v>8.9713827821160343</v>
      </c>
      <c r="Z920" s="10">
        <f t="shared" ref="Z920:Z921" si="192">Z919</f>
        <v>30</v>
      </c>
      <c r="AA920" s="122">
        <f t="shared" si="185"/>
        <v>41.925239999999995</v>
      </c>
      <c r="AB920" s="122">
        <f t="shared" si="186"/>
        <v>0</v>
      </c>
      <c r="AC920" t="s">
        <v>1330</v>
      </c>
    </row>
    <row r="921" spans="1:29" x14ac:dyDescent="0.35">
      <c r="A921" s="101" t="s">
        <v>183</v>
      </c>
      <c r="B921" s="110">
        <v>4</v>
      </c>
      <c r="C921" s="110" t="s">
        <v>44</v>
      </c>
      <c r="D921" s="110">
        <v>1</v>
      </c>
      <c r="E921" s="110">
        <v>3099.8</v>
      </c>
      <c r="F921" s="110">
        <v>3101.1</v>
      </c>
      <c r="G921" s="110">
        <v>3067.81</v>
      </c>
      <c r="I921" s="110">
        <v>246</v>
      </c>
      <c r="J921" s="110">
        <v>12</v>
      </c>
      <c r="K921" s="110">
        <v>0.3</v>
      </c>
      <c r="L921" s="110"/>
      <c r="M921" s="78"/>
      <c r="N921" s="110">
        <v>362</v>
      </c>
      <c r="O921" s="110"/>
      <c r="P921" s="10">
        <v>265.46199999999999</v>
      </c>
      <c r="R921" s="9">
        <v>0.10219664948453605</v>
      </c>
      <c r="S921" s="10">
        <v>1643.8817729381437</v>
      </c>
      <c r="T921" s="10">
        <v>6284.2075000000004</v>
      </c>
      <c r="U921" s="10">
        <v>8048.335</v>
      </c>
      <c r="V921" s="10">
        <v>3.4776621134020633</v>
      </c>
      <c r="W921" s="11">
        <v>0.15413994845360815</v>
      </c>
      <c r="X921" s="11">
        <v>8.9713827821160343</v>
      </c>
      <c r="Z921" s="10">
        <f t="shared" si="192"/>
        <v>30</v>
      </c>
      <c r="AA921" s="122">
        <f t="shared" si="185"/>
        <v>44.988480000000003</v>
      </c>
      <c r="AB921" s="122">
        <f t="shared" si="186"/>
        <v>0</v>
      </c>
      <c r="AC921" t="s">
        <v>1331</v>
      </c>
    </row>
    <row r="922" spans="1:29" x14ac:dyDescent="0.35">
      <c r="A922" s="101" t="s">
        <v>183</v>
      </c>
      <c r="B922" s="110">
        <v>3</v>
      </c>
      <c r="C922" s="110" t="s">
        <v>44</v>
      </c>
      <c r="D922" s="110">
        <v>2</v>
      </c>
      <c r="E922" s="110">
        <v>3150.4</v>
      </c>
      <c r="F922" s="110">
        <v>3152</v>
      </c>
      <c r="G922" s="110">
        <v>3117.83</v>
      </c>
      <c r="I922" s="110">
        <v>140</v>
      </c>
      <c r="J922" s="110">
        <v>18</v>
      </c>
      <c r="K922" s="110">
        <v>0.4</v>
      </c>
      <c r="L922" s="110"/>
      <c r="M922" s="78"/>
      <c r="N922" s="110">
        <v>174</v>
      </c>
      <c r="O922" s="110"/>
      <c r="P922" s="10">
        <v>217.33699999999999</v>
      </c>
      <c r="R922" s="9">
        <v>0.11657302631578947</v>
      </c>
      <c r="S922" s="10">
        <v>1420.3880960526312</v>
      </c>
      <c r="T922" s="10">
        <v>6726.2816999999995</v>
      </c>
      <c r="U922" s="10">
        <v>7864.9853999999996</v>
      </c>
      <c r="V922" s="10">
        <v>3.5010315789473658</v>
      </c>
      <c r="W922" s="11">
        <v>0.20780855263157899</v>
      </c>
      <c r="X922" s="11">
        <v>4.7382662161080038</v>
      </c>
      <c r="Z922" s="10">
        <v>25</v>
      </c>
      <c r="AA922" s="122">
        <f t="shared" si="185"/>
        <v>51.206399999999995</v>
      </c>
      <c r="AB922" s="122">
        <f t="shared" si="186"/>
        <v>0</v>
      </c>
      <c r="AC922" t="s">
        <v>1332</v>
      </c>
    </row>
    <row r="923" spans="1:29" x14ac:dyDescent="0.35">
      <c r="A923" s="101" t="s">
        <v>183</v>
      </c>
      <c r="B923" s="110">
        <v>3</v>
      </c>
      <c r="C923" s="110" t="s">
        <v>44</v>
      </c>
      <c r="D923" s="110">
        <v>1</v>
      </c>
      <c r="E923" s="110">
        <v>3163.5</v>
      </c>
      <c r="F923" s="110">
        <v>3164.8</v>
      </c>
      <c r="G923" s="110">
        <v>3130.78</v>
      </c>
      <c r="I923" s="110">
        <v>234.7</v>
      </c>
      <c r="J923" s="110">
        <v>12</v>
      </c>
      <c r="K923" s="110">
        <v>0.4</v>
      </c>
      <c r="L923" s="110"/>
      <c r="M923" s="78"/>
      <c r="N923" s="110">
        <v>174</v>
      </c>
      <c r="O923" s="110"/>
      <c r="P923" s="10">
        <v>217.33699999999999</v>
      </c>
      <c r="R923" s="9">
        <v>0.11657302631578947</v>
      </c>
      <c r="S923" s="10">
        <v>1420.3880960526312</v>
      </c>
      <c r="T923" s="10">
        <v>6726.2816999999995</v>
      </c>
      <c r="U923" s="10">
        <v>7864.9853999999996</v>
      </c>
      <c r="V923" s="10">
        <v>3.5010315789473658</v>
      </c>
      <c r="W923" s="11">
        <v>0.20780855263157899</v>
      </c>
      <c r="X923" s="11">
        <v>4.7382662161080038</v>
      </c>
      <c r="Z923" s="10">
        <f>Z922</f>
        <v>25</v>
      </c>
      <c r="AA923" s="122">
        <f t="shared" si="185"/>
        <v>57.229247999999998</v>
      </c>
      <c r="AB923" s="122">
        <f t="shared" si="186"/>
        <v>0</v>
      </c>
      <c r="AC923" t="s">
        <v>1333</v>
      </c>
    </row>
    <row r="924" spans="1:29" x14ac:dyDescent="0.35">
      <c r="A924" s="101" t="s">
        <v>183</v>
      </c>
      <c r="B924" s="110">
        <v>2</v>
      </c>
      <c r="C924" s="110" t="s">
        <v>44</v>
      </c>
      <c r="D924" s="110">
        <v>2</v>
      </c>
      <c r="E924" s="110">
        <v>3226.2</v>
      </c>
      <c r="F924" s="110">
        <v>3227.4</v>
      </c>
      <c r="G924" s="110">
        <v>3192.76</v>
      </c>
      <c r="I924" s="110">
        <v>131</v>
      </c>
      <c r="J924" s="110">
        <v>17</v>
      </c>
      <c r="K924" s="110">
        <v>0.3</v>
      </c>
      <c r="L924" s="110"/>
      <c r="M924" s="78"/>
      <c r="N924" s="110">
        <v>150</v>
      </c>
      <c r="O924" s="110"/>
      <c r="P924" s="10">
        <v>111.943</v>
      </c>
      <c r="R924" s="9">
        <v>0.10908082901554403</v>
      </c>
      <c r="S924" s="10">
        <v>1510.0923590673558</v>
      </c>
      <c r="T924" s="10">
        <v>6345.6079</v>
      </c>
      <c r="U924" s="10">
        <v>8384.4159999999993</v>
      </c>
      <c r="V924" s="10">
        <v>4.0886751295336792</v>
      </c>
      <c r="W924" s="11">
        <v>0.17300984455958557</v>
      </c>
      <c r="X924" s="11">
        <v>5.0088794213879959</v>
      </c>
      <c r="Z924" s="10">
        <v>23.8</v>
      </c>
      <c r="AA924" s="122">
        <f t="shared" si="185"/>
        <v>33.939480000000003</v>
      </c>
      <c r="AB924" s="122">
        <f t="shared" si="186"/>
        <v>0</v>
      </c>
      <c r="AC924" t="s">
        <v>1334</v>
      </c>
    </row>
    <row r="925" spans="1:29" x14ac:dyDescent="0.35">
      <c r="A925" s="101" t="s">
        <v>183</v>
      </c>
      <c r="B925" s="110">
        <v>2</v>
      </c>
      <c r="C925" s="110" t="s">
        <v>44</v>
      </c>
      <c r="D925" s="110">
        <v>1</v>
      </c>
      <c r="E925" s="110">
        <v>3256.5</v>
      </c>
      <c r="F925" s="110">
        <v>3257.7</v>
      </c>
      <c r="G925" s="110">
        <v>3222.71</v>
      </c>
      <c r="I925" s="110">
        <v>195</v>
      </c>
      <c r="J925" s="110">
        <v>13</v>
      </c>
      <c r="K925" s="110">
        <v>0.3</v>
      </c>
      <c r="L925" s="110"/>
      <c r="M925" s="78"/>
      <c r="N925" s="110">
        <v>150</v>
      </c>
      <c r="O925" s="110"/>
      <c r="P925" s="10">
        <v>111.943</v>
      </c>
      <c r="R925" s="9">
        <v>0.10908082901554403</v>
      </c>
      <c r="S925" s="10">
        <v>1510.0923590673558</v>
      </c>
      <c r="T925" s="10">
        <v>6345.6079</v>
      </c>
      <c r="U925" s="10">
        <v>8384.4159999999993</v>
      </c>
      <c r="V925" s="10">
        <v>4.0886751295336792</v>
      </c>
      <c r="W925" s="11">
        <v>0.17300984455958557</v>
      </c>
      <c r="X925" s="11">
        <v>5.0088794213879959</v>
      </c>
      <c r="Z925" s="10">
        <f>Z924</f>
        <v>23.8</v>
      </c>
      <c r="AA925" s="122">
        <f t="shared" si="185"/>
        <v>38.633400000000002</v>
      </c>
      <c r="AB925" s="122">
        <f t="shared" si="186"/>
        <v>0</v>
      </c>
      <c r="AC925" t="s">
        <v>1335</v>
      </c>
    </row>
    <row r="926" spans="1:29" x14ac:dyDescent="0.35">
      <c r="A926" s="101" t="s">
        <v>183</v>
      </c>
      <c r="B926" s="110">
        <v>1</v>
      </c>
      <c r="C926" s="110" t="s">
        <v>44</v>
      </c>
      <c r="D926" s="110">
        <v>1</v>
      </c>
      <c r="E926" s="110">
        <v>3395.1</v>
      </c>
      <c r="F926" s="110">
        <v>3400</v>
      </c>
      <c r="G926" s="110">
        <v>3359.71</v>
      </c>
      <c r="I926" s="110">
        <v>134</v>
      </c>
      <c r="J926" s="110">
        <v>31</v>
      </c>
      <c r="K926" s="110">
        <v>0.3</v>
      </c>
      <c r="L926" s="110"/>
      <c r="M926" s="78"/>
      <c r="N926" s="110">
        <v>281</v>
      </c>
      <c r="O926" s="110"/>
      <c r="P926" s="48">
        <v>149.08600000000001</v>
      </c>
      <c r="R926" s="47">
        <v>0.14875670103092778</v>
      </c>
      <c r="S926" s="48">
        <v>1007.6280963917529</v>
      </c>
      <c r="T926" s="48">
        <v>6792.8198000000002</v>
      </c>
      <c r="U926" s="48">
        <v>8255.6972999999998</v>
      </c>
      <c r="V926" s="48">
        <v>3.6549489690721657</v>
      </c>
      <c r="W926" s="49">
        <v>0.35069329896907236</v>
      </c>
      <c r="X926" s="49">
        <v>10.205673012539973</v>
      </c>
      <c r="Z926" s="10">
        <v>25.6</v>
      </c>
      <c r="AA926" s="122">
        <f t="shared" si="185"/>
        <v>63.306959999999997</v>
      </c>
      <c r="AB926" s="122">
        <f t="shared" si="186"/>
        <v>0</v>
      </c>
      <c r="AC926" t="s">
        <v>1336</v>
      </c>
    </row>
    <row r="927" spans="1:29" x14ac:dyDescent="0.35">
      <c r="A927" s="101" t="s">
        <v>185</v>
      </c>
      <c r="B927" s="110">
        <v>7</v>
      </c>
      <c r="C927" s="110" t="s">
        <v>46</v>
      </c>
      <c r="D927" s="110">
        <v>3</v>
      </c>
      <c r="E927" s="110">
        <v>2731</v>
      </c>
      <c r="F927" s="110">
        <v>2731.8</v>
      </c>
      <c r="G927" s="110">
        <v>2703.07</v>
      </c>
      <c r="H927" s="110"/>
      <c r="I927" s="126">
        <v>94.483389210606518</v>
      </c>
      <c r="J927" s="110">
        <v>6.0999999999999091</v>
      </c>
      <c r="K927" s="110">
        <v>0.31</v>
      </c>
      <c r="L927" s="78"/>
      <c r="M927" s="78"/>
      <c r="N927" s="110">
        <v>520</v>
      </c>
      <c r="O927" s="110"/>
      <c r="P927" s="10">
        <v>237.203</v>
      </c>
      <c r="R927" s="9">
        <v>0.19022980392156852</v>
      </c>
      <c r="S927" s="10">
        <v>1462.0279160784326</v>
      </c>
      <c r="T927" s="10">
        <v>5661.8208000000004</v>
      </c>
      <c r="U927" s="10">
        <v>7322.5391</v>
      </c>
      <c r="V927" s="10">
        <v>1.9009164705882347</v>
      </c>
      <c r="W927" s="11">
        <v>1.6603517647058821</v>
      </c>
      <c r="X927" s="11">
        <v>63.51155421260264</v>
      </c>
      <c r="Y927" s="78"/>
      <c r="Z927" s="10">
        <v>36.15</v>
      </c>
      <c r="AA927" s="122">
        <f t="shared" si="185"/>
        <v>9.0763389210605165</v>
      </c>
      <c r="AB927" s="122">
        <f t="shared" si="186"/>
        <v>0</v>
      </c>
      <c r="AC927" t="s">
        <v>1337</v>
      </c>
    </row>
    <row r="928" spans="1:29" x14ac:dyDescent="0.35">
      <c r="A928" s="101" t="s">
        <v>185</v>
      </c>
      <c r="B928" s="110">
        <v>7</v>
      </c>
      <c r="C928" s="110" t="s">
        <v>46</v>
      </c>
      <c r="D928" s="110">
        <v>2</v>
      </c>
      <c r="E928" s="110">
        <v>2743.5</v>
      </c>
      <c r="F928" s="110">
        <v>2744.3</v>
      </c>
      <c r="G928" s="110">
        <v>2715.29</v>
      </c>
      <c r="H928" s="110"/>
      <c r="I928" s="126">
        <v>134.1054556537641</v>
      </c>
      <c r="J928" s="110">
        <v>6</v>
      </c>
      <c r="K928" s="110">
        <v>0.31</v>
      </c>
      <c r="L928" s="78"/>
      <c r="M928" s="78"/>
      <c r="N928" s="110">
        <v>520</v>
      </c>
      <c r="O928" s="110"/>
      <c r="P928" s="10">
        <v>237.203</v>
      </c>
      <c r="R928" s="9">
        <v>0.19022980392156852</v>
      </c>
      <c r="S928" s="10">
        <v>1462.0279160784326</v>
      </c>
      <c r="T928" s="10">
        <v>5661.8208000000004</v>
      </c>
      <c r="U928" s="10">
        <v>7322.5391</v>
      </c>
      <c r="V928" s="10">
        <v>1.9009164705882347</v>
      </c>
      <c r="W928" s="11">
        <v>1.6603517647058821</v>
      </c>
      <c r="X928" s="11">
        <v>63.51155421260264</v>
      </c>
      <c r="Y928" s="78"/>
      <c r="Z928" s="10">
        <f t="shared" ref="Z928:Z929" si="193">Z927</f>
        <v>36.15</v>
      </c>
      <c r="AA928" s="122">
        <f t="shared" si="185"/>
        <v>12.67135629381286</v>
      </c>
      <c r="AB928" s="122">
        <f t="shared" si="186"/>
        <v>0</v>
      </c>
      <c r="AC928" t="s">
        <v>1338</v>
      </c>
    </row>
    <row r="929" spans="1:29" x14ac:dyDescent="0.35">
      <c r="A929" s="101" t="s">
        <v>185</v>
      </c>
      <c r="B929" s="110">
        <v>7</v>
      </c>
      <c r="C929" s="110" t="s">
        <v>46</v>
      </c>
      <c r="D929" s="110">
        <v>1</v>
      </c>
      <c r="E929" s="110">
        <v>2777</v>
      </c>
      <c r="F929" s="110">
        <v>2777.8</v>
      </c>
      <c r="G929" s="110">
        <v>2748.11</v>
      </c>
      <c r="H929" s="110"/>
      <c r="I929" s="126">
        <v>64.004876562023767</v>
      </c>
      <c r="J929" s="110">
        <v>9.1999999999998181</v>
      </c>
      <c r="K929" s="110">
        <v>0.31</v>
      </c>
      <c r="L929" s="78"/>
      <c r="M929" s="78"/>
      <c r="N929" s="110">
        <v>520</v>
      </c>
      <c r="O929" s="110"/>
      <c r="P929" s="10">
        <v>237.203</v>
      </c>
      <c r="R929" s="9">
        <v>0.19022980392156852</v>
      </c>
      <c r="S929" s="10">
        <v>1462.0279160784326</v>
      </c>
      <c r="T929" s="10">
        <v>5661.8208000000004</v>
      </c>
      <c r="U929" s="10">
        <v>7322.5391</v>
      </c>
      <c r="V929" s="10">
        <v>1.9009164705882347</v>
      </c>
      <c r="W929" s="11">
        <v>1.6603517647058821</v>
      </c>
      <c r="X929" s="11">
        <v>63.51155421260264</v>
      </c>
      <c r="Y929" s="78"/>
      <c r="Z929" s="10">
        <f t="shared" si="193"/>
        <v>36.15</v>
      </c>
      <c r="AA929" s="122">
        <f t="shared" si="185"/>
        <v>9.2731289241083203</v>
      </c>
      <c r="AB929" s="122">
        <f t="shared" si="186"/>
        <v>0</v>
      </c>
      <c r="AC929" t="s">
        <v>1339</v>
      </c>
    </row>
    <row r="930" spans="1:29" x14ac:dyDescent="0.35">
      <c r="A930" s="101" t="s">
        <v>185</v>
      </c>
      <c r="B930" s="110">
        <v>6</v>
      </c>
      <c r="C930" s="110" t="s">
        <v>45</v>
      </c>
      <c r="D930" s="110">
        <v>1</v>
      </c>
      <c r="E930" s="110">
        <v>2920</v>
      </c>
      <c r="F930" s="110">
        <v>2924</v>
      </c>
      <c r="G930" s="110">
        <v>2888.54</v>
      </c>
      <c r="H930" s="110"/>
      <c r="I930" s="126">
        <v>115.81834806461444</v>
      </c>
      <c r="J930" s="110">
        <v>21.640000000000327</v>
      </c>
      <c r="K930" s="110">
        <v>0.39</v>
      </c>
      <c r="L930" s="78"/>
      <c r="M930" s="78"/>
      <c r="N930" s="110">
        <v>650</v>
      </c>
      <c r="O930" s="110"/>
      <c r="P930" s="10">
        <v>270.69799999999998</v>
      </c>
      <c r="R930" s="9">
        <v>0.11780638297872344</v>
      </c>
      <c r="S930" s="10">
        <v>1551.5630893617022</v>
      </c>
      <c r="T930" s="10">
        <v>5635.9502000000002</v>
      </c>
      <c r="U930" s="10">
        <v>6772.8407999999999</v>
      </c>
      <c r="V930" s="10">
        <v>3.2655368794326218</v>
      </c>
      <c r="W930" s="11">
        <v>0.18660141843971617</v>
      </c>
      <c r="X930" s="11">
        <v>3.9468125950560307</v>
      </c>
      <c r="Y930" s="78"/>
      <c r="Z930" s="10">
        <v>37.619999999999997</v>
      </c>
      <c r="AA930" s="122">
        <f t="shared" si="185"/>
        <v>49.654994940567647</v>
      </c>
      <c r="AB930" s="122">
        <f t="shared" si="186"/>
        <v>0</v>
      </c>
      <c r="AC930" t="s">
        <v>1340</v>
      </c>
    </row>
    <row r="931" spans="1:29" x14ac:dyDescent="0.35">
      <c r="A931" s="101" t="s">
        <v>185</v>
      </c>
      <c r="B931" s="110">
        <v>5</v>
      </c>
      <c r="C931" s="110" t="s">
        <v>45</v>
      </c>
      <c r="D931" s="110">
        <v>3</v>
      </c>
      <c r="E931" s="110">
        <v>2964.9</v>
      </c>
      <c r="F931" s="110">
        <v>2965.7</v>
      </c>
      <c r="G931" s="110">
        <v>2932.53</v>
      </c>
      <c r="H931" s="110"/>
      <c r="I931" s="126">
        <v>76.196281621456876</v>
      </c>
      <c r="J931" s="110">
        <v>9.1399999999998727</v>
      </c>
      <c r="K931" s="110">
        <v>0.18</v>
      </c>
      <c r="L931" s="78"/>
      <c r="M931" s="78"/>
      <c r="N931" s="110">
        <v>296</v>
      </c>
      <c r="O931" s="110"/>
      <c r="P931" s="10">
        <v>265.33499999999998</v>
      </c>
      <c r="R931" s="9">
        <v>8.0594117647058913E-2</v>
      </c>
      <c r="S931" s="10">
        <v>2143.106880276815</v>
      </c>
      <c r="T931" s="10">
        <v>6016.1010999999999</v>
      </c>
      <c r="U931" s="10">
        <v>7004.8158999999996</v>
      </c>
      <c r="V931" s="10">
        <v>3.9514093425605514</v>
      </c>
      <c r="W931" s="11">
        <v>0.1103525951557093</v>
      </c>
      <c r="X931" s="11">
        <v>4.7840184487080446</v>
      </c>
      <c r="Y931" s="78"/>
      <c r="Z931" s="10">
        <v>35.409999999999997</v>
      </c>
      <c r="AA931" s="122">
        <f t="shared" si="185"/>
        <v>6.3681926241998505</v>
      </c>
      <c r="AB931" s="122">
        <f t="shared" si="186"/>
        <v>0</v>
      </c>
      <c r="AC931" t="s">
        <v>1341</v>
      </c>
    </row>
    <row r="932" spans="1:29" x14ac:dyDescent="0.35">
      <c r="A932" s="101" t="s">
        <v>185</v>
      </c>
      <c r="B932" s="110">
        <v>5</v>
      </c>
      <c r="C932" s="110" t="s">
        <v>45</v>
      </c>
      <c r="D932" s="110">
        <v>2</v>
      </c>
      <c r="E932" s="110">
        <v>2987</v>
      </c>
      <c r="F932" s="110">
        <v>2987.8</v>
      </c>
      <c r="G932" s="110">
        <v>2954.19</v>
      </c>
      <c r="H932" s="110"/>
      <c r="I932" s="126">
        <v>295.64157269125263</v>
      </c>
      <c r="J932" s="110">
        <v>12.190000000000055</v>
      </c>
      <c r="K932" s="110">
        <v>0.38</v>
      </c>
      <c r="L932" s="78"/>
      <c r="M932" s="78"/>
      <c r="N932" s="110">
        <v>296</v>
      </c>
      <c r="O932" s="110"/>
      <c r="P932" s="10">
        <v>265.33499999999998</v>
      </c>
      <c r="R932" s="9">
        <v>8.0594117647058913E-2</v>
      </c>
      <c r="S932" s="10">
        <v>2143.106880276815</v>
      </c>
      <c r="T932" s="10">
        <v>6016.1010999999999</v>
      </c>
      <c r="U932" s="10">
        <v>7004.8158999999996</v>
      </c>
      <c r="V932" s="10">
        <v>3.9514093425605514</v>
      </c>
      <c r="W932" s="11">
        <v>0.1103525951557093</v>
      </c>
      <c r="X932" s="11">
        <v>4.7840184487080446</v>
      </c>
      <c r="Y932" s="78"/>
      <c r="Z932" s="10">
        <f t="shared" ref="Z932:Z933" si="194">Z931</f>
        <v>35.409999999999997</v>
      </c>
      <c r="AA932" s="122">
        <f t="shared" si="185"/>
        <v>69.569121365437667</v>
      </c>
      <c r="AB932" s="122">
        <f t="shared" si="186"/>
        <v>0</v>
      </c>
      <c r="AC932" t="s">
        <v>1342</v>
      </c>
    </row>
    <row r="933" spans="1:29" x14ac:dyDescent="0.35">
      <c r="A933" s="101" t="s">
        <v>185</v>
      </c>
      <c r="B933" s="110">
        <v>5</v>
      </c>
      <c r="C933" s="110" t="s">
        <v>45</v>
      </c>
      <c r="D933" s="110">
        <v>1</v>
      </c>
      <c r="E933" s="110">
        <v>3022</v>
      </c>
      <c r="F933" s="110">
        <v>3022.8</v>
      </c>
      <c r="G933" s="110">
        <v>2988.47</v>
      </c>
      <c r="H933" s="110"/>
      <c r="I933" s="126">
        <v>64.004876562023767</v>
      </c>
      <c r="J933" s="110">
        <v>6.0899999999996908</v>
      </c>
      <c r="K933" s="110">
        <v>0.3</v>
      </c>
      <c r="L933" s="78"/>
      <c r="M933" s="78"/>
      <c r="N933" s="110">
        <v>296</v>
      </c>
      <c r="O933" s="110"/>
      <c r="P933" s="10">
        <v>265.33499999999998</v>
      </c>
      <c r="R933" s="9">
        <v>8.0594117647058913E-2</v>
      </c>
      <c r="S933" s="10">
        <v>2143.106880276815</v>
      </c>
      <c r="T933" s="10">
        <v>6016.1010999999999</v>
      </c>
      <c r="U933" s="10">
        <v>7004.8158999999996</v>
      </c>
      <c r="V933" s="10">
        <v>3.9514093425605514</v>
      </c>
      <c r="W933" s="11">
        <v>0.1103525951557093</v>
      </c>
      <c r="X933" s="11">
        <v>4.7840184487080446</v>
      </c>
      <c r="Y933" s="78"/>
      <c r="Z933" s="10">
        <f t="shared" si="194"/>
        <v>35.409999999999997</v>
      </c>
      <c r="AA933" s="122">
        <f t="shared" si="185"/>
        <v>5.9403950015236235</v>
      </c>
      <c r="AB933" s="122">
        <f t="shared" si="186"/>
        <v>0</v>
      </c>
      <c r="AC933" t="s">
        <v>1343</v>
      </c>
    </row>
    <row r="934" spans="1:29" x14ac:dyDescent="0.35">
      <c r="A934" s="101" t="s">
        <v>185</v>
      </c>
      <c r="B934" s="110">
        <v>4</v>
      </c>
      <c r="C934" s="110" t="s">
        <v>45</v>
      </c>
      <c r="D934" s="110">
        <v>3</v>
      </c>
      <c r="E934" s="110">
        <v>3115.5</v>
      </c>
      <c r="F934" s="110">
        <v>3116</v>
      </c>
      <c r="G934" s="110">
        <v>3080</v>
      </c>
      <c r="H934" s="110"/>
      <c r="I934" s="126">
        <v>109.72264553489789</v>
      </c>
      <c r="J934" s="110">
        <v>6.1399999999998727</v>
      </c>
      <c r="K934" s="110">
        <v>0.18</v>
      </c>
      <c r="L934" s="78"/>
      <c r="M934" s="78"/>
      <c r="N934" s="110">
        <v>384</v>
      </c>
      <c r="O934" s="110"/>
      <c r="P934" s="10">
        <v>268.63099999999997</v>
      </c>
      <c r="R934" s="9">
        <v>0.11078732394366199</v>
      </c>
      <c r="S934" s="10">
        <v>1639.4445588028173</v>
      </c>
      <c r="T934" s="10">
        <v>6085.3905999999997</v>
      </c>
      <c r="U934" s="10">
        <v>7593.4120999999996</v>
      </c>
      <c r="V934" s="10">
        <v>4.2413140845070441</v>
      </c>
      <c r="W934" s="11">
        <v>0.14909859154929589</v>
      </c>
      <c r="X934" s="11">
        <v>6.3519099580799754</v>
      </c>
      <c r="Y934" s="78"/>
      <c r="Z934" s="10">
        <v>36.6</v>
      </c>
      <c r="AA934" s="122">
        <f t="shared" si="185"/>
        <v>6.1602857665344644</v>
      </c>
      <c r="AB934" s="122">
        <f t="shared" si="186"/>
        <v>0</v>
      </c>
      <c r="AC934" t="s">
        <v>1344</v>
      </c>
    </row>
    <row r="935" spans="1:29" x14ac:dyDescent="0.35">
      <c r="A935" s="101" t="s">
        <v>185</v>
      </c>
      <c r="B935" s="110">
        <v>4</v>
      </c>
      <c r="C935" s="110" t="s">
        <v>45</v>
      </c>
      <c r="D935" s="110">
        <v>2</v>
      </c>
      <c r="E935" s="110">
        <v>3155</v>
      </c>
      <c r="F935" s="110">
        <v>3155.5</v>
      </c>
      <c r="G935" s="110">
        <v>3118.64</v>
      </c>
      <c r="H935" s="110"/>
      <c r="I935" s="126">
        <v>207.25388601036269</v>
      </c>
      <c r="J935" s="110">
        <v>21.699999999999818</v>
      </c>
      <c r="K935" s="110">
        <v>0.38</v>
      </c>
      <c r="L935" s="78"/>
      <c r="M935" s="78"/>
      <c r="N935" s="110">
        <v>384</v>
      </c>
      <c r="O935" s="110"/>
      <c r="P935" s="10">
        <v>268.63099999999997</v>
      </c>
      <c r="R935" s="9">
        <v>0.11078732394366199</v>
      </c>
      <c r="S935" s="10">
        <v>1639.4445588028173</v>
      </c>
      <c r="T935" s="10">
        <v>6085.3905999999997</v>
      </c>
      <c r="U935" s="10">
        <v>7593.4120999999996</v>
      </c>
      <c r="V935" s="10">
        <v>4.2413140845070441</v>
      </c>
      <c r="W935" s="11">
        <v>0.14909859154929589</v>
      </c>
      <c r="X935" s="11">
        <v>6.3519099580799754</v>
      </c>
      <c r="Y935" s="78"/>
      <c r="Z935" s="10">
        <f t="shared" ref="Z935:Z936" si="195">Z934</f>
        <v>36.6</v>
      </c>
      <c r="AA935" s="122">
        <f t="shared" si="185"/>
        <v>86.817989637304976</v>
      </c>
      <c r="AB935" s="122">
        <f t="shared" si="186"/>
        <v>0</v>
      </c>
      <c r="AC935" t="s">
        <v>1345</v>
      </c>
    </row>
    <row r="936" spans="1:29" x14ac:dyDescent="0.35">
      <c r="A936" s="101" t="s">
        <v>185</v>
      </c>
      <c r="B936" s="110">
        <v>4</v>
      </c>
      <c r="C936" s="110" t="s">
        <v>45</v>
      </c>
      <c r="D936" s="110">
        <v>1</v>
      </c>
      <c r="E936" s="110">
        <v>3181.5</v>
      </c>
      <c r="F936" s="110">
        <v>3182</v>
      </c>
      <c r="G936" s="110">
        <v>3144.56</v>
      </c>
      <c r="H936" s="110"/>
      <c r="I936" s="126">
        <v>380.98140810728432</v>
      </c>
      <c r="J936" s="110">
        <v>9.5</v>
      </c>
      <c r="K936" s="110">
        <v>0.3</v>
      </c>
      <c r="L936" s="78"/>
      <c r="M936" s="78"/>
      <c r="N936" s="110">
        <v>384</v>
      </c>
      <c r="O936" s="110"/>
      <c r="P936" s="10">
        <v>268.63099999999997</v>
      </c>
      <c r="R936" s="9">
        <v>0.11078732394366199</v>
      </c>
      <c r="S936" s="10">
        <v>1639.4445588028173</v>
      </c>
      <c r="T936" s="10">
        <v>6085.3905999999997</v>
      </c>
      <c r="U936" s="10">
        <v>7593.4120999999996</v>
      </c>
      <c r="V936" s="10">
        <v>4.2413140845070441</v>
      </c>
      <c r="W936" s="11">
        <v>0.14909859154929589</v>
      </c>
      <c r="X936" s="11">
        <v>6.3519099580799754</v>
      </c>
      <c r="Y936" s="78"/>
      <c r="Z936" s="10">
        <f t="shared" si="195"/>
        <v>36.6</v>
      </c>
      <c r="AA936" s="122">
        <f t="shared" si="185"/>
        <v>55.158488265772618</v>
      </c>
      <c r="AB936" s="122">
        <f t="shared" si="186"/>
        <v>0</v>
      </c>
      <c r="AC936" t="s">
        <v>1346</v>
      </c>
    </row>
    <row r="937" spans="1:29" x14ac:dyDescent="0.35">
      <c r="A937" s="101" t="s">
        <v>185</v>
      </c>
      <c r="B937" s="110">
        <v>3</v>
      </c>
      <c r="C937" s="110" t="s">
        <v>44</v>
      </c>
      <c r="D937" s="110">
        <v>2</v>
      </c>
      <c r="E937" s="110">
        <v>3227.6</v>
      </c>
      <c r="F937" s="110">
        <v>3228.8</v>
      </c>
      <c r="G937" s="110">
        <v>3189.65</v>
      </c>
      <c r="H937" s="110"/>
      <c r="I937" s="110">
        <v>58</v>
      </c>
      <c r="J937" s="110">
        <v>42</v>
      </c>
      <c r="K937" s="110">
        <v>0.32</v>
      </c>
      <c r="L937" s="78"/>
      <c r="M937" s="78"/>
      <c r="N937" s="110">
        <v>118</v>
      </c>
      <c r="O937" s="110"/>
      <c r="P937" s="10">
        <v>222.946</v>
      </c>
      <c r="R937" s="9">
        <v>0.11505418181818181</v>
      </c>
      <c r="S937" s="10">
        <v>1415.7519705454542</v>
      </c>
      <c r="T937" s="10">
        <v>6343.9556000000002</v>
      </c>
      <c r="U937" s="10">
        <v>6649.3823000000002</v>
      </c>
      <c r="V937" s="10">
        <v>4.3720436363636397</v>
      </c>
      <c r="W937" s="11">
        <v>0.20889236363636388</v>
      </c>
      <c r="X937" s="11">
        <v>8.6172305003279792</v>
      </c>
      <c r="Y937" s="78"/>
      <c r="Z937" s="10">
        <v>26.6</v>
      </c>
      <c r="AA937" s="122">
        <f t="shared" si="185"/>
        <v>39.599615999999997</v>
      </c>
      <c r="AB937" s="122">
        <f t="shared" si="186"/>
        <v>0</v>
      </c>
      <c r="AC937" t="s">
        <v>1347</v>
      </c>
    </row>
    <row r="938" spans="1:29" x14ac:dyDescent="0.35">
      <c r="A938" s="101" t="s">
        <v>185</v>
      </c>
      <c r="B938" s="110">
        <v>3</v>
      </c>
      <c r="C938" s="110" t="s">
        <v>44</v>
      </c>
      <c r="D938" s="110">
        <v>1</v>
      </c>
      <c r="E938" s="110">
        <v>3246.5</v>
      </c>
      <c r="F938" s="110">
        <v>3247.7</v>
      </c>
      <c r="G938" s="110">
        <v>3208.14</v>
      </c>
      <c r="H938" s="110"/>
      <c r="I938" s="110">
        <v>18</v>
      </c>
      <c r="J938" s="110">
        <v>42</v>
      </c>
      <c r="K938" s="110">
        <v>0.32</v>
      </c>
      <c r="L938" s="78"/>
      <c r="M938" s="78"/>
      <c r="N938" s="110">
        <v>118</v>
      </c>
      <c r="O938" s="110"/>
      <c r="P938" s="10">
        <v>222.946</v>
      </c>
      <c r="R938" s="9">
        <v>0.11505418181818181</v>
      </c>
      <c r="S938" s="10">
        <v>1415.7519705454542</v>
      </c>
      <c r="T938" s="10">
        <v>6343.9556000000002</v>
      </c>
      <c r="U938" s="10">
        <v>6649.3823000000002</v>
      </c>
      <c r="V938" s="10">
        <v>4.3720436363636397</v>
      </c>
      <c r="W938" s="11">
        <v>0.20889236363636388</v>
      </c>
      <c r="X938" s="11">
        <v>8.6172305003279792</v>
      </c>
      <c r="Y938" s="78"/>
      <c r="Z938" s="10">
        <f>Z937</f>
        <v>26.6</v>
      </c>
      <c r="AA938" s="122">
        <f t="shared" si="185"/>
        <v>12.289536</v>
      </c>
      <c r="AB938" s="122">
        <f t="shared" si="186"/>
        <v>0</v>
      </c>
      <c r="AC938" t="s">
        <v>1348</v>
      </c>
    </row>
    <row r="939" spans="1:29" x14ac:dyDescent="0.35">
      <c r="A939" s="99" t="s">
        <v>412</v>
      </c>
      <c r="B939" s="76">
        <v>1</v>
      </c>
      <c r="C939" s="99" t="s">
        <v>45</v>
      </c>
      <c r="D939" s="110">
        <v>1</v>
      </c>
      <c r="E939" s="99">
        <v>3316</v>
      </c>
      <c r="F939" s="99">
        <v>3318</v>
      </c>
      <c r="G939" s="99"/>
      <c r="H939" s="99">
        <v>40</v>
      </c>
      <c r="I939" s="99">
        <v>115</v>
      </c>
      <c r="J939" s="99">
        <v>80</v>
      </c>
      <c r="K939" s="99">
        <v>0.42699999999999999</v>
      </c>
      <c r="L939" s="99">
        <v>1000</v>
      </c>
      <c r="M939" s="99">
        <v>0.77</v>
      </c>
      <c r="N939" s="99">
        <v>163.5</v>
      </c>
      <c r="O939" s="99"/>
      <c r="P939" s="99"/>
      <c r="Q939" s="127"/>
      <c r="R939" s="128"/>
      <c r="T939" s="127"/>
      <c r="U939" s="127"/>
      <c r="V939" s="127"/>
      <c r="W939" s="99">
        <v>0.45500000000000002</v>
      </c>
      <c r="X939" s="129"/>
      <c r="Y939" s="99"/>
      <c r="Z939" s="99">
        <v>25</v>
      </c>
      <c r="AA939" s="122">
        <f t="shared" si="185"/>
        <v>199.56271999999998</v>
      </c>
      <c r="AB939" s="122">
        <f t="shared" si="186"/>
        <v>2341.9203747072602</v>
      </c>
      <c r="AC939" t="s">
        <v>1349</v>
      </c>
    </row>
    <row r="940" spans="1:29" x14ac:dyDescent="0.35">
      <c r="A940" s="99" t="s">
        <v>412</v>
      </c>
      <c r="B940" s="76">
        <v>2</v>
      </c>
      <c r="C940" s="99" t="s">
        <v>45</v>
      </c>
      <c r="D940" s="110">
        <v>1</v>
      </c>
      <c r="E940" s="99">
        <v>3136</v>
      </c>
      <c r="F940" s="99">
        <v>3138</v>
      </c>
      <c r="G940" s="99"/>
      <c r="H940" s="99">
        <v>40</v>
      </c>
      <c r="I940" s="99">
        <v>100</v>
      </c>
      <c r="J940" s="99">
        <v>46</v>
      </c>
      <c r="K940" s="99">
        <v>0.87</v>
      </c>
      <c r="L940" s="99">
        <v>1920</v>
      </c>
      <c r="M940" s="99">
        <v>0.63</v>
      </c>
      <c r="N940" s="99">
        <v>612.29999999999995</v>
      </c>
      <c r="O940" s="99"/>
      <c r="P940" s="99"/>
      <c r="Q940" s="127"/>
      <c r="R940" s="128"/>
      <c r="T940" s="127"/>
      <c r="U940" s="127"/>
      <c r="V940" s="127"/>
      <c r="W940" s="99">
        <v>0.2</v>
      </c>
      <c r="X940" s="129"/>
      <c r="Y940" s="99"/>
      <c r="Z940" s="99">
        <v>21</v>
      </c>
      <c r="AA940" s="122">
        <f t="shared" si="185"/>
        <v>203.30159999999998</v>
      </c>
      <c r="AB940" s="122">
        <f t="shared" si="186"/>
        <v>2206.8965517241381</v>
      </c>
      <c r="AC940" t="s">
        <v>1350</v>
      </c>
    </row>
    <row r="941" spans="1:29" x14ac:dyDescent="0.35">
      <c r="A941" s="99" t="s">
        <v>412</v>
      </c>
      <c r="B941" s="76">
        <v>3</v>
      </c>
      <c r="C941" s="99" t="s">
        <v>46</v>
      </c>
      <c r="D941" s="110">
        <v>1</v>
      </c>
      <c r="E941" s="99">
        <v>3066</v>
      </c>
      <c r="F941" s="99">
        <v>3068</v>
      </c>
      <c r="G941" s="99"/>
      <c r="H941" s="99">
        <v>40</v>
      </c>
      <c r="I941" s="99">
        <v>160</v>
      </c>
      <c r="J941" s="99">
        <v>40.700000000000003</v>
      </c>
      <c r="K941" s="99">
        <v>0.45</v>
      </c>
      <c r="L941" s="99">
        <v>1330</v>
      </c>
      <c r="M941" s="99">
        <v>0.62</v>
      </c>
      <c r="N941" s="99">
        <v>163.4</v>
      </c>
      <c r="O941" s="99"/>
      <c r="P941" s="99"/>
      <c r="Q941" s="127"/>
      <c r="R941" s="128"/>
      <c r="T941" s="127"/>
      <c r="U941" s="127"/>
      <c r="V941" s="127"/>
      <c r="W941" s="99">
        <v>0.02</v>
      </c>
      <c r="X941" s="129"/>
      <c r="Y941" s="99"/>
      <c r="Z941" s="99">
        <v>21</v>
      </c>
      <c r="AA941" s="122">
        <f t="shared" si="185"/>
        <v>148.86431999999999</v>
      </c>
      <c r="AB941" s="122">
        <f t="shared" si="186"/>
        <v>2955.5555555555557</v>
      </c>
      <c r="AC941" t="s">
        <v>1351</v>
      </c>
    </row>
    <row r="942" spans="1:29" x14ac:dyDescent="0.35">
      <c r="A942" s="99" t="s">
        <v>412</v>
      </c>
      <c r="B942" s="76">
        <v>4</v>
      </c>
      <c r="C942" s="99" t="s">
        <v>46</v>
      </c>
      <c r="D942" s="110">
        <v>1</v>
      </c>
      <c r="E942" s="99">
        <v>3009</v>
      </c>
      <c r="F942" s="99">
        <v>3011</v>
      </c>
      <c r="G942" s="99"/>
      <c r="H942" s="99">
        <v>40</v>
      </c>
      <c r="I942" s="99">
        <v>135.6</v>
      </c>
      <c r="J942" s="99">
        <v>54.4</v>
      </c>
      <c r="K942" s="99">
        <v>0.36</v>
      </c>
      <c r="L942" s="99">
        <v>774</v>
      </c>
      <c r="M942" s="99">
        <v>0.45</v>
      </c>
      <c r="N942" s="99">
        <v>357</v>
      </c>
      <c r="O942" s="99"/>
      <c r="P942" s="99"/>
      <c r="Q942" s="99"/>
      <c r="R942" s="99"/>
      <c r="S942" s="99"/>
      <c r="T942" s="99"/>
      <c r="U942" s="99"/>
      <c r="V942" s="99"/>
      <c r="W942" s="99">
        <v>5</v>
      </c>
      <c r="X942" s="99"/>
      <c r="Y942" s="99"/>
      <c r="Z942" s="99">
        <v>21</v>
      </c>
      <c r="AA942" s="122">
        <f t="shared" si="185"/>
        <v>134.90399231999999</v>
      </c>
      <c r="AB942" s="122">
        <f t="shared" si="186"/>
        <v>2150</v>
      </c>
      <c r="AC942" t="s">
        <v>1352</v>
      </c>
    </row>
    <row r="943" spans="1:29" x14ac:dyDescent="0.35">
      <c r="A943" s="99" t="s">
        <v>412</v>
      </c>
      <c r="B943" s="76">
        <v>5</v>
      </c>
      <c r="C943" s="99" t="s">
        <v>46</v>
      </c>
      <c r="D943" s="110">
        <v>1</v>
      </c>
      <c r="E943" s="99">
        <v>2945</v>
      </c>
      <c r="F943" s="99">
        <v>2947</v>
      </c>
      <c r="G943" s="99"/>
      <c r="H943" s="99">
        <v>40</v>
      </c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>
        <v>0.5</v>
      </c>
      <c r="X943" s="99"/>
      <c r="Y943" s="99"/>
      <c r="Z943" s="99">
        <v>20</v>
      </c>
      <c r="AA943" s="122">
        <f t="shared" si="185"/>
        <v>0</v>
      </c>
      <c r="AB943" s="122" t="e">
        <f t="shared" si="186"/>
        <v>#DIV/0!</v>
      </c>
      <c r="AC943" t="s">
        <v>1353</v>
      </c>
    </row>
  </sheetData>
  <conditionalFormatting sqref="S1">
    <cfRule type="cellIs" dxfId="26" priority="27" operator="greaterThan">
      <formula>2000</formula>
    </cfRule>
  </conditionalFormatting>
  <conditionalFormatting sqref="S2:S17">
    <cfRule type="cellIs" dxfId="25" priority="26" operator="greaterThan">
      <formula>2000</formula>
    </cfRule>
  </conditionalFormatting>
  <conditionalFormatting sqref="S24:U36">
    <cfRule type="cellIs" dxfId="24" priority="25" operator="lessThan">
      <formula>0.05</formula>
    </cfRule>
  </conditionalFormatting>
  <conditionalFormatting sqref="S62:S88">
    <cfRule type="cellIs" dxfId="23" priority="24" operator="greaterThan">
      <formula>2000</formula>
    </cfRule>
  </conditionalFormatting>
  <conditionalFormatting sqref="S89:S102">
    <cfRule type="cellIs" dxfId="22" priority="23" operator="greaterThan">
      <formula>2000</formula>
    </cfRule>
  </conditionalFormatting>
  <conditionalFormatting sqref="S103:S112">
    <cfRule type="cellIs" dxfId="21" priority="22" operator="greaterThan">
      <formula>2000</formula>
    </cfRule>
  </conditionalFormatting>
  <conditionalFormatting sqref="S141:S164">
    <cfRule type="cellIs" dxfId="20" priority="21" operator="greaterThan">
      <formula>2000</formula>
    </cfRule>
  </conditionalFormatting>
  <conditionalFormatting sqref="S186:S203">
    <cfRule type="cellIs" dxfId="19" priority="20" operator="greaterThan">
      <formula>2000</formula>
    </cfRule>
  </conditionalFormatting>
  <conditionalFormatting sqref="S262:S281">
    <cfRule type="cellIs" dxfId="18" priority="19" operator="greaterThan">
      <formula>2000</formula>
    </cfRule>
  </conditionalFormatting>
  <conditionalFormatting sqref="S307:S308">
    <cfRule type="cellIs" dxfId="17" priority="18" operator="greaterThan">
      <formula>2000</formula>
    </cfRule>
  </conditionalFormatting>
  <conditionalFormatting sqref="S295:S299">
    <cfRule type="cellIs" dxfId="16" priority="17" operator="greaterThan">
      <formula>2000</formula>
    </cfRule>
  </conditionalFormatting>
  <conditionalFormatting sqref="S300:S302">
    <cfRule type="cellIs" dxfId="15" priority="16" operator="greaterThan">
      <formula>2000</formula>
    </cfRule>
  </conditionalFormatting>
  <conditionalFormatting sqref="S303:S306">
    <cfRule type="cellIs" dxfId="14" priority="15" operator="greaterThan">
      <formula>2000</formula>
    </cfRule>
  </conditionalFormatting>
  <conditionalFormatting sqref="V1">
    <cfRule type="cellIs" dxfId="13" priority="14" operator="greaterThan">
      <formula>6.5</formula>
    </cfRule>
  </conditionalFormatting>
  <conditionalFormatting sqref="V2:V17">
    <cfRule type="cellIs" dxfId="12" priority="13" operator="greaterThan">
      <formula>6.5</formula>
    </cfRule>
  </conditionalFormatting>
  <conditionalFormatting sqref="V24:V36">
    <cfRule type="cellIs" dxfId="11" priority="12" operator="lessThan">
      <formula>0.05</formula>
    </cfRule>
  </conditionalFormatting>
  <conditionalFormatting sqref="V62:V88">
    <cfRule type="cellIs" dxfId="10" priority="11" operator="greaterThan">
      <formula>6.5</formula>
    </cfRule>
  </conditionalFormatting>
  <conditionalFormatting sqref="V89:V102">
    <cfRule type="cellIs" dxfId="9" priority="10" operator="greaterThan">
      <formula>6.5</formula>
    </cfRule>
  </conditionalFormatting>
  <conditionalFormatting sqref="V103:V112">
    <cfRule type="cellIs" dxfId="8" priority="9" operator="greaterThan">
      <formula>6.5</formula>
    </cfRule>
  </conditionalFormatting>
  <conditionalFormatting sqref="V141:V164">
    <cfRule type="cellIs" dxfId="7" priority="8" operator="greaterThan">
      <formula>6.5</formula>
    </cfRule>
  </conditionalFormatting>
  <conditionalFormatting sqref="V186:V203">
    <cfRule type="cellIs" dxfId="6" priority="7" operator="greaterThan">
      <formula>6.5</formula>
    </cfRule>
  </conditionalFormatting>
  <conditionalFormatting sqref="V262:V281">
    <cfRule type="cellIs" dxfId="5" priority="6" operator="greaterThan">
      <formula>6.5</formula>
    </cfRule>
  </conditionalFormatting>
  <conditionalFormatting sqref="V307:V308">
    <cfRule type="cellIs" dxfId="4" priority="5" operator="greaterThan">
      <formula>6.5</formula>
    </cfRule>
  </conditionalFormatting>
  <conditionalFormatting sqref="V295:V299">
    <cfRule type="cellIs" dxfId="3" priority="4" operator="greaterThan">
      <formula>6.5</formula>
    </cfRule>
  </conditionalFormatting>
  <conditionalFormatting sqref="V300:V302">
    <cfRule type="cellIs" dxfId="2" priority="3" operator="greaterThan">
      <formula>6.5</formula>
    </cfRule>
  </conditionalFormatting>
  <conditionalFormatting sqref="V303:V306">
    <cfRule type="cellIs" dxfId="1" priority="2" operator="greaterThan">
      <formula>6.5</formula>
    </cfRule>
  </conditionalFormatting>
  <conditionalFormatting sqref="W24:X36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6"/>
  <sheetViews>
    <sheetView workbookViewId="0">
      <pane ySplit="1" topLeftCell="A2" activePane="bottomLeft" state="frozen"/>
      <selection pane="bottomLeft" activeCell="O51" sqref="O51"/>
    </sheetView>
  </sheetViews>
  <sheetFormatPr defaultRowHeight="14.5" x14ac:dyDescent="0.35"/>
  <sheetData>
    <row r="1" spans="2:10" ht="27.75" customHeight="1" x14ac:dyDescent="0.35">
      <c r="B1" s="117" t="s">
        <v>187</v>
      </c>
      <c r="C1" s="117" t="s">
        <v>96</v>
      </c>
      <c r="D1" s="117" t="s">
        <v>188</v>
      </c>
      <c r="E1" s="117" t="s">
        <v>97</v>
      </c>
      <c r="F1" s="117" t="s">
        <v>411</v>
      </c>
      <c r="G1" s="117" t="s">
        <v>189</v>
      </c>
      <c r="H1" s="117" t="s">
        <v>99</v>
      </c>
      <c r="I1" s="117" t="s">
        <v>100</v>
      </c>
      <c r="J1" s="117" t="s">
        <v>101</v>
      </c>
    </row>
    <row r="2" spans="2:10" x14ac:dyDescent="0.35">
      <c r="B2" s="4" t="s">
        <v>186</v>
      </c>
      <c r="C2" s="78" t="s">
        <v>108</v>
      </c>
      <c r="D2" s="4" t="s">
        <v>186</v>
      </c>
      <c r="E2" s="34" t="s">
        <v>63</v>
      </c>
      <c r="F2" t="s">
        <v>182</v>
      </c>
      <c r="G2" s="4" t="s">
        <v>186</v>
      </c>
      <c r="H2" s="34" t="s">
        <v>64</v>
      </c>
      <c r="I2" s="34" t="s">
        <v>74</v>
      </c>
      <c r="J2" s="34" t="s">
        <v>81</v>
      </c>
    </row>
    <row r="3" spans="2:10" x14ac:dyDescent="0.35">
      <c r="B3" s="4" t="s">
        <v>47</v>
      </c>
      <c r="C3" s="78" t="s">
        <v>109</v>
      </c>
      <c r="D3" s="4" t="s">
        <v>47</v>
      </c>
      <c r="E3" s="34" t="s">
        <v>64</v>
      </c>
      <c r="F3" s="122" t="s">
        <v>185</v>
      </c>
      <c r="G3" s="4" t="s">
        <v>47</v>
      </c>
      <c r="H3" s="34" t="s">
        <v>65</v>
      </c>
      <c r="I3" s="34" t="s">
        <v>75</v>
      </c>
      <c r="J3" s="34" t="s">
        <v>84</v>
      </c>
    </row>
    <row r="4" spans="2:10" x14ac:dyDescent="0.35">
      <c r="B4" s="4" t="s">
        <v>48</v>
      </c>
      <c r="C4" s="78" t="s">
        <v>110</v>
      </c>
      <c r="D4" s="4" t="s">
        <v>48</v>
      </c>
      <c r="E4" s="34" t="s">
        <v>65</v>
      </c>
      <c r="F4" s="122" t="s">
        <v>183</v>
      </c>
      <c r="G4" s="4" t="s">
        <v>48</v>
      </c>
      <c r="H4" s="34" t="s">
        <v>68</v>
      </c>
      <c r="I4" s="34" t="s">
        <v>86</v>
      </c>
      <c r="J4" s="34" t="s">
        <v>85</v>
      </c>
    </row>
    <row r="5" spans="2:10" x14ac:dyDescent="0.35">
      <c r="B5" s="4" t="s">
        <v>50</v>
      </c>
      <c r="C5" s="78" t="s">
        <v>111</v>
      </c>
      <c r="D5" s="4" t="s">
        <v>50</v>
      </c>
      <c r="E5" s="34" t="s">
        <v>67</v>
      </c>
      <c r="G5" s="4" t="s">
        <v>50</v>
      </c>
      <c r="H5" s="34" t="s">
        <v>82</v>
      </c>
      <c r="I5" s="34" t="s">
        <v>87</v>
      </c>
    </row>
    <row r="6" spans="2:10" x14ac:dyDescent="0.35">
      <c r="B6" s="4" t="s">
        <v>51</v>
      </c>
      <c r="C6" s="78" t="s">
        <v>112</v>
      </c>
      <c r="D6" s="4" t="s">
        <v>51</v>
      </c>
      <c r="E6" s="34" t="s">
        <v>68</v>
      </c>
      <c r="G6" s="4" t="s">
        <v>51</v>
      </c>
      <c r="I6" s="34" t="s">
        <v>88</v>
      </c>
    </row>
    <row r="7" spans="2:10" x14ac:dyDescent="0.35">
      <c r="B7" s="4" t="s">
        <v>52</v>
      </c>
      <c r="C7" s="78" t="s">
        <v>113</v>
      </c>
      <c r="D7" s="4" t="s">
        <v>52</v>
      </c>
      <c r="E7" s="34" t="s">
        <v>70</v>
      </c>
      <c r="G7" s="4" t="s">
        <v>52</v>
      </c>
      <c r="I7" s="34" t="s">
        <v>90</v>
      </c>
    </row>
    <row r="8" spans="2:10" x14ac:dyDescent="0.35">
      <c r="B8" s="4" t="s">
        <v>53</v>
      </c>
      <c r="C8" s="99" t="s">
        <v>412</v>
      </c>
      <c r="D8" s="4" t="s">
        <v>53</v>
      </c>
      <c r="E8" s="34" t="s">
        <v>71</v>
      </c>
      <c r="G8" s="4" t="s">
        <v>53</v>
      </c>
      <c r="I8" s="34" t="s">
        <v>92</v>
      </c>
    </row>
    <row r="9" spans="2:10" x14ac:dyDescent="0.35">
      <c r="B9" s="4" t="s">
        <v>54</v>
      </c>
      <c r="C9" s="77"/>
      <c r="D9" s="4" t="s">
        <v>54</v>
      </c>
      <c r="E9" s="34" t="s">
        <v>73</v>
      </c>
      <c r="G9" s="4" t="s">
        <v>54</v>
      </c>
      <c r="I9" s="34" t="s">
        <v>93</v>
      </c>
    </row>
    <row r="10" spans="2:10" x14ac:dyDescent="0.35">
      <c r="B10" s="4" t="s">
        <v>55</v>
      </c>
      <c r="C10" s="77"/>
      <c r="D10" s="4" t="s">
        <v>55</v>
      </c>
      <c r="E10" s="34" t="s">
        <v>74</v>
      </c>
      <c r="G10" s="4" t="s">
        <v>55</v>
      </c>
      <c r="I10" s="101" t="s">
        <v>179</v>
      </c>
    </row>
    <row r="11" spans="2:10" x14ac:dyDescent="0.35">
      <c r="B11" s="4" t="s">
        <v>56</v>
      </c>
      <c r="D11" s="4" t="s">
        <v>56</v>
      </c>
      <c r="E11" s="34" t="s">
        <v>75</v>
      </c>
      <c r="G11" s="4" t="s">
        <v>56</v>
      </c>
      <c r="I11" s="101" t="s">
        <v>180</v>
      </c>
    </row>
    <row r="12" spans="2:10" x14ac:dyDescent="0.35">
      <c r="B12" s="4" t="s">
        <v>57</v>
      </c>
      <c r="C12" s="77"/>
      <c r="D12" s="4" t="s">
        <v>57</v>
      </c>
      <c r="E12" s="34" t="s">
        <v>77</v>
      </c>
      <c r="G12" s="4" t="s">
        <v>57</v>
      </c>
    </row>
    <row r="13" spans="2:10" x14ac:dyDescent="0.35">
      <c r="B13" s="4" t="s">
        <v>58</v>
      </c>
      <c r="D13" s="4" t="s">
        <v>58</v>
      </c>
      <c r="E13" s="34" t="s">
        <v>78</v>
      </c>
      <c r="G13" s="4" t="s">
        <v>58</v>
      </c>
    </row>
    <row r="14" spans="2:10" x14ac:dyDescent="0.35">
      <c r="B14" s="4" t="s">
        <v>59</v>
      </c>
      <c r="C14" s="77"/>
      <c r="D14" s="4" t="s">
        <v>59</v>
      </c>
      <c r="E14" s="34" t="s">
        <v>79</v>
      </c>
      <c r="G14" s="4" t="s">
        <v>59</v>
      </c>
    </row>
    <row r="15" spans="2:10" x14ac:dyDescent="0.35">
      <c r="B15" s="4" t="s">
        <v>60</v>
      </c>
      <c r="D15" s="4" t="s">
        <v>60</v>
      </c>
      <c r="E15" s="34" t="s">
        <v>81</v>
      </c>
      <c r="G15" s="4" t="s">
        <v>60</v>
      </c>
    </row>
    <row r="16" spans="2:10" x14ac:dyDescent="0.35">
      <c r="B16" s="4" t="s">
        <v>61</v>
      </c>
      <c r="C16" s="77"/>
      <c r="D16" s="4" t="s">
        <v>61</v>
      </c>
      <c r="E16" s="34" t="s">
        <v>82</v>
      </c>
      <c r="G16" s="4" t="s">
        <v>61</v>
      </c>
    </row>
    <row r="17" spans="2:7" x14ac:dyDescent="0.35">
      <c r="B17" s="34" t="s">
        <v>63</v>
      </c>
      <c r="D17" s="77"/>
      <c r="E17" s="34" t="s">
        <v>83</v>
      </c>
      <c r="G17" s="34" t="s">
        <v>63</v>
      </c>
    </row>
    <row r="18" spans="2:7" x14ac:dyDescent="0.35">
      <c r="B18" s="34" t="s">
        <v>64</v>
      </c>
      <c r="D18" s="77"/>
      <c r="E18" s="34" t="s">
        <v>84</v>
      </c>
      <c r="G18" s="34" t="s">
        <v>67</v>
      </c>
    </row>
    <row r="19" spans="2:7" x14ac:dyDescent="0.35">
      <c r="B19" s="34" t="s">
        <v>65</v>
      </c>
      <c r="D19" s="77"/>
      <c r="E19" s="34" t="s">
        <v>85</v>
      </c>
      <c r="G19" s="34" t="s">
        <v>70</v>
      </c>
    </row>
    <row r="20" spans="2:7" x14ac:dyDescent="0.35">
      <c r="B20" s="34" t="s">
        <v>67</v>
      </c>
      <c r="D20" s="77"/>
      <c r="E20" s="34" t="s">
        <v>86</v>
      </c>
      <c r="G20" s="34" t="s">
        <v>71</v>
      </c>
    </row>
    <row r="21" spans="2:7" x14ac:dyDescent="0.35">
      <c r="B21" s="34" t="s">
        <v>68</v>
      </c>
      <c r="D21" s="77"/>
      <c r="E21" s="34" t="s">
        <v>87</v>
      </c>
      <c r="G21" s="34" t="s">
        <v>73</v>
      </c>
    </row>
    <row r="22" spans="2:7" x14ac:dyDescent="0.35">
      <c r="B22" s="34" t="s">
        <v>70</v>
      </c>
      <c r="E22" s="34" t="s">
        <v>88</v>
      </c>
      <c r="G22" s="34" t="s">
        <v>77</v>
      </c>
    </row>
    <row r="23" spans="2:7" x14ac:dyDescent="0.35">
      <c r="B23" s="34" t="s">
        <v>71</v>
      </c>
      <c r="D23" s="77"/>
      <c r="E23" s="34" t="s">
        <v>90</v>
      </c>
      <c r="G23" s="34" t="s">
        <v>78</v>
      </c>
    </row>
    <row r="24" spans="2:7" x14ac:dyDescent="0.35">
      <c r="B24" s="34" t="s">
        <v>73</v>
      </c>
      <c r="D24" s="77"/>
      <c r="E24" s="34" t="s">
        <v>92</v>
      </c>
      <c r="G24" s="34" t="s">
        <v>79</v>
      </c>
    </row>
    <row r="25" spans="2:7" x14ac:dyDescent="0.35">
      <c r="B25" s="34" t="s">
        <v>74</v>
      </c>
      <c r="D25" s="77"/>
      <c r="E25" s="34" t="s">
        <v>93</v>
      </c>
      <c r="G25" s="34" t="s">
        <v>83</v>
      </c>
    </row>
    <row r="26" spans="2:7" x14ac:dyDescent="0.35">
      <c r="B26" s="34" t="s">
        <v>75</v>
      </c>
      <c r="D26" s="77"/>
      <c r="E26" s="101" t="s">
        <v>179</v>
      </c>
      <c r="G26" s="78" t="s">
        <v>108</v>
      </c>
    </row>
    <row r="27" spans="2:7" x14ac:dyDescent="0.35">
      <c r="B27" s="34" t="s">
        <v>77</v>
      </c>
      <c r="E27" s="101" t="s">
        <v>180</v>
      </c>
      <c r="G27" s="78" t="s">
        <v>109</v>
      </c>
    </row>
    <row r="28" spans="2:7" x14ac:dyDescent="0.35">
      <c r="B28" s="34" t="s">
        <v>78</v>
      </c>
      <c r="E28" s="101" t="s">
        <v>181</v>
      </c>
      <c r="G28" s="78" t="s">
        <v>110</v>
      </c>
    </row>
    <row r="29" spans="2:7" x14ac:dyDescent="0.35">
      <c r="B29" s="34" t="s">
        <v>79</v>
      </c>
      <c r="G29" s="78" t="s">
        <v>111</v>
      </c>
    </row>
    <row r="30" spans="2:7" x14ac:dyDescent="0.35">
      <c r="B30" s="34" t="s">
        <v>81</v>
      </c>
      <c r="E30" s="77"/>
      <c r="G30" s="78" t="s">
        <v>112</v>
      </c>
    </row>
    <row r="31" spans="2:7" x14ac:dyDescent="0.35">
      <c r="B31" s="34" t="s">
        <v>82</v>
      </c>
      <c r="E31" s="77"/>
      <c r="G31" s="78" t="s">
        <v>113</v>
      </c>
    </row>
    <row r="32" spans="2:7" x14ac:dyDescent="0.35">
      <c r="B32" s="34" t="s">
        <v>83</v>
      </c>
      <c r="E32" s="77"/>
      <c r="G32" s="101" t="s">
        <v>181</v>
      </c>
    </row>
    <row r="33" spans="2:7" x14ac:dyDescent="0.35">
      <c r="B33" s="34" t="s">
        <v>84</v>
      </c>
      <c r="G33" s="101" t="s">
        <v>182</v>
      </c>
    </row>
    <row r="34" spans="2:7" x14ac:dyDescent="0.35">
      <c r="B34" s="34" t="s">
        <v>85</v>
      </c>
      <c r="E34" s="77"/>
      <c r="G34" s="101" t="s">
        <v>183</v>
      </c>
    </row>
    <row r="35" spans="2:7" x14ac:dyDescent="0.35">
      <c r="B35" s="34" t="s">
        <v>86</v>
      </c>
      <c r="E35" s="77"/>
      <c r="G35" s="101" t="s">
        <v>185</v>
      </c>
    </row>
    <row r="36" spans="2:7" x14ac:dyDescent="0.35">
      <c r="B36" s="34" t="s">
        <v>87</v>
      </c>
      <c r="E36" s="77"/>
      <c r="G36" s="99" t="s">
        <v>412</v>
      </c>
    </row>
    <row r="37" spans="2:7" x14ac:dyDescent="0.35">
      <c r="B37" s="34" t="s">
        <v>88</v>
      </c>
      <c r="E37" s="77"/>
    </row>
    <row r="38" spans="2:7" x14ac:dyDescent="0.35">
      <c r="B38" s="34" t="s">
        <v>90</v>
      </c>
    </row>
    <row r="39" spans="2:7" x14ac:dyDescent="0.35">
      <c r="B39" s="34" t="s">
        <v>92</v>
      </c>
      <c r="E39" s="77"/>
    </row>
    <row r="40" spans="2:7" x14ac:dyDescent="0.35">
      <c r="B40" s="34" t="s">
        <v>93</v>
      </c>
      <c r="E40" s="77"/>
    </row>
    <row r="41" spans="2:7" x14ac:dyDescent="0.35">
      <c r="B41" s="78" t="s">
        <v>108</v>
      </c>
    </row>
    <row r="42" spans="2:7" x14ac:dyDescent="0.35">
      <c r="B42" s="78" t="s">
        <v>109</v>
      </c>
    </row>
    <row r="43" spans="2:7" x14ac:dyDescent="0.35">
      <c r="B43" s="78" t="s">
        <v>110</v>
      </c>
    </row>
    <row r="44" spans="2:7" x14ac:dyDescent="0.35">
      <c r="B44" s="78" t="s">
        <v>111</v>
      </c>
      <c r="E44" s="77"/>
    </row>
    <row r="45" spans="2:7" x14ac:dyDescent="0.35">
      <c r="B45" s="78" t="s">
        <v>112</v>
      </c>
    </row>
    <row r="46" spans="2:7" x14ac:dyDescent="0.35">
      <c r="B46" s="78" t="s">
        <v>113</v>
      </c>
      <c r="E46" s="77"/>
    </row>
    <row r="47" spans="2:7" x14ac:dyDescent="0.35">
      <c r="B47" s="101" t="s">
        <v>179</v>
      </c>
    </row>
    <row r="48" spans="2:7" x14ac:dyDescent="0.35">
      <c r="B48" s="101" t="s">
        <v>180</v>
      </c>
    </row>
    <row r="49" spans="1:10" x14ac:dyDescent="0.35">
      <c r="B49" s="101" t="s">
        <v>181</v>
      </c>
    </row>
    <row r="50" spans="1:10" x14ac:dyDescent="0.35">
      <c r="B50" s="101" t="s">
        <v>182</v>
      </c>
    </row>
    <row r="51" spans="1:10" x14ac:dyDescent="0.35">
      <c r="B51" s="101" t="s">
        <v>183</v>
      </c>
    </row>
    <row r="52" spans="1:10" x14ac:dyDescent="0.35">
      <c r="B52" s="101" t="s">
        <v>185</v>
      </c>
    </row>
    <row r="53" spans="1:10" x14ac:dyDescent="0.35">
      <c r="B53" s="101" t="s">
        <v>1360</v>
      </c>
    </row>
    <row r="55" spans="1:10" ht="20.25" customHeight="1" x14ac:dyDescent="0.35">
      <c r="A55" t="s">
        <v>190</v>
      </c>
      <c r="B55">
        <f t="shared" ref="B55:G55" si="0">COUNTA(B2:B54)</f>
        <v>52</v>
      </c>
      <c r="C55" s="77">
        <f t="shared" si="0"/>
        <v>7</v>
      </c>
      <c r="D55" s="77">
        <f t="shared" si="0"/>
        <v>15</v>
      </c>
      <c r="E55" s="77">
        <f t="shared" si="0"/>
        <v>27</v>
      </c>
      <c r="F55" s="122">
        <f t="shared" si="0"/>
        <v>3</v>
      </c>
      <c r="G55" s="77">
        <f t="shared" si="0"/>
        <v>35</v>
      </c>
      <c r="H55" s="77">
        <f t="shared" ref="H55:J55" si="1">COUNTA(H2:H54)</f>
        <v>4</v>
      </c>
      <c r="I55" s="77">
        <f t="shared" si="1"/>
        <v>10</v>
      </c>
      <c r="J55" s="77">
        <f t="shared" si="1"/>
        <v>3</v>
      </c>
    </row>
    <row r="56" spans="1:10" x14ac:dyDescent="0.35">
      <c r="F56">
        <f>SUM(C55:F55)</f>
        <v>52</v>
      </c>
      <c r="I56">
        <f>SUM(G55:J55)</f>
        <v>52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523"/>
  <sheetViews>
    <sheetView tabSelected="1" topLeftCell="L1" workbookViewId="0">
      <selection activeCell="Q18" sqref="Q18"/>
    </sheetView>
  </sheetViews>
  <sheetFormatPr defaultRowHeight="14.5" x14ac:dyDescent="0.35"/>
  <cols>
    <col min="1" max="20" width="15.26953125" customWidth="1"/>
    <col min="21" max="21" width="30.453125" customWidth="1"/>
    <col min="22" max="37" width="15.26953125" customWidth="1"/>
  </cols>
  <sheetData>
    <row r="1" spans="1:38" ht="29" x14ac:dyDescent="0.35">
      <c r="A1" s="88" t="s">
        <v>0</v>
      </c>
      <c r="B1" s="82" t="s">
        <v>1</v>
      </c>
      <c r="C1" s="82" t="s">
        <v>127</v>
      </c>
      <c r="D1" s="82" t="s">
        <v>3</v>
      </c>
      <c r="E1" s="2" t="s">
        <v>125</v>
      </c>
      <c r="F1" s="2" t="s">
        <v>126</v>
      </c>
      <c r="G1" s="88" t="s">
        <v>122</v>
      </c>
      <c r="H1" s="88" t="s">
        <v>123</v>
      </c>
      <c r="I1" s="88" t="s">
        <v>124</v>
      </c>
      <c r="J1" s="88" t="s">
        <v>128</v>
      </c>
      <c r="K1" s="97" t="s">
        <v>128</v>
      </c>
      <c r="L1" s="97" t="s">
        <v>129</v>
      </c>
      <c r="M1" s="97" t="s">
        <v>130</v>
      </c>
      <c r="N1" s="97" t="s">
        <v>131</v>
      </c>
      <c r="O1" s="97" t="s">
        <v>132</v>
      </c>
      <c r="P1" s="97" t="s">
        <v>133</v>
      </c>
      <c r="Q1" s="97" t="s">
        <v>134</v>
      </c>
      <c r="R1" s="97" t="s">
        <v>135</v>
      </c>
      <c r="S1" s="97" t="s">
        <v>136</v>
      </c>
      <c r="T1" s="97" t="s">
        <v>137</v>
      </c>
      <c r="U1" s="97" t="s">
        <v>138</v>
      </c>
      <c r="V1" s="97" t="s">
        <v>139</v>
      </c>
      <c r="W1" s="97" t="s">
        <v>140</v>
      </c>
      <c r="X1" s="97" t="s">
        <v>141</v>
      </c>
      <c r="Y1" s="97" t="s">
        <v>142</v>
      </c>
      <c r="Z1" s="97" t="s">
        <v>143</v>
      </c>
      <c r="AA1" s="97" t="s">
        <v>144</v>
      </c>
      <c r="AB1" s="97" t="s">
        <v>145</v>
      </c>
      <c r="AC1" s="97" t="s">
        <v>146</v>
      </c>
      <c r="AD1" s="97" t="s">
        <v>147</v>
      </c>
      <c r="AE1" s="97" t="s">
        <v>148</v>
      </c>
      <c r="AF1" s="97" t="s">
        <v>149</v>
      </c>
      <c r="AG1" s="97" t="s">
        <v>150</v>
      </c>
      <c r="AH1" s="97" t="s">
        <v>151</v>
      </c>
      <c r="AI1" s="97" t="s">
        <v>152</v>
      </c>
      <c r="AJ1" s="97" t="s">
        <v>153</v>
      </c>
      <c r="AK1" s="97" t="s">
        <v>154</v>
      </c>
    </row>
    <row r="2" spans="1:38" x14ac:dyDescent="0.35">
      <c r="A2" s="14" t="s">
        <v>62</v>
      </c>
      <c r="B2" s="14">
        <v>8</v>
      </c>
      <c r="C2" s="98" t="s">
        <v>72</v>
      </c>
      <c r="D2" s="14">
        <v>1</v>
      </c>
      <c r="E2" s="14">
        <v>2965.2</v>
      </c>
      <c r="F2" s="14">
        <v>2966</v>
      </c>
      <c r="G2" s="99" t="str">
        <f t="shared" ref="G2:G21" si="0">CONCATENATE("R",RIGHT(A2,2),"S",B2)</f>
        <v>R45S8</v>
      </c>
      <c r="H2" s="99">
        <f t="array" ref="H2">MIN(IF($G$2:$G$523 = G2,$E$2:$E$523,""))</f>
        <v>2965.2</v>
      </c>
      <c r="I2" s="99">
        <f t="array" ref="I2">MAX(IF($G$2:$G$523 = G2,$F$2:$F$523,""))</f>
        <v>3000</v>
      </c>
      <c r="J2" s="99" t="str">
        <f>CONCATENATE("R",RIGHT(A2,2))</f>
        <v>R45</v>
      </c>
      <c r="K2" s="99" t="s">
        <v>155</v>
      </c>
      <c r="L2" s="100">
        <v>2.4651026315789468</v>
      </c>
      <c r="M2" s="100">
        <v>90.293142982456189</v>
      </c>
      <c r="N2" s="100">
        <v>153.80787456140351</v>
      </c>
      <c r="O2" s="100">
        <v>96.050087719298247</v>
      </c>
      <c r="P2" s="100">
        <v>0.26801799999999998</v>
      </c>
      <c r="Q2" s="112"/>
      <c r="R2" s="100">
        <v>0.16994010526315789</v>
      </c>
      <c r="S2" s="100">
        <v>9749.5404622807</v>
      </c>
      <c r="T2" s="100">
        <v>6547.9041131578961</v>
      </c>
      <c r="U2" s="113">
        <v>1281.2938394736841</v>
      </c>
      <c r="V2" s="100">
        <v>12.658347368421049</v>
      </c>
      <c r="W2" s="100">
        <v>0.40926315789473688</v>
      </c>
      <c r="X2" s="100">
        <v>1.7269675438596499</v>
      </c>
      <c r="Y2" s="100">
        <v>2.4230999999999998</v>
      </c>
      <c r="Z2" s="100">
        <v>91.443933333333348</v>
      </c>
      <c r="AA2" s="100">
        <v>155.28076666666669</v>
      </c>
      <c r="AB2" s="100">
        <v>64.845466666666667</v>
      </c>
      <c r="AC2" s="100">
        <v>0.38063933333333327</v>
      </c>
      <c r="AD2" s="99"/>
      <c r="AE2" s="99">
        <v>0.19889100000000001</v>
      </c>
      <c r="AF2" s="99">
        <v>9699.2513000000017</v>
      </c>
      <c r="AG2" s="99">
        <v>6202.4007333333329</v>
      </c>
      <c r="AH2" s="99">
        <v>699.93616666666674</v>
      </c>
      <c r="AI2" s="99">
        <v>12.699766666666671</v>
      </c>
      <c r="AJ2" s="99">
        <v>0.31373333333333342</v>
      </c>
      <c r="AK2" s="99">
        <v>1.812833333333334</v>
      </c>
      <c r="AL2" s="111">
        <f>AVERAGEIF($G$2:$G$466,G2,$AE$2:$AE$466)</f>
        <v>0.19119083333333334</v>
      </c>
    </row>
    <row r="3" spans="1:38" x14ac:dyDescent="0.35">
      <c r="A3" s="14" t="s">
        <v>62</v>
      </c>
      <c r="B3" s="14">
        <v>8</v>
      </c>
      <c r="C3" s="98" t="s">
        <v>72</v>
      </c>
      <c r="D3" s="14">
        <v>2</v>
      </c>
      <c r="E3" s="14">
        <v>2980</v>
      </c>
      <c r="F3" s="14">
        <v>2981</v>
      </c>
      <c r="G3" s="99" t="str">
        <f t="shared" si="0"/>
        <v>R45S8</v>
      </c>
      <c r="H3" s="99">
        <f t="array" ref="H3">MIN(IF($G$2:$G$523 = G3,$E$2:$E$523,""))</f>
        <v>2965.2</v>
      </c>
      <c r="I3" s="99">
        <f t="array" ref="I3">MAX(IF($G$2:$G$523 = G3,$F$2:$F$523,""))</f>
        <v>3000</v>
      </c>
      <c r="J3" s="99" t="str">
        <f t="shared" ref="J3:J66" si="1">CONCATENATE("R",RIGHT(A3,2))</f>
        <v>R45</v>
      </c>
      <c r="K3" s="99" t="s">
        <v>155</v>
      </c>
      <c r="L3" s="100">
        <v>2.4651026315789468</v>
      </c>
      <c r="M3" s="100">
        <v>90.293142982456189</v>
      </c>
      <c r="N3" s="100">
        <v>153.80787456140351</v>
      </c>
      <c r="O3" s="100">
        <v>96.050087719298247</v>
      </c>
      <c r="P3" s="100">
        <v>0.26801799999999998</v>
      </c>
      <c r="Q3" s="100"/>
      <c r="R3" s="100">
        <v>0.16994010526315789</v>
      </c>
      <c r="S3" s="100">
        <v>9749.5404622807</v>
      </c>
      <c r="T3" s="100">
        <v>6547.9041131578961</v>
      </c>
      <c r="U3" s="100">
        <v>1281.2938394736841</v>
      </c>
      <c r="V3" s="100">
        <v>12.658347368421049</v>
      </c>
      <c r="W3" s="100">
        <v>0.40926315789473688</v>
      </c>
      <c r="X3" s="100">
        <v>1.7269675438596499</v>
      </c>
      <c r="Y3" s="100">
        <v>2.3538250000000001</v>
      </c>
      <c r="Z3" s="100">
        <v>88.471649999999997</v>
      </c>
      <c r="AA3" s="100">
        <v>147.59630000000001</v>
      </c>
      <c r="AB3" s="100">
        <v>74.276050000000012</v>
      </c>
      <c r="AC3" s="100">
        <v>0.43563825</v>
      </c>
      <c r="AD3" s="99"/>
      <c r="AE3" s="99">
        <v>0.2021385</v>
      </c>
      <c r="AF3" s="99">
        <v>9759.7458499999993</v>
      </c>
      <c r="AG3" s="99">
        <v>6173.03665</v>
      </c>
      <c r="AH3" s="99">
        <v>398.95605</v>
      </c>
      <c r="AI3" s="99">
        <v>22.415299999999998</v>
      </c>
      <c r="AJ3" s="99">
        <v>0.30852499999999999</v>
      </c>
      <c r="AK3" s="99">
        <v>1.9151</v>
      </c>
      <c r="AL3" s="111">
        <f t="shared" ref="AL3:AL66" si="2">AVERAGEIF($G$2:$G$466,G3,$AE$2:$AE$466)</f>
        <v>0.19119083333333334</v>
      </c>
    </row>
    <row r="4" spans="1:38" x14ac:dyDescent="0.35">
      <c r="A4" s="14" t="s">
        <v>62</v>
      </c>
      <c r="B4" s="14">
        <v>8</v>
      </c>
      <c r="C4" s="98" t="s">
        <v>72</v>
      </c>
      <c r="D4" s="14">
        <v>3</v>
      </c>
      <c r="E4" s="14">
        <v>2998.6</v>
      </c>
      <c r="F4" s="14">
        <v>3000</v>
      </c>
      <c r="G4" s="99" t="str">
        <f t="shared" si="0"/>
        <v>R45S8</v>
      </c>
      <c r="H4" s="99">
        <f t="array" ref="H4">MIN(IF($G$2:$G$523 = G4,$E$2:$E$523,""))</f>
        <v>2965.2</v>
      </c>
      <c r="I4" s="99">
        <f t="array" ref="I4">MAX(IF($G$2:$G$523 = G4,$F$2:$F$523,""))</f>
        <v>3000</v>
      </c>
      <c r="J4" s="99" t="str">
        <f t="shared" si="1"/>
        <v>R45</v>
      </c>
      <c r="K4" s="99" t="s">
        <v>155</v>
      </c>
      <c r="L4" s="100">
        <v>2.4651026315789468</v>
      </c>
      <c r="M4" s="100">
        <v>90.293142982456189</v>
      </c>
      <c r="N4" s="100">
        <v>153.80787456140351</v>
      </c>
      <c r="O4" s="100">
        <v>96.050087719298247</v>
      </c>
      <c r="P4" s="100">
        <v>0.26801799999999998</v>
      </c>
      <c r="Q4" s="100"/>
      <c r="R4" s="100">
        <v>0.16994010526315789</v>
      </c>
      <c r="S4" s="100">
        <v>9749.5404622807</v>
      </c>
      <c r="T4" s="100">
        <v>6547.9041131578961</v>
      </c>
      <c r="U4" s="100">
        <v>1281.2938394736841</v>
      </c>
      <c r="V4" s="100">
        <v>12.658347368421049</v>
      </c>
      <c r="W4" s="100">
        <v>0.40926315789473688</v>
      </c>
      <c r="X4" s="100">
        <v>1.7269675438596499</v>
      </c>
      <c r="Y4" s="100">
        <v>2.4148999999999998</v>
      </c>
      <c r="Z4" s="100">
        <v>79.81962</v>
      </c>
      <c r="AA4" s="100">
        <v>139.35336000000001</v>
      </c>
      <c r="AB4" s="100">
        <v>54.108280000000001</v>
      </c>
      <c r="AC4" s="100">
        <v>0.31017119999999998</v>
      </c>
      <c r="AD4" s="99"/>
      <c r="AE4" s="99">
        <v>0.172543</v>
      </c>
      <c r="AF4" s="99">
        <v>9834.4037200000002</v>
      </c>
      <c r="AG4" s="99">
        <v>6178.5363400000006</v>
      </c>
      <c r="AH4" s="99">
        <v>665.49754000000007</v>
      </c>
      <c r="AI4" s="99">
        <v>41.828679999999999</v>
      </c>
      <c r="AJ4" s="99">
        <v>0.35052000000000011</v>
      </c>
      <c r="AK4" s="99">
        <v>2.1055600000000001</v>
      </c>
      <c r="AL4" s="111">
        <f t="shared" si="2"/>
        <v>0.19119083333333334</v>
      </c>
    </row>
    <row r="5" spans="1:38" x14ac:dyDescent="0.35">
      <c r="A5" s="14" t="s">
        <v>63</v>
      </c>
      <c r="B5" s="14">
        <v>7</v>
      </c>
      <c r="C5" s="98" t="s">
        <v>45</v>
      </c>
      <c r="D5" s="14">
        <v>1</v>
      </c>
      <c r="E5" s="14">
        <v>3031</v>
      </c>
      <c r="F5" s="14">
        <v>3031.8</v>
      </c>
      <c r="G5" s="99" t="str">
        <f t="shared" si="0"/>
        <v>R45S7</v>
      </c>
      <c r="H5" s="99">
        <f t="array" ref="H5">MIN(IF($G$2:$G$523 = G5,$E$2:$E$523,""))</f>
        <v>3031</v>
      </c>
      <c r="I5" s="99">
        <f t="array" ref="I5">MAX(IF($G$2:$G$523 = G5,$F$2:$F$523,""))</f>
        <v>3087.8</v>
      </c>
      <c r="J5" s="99" t="str">
        <f t="shared" si="1"/>
        <v>R45</v>
      </c>
      <c r="K5" s="99" t="s">
        <v>155</v>
      </c>
      <c r="L5" s="100">
        <v>2.664304838709679</v>
      </c>
      <c r="M5" s="100">
        <v>74.574040322580686</v>
      </c>
      <c r="N5" s="100">
        <v>135.78870752688181</v>
      </c>
      <c r="O5" s="100">
        <v>42.132412903225813</v>
      </c>
      <c r="P5" s="100">
        <v>0.1166337688172043</v>
      </c>
      <c r="Q5" s="112"/>
      <c r="R5" s="100">
        <v>0.1122828924731183</v>
      </c>
      <c r="S5" s="100">
        <v>10041.91805215054</v>
      </c>
      <c r="T5" s="100">
        <v>6854.4417586021491</v>
      </c>
      <c r="U5" s="113">
        <v>2074.2861220430132</v>
      </c>
      <c r="V5" s="100">
        <v>35.532681720430112</v>
      </c>
      <c r="W5" s="100">
        <v>0.64989731182795674</v>
      </c>
      <c r="X5" s="100">
        <v>3.42875268817204</v>
      </c>
      <c r="Y5" s="100">
        <v>2.3258000000000001</v>
      </c>
      <c r="Z5" s="100">
        <v>88.413200000000003</v>
      </c>
      <c r="AA5" s="100">
        <v>145.57194999999999</v>
      </c>
      <c r="AB5" s="100">
        <v>68.429050000000004</v>
      </c>
      <c r="AC5" s="100">
        <v>0.33383350000000001</v>
      </c>
      <c r="AD5" s="99"/>
      <c r="AE5" s="99">
        <v>0.18165899999999999</v>
      </c>
      <c r="AF5" s="99">
        <v>10010.895500000001</v>
      </c>
      <c r="AG5" s="99">
        <v>5223.9548500000001</v>
      </c>
      <c r="AH5" s="99">
        <v>979.95699999999999</v>
      </c>
      <c r="AI5" s="99">
        <v>36.113750000000003</v>
      </c>
      <c r="AJ5" s="99">
        <v>0.33639999999999998</v>
      </c>
      <c r="AK5" s="99">
        <v>0.87565000000000004</v>
      </c>
      <c r="AL5" s="111">
        <f t="shared" si="2"/>
        <v>0.16597083333333335</v>
      </c>
    </row>
    <row r="6" spans="1:38" x14ac:dyDescent="0.35">
      <c r="A6" s="14" t="s">
        <v>63</v>
      </c>
      <c r="B6" s="14">
        <v>7</v>
      </c>
      <c r="C6" s="98" t="s">
        <v>45</v>
      </c>
      <c r="D6" s="14">
        <v>2</v>
      </c>
      <c r="E6" s="14">
        <v>3042.5</v>
      </c>
      <c r="F6" s="14">
        <v>3043.3</v>
      </c>
      <c r="G6" s="99" t="str">
        <f t="shared" si="0"/>
        <v>R45S7</v>
      </c>
      <c r="H6" s="99">
        <f t="array" ref="H6">MIN(IF($G$2:$G$523 = G6,$E$2:$E$523,""))</f>
        <v>3031</v>
      </c>
      <c r="I6" s="99">
        <f t="array" ref="I6">MAX(IF($G$2:$G$523 = G6,$F$2:$F$523,""))</f>
        <v>3087.8</v>
      </c>
      <c r="J6" s="99" t="str">
        <f t="shared" si="1"/>
        <v>R45</v>
      </c>
      <c r="K6" s="99" t="s">
        <v>155</v>
      </c>
      <c r="L6" s="100">
        <v>2.664304838709679</v>
      </c>
      <c r="M6" s="100">
        <v>74.574040322580686</v>
      </c>
      <c r="N6" s="100">
        <v>135.78870752688181</v>
      </c>
      <c r="O6" s="100">
        <v>42.132412903225813</v>
      </c>
      <c r="P6" s="100">
        <v>0.1166337688172043</v>
      </c>
      <c r="Q6" s="100"/>
      <c r="R6" s="100">
        <v>0.1122828924731183</v>
      </c>
      <c r="S6" s="100">
        <v>10041.91805215054</v>
      </c>
      <c r="T6" s="100">
        <v>6854.4417586021491</v>
      </c>
      <c r="U6" s="100">
        <v>2074.2861220430132</v>
      </c>
      <c r="V6" s="100">
        <v>35.532681720430112</v>
      </c>
      <c r="W6" s="100">
        <v>0.64989731182795674</v>
      </c>
      <c r="X6" s="100">
        <v>3.42875268817204</v>
      </c>
      <c r="Y6" s="100">
        <v>2.6103666666666658</v>
      </c>
      <c r="Z6" s="100">
        <v>78.166233333333338</v>
      </c>
      <c r="AA6" s="100">
        <v>143.18450000000001</v>
      </c>
      <c r="AB6" s="100">
        <v>44.690433333333338</v>
      </c>
      <c r="AC6" s="100">
        <v>0.2197833333333333</v>
      </c>
      <c r="AD6" s="99"/>
      <c r="AE6" s="99">
        <v>0.13563666666666671</v>
      </c>
      <c r="AF6" s="99">
        <v>9982.4609333333337</v>
      </c>
      <c r="AG6" s="99">
        <v>6709.3365999999996</v>
      </c>
      <c r="AH6" s="99">
        <v>1455.4180333333329</v>
      </c>
      <c r="AI6" s="99">
        <v>26.100966666666672</v>
      </c>
      <c r="AJ6" s="99">
        <v>0.42503333333333337</v>
      </c>
      <c r="AK6" s="99">
        <v>2.3543666666666669</v>
      </c>
      <c r="AL6" s="111">
        <f t="shared" si="2"/>
        <v>0.16597083333333335</v>
      </c>
    </row>
    <row r="7" spans="1:38" x14ac:dyDescent="0.35">
      <c r="A7" s="14" t="s">
        <v>62</v>
      </c>
      <c r="B7" s="14">
        <v>7</v>
      </c>
      <c r="C7" s="98" t="s">
        <v>45</v>
      </c>
      <c r="D7" s="14">
        <v>3</v>
      </c>
      <c r="E7" s="14">
        <v>3067.4</v>
      </c>
      <c r="F7" s="14">
        <v>3068.2</v>
      </c>
      <c r="G7" s="99" t="str">
        <f t="shared" si="0"/>
        <v>R45S7</v>
      </c>
      <c r="H7" s="99">
        <f t="array" ref="H7">MIN(IF($G$2:$G$523 = G7,$E$2:$E$523,""))</f>
        <v>3031</v>
      </c>
      <c r="I7" s="99">
        <f t="array" ref="I7">MAX(IF($G$2:$G$523 = G7,$F$2:$F$523,""))</f>
        <v>3087.8</v>
      </c>
      <c r="J7" s="99" t="str">
        <f t="shared" si="1"/>
        <v>R45</v>
      </c>
      <c r="K7" s="99" t="s">
        <v>155</v>
      </c>
      <c r="L7" s="100">
        <v>2.664304838709679</v>
      </c>
      <c r="M7" s="100">
        <v>74.574040322580686</v>
      </c>
      <c r="N7" s="100">
        <v>135.78870752688181</v>
      </c>
      <c r="O7" s="100">
        <v>42.132412903225813</v>
      </c>
      <c r="P7" s="100">
        <v>0.1166337688172043</v>
      </c>
      <c r="Q7" s="100"/>
      <c r="R7" s="100">
        <v>0.1122828924731183</v>
      </c>
      <c r="S7" s="100">
        <v>10041.91805215054</v>
      </c>
      <c r="T7" s="100">
        <v>6854.4417586021491</v>
      </c>
      <c r="U7" s="100">
        <v>2074.2861220430132</v>
      </c>
      <c r="V7" s="100">
        <v>35.532681720430112</v>
      </c>
      <c r="W7" s="100">
        <v>0.64989731182795674</v>
      </c>
      <c r="X7" s="100">
        <v>3.42875268817204</v>
      </c>
      <c r="Y7" s="100">
        <v>2.5991333333333331</v>
      </c>
      <c r="Z7" s="100">
        <v>78.360333333333315</v>
      </c>
      <c r="AA7" s="100">
        <v>143.47113333333331</v>
      </c>
      <c r="AB7" s="100">
        <v>47.597433333333328</v>
      </c>
      <c r="AC7" s="100">
        <v>0.27207100000000001</v>
      </c>
      <c r="AD7" s="99"/>
      <c r="AE7" s="99">
        <v>0.15745166666666671</v>
      </c>
      <c r="AF7" s="99">
        <v>10086.12696666667</v>
      </c>
      <c r="AG7" s="99">
        <v>6642.9845333333333</v>
      </c>
      <c r="AH7" s="99">
        <v>1470.297033333333</v>
      </c>
      <c r="AI7" s="99">
        <v>13.83253333333333</v>
      </c>
      <c r="AJ7" s="99">
        <v>0.37693333333333329</v>
      </c>
      <c r="AK7" s="99">
        <v>2.453733333333334</v>
      </c>
      <c r="AL7" s="111">
        <f t="shared" si="2"/>
        <v>0.16597083333333335</v>
      </c>
    </row>
    <row r="8" spans="1:38" x14ac:dyDescent="0.35">
      <c r="A8" s="14" t="s">
        <v>62</v>
      </c>
      <c r="B8" s="14">
        <v>7</v>
      </c>
      <c r="C8" s="98" t="s">
        <v>45</v>
      </c>
      <c r="D8" s="14">
        <v>4</v>
      </c>
      <c r="E8" s="14">
        <v>3087</v>
      </c>
      <c r="F8" s="14">
        <v>3087.8</v>
      </c>
      <c r="G8" s="99" t="str">
        <f t="shared" si="0"/>
        <v>R45S7</v>
      </c>
      <c r="H8" s="99">
        <f t="array" ref="H8">MIN(IF($G$2:$G$523 = G8,$E$2:$E$523,""))</f>
        <v>3031</v>
      </c>
      <c r="I8" s="99">
        <f t="array" ref="I8">MAX(IF($G$2:$G$523 = G8,$F$2:$F$523,""))</f>
        <v>3087.8</v>
      </c>
      <c r="J8" s="99" t="str">
        <f t="shared" si="1"/>
        <v>R45</v>
      </c>
      <c r="K8" s="99" t="s">
        <v>155</v>
      </c>
      <c r="L8" s="100">
        <v>2.664304838709679</v>
      </c>
      <c r="M8" s="100">
        <v>74.574040322580686</v>
      </c>
      <c r="N8" s="100">
        <v>135.78870752688181</v>
      </c>
      <c r="O8" s="100">
        <v>42.132412903225813</v>
      </c>
      <c r="P8" s="100">
        <v>0.1166337688172043</v>
      </c>
      <c r="Q8" s="100"/>
      <c r="R8" s="100">
        <v>0.1122828924731183</v>
      </c>
      <c r="S8" s="100">
        <v>10041.91805215054</v>
      </c>
      <c r="T8" s="100">
        <v>6854.4417586021491</v>
      </c>
      <c r="U8" s="100">
        <v>2074.2861220430132</v>
      </c>
      <c r="V8" s="100">
        <v>35.532681720430112</v>
      </c>
      <c r="W8" s="100">
        <v>0.64989731182795674</v>
      </c>
      <c r="X8" s="100">
        <v>3.42875268817204</v>
      </c>
      <c r="Y8" s="100">
        <v>2.617666666666667</v>
      </c>
      <c r="Z8" s="100">
        <v>83.250299999999996</v>
      </c>
      <c r="AA8" s="100">
        <v>163.68776666666659</v>
      </c>
      <c r="AB8" s="100">
        <v>31.261166666666671</v>
      </c>
      <c r="AC8" s="100">
        <v>0.35520333333333332</v>
      </c>
      <c r="AD8" s="99"/>
      <c r="AE8" s="99">
        <v>0.189136</v>
      </c>
      <c r="AF8" s="99">
        <v>10137.857133333329</v>
      </c>
      <c r="AG8" s="99">
        <v>7177.1166999999996</v>
      </c>
      <c r="AH8" s="99">
        <v>1581.439333333333</v>
      </c>
      <c r="AI8" s="99">
        <v>6.3452333333333328</v>
      </c>
      <c r="AJ8" s="99">
        <v>0.32760000000000011</v>
      </c>
      <c r="AK8" s="99">
        <v>1.8230333333333331</v>
      </c>
      <c r="AL8" s="111">
        <f t="shared" si="2"/>
        <v>0.16597083333333335</v>
      </c>
    </row>
    <row r="9" spans="1:38" x14ac:dyDescent="0.35">
      <c r="A9" s="14" t="s">
        <v>62</v>
      </c>
      <c r="B9" s="14">
        <v>6</v>
      </c>
      <c r="C9" s="98" t="s">
        <v>45</v>
      </c>
      <c r="D9" s="14">
        <v>1</v>
      </c>
      <c r="E9" s="14">
        <v>3125.8</v>
      </c>
      <c r="F9" s="14">
        <v>3126.6</v>
      </c>
      <c r="G9" s="99" t="str">
        <f t="shared" si="0"/>
        <v>R45S6</v>
      </c>
      <c r="H9" s="99">
        <f t="array" ref="H9">MIN(IF($G$2:$G$523 = G9,$E$2:$E$523,""))</f>
        <v>3125.8</v>
      </c>
      <c r="I9" s="99">
        <f t="array" ref="I9">MAX(IF($G$2:$G$523 = G9,$F$2:$F$523,""))</f>
        <v>3185</v>
      </c>
      <c r="J9" s="99" t="str">
        <f t="shared" si="1"/>
        <v>R45</v>
      </c>
      <c r="K9" s="99" t="s">
        <v>155</v>
      </c>
      <c r="L9" s="100">
        <v>2.5954041237113401</v>
      </c>
      <c r="M9" s="100">
        <v>70.799176288659751</v>
      </c>
      <c r="N9" s="100">
        <v>130.2553587628866</v>
      </c>
      <c r="O9" s="100">
        <v>40.94727113402061</v>
      </c>
      <c r="P9" s="100">
        <v>0.21783228350515471</v>
      </c>
      <c r="Q9" s="112"/>
      <c r="R9" s="100">
        <v>0.12866656185567019</v>
      </c>
      <c r="S9" s="100">
        <v>10426.86168041237</v>
      </c>
      <c r="T9" s="100">
        <v>6892.1752345360819</v>
      </c>
      <c r="U9" s="113">
        <v>1491.215645360825</v>
      </c>
      <c r="V9" s="100">
        <v>91.247575257732009</v>
      </c>
      <c r="W9" s="100">
        <v>0.49249639175257742</v>
      </c>
      <c r="X9" s="100">
        <v>3.534915463917526</v>
      </c>
      <c r="Y9" s="100">
        <v>2.3955000000000002</v>
      </c>
      <c r="Z9" s="100">
        <v>95.630899999999997</v>
      </c>
      <c r="AA9" s="100">
        <v>171.20644999999999</v>
      </c>
      <c r="AB9" s="100">
        <v>27.667300000000001</v>
      </c>
      <c r="AC9" s="100">
        <v>0.48734549999999999</v>
      </c>
      <c r="AD9" s="99"/>
      <c r="AE9" s="99">
        <v>0.23644100000000001</v>
      </c>
      <c r="AF9" s="99">
        <v>10324.11715</v>
      </c>
      <c r="AG9" s="99">
        <v>6583.2402000000002</v>
      </c>
      <c r="AH9" s="99">
        <v>429.83010000000002</v>
      </c>
      <c r="AI9" s="99">
        <v>145.42410000000001</v>
      </c>
      <c r="AJ9" s="99">
        <v>0.27300000000000002</v>
      </c>
      <c r="AK9" s="99">
        <v>2.0372499999999998</v>
      </c>
      <c r="AL9" s="111">
        <f t="shared" si="2"/>
        <v>0.19511095833333333</v>
      </c>
    </row>
    <row r="10" spans="1:38" x14ac:dyDescent="0.35">
      <c r="A10" s="14" t="s">
        <v>63</v>
      </c>
      <c r="B10" s="14">
        <v>6</v>
      </c>
      <c r="C10" s="98" t="s">
        <v>45</v>
      </c>
      <c r="D10" s="14">
        <v>2</v>
      </c>
      <c r="E10" s="14">
        <v>3137.6</v>
      </c>
      <c r="F10" s="14">
        <v>3138.6</v>
      </c>
      <c r="G10" s="99" t="str">
        <f t="shared" si="0"/>
        <v>R45S6</v>
      </c>
      <c r="H10" s="99">
        <f t="array" ref="H10">MIN(IF($G$2:$G$523 = G10,$E$2:$E$523,""))</f>
        <v>3125.8</v>
      </c>
      <c r="I10" s="99">
        <f t="array" ref="I10">MAX(IF($G$2:$G$523 = G10,$F$2:$F$523,""))</f>
        <v>3185</v>
      </c>
      <c r="J10" s="99" t="str">
        <f t="shared" si="1"/>
        <v>R45</v>
      </c>
      <c r="K10" s="99" t="s">
        <v>155</v>
      </c>
      <c r="L10" s="100">
        <v>2.5954041237113401</v>
      </c>
      <c r="M10" s="100">
        <v>70.799176288659751</v>
      </c>
      <c r="N10" s="100">
        <v>130.2553587628866</v>
      </c>
      <c r="O10" s="100">
        <v>40.94727113402061</v>
      </c>
      <c r="P10" s="100">
        <v>0.21783228350515471</v>
      </c>
      <c r="Q10" s="100"/>
      <c r="R10" s="100">
        <v>0.12866656185567019</v>
      </c>
      <c r="S10" s="100">
        <v>10426.86168041237</v>
      </c>
      <c r="T10" s="100">
        <v>6892.1752345360819</v>
      </c>
      <c r="U10" s="100">
        <v>1491.215645360825</v>
      </c>
      <c r="V10" s="100">
        <v>91.247575257732009</v>
      </c>
      <c r="W10" s="100">
        <v>0.49249639175257742</v>
      </c>
      <c r="X10" s="100">
        <v>3.534915463917526</v>
      </c>
      <c r="Y10" s="100">
        <v>2.4267249999999998</v>
      </c>
      <c r="Z10" s="100">
        <v>83.024650000000008</v>
      </c>
      <c r="AA10" s="100">
        <v>145.94040000000001</v>
      </c>
      <c r="AB10" s="100">
        <v>38.990825000000001</v>
      </c>
      <c r="AC10" s="100">
        <v>0.39830824999999997</v>
      </c>
      <c r="AD10" s="99"/>
      <c r="AE10" s="99">
        <v>0.20527049999999999</v>
      </c>
      <c r="AF10" s="99">
        <v>10364.862325</v>
      </c>
      <c r="AG10" s="99">
        <v>6727.7763750000004</v>
      </c>
      <c r="AH10" s="99">
        <v>567.46182499999998</v>
      </c>
      <c r="AI10" s="99">
        <v>31.56785</v>
      </c>
      <c r="AJ10" s="99">
        <v>0.30582500000000001</v>
      </c>
      <c r="AK10" s="99">
        <v>2.2498499999999999</v>
      </c>
      <c r="AL10" s="111">
        <f t="shared" si="2"/>
        <v>0.19511095833333333</v>
      </c>
    </row>
    <row r="11" spans="1:38" x14ac:dyDescent="0.35">
      <c r="A11" s="14" t="s">
        <v>63</v>
      </c>
      <c r="B11" s="14">
        <v>6</v>
      </c>
      <c r="C11" s="98" t="s">
        <v>45</v>
      </c>
      <c r="D11" s="14">
        <v>3</v>
      </c>
      <c r="E11" s="14">
        <v>3166</v>
      </c>
      <c r="F11" s="14">
        <v>3166.6</v>
      </c>
      <c r="G11" s="99" t="str">
        <f t="shared" si="0"/>
        <v>R45S6</v>
      </c>
      <c r="H11" s="99">
        <f t="array" ref="H11">MIN(IF($G$2:$G$523 = G11,$E$2:$E$523,""))</f>
        <v>3125.8</v>
      </c>
      <c r="I11" s="99">
        <f t="array" ref="I11">MAX(IF($G$2:$G$523 = G11,$F$2:$F$523,""))</f>
        <v>3185</v>
      </c>
      <c r="J11" s="99" t="str">
        <f t="shared" si="1"/>
        <v>R45</v>
      </c>
      <c r="K11" s="99" t="s">
        <v>155</v>
      </c>
      <c r="L11" s="100">
        <v>2.5954041237113401</v>
      </c>
      <c r="M11" s="100">
        <v>70.799176288659751</v>
      </c>
      <c r="N11" s="100">
        <v>130.2553587628866</v>
      </c>
      <c r="O11" s="100">
        <v>40.94727113402061</v>
      </c>
      <c r="P11" s="100">
        <v>0.21783228350515471</v>
      </c>
      <c r="Q11" s="100"/>
      <c r="R11" s="100">
        <v>0.12866656185567019</v>
      </c>
      <c r="S11" s="100">
        <v>10426.86168041237</v>
      </c>
      <c r="T11" s="100">
        <v>6892.1752345360819</v>
      </c>
      <c r="U11" s="100">
        <v>1491.215645360825</v>
      </c>
      <c r="V11" s="100">
        <v>91.247575257732009</v>
      </c>
      <c r="W11" s="100">
        <v>0.49249639175257742</v>
      </c>
      <c r="X11" s="100">
        <v>3.534915463917526</v>
      </c>
      <c r="Y11" s="100">
        <v>2.57375</v>
      </c>
      <c r="Z11" s="100">
        <v>73.254649999999998</v>
      </c>
      <c r="AA11" s="100">
        <v>118.97425</v>
      </c>
      <c r="AB11" s="100">
        <v>26.24175</v>
      </c>
      <c r="AC11" s="100">
        <v>0.21002399999999999</v>
      </c>
      <c r="AD11" s="99"/>
      <c r="AE11" s="99">
        <v>0.13129399999999999</v>
      </c>
      <c r="AF11" s="99">
        <v>10504.46775</v>
      </c>
      <c r="AG11" s="99">
        <v>6226.6088500000014</v>
      </c>
      <c r="AH11" s="99">
        <v>1376.5268000000001</v>
      </c>
      <c r="AI11" s="99">
        <v>63.241900000000001</v>
      </c>
      <c r="AJ11" s="99">
        <v>0.43725000000000003</v>
      </c>
      <c r="AK11" s="99">
        <v>2.1410999999999998</v>
      </c>
      <c r="AL11" s="111">
        <f t="shared" si="2"/>
        <v>0.19511095833333333</v>
      </c>
    </row>
    <row r="12" spans="1:38" x14ac:dyDescent="0.35">
      <c r="A12" s="14" t="s">
        <v>62</v>
      </c>
      <c r="B12" s="14">
        <v>6</v>
      </c>
      <c r="C12" s="98" t="s">
        <v>45</v>
      </c>
      <c r="D12" s="14">
        <v>4</v>
      </c>
      <c r="E12" s="14">
        <v>3184.2</v>
      </c>
      <c r="F12" s="14">
        <v>3185</v>
      </c>
      <c r="G12" s="99" t="str">
        <f t="shared" si="0"/>
        <v>R45S6</v>
      </c>
      <c r="H12" s="99">
        <f t="array" ref="H12">MIN(IF($G$2:$G$523 = G12,$E$2:$E$523,""))</f>
        <v>3125.8</v>
      </c>
      <c r="I12" s="99">
        <f t="array" ref="I12">MAX(IF($G$2:$G$523 = G12,$F$2:$F$523,""))</f>
        <v>3185</v>
      </c>
      <c r="J12" s="99" t="str">
        <f t="shared" si="1"/>
        <v>R45</v>
      </c>
      <c r="K12" s="99" t="s">
        <v>155</v>
      </c>
      <c r="L12" s="100">
        <v>2.5954041237113401</v>
      </c>
      <c r="M12" s="100">
        <v>70.799176288659751</v>
      </c>
      <c r="N12" s="100">
        <v>130.2553587628866</v>
      </c>
      <c r="O12" s="100">
        <v>40.94727113402061</v>
      </c>
      <c r="P12" s="100">
        <v>0.21783228350515471</v>
      </c>
      <c r="Q12" s="100"/>
      <c r="R12" s="100">
        <v>0.12866656185567019</v>
      </c>
      <c r="S12" s="100">
        <v>10426.86168041237</v>
      </c>
      <c r="T12" s="100">
        <v>6892.1752345360819</v>
      </c>
      <c r="U12" s="100">
        <v>1491.215645360825</v>
      </c>
      <c r="V12" s="100">
        <v>91.247575257732009</v>
      </c>
      <c r="W12" s="100">
        <v>0.49249639175257742</v>
      </c>
      <c r="X12" s="100">
        <v>3.534915463917526</v>
      </c>
      <c r="Y12" s="100">
        <v>2.4592999999999998</v>
      </c>
      <c r="Z12" s="100">
        <v>88.542433333333335</v>
      </c>
      <c r="AA12" s="100">
        <v>149.9810333333333</v>
      </c>
      <c r="AB12" s="100">
        <v>20.516966666666669</v>
      </c>
      <c r="AC12" s="100">
        <v>0.40433666666666662</v>
      </c>
      <c r="AD12" s="99"/>
      <c r="AE12" s="99">
        <v>0.20743833333333331</v>
      </c>
      <c r="AF12" s="99">
        <v>10544.262699999999</v>
      </c>
      <c r="AG12" s="99">
        <v>6898.6691000000001</v>
      </c>
      <c r="AH12" s="99">
        <v>594.71546666666666</v>
      </c>
      <c r="AI12" s="99">
        <v>33.692666666666668</v>
      </c>
      <c r="AJ12" s="99">
        <v>0.30349999999999999</v>
      </c>
      <c r="AK12" s="99">
        <v>2.3845999999999998</v>
      </c>
      <c r="AL12" s="111">
        <f t="shared" si="2"/>
        <v>0.19511095833333333</v>
      </c>
    </row>
    <row r="13" spans="1:38" x14ac:dyDescent="0.35">
      <c r="A13" s="14" t="s">
        <v>62</v>
      </c>
      <c r="B13" s="14">
        <v>4</v>
      </c>
      <c r="C13" s="98" t="s">
        <v>45</v>
      </c>
      <c r="D13" s="14">
        <v>1</v>
      </c>
      <c r="E13" s="14">
        <v>3282</v>
      </c>
      <c r="F13" s="14">
        <v>3283.5</v>
      </c>
      <c r="G13" s="99" t="str">
        <f t="shared" si="0"/>
        <v>R45S4</v>
      </c>
      <c r="H13" s="99">
        <f t="array" ref="H13">MIN(IF($G$2:$G$523 = G13,$E$2:$E$523,""))</f>
        <v>3282</v>
      </c>
      <c r="I13" s="99">
        <f t="array" ref="I13">MAX(IF($G$2:$G$523 = G13,$F$2:$F$523,""))</f>
        <v>3290.5</v>
      </c>
      <c r="J13" s="99" t="str">
        <f t="shared" si="1"/>
        <v>R45</v>
      </c>
      <c r="K13" s="99" t="s">
        <v>155</v>
      </c>
      <c r="L13" s="100">
        <v>2.703067857142857</v>
      </c>
      <c r="M13" s="100">
        <v>67.552507142857124</v>
      </c>
      <c r="N13" s="100">
        <v>123.11040357142861</v>
      </c>
      <c r="O13" s="100">
        <v>64.140071428571417</v>
      </c>
      <c r="P13" s="100">
        <v>0.12113575</v>
      </c>
      <c r="Q13" s="112"/>
      <c r="R13" s="100">
        <v>0.11665399999999999</v>
      </c>
      <c r="S13" s="100">
        <v>10949.206892857141</v>
      </c>
      <c r="T13" s="100">
        <v>7060.4190178571434</v>
      </c>
      <c r="U13" s="113">
        <v>1516.450628571429</v>
      </c>
      <c r="V13" s="100">
        <v>47.673582142857143</v>
      </c>
      <c r="W13" s="100">
        <v>0.50607142857142862</v>
      </c>
      <c r="X13" s="100">
        <v>4.2065321428571423</v>
      </c>
      <c r="Y13" s="100">
        <v>2.6252800000000001</v>
      </c>
      <c r="Z13" s="100">
        <v>75.183320000000009</v>
      </c>
      <c r="AA13" s="100">
        <v>138.2149</v>
      </c>
      <c r="AB13" s="100">
        <v>30.553799999999999</v>
      </c>
      <c r="AC13" s="100">
        <v>0.29828080000000001</v>
      </c>
      <c r="AD13" s="99"/>
      <c r="AE13" s="99">
        <v>0.167903</v>
      </c>
      <c r="AF13" s="99">
        <v>10919.49474</v>
      </c>
      <c r="AG13" s="99">
        <v>7368.8731400000006</v>
      </c>
      <c r="AH13" s="99">
        <v>853.46985999999993</v>
      </c>
      <c r="AI13" s="99">
        <v>36.599679999999999</v>
      </c>
      <c r="AJ13" s="99">
        <v>0.35804000000000002</v>
      </c>
      <c r="AK13" s="99">
        <v>2.95086</v>
      </c>
      <c r="AL13" s="111">
        <f t="shared" si="2"/>
        <v>0.15021780000000001</v>
      </c>
    </row>
    <row r="14" spans="1:38" x14ac:dyDescent="0.35">
      <c r="A14" s="14" t="s">
        <v>62</v>
      </c>
      <c r="B14" s="14">
        <v>4</v>
      </c>
      <c r="C14" s="98" t="s">
        <v>45</v>
      </c>
      <c r="D14" s="14">
        <v>2</v>
      </c>
      <c r="E14" s="14">
        <v>3289</v>
      </c>
      <c r="F14" s="14">
        <v>3290.5</v>
      </c>
      <c r="G14" s="99" t="str">
        <f t="shared" si="0"/>
        <v>R45S4</v>
      </c>
      <c r="H14" s="99">
        <f t="array" ref="H14">MIN(IF($G$2:$G$523 = G14,$E$2:$E$523,""))</f>
        <v>3282</v>
      </c>
      <c r="I14" s="99">
        <f t="array" ref="I14">MAX(IF($G$2:$G$523 = G14,$F$2:$F$523,""))</f>
        <v>3290.5</v>
      </c>
      <c r="J14" s="99" t="str">
        <f t="shared" si="1"/>
        <v>R45</v>
      </c>
      <c r="K14" s="99" t="s">
        <v>155</v>
      </c>
      <c r="L14" s="100">
        <v>2.703067857142857</v>
      </c>
      <c r="M14" s="100">
        <v>67.552507142857124</v>
      </c>
      <c r="N14" s="100">
        <v>123.11040357142861</v>
      </c>
      <c r="O14" s="100">
        <v>64.140071428571417</v>
      </c>
      <c r="P14" s="100">
        <v>0.12113575</v>
      </c>
      <c r="Q14" s="100"/>
      <c r="R14" s="100">
        <v>0.11665399999999999</v>
      </c>
      <c r="S14" s="100">
        <v>10949.206892857141</v>
      </c>
      <c r="T14" s="100">
        <v>7060.4190178571434</v>
      </c>
      <c r="U14" s="100">
        <v>1516.450628571429</v>
      </c>
      <c r="V14" s="100">
        <v>47.673582142857143</v>
      </c>
      <c r="W14" s="100">
        <v>0.50607142857142862</v>
      </c>
      <c r="X14" s="100">
        <v>4.2065321428571423</v>
      </c>
      <c r="Y14" s="100">
        <v>2.6329600000000002</v>
      </c>
      <c r="Z14" s="100">
        <v>71.519939999999991</v>
      </c>
      <c r="AA14" s="100">
        <v>126.36608</v>
      </c>
      <c r="AB14" s="100">
        <v>116.83038000000001</v>
      </c>
      <c r="AC14" s="100">
        <v>4.8327600000000012E-2</v>
      </c>
      <c r="AD14" s="99"/>
      <c r="AE14" s="99">
        <v>0.1325326</v>
      </c>
      <c r="AF14" s="99">
        <v>10968.084580000001</v>
      </c>
      <c r="AG14" s="99">
        <v>6968.6796799999993</v>
      </c>
      <c r="AH14" s="99">
        <v>1198.01448</v>
      </c>
      <c r="AI14" s="99">
        <v>27.115320000000001</v>
      </c>
      <c r="AJ14" s="99">
        <v>0.42271999999999998</v>
      </c>
      <c r="AK14" s="99">
        <v>3.7673199999999989</v>
      </c>
      <c r="AL14" s="111">
        <f t="shared" si="2"/>
        <v>0.15021780000000001</v>
      </c>
    </row>
    <row r="15" spans="1:38" x14ac:dyDescent="0.35">
      <c r="A15" s="14" t="s">
        <v>63</v>
      </c>
      <c r="B15" s="14">
        <v>3</v>
      </c>
      <c r="C15" s="98" t="s">
        <v>45</v>
      </c>
      <c r="D15" s="14">
        <v>1</v>
      </c>
      <c r="E15" s="14">
        <v>3342</v>
      </c>
      <c r="F15" s="14">
        <v>3343.5</v>
      </c>
      <c r="G15" s="99" t="str">
        <f t="shared" si="0"/>
        <v>R45S3</v>
      </c>
      <c r="H15" s="99">
        <f t="array" ref="H15">MIN(IF($G$2:$G$523 = G15,$E$2:$E$523,""))</f>
        <v>3342</v>
      </c>
      <c r="I15" s="99">
        <f t="array" ref="I15">MAX(IF($G$2:$G$523 = G15,$F$2:$F$523,""))</f>
        <v>3371.5</v>
      </c>
      <c r="J15" s="99" t="str">
        <f t="shared" si="1"/>
        <v>R45</v>
      </c>
      <c r="K15" s="99" t="s">
        <v>155</v>
      </c>
      <c r="L15" s="100">
        <v>2.683382474226804</v>
      </c>
      <c r="M15" s="100">
        <v>70.664569072164937</v>
      </c>
      <c r="N15" s="100">
        <v>126.3508886597938</v>
      </c>
      <c r="O15" s="100">
        <v>65.087041237113382</v>
      </c>
      <c r="P15" s="100">
        <v>0.15526188659793819</v>
      </c>
      <c r="Q15" s="112"/>
      <c r="R15" s="100">
        <v>0.10936700000000001</v>
      </c>
      <c r="S15" s="100">
        <v>11232.96638969073</v>
      </c>
      <c r="T15" s="100">
        <v>7152.1141453608243</v>
      </c>
      <c r="U15" s="113">
        <v>1681.4147948453599</v>
      </c>
      <c r="V15" s="100">
        <v>49.082578350515433</v>
      </c>
      <c r="W15" s="100">
        <v>0.53399381443298966</v>
      </c>
      <c r="X15" s="100">
        <v>3.7519536082474252</v>
      </c>
      <c r="Y15" s="100">
        <v>2.51416</v>
      </c>
      <c r="Z15" s="100">
        <v>79.149460000000005</v>
      </c>
      <c r="AA15" s="100">
        <v>142.33253999999999</v>
      </c>
      <c r="AB15" s="100">
        <v>74.249600000000001</v>
      </c>
      <c r="AC15" s="100">
        <v>0.237737</v>
      </c>
      <c r="AD15" s="99"/>
      <c r="AE15" s="99">
        <v>0.1428286</v>
      </c>
      <c r="AF15" s="99">
        <v>11193.46056</v>
      </c>
      <c r="AG15" s="99">
        <v>6794.0567199999996</v>
      </c>
      <c r="AH15" s="99">
        <v>1130.4076399999999</v>
      </c>
      <c r="AI15" s="99">
        <v>67.856360000000009</v>
      </c>
      <c r="AJ15" s="99">
        <v>0.41220000000000001</v>
      </c>
      <c r="AK15" s="99">
        <v>2.6615799999999998</v>
      </c>
      <c r="AL15" s="111">
        <f t="shared" si="2"/>
        <v>0.1175056</v>
      </c>
    </row>
    <row r="16" spans="1:38" x14ac:dyDescent="0.35">
      <c r="A16" s="14" t="s">
        <v>63</v>
      </c>
      <c r="B16" s="14">
        <v>3</v>
      </c>
      <c r="C16" s="98" t="s">
        <v>45</v>
      </c>
      <c r="D16" s="14">
        <v>2</v>
      </c>
      <c r="E16" s="14">
        <v>3370</v>
      </c>
      <c r="F16" s="14">
        <v>3371.5</v>
      </c>
      <c r="G16" s="99" t="str">
        <f t="shared" si="0"/>
        <v>R45S3</v>
      </c>
      <c r="H16" s="99">
        <f t="array" ref="H16">MIN(IF($G$2:$G$523 = G16,$E$2:$E$523,""))</f>
        <v>3342</v>
      </c>
      <c r="I16" s="99">
        <f t="array" ref="I16">MAX(IF($G$2:$G$523 = G16,$F$2:$F$523,""))</f>
        <v>3371.5</v>
      </c>
      <c r="J16" s="99" t="str">
        <f t="shared" si="1"/>
        <v>R45</v>
      </c>
      <c r="K16" s="99" t="s">
        <v>155</v>
      </c>
      <c r="L16" s="100">
        <v>2.683382474226804</v>
      </c>
      <c r="M16" s="100">
        <v>70.664569072164937</v>
      </c>
      <c r="N16" s="100">
        <v>126.3508886597938</v>
      </c>
      <c r="O16" s="100">
        <v>65.087041237113382</v>
      </c>
      <c r="P16" s="100">
        <v>0.15526188659793819</v>
      </c>
      <c r="Q16" s="100"/>
      <c r="R16" s="100">
        <v>0.10936700000000001</v>
      </c>
      <c r="S16" s="100">
        <v>11232.96638969073</v>
      </c>
      <c r="T16" s="100">
        <v>7152.1141453608243</v>
      </c>
      <c r="U16" s="100">
        <v>1681.4147948453599</v>
      </c>
      <c r="V16" s="100">
        <v>49.082578350515433</v>
      </c>
      <c r="W16" s="100">
        <v>0.53399381443298966</v>
      </c>
      <c r="X16" s="100">
        <v>3.7519536082474252</v>
      </c>
      <c r="Y16" s="100">
        <v>2.6868599999999998</v>
      </c>
      <c r="Z16" s="100">
        <v>65.615539999999996</v>
      </c>
      <c r="AA16" s="100">
        <v>119.22422</v>
      </c>
      <c r="AB16" s="100">
        <v>106.95681999999999</v>
      </c>
      <c r="AC16" s="100">
        <v>2.8499199999999999E-2</v>
      </c>
      <c r="AD16" s="99"/>
      <c r="AE16" s="99">
        <v>9.2182600000000003E-2</v>
      </c>
      <c r="AF16" s="99">
        <v>11291.09376</v>
      </c>
      <c r="AG16" s="99">
        <v>7138.4241999999986</v>
      </c>
      <c r="AH16" s="99">
        <v>1715.1357800000001</v>
      </c>
      <c r="AI16" s="99">
        <v>30.344860000000001</v>
      </c>
      <c r="AJ16" s="99">
        <v>0.56574000000000002</v>
      </c>
      <c r="AK16" s="99">
        <v>4.1424399999999997</v>
      </c>
      <c r="AL16" s="111">
        <f t="shared" si="2"/>
        <v>0.1175056</v>
      </c>
    </row>
    <row r="17" spans="1:38" x14ac:dyDescent="0.35">
      <c r="A17" s="14" t="s">
        <v>62</v>
      </c>
      <c r="B17" s="14">
        <v>2</v>
      </c>
      <c r="C17" s="98" t="s">
        <v>45</v>
      </c>
      <c r="D17" s="14">
        <v>1</v>
      </c>
      <c r="E17" s="14">
        <v>3397.2</v>
      </c>
      <c r="F17" s="14">
        <v>3398</v>
      </c>
      <c r="G17" s="99" t="str">
        <f t="shared" si="0"/>
        <v>R45S2</v>
      </c>
      <c r="H17" s="99">
        <f t="array" ref="H17">MIN(IF($G$2:$G$523 = G17,$E$2:$E$523,""))</f>
        <v>3397.2</v>
      </c>
      <c r="I17" s="99">
        <f t="array" ref="I17">MAX(IF($G$2:$G$523 = G17,$F$2:$F$523,""))</f>
        <v>3423.5</v>
      </c>
      <c r="J17" s="99" t="str">
        <f t="shared" si="1"/>
        <v>R45</v>
      </c>
      <c r="K17" s="99" t="s">
        <v>155</v>
      </c>
      <c r="L17" s="100">
        <v>2.6804488372093012</v>
      </c>
      <c r="M17" s="100">
        <v>58.264917441860469</v>
      </c>
      <c r="N17" s="100">
        <v>106.4341965116279</v>
      </c>
      <c r="O17" s="100">
        <v>94.336120930232582</v>
      </c>
      <c r="P17" s="100">
        <v>6.7202755813953491E-2</v>
      </c>
      <c r="Q17" s="112"/>
      <c r="R17" s="100">
        <v>5.7920662790697693E-2</v>
      </c>
      <c r="S17" s="100">
        <v>11448.90389534884</v>
      </c>
      <c r="T17" s="100">
        <v>7222.81514418605</v>
      </c>
      <c r="U17" s="113">
        <v>2256.905782558139</v>
      </c>
      <c r="V17" s="100">
        <v>128.8291302325581</v>
      </c>
      <c r="W17" s="100">
        <v>0.80904069767441911</v>
      </c>
      <c r="X17" s="100">
        <v>5.8957755813953483</v>
      </c>
      <c r="Y17" s="100">
        <v>2.8228666666666671</v>
      </c>
      <c r="Z17" s="100">
        <v>53.405766666666672</v>
      </c>
      <c r="AA17" s="100">
        <v>99.784333333333336</v>
      </c>
      <c r="AB17" s="100">
        <v>67.936866666666674</v>
      </c>
      <c r="AC17" s="100">
        <v>0.23788100000000001</v>
      </c>
      <c r="AD17" s="99"/>
      <c r="AE17" s="99">
        <v>0.14324333333333331</v>
      </c>
      <c r="AF17" s="99">
        <v>11393.0345</v>
      </c>
      <c r="AG17" s="99">
        <v>7300.7070333333349</v>
      </c>
      <c r="AH17" s="99">
        <v>1434.3951</v>
      </c>
      <c r="AI17" s="99">
        <v>90.612799999999993</v>
      </c>
      <c r="AJ17" s="99">
        <v>0.40766666666666668</v>
      </c>
      <c r="AK17" s="99">
        <v>7.3975666666666671</v>
      </c>
      <c r="AL17" s="111">
        <f t="shared" si="2"/>
        <v>0.13779379166666667</v>
      </c>
    </row>
    <row r="18" spans="1:38" x14ac:dyDescent="0.35">
      <c r="A18" s="14" t="s">
        <v>63</v>
      </c>
      <c r="B18" s="14">
        <v>2</v>
      </c>
      <c r="C18" s="98" t="s">
        <v>45</v>
      </c>
      <c r="D18" s="14">
        <v>2</v>
      </c>
      <c r="E18" s="14">
        <v>3421</v>
      </c>
      <c r="F18" s="14">
        <v>3423.5</v>
      </c>
      <c r="G18" s="99" t="str">
        <f t="shared" si="0"/>
        <v>R45S2</v>
      </c>
      <c r="H18" s="99">
        <f t="array" ref="H18">MIN(IF($G$2:$G$523 = G18,$E$2:$E$523,""))</f>
        <v>3397.2</v>
      </c>
      <c r="I18" s="99">
        <f t="array" ref="I18">MAX(IF($G$2:$G$523 = G18,$F$2:$F$523,""))</f>
        <v>3423.5</v>
      </c>
      <c r="J18" s="99" t="str">
        <f t="shared" si="1"/>
        <v>R45</v>
      </c>
      <c r="K18" s="99" t="s">
        <v>155</v>
      </c>
      <c r="L18" s="100">
        <v>2.6804488372093012</v>
      </c>
      <c r="M18" s="100">
        <v>58.264917441860469</v>
      </c>
      <c r="N18" s="100">
        <v>106.4341965116279</v>
      </c>
      <c r="O18" s="100">
        <v>94.336120930232582</v>
      </c>
      <c r="P18" s="100">
        <v>6.7202755813953491E-2</v>
      </c>
      <c r="Q18" s="100"/>
      <c r="R18" s="100">
        <v>5.7920662790697693E-2</v>
      </c>
      <c r="S18" s="100">
        <v>11448.90389534884</v>
      </c>
      <c r="T18" s="100">
        <v>7222.81514418605</v>
      </c>
      <c r="U18" s="100">
        <v>2256.905782558139</v>
      </c>
      <c r="V18" s="100">
        <v>128.8291302325581</v>
      </c>
      <c r="W18" s="100">
        <v>0.80904069767441911</v>
      </c>
      <c r="X18" s="100">
        <v>5.8957755813953483</v>
      </c>
      <c r="Y18" s="100">
        <v>2.3739500000000011</v>
      </c>
      <c r="Z18" s="100">
        <v>65.746187500000005</v>
      </c>
      <c r="AA18" s="100">
        <v>110.085725</v>
      </c>
      <c r="AB18" s="100">
        <v>154.48907500000001</v>
      </c>
      <c r="AC18" s="100">
        <v>0.31468625</v>
      </c>
      <c r="AD18" s="99"/>
      <c r="AE18" s="99">
        <v>0.13234425</v>
      </c>
      <c r="AF18" s="99">
        <v>11526.520387500001</v>
      </c>
      <c r="AG18" s="99">
        <v>6647.8547500000004</v>
      </c>
      <c r="AH18" s="99">
        <v>891.16464999999994</v>
      </c>
      <c r="AI18" s="99">
        <v>291.62546250000003</v>
      </c>
      <c r="AJ18" s="99">
        <v>0.42385</v>
      </c>
      <c r="AK18" s="99">
        <v>4.1621874999999999</v>
      </c>
      <c r="AL18" s="111">
        <f t="shared" si="2"/>
        <v>0.13779379166666667</v>
      </c>
    </row>
    <row r="19" spans="1:38" x14ac:dyDescent="0.35">
      <c r="A19" s="14" t="s">
        <v>63</v>
      </c>
      <c r="B19" s="14">
        <v>1</v>
      </c>
      <c r="C19" s="98" t="s">
        <v>45</v>
      </c>
      <c r="D19" s="14">
        <v>1</v>
      </c>
      <c r="E19" s="14">
        <v>3474.6</v>
      </c>
      <c r="F19" s="14">
        <v>3475.8</v>
      </c>
      <c r="G19" s="99" t="str">
        <f t="shared" si="0"/>
        <v>R45S1</v>
      </c>
      <c r="H19" s="99">
        <f t="array" ref="H19">MIN(IF($G$2:$G$523 = G19,$E$2:$E$523,""))</f>
        <v>3474.6</v>
      </c>
      <c r="I19" s="99">
        <f t="array" ref="I19">MAX(IF($G$2:$G$523 = G19,$F$2:$F$523,""))</f>
        <v>3523</v>
      </c>
      <c r="J19" s="99" t="str">
        <f t="shared" si="1"/>
        <v>R45</v>
      </c>
      <c r="K19" s="99" t="s">
        <v>155</v>
      </c>
      <c r="L19" s="100">
        <v>2.564369811320756</v>
      </c>
      <c r="M19" s="100">
        <v>64.7968635220126</v>
      </c>
      <c r="N19" s="100">
        <v>113.88250754716989</v>
      </c>
      <c r="O19" s="100">
        <v>130.99905031446531</v>
      </c>
      <c r="P19" s="100">
        <v>7.3491100628930772E-2</v>
      </c>
      <c r="Q19" s="112"/>
      <c r="R19" s="100">
        <v>6.5630163522012591E-2</v>
      </c>
      <c r="S19" s="100">
        <v>11818.51118867924</v>
      </c>
      <c r="T19" s="100">
        <v>7130.5286805031428</v>
      </c>
      <c r="U19" s="113">
        <v>2067.7858672955981</v>
      </c>
      <c r="V19" s="100">
        <v>142.9880773584907</v>
      </c>
      <c r="W19" s="100">
        <v>0.75726100628930848</v>
      </c>
      <c r="X19" s="100">
        <v>4.8407993710691812</v>
      </c>
      <c r="Y19" s="100">
        <v>2.4242499999999998</v>
      </c>
      <c r="Z19" s="100">
        <v>62.981025000000002</v>
      </c>
      <c r="AA19" s="100">
        <v>106.73735000000001</v>
      </c>
      <c r="AB19" s="100">
        <v>143.045875</v>
      </c>
      <c r="AC19" s="100">
        <v>0.15462124999999999</v>
      </c>
      <c r="AD19" s="99"/>
      <c r="AE19" s="99">
        <v>8.5082249999999998E-2</v>
      </c>
      <c r="AF19" s="99">
        <v>11732.68505</v>
      </c>
      <c r="AG19" s="99">
        <v>6895.0504249999994</v>
      </c>
      <c r="AH19" s="99">
        <v>1302.2011749999999</v>
      </c>
      <c r="AI19" s="99">
        <v>269.09547500000002</v>
      </c>
      <c r="AJ19" s="99">
        <v>0.60255000000000003</v>
      </c>
      <c r="AK19" s="99">
        <v>4.921125</v>
      </c>
      <c r="AL19" s="111">
        <f t="shared" si="2"/>
        <v>9.2206972222222239E-2</v>
      </c>
    </row>
    <row r="20" spans="1:38" x14ac:dyDescent="0.35">
      <c r="A20" s="14" t="s">
        <v>62</v>
      </c>
      <c r="B20" s="14">
        <v>1</v>
      </c>
      <c r="C20" s="98" t="s">
        <v>45</v>
      </c>
      <c r="D20" s="14">
        <v>2</v>
      </c>
      <c r="E20" s="14">
        <v>3490.8</v>
      </c>
      <c r="F20" s="14">
        <v>3491.8</v>
      </c>
      <c r="G20" s="99" t="str">
        <f t="shared" si="0"/>
        <v>R45S1</v>
      </c>
      <c r="H20" s="99">
        <f t="array" ref="H20">MIN(IF($G$2:$G$523 = G20,$E$2:$E$523,""))</f>
        <v>3474.6</v>
      </c>
      <c r="I20" s="99">
        <f t="array" ref="I20">MAX(IF($G$2:$G$523 = G20,$F$2:$F$523,""))</f>
        <v>3523</v>
      </c>
      <c r="J20" s="99" t="str">
        <f t="shared" si="1"/>
        <v>R45</v>
      </c>
      <c r="K20" s="99" t="s">
        <v>155</v>
      </c>
      <c r="L20" s="100">
        <v>2.564369811320756</v>
      </c>
      <c r="M20" s="100">
        <v>64.7968635220126</v>
      </c>
      <c r="N20" s="100">
        <v>113.88250754716989</v>
      </c>
      <c r="O20" s="100">
        <v>130.99905031446531</v>
      </c>
      <c r="P20" s="100">
        <v>7.3491100628930772E-2</v>
      </c>
      <c r="Q20" s="100"/>
      <c r="R20" s="100">
        <v>6.5630163522012591E-2</v>
      </c>
      <c r="S20" s="100">
        <v>11818.51118867924</v>
      </c>
      <c r="T20" s="100">
        <v>7130.5286805031428</v>
      </c>
      <c r="U20" s="100">
        <v>2067.7858672955981</v>
      </c>
      <c r="V20" s="100">
        <v>142.9880773584907</v>
      </c>
      <c r="W20" s="100">
        <v>0.75726100628930848</v>
      </c>
      <c r="X20" s="100">
        <v>4.8407993710691812</v>
      </c>
      <c r="Y20" s="100">
        <v>2.4015749999999998</v>
      </c>
      <c r="Z20" s="100">
        <v>65.884999999999991</v>
      </c>
      <c r="AA20" s="100">
        <v>109.97110000000001</v>
      </c>
      <c r="AB20" s="100">
        <v>199.795075</v>
      </c>
      <c r="AC20" s="100">
        <v>0.15711074999999999</v>
      </c>
      <c r="AD20" s="99"/>
      <c r="AE20" s="99">
        <v>8.5903000000000007E-2</v>
      </c>
      <c r="AF20" s="99">
        <v>11804.465075</v>
      </c>
      <c r="AG20" s="99">
        <v>6793.686275</v>
      </c>
      <c r="AH20" s="99">
        <v>1481.5501999999999</v>
      </c>
      <c r="AI20" s="99">
        <v>123.91652499999999</v>
      </c>
      <c r="AJ20" s="99">
        <v>0.60097500000000004</v>
      </c>
      <c r="AK20" s="99">
        <v>4.1846249999999996</v>
      </c>
      <c r="AL20" s="111">
        <f t="shared" si="2"/>
        <v>9.2206972222222239E-2</v>
      </c>
    </row>
    <row r="21" spans="1:38" x14ac:dyDescent="0.35">
      <c r="A21" s="14" t="s">
        <v>62</v>
      </c>
      <c r="B21" s="14">
        <v>1</v>
      </c>
      <c r="C21" s="98" t="s">
        <v>45</v>
      </c>
      <c r="D21" s="14">
        <v>3</v>
      </c>
      <c r="E21" s="14">
        <v>3522</v>
      </c>
      <c r="F21" s="14">
        <v>3523</v>
      </c>
      <c r="G21" s="99" t="str">
        <f t="shared" si="0"/>
        <v>R45S1</v>
      </c>
      <c r="H21" s="99">
        <f t="array" ref="H21">MIN(IF($G$2:$G$523 = G21,$E$2:$E$523,""))</f>
        <v>3474.6</v>
      </c>
      <c r="I21" s="99">
        <f t="array" ref="I21">MAX(IF($G$2:$G$523 = G21,$F$2:$F$523,""))</f>
        <v>3523</v>
      </c>
      <c r="J21" s="99" t="str">
        <f t="shared" si="1"/>
        <v>R45</v>
      </c>
      <c r="K21" s="99" t="s">
        <v>155</v>
      </c>
      <c r="L21" s="100">
        <v>2.564369811320756</v>
      </c>
      <c r="M21" s="100">
        <v>64.7968635220126</v>
      </c>
      <c r="N21" s="100">
        <v>113.88250754716989</v>
      </c>
      <c r="O21" s="100">
        <v>130.99905031446531</v>
      </c>
      <c r="P21" s="100">
        <v>7.3491100628930772E-2</v>
      </c>
      <c r="Q21" s="100"/>
      <c r="R21" s="100">
        <v>6.5630163522012591E-2</v>
      </c>
      <c r="S21" s="100">
        <v>11818.51118867924</v>
      </c>
      <c r="T21" s="100">
        <v>7130.5286805031428</v>
      </c>
      <c r="U21" s="100">
        <v>2067.7858672955981</v>
      </c>
      <c r="V21" s="100">
        <v>142.9880773584907</v>
      </c>
      <c r="W21" s="100">
        <v>0.75726100628930848</v>
      </c>
      <c r="X21" s="100">
        <v>4.8407993710691812</v>
      </c>
      <c r="Y21" s="100">
        <v>2.523533333333333</v>
      </c>
      <c r="Z21" s="100">
        <v>74.158166666666659</v>
      </c>
      <c r="AA21" s="100">
        <v>131.04259999999999</v>
      </c>
      <c r="AB21" s="100">
        <v>58.511866666666663</v>
      </c>
      <c r="AC21" s="100">
        <v>0.1533286666666667</v>
      </c>
      <c r="AD21" s="99"/>
      <c r="AE21" s="99">
        <v>0.1056356666666667</v>
      </c>
      <c r="AF21" s="99">
        <v>11917.71776666667</v>
      </c>
      <c r="AG21" s="99">
        <v>7112.9690999999993</v>
      </c>
      <c r="AH21" s="99">
        <v>1296.4505666666671</v>
      </c>
      <c r="AI21" s="99">
        <v>38.321100000000001</v>
      </c>
      <c r="AJ21" s="99">
        <v>0.51630000000000009</v>
      </c>
      <c r="AK21" s="99">
        <v>3.1388333333333338</v>
      </c>
      <c r="AL21" s="111">
        <f t="shared" si="2"/>
        <v>9.2206972222222239E-2</v>
      </c>
    </row>
    <row r="22" spans="1:38" x14ac:dyDescent="0.35">
      <c r="A22" s="14" t="s">
        <v>64</v>
      </c>
      <c r="B22" s="14">
        <v>5</v>
      </c>
      <c r="C22" s="98" t="s">
        <v>45</v>
      </c>
      <c r="D22" s="14">
        <v>1</v>
      </c>
      <c r="E22" s="14">
        <v>3273.8</v>
      </c>
      <c r="F22" s="14">
        <v>3274.6</v>
      </c>
      <c r="G22" s="99" t="str">
        <f t="shared" ref="G22:G85" si="3">CONCATENATE("R",RIGHT(A22,2),"S",B22)</f>
        <v>R47S5</v>
      </c>
      <c r="H22" s="99">
        <f t="array" ref="H22">MIN(IF($G$2:$G$523 = G22,$E$2:$E$523,""))</f>
        <v>3273.8</v>
      </c>
      <c r="I22" s="99">
        <f t="array" ref="I22">MAX(IF($G$2:$G$523 = G22,$F$2:$F$523,""))</f>
        <v>3320</v>
      </c>
      <c r="J22" s="99" t="str">
        <f t="shared" si="1"/>
        <v>R47</v>
      </c>
      <c r="K22" s="99" t="s">
        <v>156</v>
      </c>
      <c r="L22" s="100">
        <v>2.6894945652173909</v>
      </c>
      <c r="M22" s="100">
        <v>62.970434782608713</v>
      </c>
      <c r="N22" s="100">
        <v>116.9103739130434</v>
      </c>
      <c r="O22" s="100">
        <v>52.917570652173907</v>
      </c>
      <c r="P22" s="100">
        <v>6.4488815217391277E-2</v>
      </c>
      <c r="Q22" s="112">
        <v>4.0404728260869577E-2</v>
      </c>
      <c r="R22" s="100">
        <v>6.5218423913043486E-2</v>
      </c>
      <c r="S22" s="100">
        <v>10487.3338173913</v>
      </c>
      <c r="T22" s="100">
        <v>7019.9195043478276</v>
      </c>
      <c r="U22" s="113">
        <v>2180.226827173914</v>
      </c>
      <c r="V22" s="100">
        <v>63.317678260869542</v>
      </c>
      <c r="W22" s="100">
        <v>0.79670652173913059</v>
      </c>
      <c r="X22" s="100">
        <v>4.7430728260869559</v>
      </c>
      <c r="Y22" s="100">
        <v>2.6067666666666671</v>
      </c>
      <c r="Z22" s="100">
        <v>74.341300000000004</v>
      </c>
      <c r="AA22" s="100">
        <v>139.1414</v>
      </c>
      <c r="AB22" s="100">
        <v>36.3583</v>
      </c>
      <c r="AC22" s="100">
        <v>0.35287566666666659</v>
      </c>
      <c r="AD22" s="99">
        <v>0.1512533333333333</v>
      </c>
      <c r="AE22" s="99">
        <v>0.18878500000000001</v>
      </c>
      <c r="AF22" s="99">
        <v>10437.4629</v>
      </c>
      <c r="AG22" s="99">
        <v>6920.4871666666659</v>
      </c>
      <c r="AH22" s="99">
        <v>509.47993333333329</v>
      </c>
      <c r="AI22" s="99">
        <v>62.886166666666668</v>
      </c>
      <c r="AJ22" s="99">
        <v>0.32626666666666659</v>
      </c>
      <c r="AK22" s="99">
        <v>2.7036666666666669</v>
      </c>
      <c r="AL22" s="111">
        <f t="shared" si="2"/>
        <v>0.16237466666666667</v>
      </c>
    </row>
    <row r="23" spans="1:38" x14ac:dyDescent="0.35">
      <c r="A23" s="14" t="s">
        <v>64</v>
      </c>
      <c r="B23" s="14">
        <v>5</v>
      </c>
      <c r="C23" s="98" t="s">
        <v>45</v>
      </c>
      <c r="D23" s="14">
        <v>2</v>
      </c>
      <c r="E23" s="14">
        <v>3297</v>
      </c>
      <c r="F23" s="14">
        <v>3298.4</v>
      </c>
      <c r="G23" s="99" t="str">
        <f t="shared" si="3"/>
        <v>R47S5</v>
      </c>
      <c r="H23" s="99">
        <f t="array" ref="H23">MIN(IF($G$2:$G$523 = G23,$E$2:$E$523,""))</f>
        <v>3273.8</v>
      </c>
      <c r="I23" s="99">
        <f t="array" ref="I23">MAX(IF($G$2:$G$523 = G23,$F$2:$F$523,""))</f>
        <v>3320</v>
      </c>
      <c r="J23" s="99" t="str">
        <f t="shared" si="1"/>
        <v>R47</v>
      </c>
      <c r="K23" s="99" t="s">
        <v>156</v>
      </c>
      <c r="L23" s="100">
        <v>2.6894945652173909</v>
      </c>
      <c r="M23" s="100">
        <v>62.970434782608713</v>
      </c>
      <c r="N23" s="100">
        <v>116.9103739130434</v>
      </c>
      <c r="O23" s="100">
        <v>52.917570652173907</v>
      </c>
      <c r="P23" s="100">
        <v>6.4488815217391277E-2</v>
      </c>
      <c r="Q23" s="100">
        <v>4.0404728260869577E-2</v>
      </c>
      <c r="R23" s="100">
        <v>6.5218423913043486E-2</v>
      </c>
      <c r="S23" s="100">
        <v>10487.3338173913</v>
      </c>
      <c r="T23" s="100">
        <v>7019.9195043478276</v>
      </c>
      <c r="U23" s="100">
        <v>2180.226827173914</v>
      </c>
      <c r="V23" s="100">
        <v>63.317678260869542</v>
      </c>
      <c r="W23" s="100">
        <v>0.79670652173913059</v>
      </c>
      <c r="X23" s="100">
        <v>4.7430728260869559</v>
      </c>
      <c r="Y23" s="100">
        <v>2.5893999999999999</v>
      </c>
      <c r="Z23" s="100">
        <v>71.254566666666676</v>
      </c>
      <c r="AA23" s="100">
        <v>123.40479999999999</v>
      </c>
      <c r="AB23" s="100">
        <v>32.850099999999998</v>
      </c>
      <c r="AC23" s="100">
        <v>0.24190800000000001</v>
      </c>
      <c r="AD23" s="99">
        <v>0.1055536666666667</v>
      </c>
      <c r="AE23" s="99">
        <v>0.14499266666666669</v>
      </c>
      <c r="AF23" s="99">
        <v>10462.802433333331</v>
      </c>
      <c r="AG23" s="99">
        <v>6832.4993666666669</v>
      </c>
      <c r="AH23" s="99">
        <v>941.06979999999987</v>
      </c>
      <c r="AI23" s="99">
        <v>34.927366666666657</v>
      </c>
      <c r="AJ23" s="99">
        <v>0.40303333333333341</v>
      </c>
      <c r="AK23" s="99">
        <v>3.4832999999999998</v>
      </c>
      <c r="AL23" s="111">
        <f t="shared" si="2"/>
        <v>0.16237466666666667</v>
      </c>
    </row>
    <row r="24" spans="1:38" x14ac:dyDescent="0.35">
      <c r="A24" s="14" t="s">
        <v>64</v>
      </c>
      <c r="B24" s="14">
        <v>5</v>
      </c>
      <c r="C24" s="98" t="s">
        <v>45</v>
      </c>
      <c r="D24" s="14">
        <v>3</v>
      </c>
      <c r="E24" s="14">
        <v>3319.2</v>
      </c>
      <c r="F24" s="14">
        <v>3320</v>
      </c>
      <c r="G24" s="99" t="str">
        <f t="shared" si="3"/>
        <v>R47S5</v>
      </c>
      <c r="H24" s="99">
        <f t="array" ref="H24">MIN(IF($G$2:$G$523 = G24,$E$2:$E$523,""))</f>
        <v>3273.8</v>
      </c>
      <c r="I24" s="99">
        <f t="array" ref="I24">MAX(IF($G$2:$G$523 = G24,$F$2:$F$523,""))</f>
        <v>3320</v>
      </c>
      <c r="J24" s="99" t="str">
        <f t="shared" si="1"/>
        <v>R47</v>
      </c>
      <c r="K24" s="99" t="s">
        <v>156</v>
      </c>
      <c r="L24" s="100">
        <v>2.6894945652173909</v>
      </c>
      <c r="M24" s="100">
        <v>62.970434782608713</v>
      </c>
      <c r="N24" s="100">
        <v>116.9103739130434</v>
      </c>
      <c r="O24" s="100">
        <v>52.917570652173907</v>
      </c>
      <c r="P24" s="100">
        <v>6.4488815217391277E-2</v>
      </c>
      <c r="Q24" s="100">
        <v>4.0404728260869577E-2</v>
      </c>
      <c r="R24" s="100">
        <v>6.5218423913043486E-2</v>
      </c>
      <c r="S24" s="100">
        <v>10487.3338173913</v>
      </c>
      <c r="T24" s="100">
        <v>7019.9195043478276</v>
      </c>
      <c r="U24" s="100">
        <v>2180.226827173914</v>
      </c>
      <c r="V24" s="100">
        <v>63.317678260869542</v>
      </c>
      <c r="W24" s="100">
        <v>0.79670652173913059</v>
      </c>
      <c r="X24" s="100">
        <v>4.7430728260869559</v>
      </c>
      <c r="Y24" s="100">
        <v>2.5019666666666671</v>
      </c>
      <c r="Z24" s="100">
        <v>74.846466666666672</v>
      </c>
      <c r="AA24" s="100">
        <v>128.7757</v>
      </c>
      <c r="AB24" s="100">
        <v>42.615333333333332</v>
      </c>
      <c r="AC24" s="100">
        <v>0.26217200000000002</v>
      </c>
      <c r="AD24" s="99">
        <v>0.14150099999999999</v>
      </c>
      <c r="AE24" s="99">
        <v>0.15334633333333331</v>
      </c>
      <c r="AF24" s="99">
        <v>10559.613633333331</v>
      </c>
      <c r="AG24" s="99">
        <v>6671.9125999999997</v>
      </c>
      <c r="AH24" s="99">
        <v>592.81406666666669</v>
      </c>
      <c r="AI24" s="99">
        <v>159.44326666666669</v>
      </c>
      <c r="AJ24" s="99">
        <v>0.38576666666666659</v>
      </c>
      <c r="AK24" s="99">
        <v>2.716966666666667</v>
      </c>
      <c r="AL24" s="111">
        <f t="shared" si="2"/>
        <v>0.16237466666666667</v>
      </c>
    </row>
    <row r="25" spans="1:38" x14ac:dyDescent="0.35">
      <c r="A25" s="14" t="s">
        <v>64</v>
      </c>
      <c r="B25" s="12">
        <v>4</v>
      </c>
      <c r="C25" s="98" t="s">
        <v>45</v>
      </c>
      <c r="D25" s="12">
        <v>1</v>
      </c>
      <c r="E25" s="12">
        <v>3339.6</v>
      </c>
      <c r="F25" s="12">
        <v>3341</v>
      </c>
      <c r="G25" s="99" t="str">
        <f t="shared" si="3"/>
        <v>R47S4</v>
      </c>
      <c r="H25" s="99">
        <f t="array" ref="H25">MIN(IF($G$2:$G$523 = G25,$E$2:$E$523,""))</f>
        <v>3339.6</v>
      </c>
      <c r="I25" s="99">
        <f t="array" ref="I25">MAX(IF($G$2:$G$523 = G25,$F$2:$F$523,""))</f>
        <v>3380.8</v>
      </c>
      <c r="J25" s="99" t="str">
        <f t="shared" si="1"/>
        <v>R47</v>
      </c>
      <c r="K25" s="99" t="s">
        <v>156</v>
      </c>
      <c r="L25" s="100">
        <v>2.711396551724139</v>
      </c>
      <c r="M25" s="100">
        <v>58.382186206896549</v>
      </c>
      <c r="N25" s="100">
        <v>111.7508706896551</v>
      </c>
      <c r="O25" s="100">
        <v>55.401915517241378</v>
      </c>
      <c r="P25" s="100">
        <v>6.706282758620688E-2</v>
      </c>
      <c r="Q25" s="112">
        <v>3.9802189655172418E-2</v>
      </c>
      <c r="R25" s="100">
        <v>6.5523431034482743E-2</v>
      </c>
      <c r="S25" s="100">
        <v>10667.612136206901</v>
      </c>
      <c r="T25" s="100">
        <v>7291.0348982758642</v>
      </c>
      <c r="U25" s="113">
        <v>2143.8530310344831</v>
      </c>
      <c r="V25" s="100">
        <v>119.0470103448276</v>
      </c>
      <c r="W25" s="100">
        <v>0.76909827586206891</v>
      </c>
      <c r="X25" s="100">
        <v>5.4203948275862057</v>
      </c>
      <c r="Y25" s="100">
        <v>2.5094400000000001</v>
      </c>
      <c r="Z25" s="100">
        <v>68.431319999999999</v>
      </c>
      <c r="AA25" s="100">
        <v>128.13878</v>
      </c>
      <c r="AB25" s="100">
        <v>50.583359999999999</v>
      </c>
      <c r="AC25" s="100">
        <v>0.1799076</v>
      </c>
      <c r="AD25" s="99">
        <v>9.4669400000000001E-2</v>
      </c>
      <c r="AE25" s="99">
        <v>0.11391320000000001</v>
      </c>
      <c r="AF25" s="99">
        <v>10637.249019999999</v>
      </c>
      <c r="AG25" s="99">
        <v>7243.1574199999995</v>
      </c>
      <c r="AH25" s="99">
        <v>1146.1078399999999</v>
      </c>
      <c r="AI25" s="99">
        <v>150.31164000000001</v>
      </c>
      <c r="AJ25" s="99">
        <v>0.55298000000000003</v>
      </c>
      <c r="AK25" s="99">
        <v>3.235879999999999</v>
      </c>
      <c r="AL25" s="111">
        <f t="shared" si="2"/>
        <v>0.1248906</v>
      </c>
    </row>
    <row r="26" spans="1:38" x14ac:dyDescent="0.35">
      <c r="A26" s="14" t="s">
        <v>64</v>
      </c>
      <c r="B26" s="12">
        <v>4</v>
      </c>
      <c r="C26" s="98" t="s">
        <v>45</v>
      </c>
      <c r="D26" s="12">
        <v>2</v>
      </c>
      <c r="E26" s="12">
        <v>3352.6</v>
      </c>
      <c r="F26" s="12">
        <v>3353.4</v>
      </c>
      <c r="G26" s="99" t="str">
        <f t="shared" si="3"/>
        <v>R47S4</v>
      </c>
      <c r="H26" s="99">
        <f t="array" ref="H26">MIN(IF($G$2:$G$523 = G26,$E$2:$E$523,""))</f>
        <v>3339.6</v>
      </c>
      <c r="I26" s="99">
        <f t="array" ref="I26">MAX(IF($G$2:$G$523 = G26,$F$2:$F$523,""))</f>
        <v>3380.8</v>
      </c>
      <c r="J26" s="99" t="str">
        <f t="shared" si="1"/>
        <v>R47</v>
      </c>
      <c r="K26" s="99" t="s">
        <v>156</v>
      </c>
      <c r="L26" s="100">
        <v>2.711396551724139</v>
      </c>
      <c r="M26" s="100">
        <v>58.382186206896549</v>
      </c>
      <c r="N26" s="100">
        <v>111.7508706896551</v>
      </c>
      <c r="O26" s="100">
        <v>55.401915517241378</v>
      </c>
      <c r="P26" s="100">
        <v>6.706282758620688E-2</v>
      </c>
      <c r="Q26" s="100">
        <v>3.9802189655172418E-2</v>
      </c>
      <c r="R26" s="100">
        <v>6.5523431034482743E-2</v>
      </c>
      <c r="S26" s="100">
        <v>10667.612136206901</v>
      </c>
      <c r="T26" s="100">
        <v>7291.0348982758642</v>
      </c>
      <c r="U26" s="100">
        <v>2143.8530310344831</v>
      </c>
      <c r="V26" s="100">
        <v>119.0470103448276</v>
      </c>
      <c r="W26" s="100">
        <v>0.76909827586206891</v>
      </c>
      <c r="X26" s="100">
        <v>5.4203948275862057</v>
      </c>
      <c r="Y26" s="100">
        <v>2.6743999999999999</v>
      </c>
      <c r="Z26" s="100">
        <v>64.82544</v>
      </c>
      <c r="AA26" s="100">
        <v>120.22254</v>
      </c>
      <c r="AB26" s="100">
        <v>58.914400000000001</v>
      </c>
      <c r="AC26" s="100">
        <v>0.14692920000000001</v>
      </c>
      <c r="AD26" s="99">
        <v>5.3454399999999999E-2</v>
      </c>
      <c r="AE26" s="99">
        <v>0.1022006</v>
      </c>
      <c r="AF26" s="99">
        <v>10708.148639999999</v>
      </c>
      <c r="AG26" s="99">
        <v>7135.6368000000002</v>
      </c>
      <c r="AH26" s="99">
        <v>1750.4503199999999</v>
      </c>
      <c r="AI26" s="99">
        <v>120.55878</v>
      </c>
      <c r="AJ26" s="99">
        <v>0.53199999999999992</v>
      </c>
      <c r="AK26" s="99">
        <v>4.0922200000000002</v>
      </c>
      <c r="AL26" s="111">
        <f t="shared" si="2"/>
        <v>0.1248906</v>
      </c>
    </row>
    <row r="27" spans="1:38" x14ac:dyDescent="0.35">
      <c r="A27" s="14" t="s">
        <v>64</v>
      </c>
      <c r="B27" s="12">
        <v>4</v>
      </c>
      <c r="C27" s="98" t="s">
        <v>45</v>
      </c>
      <c r="D27" s="12">
        <v>3</v>
      </c>
      <c r="E27" s="12">
        <v>3380</v>
      </c>
      <c r="F27" s="12">
        <v>3380.8</v>
      </c>
      <c r="G27" s="99" t="str">
        <f t="shared" si="3"/>
        <v>R47S4</v>
      </c>
      <c r="H27" s="99">
        <f t="array" ref="H27">MIN(IF($G$2:$G$523 = G27,$E$2:$E$523,""))</f>
        <v>3339.6</v>
      </c>
      <c r="I27" s="99">
        <f t="array" ref="I27">MAX(IF($G$2:$G$523 = G27,$F$2:$F$523,""))</f>
        <v>3380.8</v>
      </c>
      <c r="J27" s="99" t="str">
        <f t="shared" si="1"/>
        <v>R47</v>
      </c>
      <c r="K27" s="99" t="s">
        <v>156</v>
      </c>
      <c r="L27" s="100">
        <v>2.7257758865248238</v>
      </c>
      <c r="M27" s="100">
        <v>63.896780141843948</v>
      </c>
      <c r="N27" s="100">
        <v>122.533890070922</v>
      </c>
      <c r="O27" s="100">
        <v>28.94317375886526</v>
      </c>
      <c r="P27" s="100">
        <v>0.1011059929078014</v>
      </c>
      <c r="Q27" s="100">
        <v>5.1034624113475202E-2</v>
      </c>
      <c r="R27" s="100">
        <v>0.1156577375886525</v>
      </c>
      <c r="S27" s="100">
        <v>11013.162878723409</v>
      </c>
      <c r="T27" s="100">
        <v>7433.158190780141</v>
      </c>
      <c r="U27" s="100">
        <v>1970.6409900709209</v>
      </c>
      <c r="V27" s="100">
        <v>89.1853929078014</v>
      </c>
      <c r="W27" s="100">
        <v>0.68435673758865279</v>
      </c>
      <c r="X27" s="100">
        <v>4.4491312056737584</v>
      </c>
      <c r="Y27" s="100">
        <v>2.6070500000000001</v>
      </c>
      <c r="Z27" s="100">
        <v>61.499099999999999</v>
      </c>
      <c r="AA27" s="100">
        <v>127.9665</v>
      </c>
      <c r="AB27" s="100">
        <v>27.39865</v>
      </c>
      <c r="AC27" s="100">
        <v>0.27508549999999998</v>
      </c>
      <c r="AD27" s="99">
        <v>9.94815E-2</v>
      </c>
      <c r="AE27" s="99">
        <v>0.158558</v>
      </c>
      <c r="AF27" s="99">
        <v>10901.0591</v>
      </c>
      <c r="AG27" s="99">
        <v>7948.5036500000006</v>
      </c>
      <c r="AH27" s="99">
        <v>1022.6975</v>
      </c>
      <c r="AI27" s="99">
        <v>39.3065</v>
      </c>
      <c r="AJ27" s="99">
        <v>0.37504999999999999</v>
      </c>
      <c r="AK27" s="99">
        <v>3.5915499999999998</v>
      </c>
      <c r="AL27" s="111">
        <f t="shared" si="2"/>
        <v>0.1248906</v>
      </c>
    </row>
    <row r="28" spans="1:38" x14ac:dyDescent="0.35">
      <c r="A28" s="14" t="s">
        <v>64</v>
      </c>
      <c r="B28" s="14">
        <v>3</v>
      </c>
      <c r="C28" s="98" t="s">
        <v>45</v>
      </c>
      <c r="D28" s="14">
        <v>1</v>
      </c>
      <c r="E28" s="14">
        <v>3403</v>
      </c>
      <c r="F28" s="14">
        <v>3404</v>
      </c>
      <c r="G28" s="99" t="str">
        <f t="shared" si="3"/>
        <v>R47S3</v>
      </c>
      <c r="H28" s="99">
        <f t="array" ref="H28">MIN(IF($G$2:$G$523 = G28,$E$2:$E$523,""))</f>
        <v>3403</v>
      </c>
      <c r="I28" s="99">
        <f t="array" ref="I28">MAX(IF($G$2:$G$523 = G28,$F$2:$F$523,""))</f>
        <v>3440.3</v>
      </c>
      <c r="J28" s="99" t="str">
        <f t="shared" si="1"/>
        <v>R47</v>
      </c>
      <c r="K28" s="99" t="s">
        <v>156</v>
      </c>
      <c r="L28" s="100">
        <v>2.7257758865248238</v>
      </c>
      <c r="M28" s="100">
        <v>63.896780141843948</v>
      </c>
      <c r="N28" s="100">
        <v>122.533890070922</v>
      </c>
      <c r="O28" s="100">
        <v>28.94317375886526</v>
      </c>
      <c r="P28" s="100">
        <v>0.1011059929078014</v>
      </c>
      <c r="Q28" s="112">
        <v>5.1034624113475202E-2</v>
      </c>
      <c r="R28" s="100">
        <v>0.1156577375886525</v>
      </c>
      <c r="S28" s="100">
        <v>11013.162878723409</v>
      </c>
      <c r="T28" s="100">
        <v>7433.158190780141</v>
      </c>
      <c r="U28" s="113">
        <v>1970.6409900709209</v>
      </c>
      <c r="V28" s="100">
        <v>89.1853929078014</v>
      </c>
      <c r="W28" s="100">
        <v>0.68435673758865279</v>
      </c>
      <c r="X28" s="100">
        <v>4.4491312056737584</v>
      </c>
      <c r="Y28" s="100">
        <v>2.5966666666666658</v>
      </c>
      <c r="Z28" s="100">
        <v>73.83026666666666</v>
      </c>
      <c r="AA28" s="100">
        <v>141.2790333333333</v>
      </c>
      <c r="AB28" s="100">
        <v>26.12766666666667</v>
      </c>
      <c r="AC28" s="100">
        <v>0.28849900000000001</v>
      </c>
      <c r="AD28" s="99">
        <v>0.13018333333333329</v>
      </c>
      <c r="AE28" s="99">
        <v>0.16405866666666671</v>
      </c>
      <c r="AF28" s="99">
        <v>11068.0807</v>
      </c>
      <c r="AG28" s="99">
        <v>7279.2308000000003</v>
      </c>
      <c r="AH28" s="99">
        <v>683.62846666666667</v>
      </c>
      <c r="AI28" s="99">
        <v>463.08596666666671</v>
      </c>
      <c r="AJ28" s="99">
        <v>0.3649</v>
      </c>
      <c r="AK28" s="99">
        <v>2.6663999999999999</v>
      </c>
      <c r="AL28" s="111">
        <f t="shared" si="2"/>
        <v>0.18863652916666668</v>
      </c>
    </row>
    <row r="29" spans="1:38" x14ac:dyDescent="0.35">
      <c r="A29" s="14" t="s">
        <v>64</v>
      </c>
      <c r="B29" s="14">
        <v>3</v>
      </c>
      <c r="C29" s="98" t="s">
        <v>45</v>
      </c>
      <c r="D29" s="14">
        <v>2</v>
      </c>
      <c r="E29" s="14">
        <v>3424</v>
      </c>
      <c r="F29" s="14">
        <v>3424.8</v>
      </c>
      <c r="G29" s="99" t="str">
        <f t="shared" si="3"/>
        <v>R47S3</v>
      </c>
      <c r="H29" s="99">
        <f t="array" ref="H29">MIN(IF($G$2:$G$523 = G29,$E$2:$E$523,""))</f>
        <v>3403</v>
      </c>
      <c r="I29" s="99">
        <f t="array" ref="I29">MAX(IF($G$2:$G$523 = G29,$F$2:$F$523,""))</f>
        <v>3440.3</v>
      </c>
      <c r="J29" s="99" t="str">
        <f t="shared" si="1"/>
        <v>R47</v>
      </c>
      <c r="K29" s="99" t="s">
        <v>156</v>
      </c>
      <c r="L29" s="100">
        <v>2.7257758865248238</v>
      </c>
      <c r="M29" s="100">
        <v>63.896780141843948</v>
      </c>
      <c r="N29" s="100">
        <v>122.533890070922</v>
      </c>
      <c r="O29" s="100">
        <v>28.94317375886526</v>
      </c>
      <c r="P29" s="100">
        <v>0.1011059929078014</v>
      </c>
      <c r="Q29" s="100">
        <v>5.1034624113475202E-2</v>
      </c>
      <c r="R29" s="100">
        <v>0.1156577375886525</v>
      </c>
      <c r="S29" s="100">
        <v>11013.162878723409</v>
      </c>
      <c r="T29" s="100">
        <v>7433.158190780141</v>
      </c>
      <c r="U29" s="100">
        <v>1970.6409900709209</v>
      </c>
      <c r="V29" s="100">
        <v>89.1853929078014</v>
      </c>
      <c r="W29" s="100">
        <v>0.68435673758865279</v>
      </c>
      <c r="X29" s="100">
        <v>4.4491312056737584</v>
      </c>
      <c r="Y29" s="100">
        <v>2.5363799999999999</v>
      </c>
      <c r="Z29" s="100">
        <v>81.122</v>
      </c>
      <c r="AA29" s="100">
        <v>142.17447999999999</v>
      </c>
      <c r="AB29" s="100">
        <v>48.120620000000002</v>
      </c>
      <c r="AC29" s="100">
        <v>0.3863548</v>
      </c>
      <c r="AD29" s="99">
        <v>0.13269159999999999</v>
      </c>
      <c r="AE29" s="99">
        <v>0.2003432</v>
      </c>
      <c r="AF29" s="99">
        <v>11108.321099999999</v>
      </c>
      <c r="AG29" s="99">
        <v>7220.7097400000011</v>
      </c>
      <c r="AH29" s="99">
        <v>667.11055999999996</v>
      </c>
      <c r="AI29" s="99">
        <v>47.319560000000003</v>
      </c>
      <c r="AJ29" s="99">
        <v>0.31569999999999998</v>
      </c>
      <c r="AK29" s="99">
        <v>2.3573599999999999</v>
      </c>
      <c r="AL29" s="111">
        <f t="shared" si="2"/>
        <v>0.18863652916666668</v>
      </c>
    </row>
    <row r="30" spans="1:38" x14ac:dyDescent="0.35">
      <c r="A30" s="14" t="s">
        <v>64</v>
      </c>
      <c r="B30" s="14">
        <v>3</v>
      </c>
      <c r="C30" s="98" t="s">
        <v>45</v>
      </c>
      <c r="D30" s="14">
        <v>3</v>
      </c>
      <c r="E30" s="14">
        <v>3432</v>
      </c>
      <c r="F30" s="14">
        <v>3432.6</v>
      </c>
      <c r="G30" s="99" t="str">
        <f t="shared" si="3"/>
        <v>R47S3</v>
      </c>
      <c r="H30" s="99">
        <f t="array" ref="H30">MIN(IF($G$2:$G$523 = G30,$E$2:$E$523,""))</f>
        <v>3403</v>
      </c>
      <c r="I30" s="99">
        <f t="array" ref="I30">MAX(IF($G$2:$G$523 = G30,$F$2:$F$523,""))</f>
        <v>3440.3</v>
      </c>
      <c r="J30" s="99" t="str">
        <f t="shared" si="1"/>
        <v>R47</v>
      </c>
      <c r="K30" s="99" t="s">
        <v>156</v>
      </c>
      <c r="L30" s="100">
        <v>2.6656439999999999</v>
      </c>
      <c r="M30" s="100">
        <v>67.241963999999996</v>
      </c>
      <c r="N30" s="100">
        <v>113.73324</v>
      </c>
      <c r="O30" s="100">
        <v>28.186644000000001</v>
      </c>
      <c r="P30" s="100">
        <v>0.28649560000000002</v>
      </c>
      <c r="Q30" s="100">
        <v>0.12711320000000001</v>
      </c>
      <c r="R30" s="100">
        <v>0.16040988</v>
      </c>
      <c r="S30" s="100">
        <v>11227.230704</v>
      </c>
      <c r="T30" s="100">
        <v>7432.9820040000013</v>
      </c>
      <c r="U30" s="100">
        <v>859.80142399999977</v>
      </c>
      <c r="V30" s="100">
        <v>94.505288000000007</v>
      </c>
      <c r="W30" s="100">
        <v>0.42799999999999999</v>
      </c>
      <c r="X30" s="100">
        <v>5.6571199999999999</v>
      </c>
      <c r="Y30" s="100">
        <v>2.6434000000000002</v>
      </c>
      <c r="Z30" s="100">
        <v>70.969749999999991</v>
      </c>
      <c r="AA30" s="100">
        <v>125.26163333333329</v>
      </c>
      <c r="AB30" s="100">
        <v>18.66545</v>
      </c>
      <c r="AC30" s="100">
        <v>0.3793475</v>
      </c>
      <c r="AD30" s="99">
        <v>0.13525999999999999</v>
      </c>
      <c r="AE30" s="99">
        <v>0.19850899999999999</v>
      </c>
      <c r="AF30" s="99">
        <v>11234.5298</v>
      </c>
      <c r="AG30" s="99">
        <v>7050.1027000000004</v>
      </c>
      <c r="AH30" s="99">
        <v>640.05791666666664</v>
      </c>
      <c r="AI30" s="99">
        <v>57.225466666666669</v>
      </c>
      <c r="AJ30" s="99">
        <v>0.31378333333333341</v>
      </c>
      <c r="AK30" s="99">
        <v>3.5634333333333328</v>
      </c>
      <c r="AL30" s="111">
        <f t="shared" si="2"/>
        <v>0.18863652916666668</v>
      </c>
    </row>
    <row r="31" spans="1:38" x14ac:dyDescent="0.35">
      <c r="A31" s="14" t="s">
        <v>64</v>
      </c>
      <c r="B31" s="14">
        <v>3</v>
      </c>
      <c r="C31" s="98" t="s">
        <v>45</v>
      </c>
      <c r="D31" s="14">
        <v>4</v>
      </c>
      <c r="E31" s="14">
        <v>3439.5</v>
      </c>
      <c r="F31" s="14">
        <v>3440.3</v>
      </c>
      <c r="G31" s="99" t="str">
        <f t="shared" si="3"/>
        <v>R47S3</v>
      </c>
      <c r="H31" s="99">
        <f t="array" ref="H31">MIN(IF($G$2:$G$523 = G31,$E$2:$E$523,""))</f>
        <v>3403</v>
      </c>
      <c r="I31" s="99">
        <f t="array" ref="I31">MAX(IF($G$2:$G$523 = G31,$F$2:$F$523,""))</f>
        <v>3440.3</v>
      </c>
      <c r="J31" s="99" t="str">
        <f t="shared" si="1"/>
        <v>R47</v>
      </c>
      <c r="K31" s="99" t="s">
        <v>156</v>
      </c>
      <c r="L31" s="100">
        <v>2.6656439999999999</v>
      </c>
      <c r="M31" s="100">
        <v>67.241963999999996</v>
      </c>
      <c r="N31" s="100">
        <v>113.73324</v>
      </c>
      <c r="O31" s="100">
        <v>28.186644000000001</v>
      </c>
      <c r="P31" s="100">
        <v>0.28649560000000002</v>
      </c>
      <c r="Q31" s="100">
        <v>0.12711320000000001</v>
      </c>
      <c r="R31" s="100">
        <v>0.16040988</v>
      </c>
      <c r="S31" s="100">
        <v>11227.230704</v>
      </c>
      <c r="T31" s="100">
        <v>7432.9820040000013</v>
      </c>
      <c r="U31" s="100">
        <v>859.80142399999977</v>
      </c>
      <c r="V31" s="100">
        <v>94.505288000000007</v>
      </c>
      <c r="W31" s="100">
        <v>0.42799999999999999</v>
      </c>
      <c r="X31" s="100">
        <v>5.6571199999999999</v>
      </c>
      <c r="Y31" s="100">
        <v>2.6220500000000002</v>
      </c>
      <c r="Z31" s="100">
        <v>65.810175000000001</v>
      </c>
      <c r="AA31" s="100">
        <v>118.9081</v>
      </c>
      <c r="AB31" s="100">
        <v>31.475124999999998</v>
      </c>
      <c r="AC31" s="100">
        <v>0.37110225000000002</v>
      </c>
      <c r="AD31" s="99">
        <v>0.16519775</v>
      </c>
      <c r="AE31" s="99">
        <v>0.19163525000000001</v>
      </c>
      <c r="AF31" s="99">
        <v>11228.429925</v>
      </c>
      <c r="AG31" s="99">
        <v>7670.8656000000001</v>
      </c>
      <c r="AH31" s="99">
        <v>553.09772500000008</v>
      </c>
      <c r="AI31" s="99">
        <v>81.567800000000005</v>
      </c>
      <c r="AJ31" s="99">
        <v>0.352275</v>
      </c>
      <c r="AK31" s="99">
        <v>4.2745499999999996</v>
      </c>
      <c r="AL31" s="111">
        <f t="shared" si="2"/>
        <v>0.18863652916666668</v>
      </c>
    </row>
    <row r="32" spans="1:38" x14ac:dyDescent="0.35">
      <c r="A32" s="14" t="s">
        <v>64</v>
      </c>
      <c r="B32" s="14">
        <v>2</v>
      </c>
      <c r="C32" s="98" t="s">
        <v>45</v>
      </c>
      <c r="D32" s="14">
        <v>1</v>
      </c>
      <c r="E32" s="14">
        <v>3507.2</v>
      </c>
      <c r="F32" s="14">
        <v>3508</v>
      </c>
      <c r="G32" s="99" t="str">
        <f t="shared" si="3"/>
        <v>R47S2</v>
      </c>
      <c r="H32" s="99">
        <f t="array" ref="H32">MIN(IF($G$2:$G$523 = G32,$E$2:$E$523,""))</f>
        <v>3507.2</v>
      </c>
      <c r="I32" s="99">
        <f t="array" ref="I32">MAX(IF($G$2:$G$523 = G32,$F$2:$F$523,""))</f>
        <v>3566.8</v>
      </c>
      <c r="J32" s="99" t="str">
        <f t="shared" si="1"/>
        <v>R47</v>
      </c>
      <c r="K32" s="99" t="s">
        <v>156</v>
      </c>
      <c r="L32" s="100">
        <v>2.809422000000001</v>
      </c>
      <c r="M32" s="100">
        <v>59.232683333333348</v>
      </c>
      <c r="N32" s="100">
        <v>112.5905213333334</v>
      </c>
      <c r="O32" s="100">
        <v>33.172667999999987</v>
      </c>
      <c r="P32" s="100">
        <v>7.8324793333333351E-2</v>
      </c>
      <c r="Q32" s="112">
        <v>4.0941859999999997E-2</v>
      </c>
      <c r="R32" s="100">
        <v>9.518241999999999E-2</v>
      </c>
      <c r="S32" s="100">
        <v>11460.803558</v>
      </c>
      <c r="T32" s="100">
        <v>7598.3434653333316</v>
      </c>
      <c r="U32" s="113">
        <v>2082.4074159999991</v>
      </c>
      <c r="V32" s="100">
        <v>63.608310666666647</v>
      </c>
      <c r="W32" s="100">
        <v>0.71229200000000037</v>
      </c>
      <c r="X32" s="100">
        <v>5.6126093333333342</v>
      </c>
      <c r="Y32" s="100">
        <v>2.65815</v>
      </c>
      <c r="Z32" s="100">
        <v>69.077750000000009</v>
      </c>
      <c r="AA32" s="100">
        <v>121.29915</v>
      </c>
      <c r="AB32" s="100">
        <v>34.630699999999997</v>
      </c>
      <c r="AC32" s="100">
        <v>0.31673449999999997</v>
      </c>
      <c r="AD32" s="99">
        <v>0.14435200000000001</v>
      </c>
      <c r="AE32" s="99">
        <v>0.174848</v>
      </c>
      <c r="AF32" s="99">
        <v>11386.2217</v>
      </c>
      <c r="AG32" s="99">
        <v>7237.6709000000001</v>
      </c>
      <c r="AH32" s="99">
        <v>561.69150000000002</v>
      </c>
      <c r="AI32" s="99">
        <v>45.55885</v>
      </c>
      <c r="AJ32" s="99">
        <v>0.34760000000000002</v>
      </c>
      <c r="AK32" s="99">
        <v>3.6102500000000002</v>
      </c>
      <c r="AL32" s="111">
        <f t="shared" si="2"/>
        <v>0.14806858333333334</v>
      </c>
    </row>
    <row r="33" spans="1:38" x14ac:dyDescent="0.35">
      <c r="A33" s="14" t="s">
        <v>64</v>
      </c>
      <c r="B33" s="14">
        <v>2</v>
      </c>
      <c r="C33" s="98" t="s">
        <v>45</v>
      </c>
      <c r="D33" s="14">
        <v>2</v>
      </c>
      <c r="E33" s="14">
        <v>3518.6</v>
      </c>
      <c r="F33" s="14">
        <v>3519.4</v>
      </c>
      <c r="G33" s="99" t="str">
        <f t="shared" si="3"/>
        <v>R47S2</v>
      </c>
      <c r="H33" s="99">
        <f t="array" ref="H33">MIN(IF($G$2:$G$523 = G33,$E$2:$E$523,""))</f>
        <v>3507.2</v>
      </c>
      <c r="I33" s="99">
        <f t="array" ref="I33">MAX(IF($G$2:$G$523 = G33,$F$2:$F$523,""))</f>
        <v>3566.8</v>
      </c>
      <c r="J33" s="99" t="str">
        <f t="shared" si="1"/>
        <v>R47</v>
      </c>
      <c r="K33" s="99" t="s">
        <v>156</v>
      </c>
      <c r="L33" s="100">
        <v>2.809422000000001</v>
      </c>
      <c r="M33" s="100">
        <v>59.232683333333348</v>
      </c>
      <c r="N33" s="100">
        <v>112.5905213333334</v>
      </c>
      <c r="O33" s="100">
        <v>33.172667999999987</v>
      </c>
      <c r="P33" s="100">
        <v>7.8324793333333351E-2</v>
      </c>
      <c r="Q33" s="100">
        <v>4.0941859999999997E-2</v>
      </c>
      <c r="R33" s="100">
        <v>9.518241999999999E-2</v>
      </c>
      <c r="S33" s="100">
        <v>11460.803558</v>
      </c>
      <c r="T33" s="100">
        <v>7598.3434653333316</v>
      </c>
      <c r="U33" s="100">
        <v>2082.4074159999991</v>
      </c>
      <c r="V33" s="100">
        <v>63.608310666666647</v>
      </c>
      <c r="W33" s="100">
        <v>0.71229200000000037</v>
      </c>
      <c r="X33" s="100">
        <v>5.6126093333333342</v>
      </c>
      <c r="Y33" s="100">
        <v>2.7301000000000002</v>
      </c>
      <c r="Z33" s="100">
        <v>62.838500000000003</v>
      </c>
      <c r="AA33" s="100">
        <v>117.48505</v>
      </c>
      <c r="AB33" s="100">
        <v>48.531149999999997</v>
      </c>
      <c r="AC33" s="100">
        <v>0.18430250000000001</v>
      </c>
      <c r="AD33" s="99">
        <v>5.2880999999999997E-2</v>
      </c>
      <c r="AE33" s="99">
        <v>0.119989</v>
      </c>
      <c r="AF33" s="99">
        <v>11413.1216</v>
      </c>
      <c r="AG33" s="99">
        <v>7425.1076499999999</v>
      </c>
      <c r="AH33" s="99">
        <v>1763.6908000000001</v>
      </c>
      <c r="AI33" s="99">
        <v>79.896500000000003</v>
      </c>
      <c r="AJ33" s="99">
        <v>0.46689999999999998</v>
      </c>
      <c r="AK33" s="99">
        <v>4.2922000000000002</v>
      </c>
      <c r="AL33" s="111">
        <f t="shared" si="2"/>
        <v>0.14806858333333334</v>
      </c>
    </row>
    <row r="34" spans="1:38" x14ac:dyDescent="0.35">
      <c r="A34" s="14" t="s">
        <v>64</v>
      </c>
      <c r="B34" s="14">
        <v>2</v>
      </c>
      <c r="C34" s="98" t="s">
        <v>45</v>
      </c>
      <c r="D34" s="14">
        <v>3</v>
      </c>
      <c r="E34" s="14">
        <v>3546.8</v>
      </c>
      <c r="F34" s="14">
        <v>3547.6</v>
      </c>
      <c r="G34" s="99" t="str">
        <f t="shared" si="3"/>
        <v>R47S2</v>
      </c>
      <c r="H34" s="99">
        <f t="array" ref="H34">MIN(IF($G$2:$G$523 = G34,$E$2:$E$523,""))</f>
        <v>3507.2</v>
      </c>
      <c r="I34" s="99">
        <f t="array" ref="I34">MAX(IF($G$2:$G$523 = G34,$F$2:$F$523,""))</f>
        <v>3566.8</v>
      </c>
      <c r="J34" s="99" t="str">
        <f t="shared" si="1"/>
        <v>R47</v>
      </c>
      <c r="K34" s="99" t="s">
        <v>156</v>
      </c>
      <c r="L34" s="100">
        <v>2.809422000000001</v>
      </c>
      <c r="M34" s="100">
        <v>59.232683333333348</v>
      </c>
      <c r="N34" s="100">
        <v>112.5905213333334</v>
      </c>
      <c r="O34" s="100">
        <v>33.172667999999987</v>
      </c>
      <c r="P34" s="100">
        <v>7.8324793333333351E-2</v>
      </c>
      <c r="Q34" s="100">
        <v>4.0941859999999997E-2</v>
      </c>
      <c r="R34" s="100">
        <v>9.518241999999999E-2</v>
      </c>
      <c r="S34" s="100">
        <v>11460.803558</v>
      </c>
      <c r="T34" s="100">
        <v>7598.3434653333316</v>
      </c>
      <c r="U34" s="100">
        <v>2082.4074159999991</v>
      </c>
      <c r="V34" s="100">
        <v>63.608310666666647</v>
      </c>
      <c r="W34" s="100">
        <v>0.71229200000000037</v>
      </c>
      <c r="X34" s="100">
        <v>5.6126093333333342</v>
      </c>
      <c r="Y34" s="100">
        <v>2.7427999999999999</v>
      </c>
      <c r="Z34" s="100">
        <v>61.342633333333339</v>
      </c>
      <c r="AA34" s="100">
        <v>114.68526666666671</v>
      </c>
      <c r="AB34" s="100">
        <v>23.454000000000001</v>
      </c>
      <c r="AC34" s="100">
        <v>0.28327933333333338</v>
      </c>
      <c r="AD34" s="99">
        <v>0.11289</v>
      </c>
      <c r="AE34" s="99">
        <v>0.16196966666666671</v>
      </c>
      <c r="AF34" s="99">
        <v>11505.0762</v>
      </c>
      <c r="AG34" s="99">
        <v>7426.3797333333323</v>
      </c>
      <c r="AH34" s="99">
        <v>867.10436666666658</v>
      </c>
      <c r="AI34" s="99">
        <v>225.47896666666671</v>
      </c>
      <c r="AJ34" s="99">
        <v>0.36830000000000002</v>
      </c>
      <c r="AK34" s="99">
        <v>4.7408000000000001</v>
      </c>
      <c r="AL34" s="111">
        <f t="shared" si="2"/>
        <v>0.14806858333333334</v>
      </c>
    </row>
    <row r="35" spans="1:38" x14ac:dyDescent="0.35">
      <c r="A35" s="14" t="s">
        <v>64</v>
      </c>
      <c r="B35" s="14">
        <v>2</v>
      </c>
      <c r="C35" s="98" t="s">
        <v>45</v>
      </c>
      <c r="D35" s="14">
        <v>4</v>
      </c>
      <c r="E35" s="14">
        <v>3566</v>
      </c>
      <c r="F35" s="14">
        <v>3566.8</v>
      </c>
      <c r="G35" s="99" t="str">
        <f t="shared" si="3"/>
        <v>R47S2</v>
      </c>
      <c r="H35" s="99">
        <f t="array" ref="H35">MIN(IF($G$2:$G$523 = G35,$E$2:$E$523,""))</f>
        <v>3507.2</v>
      </c>
      <c r="I35" s="99">
        <f t="array" ref="I35">MAX(IF($G$2:$G$523 = G35,$F$2:$F$523,""))</f>
        <v>3566.8</v>
      </c>
      <c r="J35" s="99" t="str">
        <f t="shared" si="1"/>
        <v>R47</v>
      </c>
      <c r="K35" s="99" t="s">
        <v>156</v>
      </c>
      <c r="L35" s="100">
        <v>2.809422000000001</v>
      </c>
      <c r="M35" s="100">
        <v>59.232683333333348</v>
      </c>
      <c r="N35" s="100">
        <v>112.5905213333334</v>
      </c>
      <c r="O35" s="100">
        <v>33.172667999999987</v>
      </c>
      <c r="P35" s="100">
        <v>7.8324793333333351E-2</v>
      </c>
      <c r="Q35" s="100">
        <v>4.0941859999999997E-2</v>
      </c>
      <c r="R35" s="100">
        <v>9.518241999999999E-2</v>
      </c>
      <c r="S35" s="100">
        <v>11460.803558</v>
      </c>
      <c r="T35" s="100">
        <v>7598.3434653333316</v>
      </c>
      <c r="U35" s="100">
        <v>2082.4074159999991</v>
      </c>
      <c r="V35" s="100">
        <v>63.608310666666647</v>
      </c>
      <c r="W35" s="100">
        <v>0.71229200000000037</v>
      </c>
      <c r="X35" s="100">
        <v>5.6126093333333342</v>
      </c>
      <c r="Y35" s="100">
        <v>2.731266666666667</v>
      </c>
      <c r="Z35" s="100">
        <v>57.673533333333332</v>
      </c>
      <c r="AA35" s="100">
        <v>112.83320000000001</v>
      </c>
      <c r="AB35" s="100">
        <v>43.426766666666673</v>
      </c>
      <c r="AC35" s="100">
        <v>0.21915100000000001</v>
      </c>
      <c r="AD35" s="99">
        <v>8.2331000000000001E-2</v>
      </c>
      <c r="AE35" s="99">
        <v>0.13546766666666671</v>
      </c>
      <c r="AF35" s="99">
        <v>11535.200500000001</v>
      </c>
      <c r="AG35" s="99">
        <v>7951.7639999999992</v>
      </c>
      <c r="AH35" s="99">
        <v>1291.792633333333</v>
      </c>
      <c r="AI35" s="99">
        <v>118.8651</v>
      </c>
      <c r="AJ35" s="99">
        <v>0.42453333333333337</v>
      </c>
      <c r="AK35" s="99">
        <v>4.9057333333333331</v>
      </c>
      <c r="AL35" s="111">
        <f t="shared" si="2"/>
        <v>0.14806858333333334</v>
      </c>
    </row>
    <row r="36" spans="1:38" x14ac:dyDescent="0.35">
      <c r="A36" s="14" t="s">
        <v>64</v>
      </c>
      <c r="B36" s="12">
        <v>1</v>
      </c>
      <c r="C36" s="98" t="s">
        <v>45</v>
      </c>
      <c r="D36" s="12">
        <v>1</v>
      </c>
      <c r="E36" s="12">
        <v>3587.2</v>
      </c>
      <c r="F36" s="12">
        <v>3588.2</v>
      </c>
      <c r="G36" s="99" t="str">
        <f t="shared" si="3"/>
        <v>R47S1</v>
      </c>
      <c r="H36" s="99">
        <f t="array" ref="H36">MIN(IF($G$2:$G$523 = G36,$E$2:$E$523,""))</f>
        <v>3587.2</v>
      </c>
      <c r="I36" s="99">
        <f t="array" ref="I36">MAX(IF($G$2:$G$523 = G36,$F$2:$F$523,""))</f>
        <v>3627.4</v>
      </c>
      <c r="J36" s="99" t="str">
        <f t="shared" si="1"/>
        <v>R47</v>
      </c>
      <c r="K36" s="99" t="s">
        <v>156</v>
      </c>
      <c r="L36" s="100">
        <v>2.728346666666666</v>
      </c>
      <c r="M36" s="100">
        <v>66.006939166666669</v>
      </c>
      <c r="N36" s="100">
        <v>123.8916241666667</v>
      </c>
      <c r="O36" s="100">
        <v>36.88335499999998</v>
      </c>
      <c r="P36" s="100">
        <v>0.1688559916666667</v>
      </c>
      <c r="Q36" s="112">
        <v>5.9039974999999981E-2</v>
      </c>
      <c r="R36" s="100">
        <v>0.120231325</v>
      </c>
      <c r="S36" s="100">
        <v>11715.874465000001</v>
      </c>
      <c r="T36" s="100">
        <v>7640.5128958333316</v>
      </c>
      <c r="U36" s="113">
        <v>1682.9431508333339</v>
      </c>
      <c r="V36" s="100">
        <v>22.80902166666667</v>
      </c>
      <c r="W36" s="100">
        <v>0.49619916666666669</v>
      </c>
      <c r="X36" s="100">
        <v>3.9468591666666661</v>
      </c>
      <c r="Y36" s="100">
        <v>2.775066666666667</v>
      </c>
      <c r="Z36" s="100">
        <v>67.964999999999989</v>
      </c>
      <c r="AA36" s="100">
        <v>118.1203666666667</v>
      </c>
      <c r="AB36" s="100">
        <v>16.471266666666661</v>
      </c>
      <c r="AC36" s="100">
        <v>0.1778223333333333</v>
      </c>
      <c r="AD36" s="99">
        <v>7.1581999999999993E-2</v>
      </c>
      <c r="AE36" s="99">
        <v>0.11646333333333329</v>
      </c>
      <c r="AF36" s="99">
        <v>11655.740566666669</v>
      </c>
      <c r="AG36" s="99">
        <v>7372.7749000000003</v>
      </c>
      <c r="AH36" s="99">
        <v>1429.7204333333329</v>
      </c>
      <c r="AI36" s="99">
        <v>18.080233333333339</v>
      </c>
      <c r="AJ36" s="99">
        <v>0.48670000000000002</v>
      </c>
      <c r="AK36" s="99">
        <v>4.3311000000000002</v>
      </c>
      <c r="AL36" s="111">
        <f t="shared" si="2"/>
        <v>0.12687827777777777</v>
      </c>
    </row>
    <row r="37" spans="1:38" x14ac:dyDescent="0.35">
      <c r="A37" s="14" t="s">
        <v>64</v>
      </c>
      <c r="B37" s="12">
        <v>1</v>
      </c>
      <c r="C37" s="98" t="s">
        <v>45</v>
      </c>
      <c r="D37" s="12">
        <v>2</v>
      </c>
      <c r="E37" s="12">
        <v>3604</v>
      </c>
      <c r="F37" s="12">
        <v>3605.4</v>
      </c>
      <c r="G37" s="99" t="str">
        <f t="shared" si="3"/>
        <v>R47S1</v>
      </c>
      <c r="H37" s="99">
        <f t="array" ref="H37">MIN(IF($G$2:$G$523 = G37,$E$2:$E$523,""))</f>
        <v>3587.2</v>
      </c>
      <c r="I37" s="99">
        <f t="array" ref="I37">MAX(IF($G$2:$G$523 = G37,$F$2:$F$523,""))</f>
        <v>3627.4</v>
      </c>
      <c r="J37" s="99" t="str">
        <f t="shared" si="1"/>
        <v>R47</v>
      </c>
      <c r="K37" s="99" t="s">
        <v>156</v>
      </c>
      <c r="L37" s="100">
        <v>2.728346666666666</v>
      </c>
      <c r="M37" s="100">
        <v>66.006939166666669</v>
      </c>
      <c r="N37" s="100">
        <v>123.8916241666667</v>
      </c>
      <c r="O37" s="100">
        <v>36.88335499999998</v>
      </c>
      <c r="P37" s="100">
        <v>0.1688559916666667</v>
      </c>
      <c r="Q37" s="100">
        <v>5.9039974999999981E-2</v>
      </c>
      <c r="R37" s="100">
        <v>0.120231325</v>
      </c>
      <c r="S37" s="100">
        <v>11715.874465000001</v>
      </c>
      <c r="T37" s="100">
        <v>7640.5128958333316</v>
      </c>
      <c r="U37" s="100">
        <v>1682.9431508333339</v>
      </c>
      <c r="V37" s="100">
        <v>22.80902166666667</v>
      </c>
      <c r="W37" s="100">
        <v>0.49619916666666669</v>
      </c>
      <c r="X37" s="100">
        <v>3.9468591666666661</v>
      </c>
      <c r="Y37" s="100">
        <v>2.5543999999999998</v>
      </c>
      <c r="Z37" s="100">
        <v>76.299550000000011</v>
      </c>
      <c r="AA37" s="100">
        <v>146.29492500000001</v>
      </c>
      <c r="AB37" s="100">
        <v>35.745550000000001</v>
      </c>
      <c r="AC37" s="100">
        <v>0.250581</v>
      </c>
      <c r="AD37" s="99">
        <v>9.249700000000001E-2</v>
      </c>
      <c r="AE37" s="99">
        <v>0.14748549999999999</v>
      </c>
      <c r="AF37" s="99">
        <v>11690.551275</v>
      </c>
      <c r="AG37" s="99">
        <v>7643.8228750000007</v>
      </c>
      <c r="AH37" s="99">
        <v>1139.5884249999999</v>
      </c>
      <c r="AI37" s="99">
        <v>71.117599999999996</v>
      </c>
      <c r="AJ37" s="99">
        <v>0.40644999999999998</v>
      </c>
      <c r="AK37" s="99">
        <v>2.614325</v>
      </c>
      <c r="AL37" s="111">
        <f t="shared" si="2"/>
        <v>0.12687827777777777</v>
      </c>
    </row>
    <row r="38" spans="1:38" x14ac:dyDescent="0.35">
      <c r="A38" s="14" t="s">
        <v>64</v>
      </c>
      <c r="B38" s="12">
        <v>1</v>
      </c>
      <c r="C38" s="98" t="s">
        <v>45</v>
      </c>
      <c r="D38" s="12">
        <v>3</v>
      </c>
      <c r="E38" s="12">
        <v>3626.6</v>
      </c>
      <c r="F38" s="12">
        <v>3627.4</v>
      </c>
      <c r="G38" s="99" t="str">
        <f t="shared" si="3"/>
        <v>R47S1</v>
      </c>
      <c r="H38" s="99">
        <f t="array" ref="H38">MIN(IF($G$2:$G$523 = G38,$E$2:$E$523,""))</f>
        <v>3587.2</v>
      </c>
      <c r="I38" s="99">
        <f t="array" ref="I38">MAX(IF($G$2:$G$523 = G38,$F$2:$F$523,""))</f>
        <v>3627.4</v>
      </c>
      <c r="J38" s="99" t="str">
        <f t="shared" si="1"/>
        <v>R47</v>
      </c>
      <c r="K38" s="99" t="s">
        <v>156</v>
      </c>
      <c r="L38" s="100">
        <v>2.728346666666666</v>
      </c>
      <c r="M38" s="100">
        <v>66.006939166666669</v>
      </c>
      <c r="N38" s="100">
        <v>123.8916241666667</v>
      </c>
      <c r="O38" s="100">
        <v>36.88335499999998</v>
      </c>
      <c r="P38" s="100">
        <v>0.1688559916666667</v>
      </c>
      <c r="Q38" s="100">
        <v>5.9039974999999981E-2</v>
      </c>
      <c r="R38" s="100">
        <v>0.120231325</v>
      </c>
      <c r="S38" s="100">
        <v>11715.874465000001</v>
      </c>
      <c r="T38" s="100">
        <v>7640.5128958333316</v>
      </c>
      <c r="U38" s="100">
        <v>1682.9431508333339</v>
      </c>
      <c r="V38" s="100">
        <v>22.80902166666667</v>
      </c>
      <c r="W38" s="100">
        <v>0.49619916666666669</v>
      </c>
      <c r="X38" s="100">
        <v>3.9468591666666661</v>
      </c>
      <c r="Y38" s="100">
        <v>2.7133500000000002</v>
      </c>
      <c r="Z38" s="100">
        <v>67.417150000000007</v>
      </c>
      <c r="AA38" s="100">
        <v>121.08615</v>
      </c>
      <c r="AB38" s="100">
        <v>38.249250000000004</v>
      </c>
      <c r="AC38" s="100">
        <v>0.17839749999999999</v>
      </c>
      <c r="AD38" s="99">
        <v>5.0029999999999998E-2</v>
      </c>
      <c r="AE38" s="99">
        <v>0.116686</v>
      </c>
      <c r="AF38" s="99">
        <v>11797.102500000001</v>
      </c>
      <c r="AG38" s="99">
        <v>7500.1906499999996</v>
      </c>
      <c r="AH38" s="99">
        <v>1817.9248500000001</v>
      </c>
      <c r="AI38" s="99">
        <v>50.281949999999988</v>
      </c>
      <c r="AJ38" s="99">
        <v>0.47635</v>
      </c>
      <c r="AK38" s="99">
        <v>3.8211499999999998</v>
      </c>
      <c r="AL38" s="111">
        <f t="shared" si="2"/>
        <v>0.12687827777777777</v>
      </c>
    </row>
    <row r="39" spans="1:38" x14ac:dyDescent="0.35">
      <c r="A39" s="14" t="s">
        <v>65</v>
      </c>
      <c r="B39" s="14">
        <v>7</v>
      </c>
      <c r="C39" s="98" t="s">
        <v>45</v>
      </c>
      <c r="D39" s="14">
        <v>1</v>
      </c>
      <c r="E39" s="14">
        <v>3242.8</v>
      </c>
      <c r="F39" s="14">
        <v>3243.8</v>
      </c>
      <c r="G39" s="99" t="str">
        <f t="shared" si="3"/>
        <v>R46S7</v>
      </c>
      <c r="H39" s="99">
        <f t="array" ref="H39">MIN(IF($G$2:$G$523 = G39,$E$2:$E$523,""))</f>
        <v>3242.8</v>
      </c>
      <c r="I39" s="99">
        <f t="array" ref="I39">MAX(IF($G$2:$G$523 = G39,$F$2:$F$523,""))</f>
        <v>3271</v>
      </c>
      <c r="J39" s="99" t="str">
        <f t="shared" si="1"/>
        <v>R46</v>
      </c>
      <c r="K39" s="99" t="s">
        <v>156</v>
      </c>
      <c r="L39" s="100">
        <v>2.8304582474226812</v>
      </c>
      <c r="M39" s="100">
        <v>57.638252577319562</v>
      </c>
      <c r="N39" s="100">
        <v>107.6728257731959</v>
      </c>
      <c r="O39" s="100">
        <v>41.174163402061872</v>
      </c>
      <c r="P39" s="100">
        <v>6.1902298969072143E-2</v>
      </c>
      <c r="Q39" s="112">
        <v>3.463745360824743E-2</v>
      </c>
      <c r="R39" s="100">
        <v>8.5377056701030921E-2</v>
      </c>
      <c r="S39" s="100">
        <v>12043.97726494846</v>
      </c>
      <c r="T39" s="100">
        <v>7709.5512902061791</v>
      </c>
      <c r="U39" s="113">
        <v>2224.1133108247418</v>
      </c>
      <c r="V39" s="100">
        <v>38.558691237113408</v>
      </c>
      <c r="W39" s="100">
        <v>0.69628298969072111</v>
      </c>
      <c r="X39" s="100">
        <v>6.1443768041237128</v>
      </c>
      <c r="Y39" s="100">
        <v>2.6512333333333329</v>
      </c>
      <c r="Z39" s="100">
        <v>69.6053</v>
      </c>
      <c r="AA39" s="100">
        <v>135.67009999999999</v>
      </c>
      <c r="AB39" s="100">
        <v>25.13686666666667</v>
      </c>
      <c r="AC39" s="100">
        <v>0.34217333333333327</v>
      </c>
      <c r="AD39" s="99">
        <v>9.7059999999999994E-2</v>
      </c>
      <c r="AE39" s="99">
        <v>0.18473000000000001</v>
      </c>
      <c r="AF39" s="99">
        <v>11909.793933333331</v>
      </c>
      <c r="AG39" s="99">
        <v>7980.7425000000003</v>
      </c>
      <c r="AH39" s="99">
        <v>1052.1318666666671</v>
      </c>
      <c r="AI39" s="99">
        <v>32.0184</v>
      </c>
      <c r="AJ39" s="99">
        <v>0.33213333333333328</v>
      </c>
      <c r="AK39" s="99">
        <v>3.1852</v>
      </c>
      <c r="AL39" s="111">
        <f t="shared" si="2"/>
        <v>0.16185177777777779</v>
      </c>
    </row>
    <row r="40" spans="1:38" x14ac:dyDescent="0.35">
      <c r="A40" s="14" t="s">
        <v>65</v>
      </c>
      <c r="B40" s="14">
        <v>7</v>
      </c>
      <c r="C40" s="98" t="s">
        <v>45</v>
      </c>
      <c r="D40" s="14">
        <v>2</v>
      </c>
      <c r="E40" s="14">
        <v>3248</v>
      </c>
      <c r="F40" s="14">
        <v>3249</v>
      </c>
      <c r="G40" s="99" t="str">
        <f t="shared" si="3"/>
        <v>R46S7</v>
      </c>
      <c r="H40" s="99">
        <f t="array" ref="H40">MIN(IF($G$2:$G$523 = G40,$E$2:$E$523,""))</f>
        <v>3242.8</v>
      </c>
      <c r="I40" s="99">
        <f t="array" ref="I40">MAX(IF($G$2:$G$523 = G40,$F$2:$F$523,""))</f>
        <v>3271</v>
      </c>
      <c r="J40" s="99" t="str">
        <f t="shared" si="1"/>
        <v>R46</v>
      </c>
      <c r="K40" s="99" t="s">
        <v>156</v>
      </c>
      <c r="L40" s="100">
        <v>2.8304582474226812</v>
      </c>
      <c r="M40" s="100">
        <v>57.638252577319562</v>
      </c>
      <c r="N40" s="100">
        <v>107.6728257731959</v>
      </c>
      <c r="O40" s="100">
        <v>41.174163402061872</v>
      </c>
      <c r="P40" s="100">
        <v>6.1902298969072143E-2</v>
      </c>
      <c r="Q40" s="100">
        <v>3.463745360824743E-2</v>
      </c>
      <c r="R40" s="100">
        <v>8.5377056701030921E-2</v>
      </c>
      <c r="S40" s="100">
        <v>12043.97726494846</v>
      </c>
      <c r="T40" s="100">
        <v>7709.5512902061791</v>
      </c>
      <c r="U40" s="100">
        <v>2224.1133108247418</v>
      </c>
      <c r="V40" s="100">
        <v>38.558691237113408</v>
      </c>
      <c r="W40" s="100">
        <v>0.69628298969072111</v>
      </c>
      <c r="X40" s="100">
        <v>6.1443768041237128</v>
      </c>
      <c r="Y40" s="100">
        <v>2.765766666666666</v>
      </c>
      <c r="Z40" s="100">
        <v>66.118700000000004</v>
      </c>
      <c r="AA40" s="100">
        <v>117.8103</v>
      </c>
      <c r="AB40" s="100">
        <v>30.224133333333342</v>
      </c>
      <c r="AC40" s="100">
        <v>0.25865899999999997</v>
      </c>
      <c r="AD40" s="99">
        <v>9.8527333333333342E-2</v>
      </c>
      <c r="AE40" s="99">
        <v>0.15158533333333329</v>
      </c>
      <c r="AF40" s="99">
        <v>12020.452466666669</v>
      </c>
      <c r="AG40" s="99">
        <v>7509.5930999999991</v>
      </c>
      <c r="AH40" s="99">
        <v>1046.1493333333331</v>
      </c>
      <c r="AI40" s="99">
        <v>43.484733333333338</v>
      </c>
      <c r="AJ40" s="99">
        <v>0.39223333333333338</v>
      </c>
      <c r="AK40" s="99">
        <v>4.0571666666666664</v>
      </c>
      <c r="AL40" s="111">
        <f t="shared" si="2"/>
        <v>0.16185177777777779</v>
      </c>
    </row>
    <row r="41" spans="1:38" x14ac:dyDescent="0.35">
      <c r="A41" s="14" t="s">
        <v>65</v>
      </c>
      <c r="B41" s="14">
        <v>7</v>
      </c>
      <c r="C41" s="98" t="s">
        <v>45</v>
      </c>
      <c r="D41" s="14">
        <v>3</v>
      </c>
      <c r="E41" s="14">
        <v>3270</v>
      </c>
      <c r="F41" s="14">
        <v>3271</v>
      </c>
      <c r="G41" s="99" t="str">
        <f t="shared" si="3"/>
        <v>R46S7</v>
      </c>
      <c r="H41" s="99">
        <f t="array" ref="H41">MIN(IF($G$2:$G$523 = G41,$E$2:$E$523,""))</f>
        <v>3242.8</v>
      </c>
      <c r="I41" s="99">
        <f t="array" ref="I41">MAX(IF($G$2:$G$523 = G41,$F$2:$F$523,""))</f>
        <v>3271</v>
      </c>
      <c r="J41" s="99" t="str">
        <f t="shared" si="1"/>
        <v>R46</v>
      </c>
      <c r="K41" s="99" t="s">
        <v>156</v>
      </c>
      <c r="L41" s="100">
        <v>2.8304582474226812</v>
      </c>
      <c r="M41" s="100">
        <v>57.638252577319562</v>
      </c>
      <c r="N41" s="100">
        <v>107.6728257731959</v>
      </c>
      <c r="O41" s="100">
        <v>41.174163402061872</v>
      </c>
      <c r="P41" s="100">
        <v>6.1902298969072143E-2</v>
      </c>
      <c r="Q41" s="100">
        <v>3.463745360824743E-2</v>
      </c>
      <c r="R41" s="100">
        <v>8.5377056701030921E-2</v>
      </c>
      <c r="S41" s="100">
        <v>12043.97726494846</v>
      </c>
      <c r="T41" s="100">
        <v>7709.5512902061791</v>
      </c>
      <c r="U41" s="100">
        <v>2224.1133108247418</v>
      </c>
      <c r="V41" s="100">
        <v>38.558691237113408</v>
      </c>
      <c r="W41" s="100">
        <v>0.69628298969072111</v>
      </c>
      <c r="X41" s="100">
        <v>6.1443768041237128</v>
      </c>
      <c r="Y41" s="100">
        <v>2.8017500000000002</v>
      </c>
      <c r="Z41" s="100">
        <v>61.287999999999997</v>
      </c>
      <c r="AA41" s="100">
        <v>113.6674</v>
      </c>
      <c r="AB41" s="100">
        <v>30.447500000000002</v>
      </c>
      <c r="AC41" s="100">
        <v>0.25204650000000001</v>
      </c>
      <c r="AD41" s="99">
        <v>5.1563499999999998E-2</v>
      </c>
      <c r="AE41" s="99">
        <v>0.14924000000000001</v>
      </c>
      <c r="AF41" s="99">
        <v>12151.985849999999</v>
      </c>
      <c r="AG41" s="99">
        <v>7471.1028000000006</v>
      </c>
      <c r="AH41" s="99">
        <v>1795.8353</v>
      </c>
      <c r="AI41" s="99">
        <v>39.307650000000002</v>
      </c>
      <c r="AJ41" s="99">
        <v>0.39400000000000002</v>
      </c>
      <c r="AK41" s="99">
        <v>4.2689500000000002</v>
      </c>
      <c r="AL41" s="111">
        <f t="shared" si="2"/>
        <v>0.16185177777777779</v>
      </c>
    </row>
    <row r="42" spans="1:38" x14ac:dyDescent="0.35">
      <c r="A42" s="14" t="s">
        <v>65</v>
      </c>
      <c r="B42" s="14">
        <v>6</v>
      </c>
      <c r="C42" s="98" t="s">
        <v>45</v>
      </c>
      <c r="D42" s="14">
        <v>1</v>
      </c>
      <c r="E42" s="14">
        <v>3296</v>
      </c>
      <c r="F42" s="14">
        <v>3297.5</v>
      </c>
      <c r="G42" s="99" t="str">
        <f t="shared" si="3"/>
        <v>R46S6</v>
      </c>
      <c r="H42" s="99">
        <f t="array" ref="H42">MIN(IF($G$2:$G$523 = G42,$E$2:$E$523,""))</f>
        <v>3296</v>
      </c>
      <c r="I42" s="99">
        <f t="array" ref="I42">MAX(IF($G$2:$G$523 = G42,$F$2:$F$523,""))</f>
        <v>3313.5</v>
      </c>
      <c r="J42" s="99" t="str">
        <f t="shared" si="1"/>
        <v>R46</v>
      </c>
      <c r="K42" s="99" t="s">
        <v>156</v>
      </c>
      <c r="L42" s="100">
        <v>2.8304582474226812</v>
      </c>
      <c r="M42" s="100">
        <v>57.638252577319562</v>
      </c>
      <c r="N42" s="100">
        <v>107.6728257731959</v>
      </c>
      <c r="O42" s="100">
        <v>41.174163402061872</v>
      </c>
      <c r="P42" s="100">
        <v>6.1902298969072143E-2</v>
      </c>
      <c r="Q42" s="112">
        <v>3.463745360824743E-2</v>
      </c>
      <c r="R42" s="100">
        <v>8.5377056701030921E-2</v>
      </c>
      <c r="S42" s="100">
        <v>12043.97726494846</v>
      </c>
      <c r="T42" s="100">
        <v>7709.5512902061791</v>
      </c>
      <c r="U42" s="113">
        <v>2224.1133108247418</v>
      </c>
      <c r="V42" s="100">
        <v>38.558691237113408</v>
      </c>
      <c r="W42" s="100">
        <v>0.69628298969072111</v>
      </c>
      <c r="X42" s="100">
        <v>6.1443768041237128</v>
      </c>
      <c r="Y42" s="100">
        <v>2.4557500000000001</v>
      </c>
      <c r="Z42" s="100">
        <v>62.515450000000001</v>
      </c>
      <c r="AA42" s="100">
        <v>105.08435</v>
      </c>
      <c r="AB42" s="100">
        <v>316.36085000000003</v>
      </c>
      <c r="AC42" s="100">
        <v>0.29990749999999999</v>
      </c>
      <c r="AD42" s="99">
        <v>0.1021305</v>
      </c>
      <c r="AE42" s="99">
        <v>0.129329</v>
      </c>
      <c r="AF42" s="99">
        <v>12203.518550000001</v>
      </c>
      <c r="AG42" s="99">
        <v>6946.8076000000001</v>
      </c>
      <c r="AH42" s="99">
        <v>1003.0068</v>
      </c>
      <c r="AI42" s="99">
        <v>149.34389999999999</v>
      </c>
      <c r="AJ42" s="99">
        <v>0.43354999999999999</v>
      </c>
      <c r="AK42" s="99">
        <v>4.5013000000000014</v>
      </c>
      <c r="AL42" s="111">
        <f t="shared" si="2"/>
        <v>8.6144063333333326E-2</v>
      </c>
    </row>
    <row r="43" spans="1:38" x14ac:dyDescent="0.35">
      <c r="A43" s="14" t="s">
        <v>65</v>
      </c>
      <c r="B43" s="14">
        <v>6</v>
      </c>
      <c r="C43" s="98" t="s">
        <v>45</v>
      </c>
      <c r="D43" s="14">
        <v>2</v>
      </c>
      <c r="E43" s="14">
        <v>3312</v>
      </c>
      <c r="F43" s="14">
        <v>3313.5</v>
      </c>
      <c r="G43" s="99" t="str">
        <f t="shared" si="3"/>
        <v>R46S6</v>
      </c>
      <c r="H43" s="99">
        <f t="array" ref="H43">MIN(IF($G$2:$G$523 = G43,$E$2:$E$523,""))</f>
        <v>3296</v>
      </c>
      <c r="I43" s="99">
        <f t="array" ref="I43">MAX(IF($G$2:$G$523 = G43,$F$2:$F$523,""))</f>
        <v>3313.5</v>
      </c>
      <c r="J43" s="99" t="str">
        <f t="shared" si="1"/>
        <v>R46</v>
      </c>
      <c r="K43" s="99" t="s">
        <v>157</v>
      </c>
      <c r="L43" s="100">
        <v>2.802790789473685</v>
      </c>
      <c r="M43" s="100">
        <v>59.454842105263182</v>
      </c>
      <c r="N43" s="100">
        <v>109.7754151315789</v>
      </c>
      <c r="O43" s="100">
        <v>38.595169078947357</v>
      </c>
      <c r="P43" s="100">
        <v>4.7342105263157908E-2</v>
      </c>
      <c r="Q43" s="100"/>
      <c r="R43" s="100">
        <v>4.7614008355263159E-2</v>
      </c>
      <c r="S43" s="100">
        <v>10802.93949276316</v>
      </c>
      <c r="T43" s="100">
        <v>7030.1618276315776</v>
      </c>
      <c r="U43" s="100">
        <v>1.6672567683018921E+18</v>
      </c>
      <c r="V43" s="100"/>
      <c r="W43" s="100">
        <v>0.83472039473684223</v>
      </c>
      <c r="X43" s="100">
        <v>6.5307230263157878</v>
      </c>
      <c r="Y43" s="100">
        <v>2.627466666666666</v>
      </c>
      <c r="Z43" s="100">
        <v>72.026866666666663</v>
      </c>
      <c r="AA43" s="100">
        <v>116.92603333333329</v>
      </c>
      <c r="AB43" s="100">
        <v>18.032666666666671</v>
      </c>
      <c r="AC43" s="100">
        <v>0.1269666666666667</v>
      </c>
      <c r="AD43" s="99"/>
      <c r="AE43" s="99">
        <v>4.2959126666666667E-2</v>
      </c>
      <c r="AF43" s="99">
        <v>10710.771466666671</v>
      </c>
      <c r="AG43" s="99">
        <v>7027.5193666666673</v>
      </c>
      <c r="AH43" s="99">
        <v>4.4901391128201617E+19</v>
      </c>
      <c r="AI43" s="99"/>
      <c r="AJ43" s="99">
        <v>0.52490000000000003</v>
      </c>
      <c r="AK43" s="99">
        <v>3.3855</v>
      </c>
      <c r="AL43" s="111">
        <f t="shared" si="2"/>
        <v>8.6144063333333326E-2</v>
      </c>
    </row>
    <row r="44" spans="1:38" x14ac:dyDescent="0.35">
      <c r="A44" s="14" t="s">
        <v>65</v>
      </c>
      <c r="B44" s="14">
        <v>5</v>
      </c>
      <c r="C44" s="98" t="s">
        <v>45</v>
      </c>
      <c r="D44" s="14">
        <v>1</v>
      </c>
      <c r="E44" s="14">
        <v>3370</v>
      </c>
      <c r="F44" s="14">
        <v>3370.6</v>
      </c>
      <c r="G44" s="99" t="str">
        <f t="shared" si="3"/>
        <v>R46S5</v>
      </c>
      <c r="H44" s="99">
        <f t="array" ref="H44">MIN(IF($G$2:$G$523 = G44,$E$2:$E$523,""))</f>
        <v>3370</v>
      </c>
      <c r="I44" s="99">
        <f t="array" ref="I44">MAX(IF($G$2:$G$523 = G44,$F$2:$F$523,""))</f>
        <v>3413</v>
      </c>
      <c r="J44" s="99" t="str">
        <f t="shared" si="1"/>
        <v>R46</v>
      </c>
      <c r="K44" s="99" t="s">
        <v>157</v>
      </c>
      <c r="L44" s="100">
        <v>2.802790789473685</v>
      </c>
      <c r="M44" s="100">
        <v>59.454842105263182</v>
      </c>
      <c r="N44" s="100">
        <v>109.7754151315789</v>
      </c>
      <c r="O44" s="100">
        <v>38.595169078947357</v>
      </c>
      <c r="P44" s="100">
        <v>4.7342105263157908E-2</v>
      </c>
      <c r="Q44" s="112"/>
      <c r="R44" s="100">
        <v>4.7614008355263159E-2</v>
      </c>
      <c r="S44" s="100">
        <v>10802.93949276316</v>
      </c>
      <c r="T44" s="100">
        <v>7030.1618276315776</v>
      </c>
      <c r="U44" s="113"/>
      <c r="V44" s="100"/>
      <c r="W44" s="100">
        <v>0.83472039473684223</v>
      </c>
      <c r="X44" s="100">
        <v>6.5307230263157878</v>
      </c>
      <c r="Y44" s="100">
        <v>2.57036</v>
      </c>
      <c r="Z44" s="100">
        <v>80.161779999999993</v>
      </c>
      <c r="AA44" s="100">
        <v>138.07347999999999</v>
      </c>
      <c r="AB44" s="100">
        <v>33.042960000000008</v>
      </c>
      <c r="AC44" s="100">
        <v>0.33004</v>
      </c>
      <c r="AD44" s="99"/>
      <c r="AE44" s="99">
        <v>0.174624582</v>
      </c>
      <c r="AF44" s="99">
        <v>10814.16934</v>
      </c>
      <c r="AG44" s="99">
        <v>6867.0936600000005</v>
      </c>
      <c r="AH44" s="99">
        <v>626.74039999999991</v>
      </c>
      <c r="AI44" s="99"/>
      <c r="AJ44" s="99">
        <v>0.3493</v>
      </c>
      <c r="AK44" s="99">
        <v>2.8523399999999999</v>
      </c>
      <c r="AL44" s="111">
        <f t="shared" si="2"/>
        <v>0.13310631733333333</v>
      </c>
    </row>
    <row r="45" spans="1:38" x14ac:dyDescent="0.35">
      <c r="A45" s="14" t="s">
        <v>65</v>
      </c>
      <c r="B45" s="14">
        <v>5</v>
      </c>
      <c r="C45" s="98" t="s">
        <v>45</v>
      </c>
      <c r="D45" s="14">
        <v>2</v>
      </c>
      <c r="E45" s="14">
        <v>3402.5</v>
      </c>
      <c r="F45" s="14">
        <v>3403.5</v>
      </c>
      <c r="G45" s="99" t="str">
        <f t="shared" si="3"/>
        <v>R46S5</v>
      </c>
      <c r="H45" s="99">
        <f t="array" ref="H45">MIN(IF($G$2:$G$523 = G45,$E$2:$E$523,""))</f>
        <v>3370</v>
      </c>
      <c r="I45" s="99">
        <f t="array" ref="I45">MAX(IF($G$2:$G$523 = G45,$F$2:$F$523,""))</f>
        <v>3413</v>
      </c>
      <c r="J45" s="99" t="str">
        <f t="shared" si="1"/>
        <v>R46</v>
      </c>
      <c r="K45" s="99" t="s">
        <v>157</v>
      </c>
      <c r="L45" s="100">
        <v>2.802790789473685</v>
      </c>
      <c r="M45" s="100">
        <v>59.454842105263182</v>
      </c>
      <c r="N45" s="100">
        <v>109.7754151315789</v>
      </c>
      <c r="O45" s="100">
        <v>38.595169078947357</v>
      </c>
      <c r="P45" s="100">
        <v>4.7342105263157908E-2</v>
      </c>
      <c r="Q45" s="100"/>
      <c r="R45" s="100">
        <v>4.7614008355263159E-2</v>
      </c>
      <c r="S45" s="100">
        <v>10802.93949276316</v>
      </c>
      <c r="T45" s="100">
        <v>7030.1618276315776</v>
      </c>
      <c r="U45" s="100">
        <v>1.6672567683018921E+18</v>
      </c>
      <c r="V45" s="100"/>
      <c r="W45" s="100">
        <v>0.83472039473684223</v>
      </c>
      <c r="X45" s="100">
        <v>6.5307230263157878</v>
      </c>
      <c r="Y45" s="100">
        <v>2.697966666666666</v>
      </c>
      <c r="Z45" s="100">
        <v>62.658833333333341</v>
      </c>
      <c r="AA45" s="100">
        <v>118.4225</v>
      </c>
      <c r="AB45" s="100">
        <v>32.704199999999993</v>
      </c>
      <c r="AC45" s="100">
        <v>7.8E-2</v>
      </c>
      <c r="AD45" s="99"/>
      <c r="AE45" s="99">
        <v>7.591378E-2</v>
      </c>
      <c r="AF45" s="99">
        <v>10898.309266666671</v>
      </c>
      <c r="AG45" s="99">
        <v>6970.5154666666667</v>
      </c>
      <c r="AH45" s="99">
        <v>1892.9416666666671</v>
      </c>
      <c r="AI45" s="99"/>
      <c r="AJ45" s="99">
        <v>0.7016</v>
      </c>
      <c r="AK45" s="99">
        <v>4.151933333333333</v>
      </c>
      <c r="AL45" s="111">
        <f t="shared" si="2"/>
        <v>0.13310631733333333</v>
      </c>
    </row>
    <row r="46" spans="1:38" x14ac:dyDescent="0.35">
      <c r="A46" s="14" t="s">
        <v>65</v>
      </c>
      <c r="B46" s="14">
        <v>5</v>
      </c>
      <c r="C46" s="98" t="s">
        <v>45</v>
      </c>
      <c r="D46" s="14">
        <v>3</v>
      </c>
      <c r="E46" s="14">
        <v>3411.4</v>
      </c>
      <c r="F46" s="14">
        <v>3413</v>
      </c>
      <c r="G46" s="99" t="str">
        <f t="shared" si="3"/>
        <v>R46S5</v>
      </c>
      <c r="H46" s="99">
        <f t="array" ref="H46">MIN(IF($G$2:$G$523 = G46,$E$2:$E$523,""))</f>
        <v>3370</v>
      </c>
      <c r="I46" s="99">
        <f t="array" ref="I46">MAX(IF($G$2:$G$523 = G46,$F$2:$F$523,""))</f>
        <v>3413</v>
      </c>
      <c r="J46" s="99" t="str">
        <f t="shared" si="1"/>
        <v>R46</v>
      </c>
      <c r="K46" s="99" t="s">
        <v>157</v>
      </c>
      <c r="L46" s="100">
        <v>2.8669281481481481</v>
      </c>
      <c r="M46" s="100">
        <v>56.027069629629651</v>
      </c>
      <c r="N46" s="100">
        <v>102.804885925926</v>
      </c>
      <c r="O46" s="100">
        <v>32.570787407407387</v>
      </c>
      <c r="P46" s="100">
        <v>5.2848148148148137E-2</v>
      </c>
      <c r="Q46" s="100"/>
      <c r="R46" s="100">
        <v>5.1127654666666689E-2</v>
      </c>
      <c r="S46" s="100"/>
      <c r="T46" s="100"/>
      <c r="U46" s="100">
        <v>2353.2480518518519</v>
      </c>
      <c r="V46" s="100"/>
      <c r="W46" s="100">
        <v>0.83537703703703703</v>
      </c>
      <c r="X46" s="100"/>
      <c r="Y46" s="100">
        <v>2.6111800000000001</v>
      </c>
      <c r="Z46" s="100">
        <v>71.731520000000003</v>
      </c>
      <c r="AA46" s="100">
        <v>131.506</v>
      </c>
      <c r="AB46" s="100">
        <v>55.311600000000013</v>
      </c>
      <c r="AC46" s="100">
        <v>0.25258000000000003</v>
      </c>
      <c r="AD46" s="99"/>
      <c r="AE46" s="99">
        <v>0.14878058999999999</v>
      </c>
      <c r="AF46" s="99">
        <v>10978.57812</v>
      </c>
      <c r="AG46" s="99">
        <v>7054.5008999999991</v>
      </c>
      <c r="AH46" s="99">
        <v>820.31412</v>
      </c>
      <c r="AI46" s="99"/>
      <c r="AJ46" s="99">
        <v>0.40101999999999988</v>
      </c>
      <c r="AK46" s="99">
        <v>3.6024600000000002</v>
      </c>
      <c r="AL46" s="111">
        <f t="shared" si="2"/>
        <v>0.13310631733333333</v>
      </c>
    </row>
    <row r="47" spans="1:38" x14ac:dyDescent="0.35">
      <c r="A47" s="14" t="s">
        <v>65</v>
      </c>
      <c r="B47" s="14">
        <v>4</v>
      </c>
      <c r="C47" s="98" t="s">
        <v>45</v>
      </c>
      <c r="D47" s="14">
        <v>1</v>
      </c>
      <c r="E47" s="14">
        <v>3440</v>
      </c>
      <c r="F47" s="14">
        <v>3441.8</v>
      </c>
      <c r="G47" s="99" t="str">
        <f t="shared" si="3"/>
        <v>R46S4</v>
      </c>
      <c r="H47" s="99">
        <f t="array" ref="H47">MIN(IF($G$2:$G$523 = G47,$E$2:$E$523,""))</f>
        <v>3440</v>
      </c>
      <c r="I47" s="99">
        <f t="array" ref="I47">MAX(IF($G$2:$G$523 = G47,$F$2:$F$523,""))</f>
        <v>3447.8</v>
      </c>
      <c r="J47" s="99" t="str">
        <f t="shared" si="1"/>
        <v>R46</v>
      </c>
      <c r="K47" s="99" t="s">
        <v>157</v>
      </c>
      <c r="L47" s="100">
        <v>2.8669281481481481</v>
      </c>
      <c r="M47" s="100">
        <v>56.027069629629651</v>
      </c>
      <c r="N47" s="100">
        <v>102.804885925926</v>
      </c>
      <c r="O47" s="100">
        <v>32.570787407407387</v>
      </c>
      <c r="P47" s="100">
        <v>5.2848148148148137E-2</v>
      </c>
      <c r="Q47" s="112"/>
      <c r="R47" s="100">
        <v>5.1127654666666689E-2</v>
      </c>
      <c r="S47" s="100"/>
      <c r="T47" s="100"/>
      <c r="U47" s="113">
        <v>2353.2480518518519</v>
      </c>
      <c r="V47" s="100"/>
      <c r="W47" s="100">
        <v>0.83537703703703703</v>
      </c>
      <c r="X47" s="100"/>
      <c r="Y47" s="100">
        <v>2.72</v>
      </c>
      <c r="Z47" s="100">
        <v>70.366200000000006</v>
      </c>
      <c r="AA47" s="100">
        <v>128.62540000000001</v>
      </c>
      <c r="AB47" s="100">
        <v>32.879033333333332</v>
      </c>
      <c r="AC47" s="100">
        <v>0.20730000000000001</v>
      </c>
      <c r="AD47" s="99"/>
      <c r="AE47" s="99">
        <v>0.13032987666666659</v>
      </c>
      <c r="AF47" s="99">
        <v>11026.53516666667</v>
      </c>
      <c r="AG47" s="99">
        <v>7139.9467666666669</v>
      </c>
      <c r="AH47" s="99">
        <v>1014.6484333333329</v>
      </c>
      <c r="AI47" s="99"/>
      <c r="AJ47" s="99">
        <v>0.43746666666666673</v>
      </c>
      <c r="AK47" s="99">
        <v>4.4712666666666667</v>
      </c>
      <c r="AL47" s="111">
        <f t="shared" si="2"/>
        <v>0.11358572333333329</v>
      </c>
    </row>
    <row r="48" spans="1:38" x14ac:dyDescent="0.35">
      <c r="A48" s="14" t="s">
        <v>65</v>
      </c>
      <c r="B48" s="14">
        <v>4</v>
      </c>
      <c r="C48" s="98" t="s">
        <v>45</v>
      </c>
      <c r="D48" s="14">
        <v>2</v>
      </c>
      <c r="E48" s="14">
        <v>3446.4</v>
      </c>
      <c r="F48" s="14">
        <v>3447.8</v>
      </c>
      <c r="G48" s="99" t="str">
        <f t="shared" si="3"/>
        <v>R46S4</v>
      </c>
      <c r="H48" s="99">
        <f t="array" ref="H48">MIN(IF($G$2:$G$523 = G48,$E$2:$E$523,""))</f>
        <v>3440</v>
      </c>
      <c r="I48" s="99">
        <f t="array" ref="I48">MAX(IF($G$2:$G$523 = G48,$F$2:$F$523,""))</f>
        <v>3447.8</v>
      </c>
      <c r="J48" s="99" t="str">
        <f t="shared" si="1"/>
        <v>R46</v>
      </c>
      <c r="K48" s="99" t="s">
        <v>157</v>
      </c>
      <c r="L48" s="100">
        <v>2.8669281481481481</v>
      </c>
      <c r="M48" s="100">
        <v>56.027069629629651</v>
      </c>
      <c r="N48" s="100">
        <v>102.804885925926</v>
      </c>
      <c r="O48" s="100">
        <v>32.570787407407387</v>
      </c>
      <c r="P48" s="100">
        <v>5.2848148148148137E-2</v>
      </c>
      <c r="Q48" s="100"/>
      <c r="R48" s="100">
        <v>5.1127654666666689E-2</v>
      </c>
      <c r="S48" s="100"/>
      <c r="T48" s="100"/>
      <c r="U48" s="100">
        <v>2353.2480518518519</v>
      </c>
      <c r="V48" s="100"/>
      <c r="W48" s="100">
        <v>0.83537703703703703</v>
      </c>
      <c r="X48" s="100"/>
      <c r="Y48" s="100">
        <v>2.78145</v>
      </c>
      <c r="Z48" s="100">
        <v>66.896600000000007</v>
      </c>
      <c r="AA48" s="100">
        <v>117.7778</v>
      </c>
      <c r="AB48" s="100">
        <v>28.066400000000002</v>
      </c>
      <c r="AC48" s="100">
        <v>0.13564999999999999</v>
      </c>
      <c r="AD48" s="99"/>
      <c r="AE48" s="99">
        <v>9.6841569999999988E-2</v>
      </c>
      <c r="AF48" s="99">
        <v>11125.188</v>
      </c>
      <c r="AG48" s="99">
        <v>7395.8369000000002</v>
      </c>
      <c r="AH48" s="99">
        <v>1409.28585</v>
      </c>
      <c r="AI48" s="99"/>
      <c r="AJ48" s="99">
        <v>0.55695000000000006</v>
      </c>
      <c r="AK48" s="99">
        <v>4.1716499999999996</v>
      </c>
      <c r="AL48" s="111">
        <f t="shared" si="2"/>
        <v>0.11358572333333329</v>
      </c>
    </row>
    <row r="49" spans="1:38" x14ac:dyDescent="0.35">
      <c r="A49" s="14" t="s">
        <v>65</v>
      </c>
      <c r="B49" s="14">
        <v>3</v>
      </c>
      <c r="C49" s="98" t="s">
        <v>45</v>
      </c>
      <c r="D49" s="14">
        <v>1</v>
      </c>
      <c r="E49" s="14">
        <v>3480</v>
      </c>
      <c r="F49" s="14">
        <v>3480.6</v>
      </c>
      <c r="G49" s="99" t="str">
        <f t="shared" si="3"/>
        <v>R46S3</v>
      </c>
      <c r="H49" s="99">
        <f t="array" ref="H49">MIN(IF($G$2:$G$523 = G49,$E$2:$E$523,""))</f>
        <v>3480</v>
      </c>
      <c r="I49" s="99">
        <f t="array" ref="I49">MAX(IF($G$2:$G$523 = G49,$F$2:$F$523,""))</f>
        <v>3525.8</v>
      </c>
      <c r="J49" s="99" t="str">
        <f t="shared" si="1"/>
        <v>R46</v>
      </c>
      <c r="K49" s="99" t="s">
        <v>157</v>
      </c>
      <c r="L49" s="100">
        <v>2.713668292682927</v>
      </c>
      <c r="M49" s="100">
        <v>61.918121951219533</v>
      </c>
      <c r="N49" s="100">
        <v>115.9693178861789</v>
      </c>
      <c r="O49" s="100">
        <v>60.687319512195081</v>
      </c>
      <c r="P49" s="100">
        <v>8.8694308943089412E-2</v>
      </c>
      <c r="Q49" s="112"/>
      <c r="R49" s="100">
        <v>6.3875102601626044E-2</v>
      </c>
      <c r="S49" s="100">
        <v>11299.72352113821</v>
      </c>
      <c r="T49" s="100">
        <v>7287.5193365853665</v>
      </c>
      <c r="U49" s="113">
        <v>2247.239869105691</v>
      </c>
      <c r="V49" s="100"/>
      <c r="W49" s="100">
        <v>0.75319674796747937</v>
      </c>
      <c r="X49" s="100">
        <v>5.444415447154471</v>
      </c>
      <c r="Y49" s="100">
        <v>2.6287500000000001</v>
      </c>
      <c r="Z49" s="100">
        <v>73.904174999999995</v>
      </c>
      <c r="AA49" s="100">
        <v>133.398325</v>
      </c>
      <c r="AB49" s="100">
        <v>39.078449999999997</v>
      </c>
      <c r="AC49" s="100">
        <v>0.22217500000000001</v>
      </c>
      <c r="AD49" s="99"/>
      <c r="AE49" s="99">
        <v>0.13678554000000001</v>
      </c>
      <c r="AF49" s="99">
        <v>11230.197775000001</v>
      </c>
      <c r="AG49" s="99">
        <v>7191.5052500000002</v>
      </c>
      <c r="AH49" s="99">
        <v>1491.9304749999999</v>
      </c>
      <c r="AI49" s="99"/>
      <c r="AJ49" s="99">
        <v>0.420825</v>
      </c>
      <c r="AK49" s="99">
        <v>3.1745999999999999</v>
      </c>
      <c r="AL49" s="111">
        <f t="shared" si="2"/>
        <v>0.13391611041666668</v>
      </c>
    </row>
    <row r="50" spans="1:38" x14ac:dyDescent="0.35">
      <c r="A50" s="14" t="s">
        <v>65</v>
      </c>
      <c r="B50" s="14">
        <v>3</v>
      </c>
      <c r="C50" s="98" t="s">
        <v>45</v>
      </c>
      <c r="D50" s="14">
        <v>2</v>
      </c>
      <c r="E50" s="14">
        <v>3488.8</v>
      </c>
      <c r="F50" s="14">
        <v>3489.4</v>
      </c>
      <c r="G50" s="99" t="str">
        <f t="shared" si="3"/>
        <v>R46S3</v>
      </c>
      <c r="H50" s="99">
        <f t="array" ref="H50">MIN(IF($G$2:$G$523 = G50,$E$2:$E$523,""))</f>
        <v>3480</v>
      </c>
      <c r="I50" s="99">
        <f t="array" ref="I50">MAX(IF($G$2:$G$523 = G50,$F$2:$F$523,""))</f>
        <v>3525.8</v>
      </c>
      <c r="J50" s="99" t="str">
        <f t="shared" si="1"/>
        <v>R46</v>
      </c>
      <c r="K50" s="99" t="s">
        <v>157</v>
      </c>
      <c r="L50" s="100">
        <v>2.713668292682927</v>
      </c>
      <c r="M50" s="100">
        <v>61.918121951219533</v>
      </c>
      <c r="N50" s="100">
        <v>115.9693178861789</v>
      </c>
      <c r="O50" s="100">
        <v>60.687319512195081</v>
      </c>
      <c r="P50" s="100">
        <v>8.8694308943089412E-2</v>
      </c>
      <c r="Q50" s="100"/>
      <c r="R50" s="100">
        <v>6.3875102601626044E-2</v>
      </c>
      <c r="S50" s="100">
        <v>11299.72352113821</v>
      </c>
      <c r="T50" s="100">
        <v>7287.5193365853665</v>
      </c>
      <c r="U50" s="100">
        <v>2247.239869105691</v>
      </c>
      <c r="V50" s="100"/>
      <c r="W50" s="100">
        <v>0.75319674796747937</v>
      </c>
      <c r="X50" s="100">
        <v>5.444415447154471</v>
      </c>
      <c r="Y50" s="100">
        <v>2.6152333333333329</v>
      </c>
      <c r="Z50" s="100">
        <v>72.116233333333341</v>
      </c>
      <c r="AA50" s="100">
        <v>134.17779999999999</v>
      </c>
      <c r="AB50" s="100">
        <v>48.097299999999997</v>
      </c>
      <c r="AC50" s="100">
        <v>0.2051</v>
      </c>
      <c r="AD50" s="99"/>
      <c r="AE50" s="99">
        <v>0.12929284999999999</v>
      </c>
      <c r="AF50" s="99">
        <v>11315.488266666671</v>
      </c>
      <c r="AG50" s="99">
        <v>7196.8595333333333</v>
      </c>
      <c r="AH50" s="99">
        <v>1130.5283666666669</v>
      </c>
      <c r="AI50" s="99"/>
      <c r="AJ50" s="99">
        <v>0.44086666666666668</v>
      </c>
      <c r="AK50" s="99">
        <v>2.994133333333334</v>
      </c>
      <c r="AL50" s="111">
        <f t="shared" si="2"/>
        <v>0.13391611041666668</v>
      </c>
    </row>
    <row r="51" spans="1:38" x14ac:dyDescent="0.35">
      <c r="A51" s="14" t="s">
        <v>65</v>
      </c>
      <c r="B51" s="14">
        <v>3</v>
      </c>
      <c r="C51" s="98" t="s">
        <v>45</v>
      </c>
      <c r="D51" s="14">
        <v>3</v>
      </c>
      <c r="E51" s="14">
        <v>3511.2</v>
      </c>
      <c r="F51" s="14">
        <v>3512.2</v>
      </c>
      <c r="G51" s="99" t="str">
        <f t="shared" si="3"/>
        <v>R46S3</v>
      </c>
      <c r="H51" s="99">
        <f t="array" ref="H51">MIN(IF($G$2:$G$523 = G51,$E$2:$E$523,""))</f>
        <v>3480</v>
      </c>
      <c r="I51" s="99">
        <f t="array" ref="I51">MAX(IF($G$2:$G$523 = G51,$F$2:$F$523,""))</f>
        <v>3525.8</v>
      </c>
      <c r="J51" s="99" t="str">
        <f t="shared" si="1"/>
        <v>R46</v>
      </c>
      <c r="K51" s="99" t="s">
        <v>157</v>
      </c>
      <c r="L51" s="100">
        <v>2.713668292682927</v>
      </c>
      <c r="M51" s="100">
        <v>61.918121951219533</v>
      </c>
      <c r="N51" s="100">
        <v>115.9693178861789</v>
      </c>
      <c r="O51" s="100">
        <v>60.687319512195081</v>
      </c>
      <c r="P51" s="100">
        <v>8.8694308943089412E-2</v>
      </c>
      <c r="Q51" s="100"/>
      <c r="R51" s="100">
        <v>6.3875102601626044E-2</v>
      </c>
      <c r="S51" s="100">
        <v>11299.72352113821</v>
      </c>
      <c r="T51" s="100">
        <v>7287.5193365853665</v>
      </c>
      <c r="U51" s="100">
        <v>2247.239869105691</v>
      </c>
      <c r="V51" s="100"/>
      <c r="W51" s="100">
        <v>0.75319674796747937</v>
      </c>
      <c r="X51" s="100">
        <v>5.444415447154471</v>
      </c>
      <c r="Y51" s="100">
        <v>2.5581499999999999</v>
      </c>
      <c r="Z51" s="100">
        <v>75.812899999999999</v>
      </c>
      <c r="AA51" s="100">
        <v>137.19794999999999</v>
      </c>
      <c r="AB51" s="100">
        <v>38.863250000000001</v>
      </c>
      <c r="AC51" s="100">
        <v>0.28715000000000002</v>
      </c>
      <c r="AD51" s="99"/>
      <c r="AE51" s="99">
        <v>0.16349697499999999</v>
      </c>
      <c r="AF51" s="99">
        <v>11337.824699999999</v>
      </c>
      <c r="AG51" s="99">
        <v>7387.7375499999998</v>
      </c>
      <c r="AH51" s="99">
        <v>1259.2537500000001</v>
      </c>
      <c r="AI51" s="99"/>
      <c r="AJ51" s="99">
        <v>0.36575000000000002</v>
      </c>
      <c r="AK51" s="99">
        <v>2.6957499999999999</v>
      </c>
      <c r="AL51" s="111">
        <f t="shared" si="2"/>
        <v>0.13391611041666668</v>
      </c>
    </row>
    <row r="52" spans="1:38" x14ac:dyDescent="0.35">
      <c r="A52" s="14" t="s">
        <v>65</v>
      </c>
      <c r="B52" s="14">
        <v>3</v>
      </c>
      <c r="C52" s="98" t="s">
        <v>45</v>
      </c>
      <c r="D52" s="14">
        <v>4</v>
      </c>
      <c r="E52" s="14">
        <v>3524.8</v>
      </c>
      <c r="F52" s="14">
        <v>3525.8</v>
      </c>
      <c r="G52" s="99" t="str">
        <f t="shared" si="3"/>
        <v>R46S3</v>
      </c>
      <c r="H52" s="99">
        <f t="array" ref="H52">MIN(IF($G$2:$G$523 = G52,$E$2:$E$523,""))</f>
        <v>3480</v>
      </c>
      <c r="I52" s="99">
        <f t="array" ref="I52">MAX(IF($G$2:$G$523 = G52,$F$2:$F$523,""))</f>
        <v>3525.8</v>
      </c>
      <c r="J52" s="99" t="str">
        <f t="shared" si="1"/>
        <v>R46</v>
      </c>
      <c r="K52" s="99" t="s">
        <v>157</v>
      </c>
      <c r="L52" s="100">
        <v>2.713668292682927</v>
      </c>
      <c r="M52" s="100">
        <v>61.918121951219533</v>
      </c>
      <c r="N52" s="100">
        <v>115.9693178861789</v>
      </c>
      <c r="O52" s="100">
        <v>60.687319512195081</v>
      </c>
      <c r="P52" s="100">
        <v>8.8694308943089412E-2</v>
      </c>
      <c r="Q52" s="100"/>
      <c r="R52" s="100">
        <v>6.3875102601626044E-2</v>
      </c>
      <c r="S52" s="100">
        <v>11299.72352113821</v>
      </c>
      <c r="T52" s="100">
        <v>7287.5193365853665</v>
      </c>
      <c r="U52" s="100">
        <v>2247.239869105691</v>
      </c>
      <c r="V52" s="100"/>
      <c r="W52" s="100">
        <v>0.75319674796747937</v>
      </c>
      <c r="X52" s="100">
        <v>5.444415447154471</v>
      </c>
      <c r="Y52" s="100">
        <v>2.6602999999999999</v>
      </c>
      <c r="Z52" s="100">
        <v>68.495699999999999</v>
      </c>
      <c r="AA52" s="100">
        <v>121.8834333333333</v>
      </c>
      <c r="AB52" s="100">
        <v>40.812766666666668</v>
      </c>
      <c r="AC52" s="100">
        <v>0.15473333333333331</v>
      </c>
      <c r="AD52" s="99"/>
      <c r="AE52" s="99">
        <v>0.1060890766666667</v>
      </c>
      <c r="AF52" s="99">
        <v>11373.542333333329</v>
      </c>
      <c r="AG52" s="99">
        <v>7311.3274666666666</v>
      </c>
      <c r="AH52" s="99">
        <v>1369.8018333333339</v>
      </c>
      <c r="AI52" s="99"/>
      <c r="AJ52" s="99">
        <v>0.5179999999999999</v>
      </c>
      <c r="AK52" s="99">
        <v>3.5546000000000002</v>
      </c>
      <c r="AL52" s="111">
        <f t="shared" si="2"/>
        <v>0.13391611041666668</v>
      </c>
    </row>
    <row r="53" spans="1:38" x14ac:dyDescent="0.35">
      <c r="A53" s="14" t="s">
        <v>65</v>
      </c>
      <c r="B53" s="14">
        <v>2</v>
      </c>
      <c r="C53" s="98" t="s">
        <v>45</v>
      </c>
      <c r="D53" s="14">
        <v>1</v>
      </c>
      <c r="E53" s="14">
        <v>3547</v>
      </c>
      <c r="F53" s="14">
        <v>3548</v>
      </c>
      <c r="G53" s="99" t="str">
        <f t="shared" si="3"/>
        <v>R46S2</v>
      </c>
      <c r="H53" s="99">
        <f t="array" ref="H53">MIN(IF($G$2:$G$523 = G53,$E$2:$E$523,""))</f>
        <v>3547</v>
      </c>
      <c r="I53" s="99">
        <f t="array" ref="I53">MAX(IF($G$2:$G$523 = G53,$F$2:$F$523,""))</f>
        <v>3583.8</v>
      </c>
      <c r="J53" s="99" t="str">
        <f t="shared" si="1"/>
        <v>R46</v>
      </c>
      <c r="K53" s="99" t="s">
        <v>157</v>
      </c>
      <c r="L53" s="100">
        <v>2.8080301020408172</v>
      </c>
      <c r="M53" s="100">
        <v>61.928744897959177</v>
      </c>
      <c r="N53" s="100">
        <v>116.4040897959184</v>
      </c>
      <c r="O53" s="100">
        <v>31.139833163265301</v>
      </c>
      <c r="P53" s="100">
        <v>5.4712755102040822E-2</v>
      </c>
      <c r="Q53" s="112"/>
      <c r="R53" s="100">
        <v>9.5362477091836748E-2</v>
      </c>
      <c r="S53" s="100"/>
      <c r="T53" s="100"/>
      <c r="U53" s="113">
        <v>2262.9459602040829</v>
      </c>
      <c r="V53" s="100"/>
      <c r="W53" s="100">
        <v>0.82554183673469306</v>
      </c>
      <c r="X53" s="100"/>
      <c r="Y53" s="100">
        <v>2.7469999999999999</v>
      </c>
      <c r="Z53" s="100">
        <v>71.387600000000006</v>
      </c>
      <c r="AA53" s="100">
        <v>128.58080000000001</v>
      </c>
      <c r="AB53" s="100">
        <v>32.275599999999997</v>
      </c>
      <c r="AC53" s="100">
        <v>0.1341</v>
      </c>
      <c r="AD53" s="99"/>
      <c r="AE53" s="99">
        <v>9.6369070000000001E-2</v>
      </c>
      <c r="AF53" s="99">
        <v>11650.5101</v>
      </c>
      <c r="AG53" s="99">
        <v>7339.068533333334</v>
      </c>
      <c r="AH53" s="99">
        <v>1705.905666666667</v>
      </c>
      <c r="AI53" s="99"/>
      <c r="AJ53" s="99">
        <v>0.55693333333333339</v>
      </c>
      <c r="AK53" s="99">
        <v>3.3290333333333328</v>
      </c>
      <c r="AL53" s="111">
        <f t="shared" si="2"/>
        <v>0.10683107666666668</v>
      </c>
    </row>
    <row r="54" spans="1:38" x14ac:dyDescent="0.35">
      <c r="A54" s="14" t="s">
        <v>65</v>
      </c>
      <c r="B54" s="14">
        <v>2</v>
      </c>
      <c r="C54" s="98" t="s">
        <v>45</v>
      </c>
      <c r="D54" s="14">
        <v>2</v>
      </c>
      <c r="E54" s="14">
        <v>3558.6</v>
      </c>
      <c r="F54" s="14">
        <v>3560</v>
      </c>
      <c r="G54" s="99" t="str">
        <f t="shared" si="3"/>
        <v>R46S2</v>
      </c>
      <c r="H54" s="99">
        <f t="array" ref="H54">MIN(IF($G$2:$G$523 = G54,$E$2:$E$523,""))</f>
        <v>3547</v>
      </c>
      <c r="I54" s="99">
        <f t="array" ref="I54">MAX(IF($G$2:$G$523 = G54,$F$2:$F$523,""))</f>
        <v>3583.8</v>
      </c>
      <c r="J54" s="99" t="str">
        <f t="shared" si="1"/>
        <v>R46</v>
      </c>
      <c r="K54" s="99" t="s">
        <v>157</v>
      </c>
      <c r="L54" s="100">
        <v>2.8080301020408172</v>
      </c>
      <c r="M54" s="100">
        <v>61.928744897959177</v>
      </c>
      <c r="N54" s="100">
        <v>116.4040897959184</v>
      </c>
      <c r="O54" s="100">
        <v>31.139833163265301</v>
      </c>
      <c r="P54" s="100">
        <v>5.4712755102040822E-2</v>
      </c>
      <c r="Q54" s="100"/>
      <c r="R54" s="100">
        <v>9.5362477091836748E-2</v>
      </c>
      <c r="S54" s="100"/>
      <c r="T54" s="100"/>
      <c r="U54" s="100">
        <v>2262.9459602040829</v>
      </c>
      <c r="V54" s="100"/>
      <c r="W54" s="100">
        <v>0.82554183673469306</v>
      </c>
      <c r="X54" s="100"/>
      <c r="Y54" s="100">
        <v>2.8193666666666668</v>
      </c>
      <c r="Z54" s="100">
        <v>62.707166666666673</v>
      </c>
      <c r="AA54" s="100">
        <v>108.54819999999999</v>
      </c>
      <c r="AB54" s="100">
        <v>32.440300000000001</v>
      </c>
      <c r="AC54" s="100">
        <v>0.13316666666666671</v>
      </c>
      <c r="AD54" s="99"/>
      <c r="AE54" s="99">
        <v>0.10264418333333331</v>
      </c>
      <c r="AF54" s="99">
        <v>11696.55013333333</v>
      </c>
      <c r="AG54" s="99">
        <v>7348.4709000000003</v>
      </c>
      <c r="AH54" s="99">
        <v>1497.0097000000001</v>
      </c>
      <c r="AI54" s="99"/>
      <c r="AJ54" s="99">
        <v>0.60120000000000007</v>
      </c>
      <c r="AK54" s="99">
        <v>5.9233333333333329</v>
      </c>
      <c r="AL54" s="111">
        <f t="shared" si="2"/>
        <v>0.10683107666666668</v>
      </c>
    </row>
    <row r="55" spans="1:38" x14ac:dyDescent="0.35">
      <c r="A55" s="14" t="s">
        <v>65</v>
      </c>
      <c r="B55" s="14">
        <v>2</v>
      </c>
      <c r="C55" s="98" t="s">
        <v>45</v>
      </c>
      <c r="D55" s="14">
        <v>3</v>
      </c>
      <c r="E55" s="14">
        <v>3583</v>
      </c>
      <c r="F55" s="14">
        <v>3583.8</v>
      </c>
      <c r="G55" s="99" t="str">
        <f t="shared" si="3"/>
        <v>R46S2</v>
      </c>
      <c r="H55" s="99">
        <f t="array" ref="H55">MIN(IF($G$2:$G$523 = G55,$E$2:$E$523,""))</f>
        <v>3547</v>
      </c>
      <c r="I55" s="99">
        <f t="array" ref="I55">MAX(IF($G$2:$G$523 = G55,$F$2:$F$523,""))</f>
        <v>3583.8</v>
      </c>
      <c r="J55" s="99" t="str">
        <f t="shared" si="1"/>
        <v>R46</v>
      </c>
      <c r="K55" s="99" t="s">
        <v>157</v>
      </c>
      <c r="L55" s="100">
        <v>2.8080301020408172</v>
      </c>
      <c r="M55" s="100">
        <v>61.928744897959177</v>
      </c>
      <c r="N55" s="100">
        <v>116.4040897959184</v>
      </c>
      <c r="O55" s="100">
        <v>31.139833163265301</v>
      </c>
      <c r="P55" s="100">
        <v>5.4712755102040822E-2</v>
      </c>
      <c r="Q55" s="100"/>
      <c r="R55" s="100">
        <v>9.5362477091836748E-2</v>
      </c>
      <c r="S55" s="100"/>
      <c r="T55" s="100"/>
      <c r="U55" s="100">
        <v>2262.9459602040829</v>
      </c>
      <c r="V55" s="100"/>
      <c r="W55" s="100">
        <v>0.82554183673469306</v>
      </c>
      <c r="X55" s="100"/>
      <c r="Y55" s="100">
        <v>2.823633333333333</v>
      </c>
      <c r="Z55" s="100">
        <v>61.061233333333327</v>
      </c>
      <c r="AA55" s="100">
        <v>110.3355333333333</v>
      </c>
      <c r="AB55" s="100">
        <v>31.795400000000001</v>
      </c>
      <c r="AC55" s="100">
        <v>0.18729999999999999</v>
      </c>
      <c r="AD55" s="99"/>
      <c r="AE55" s="99">
        <v>0.1214799766666667</v>
      </c>
      <c r="AF55" s="99">
        <v>11794.557633333339</v>
      </c>
      <c r="AG55" s="99">
        <v>7729.3464999999997</v>
      </c>
      <c r="AH55" s="99">
        <v>1471.445933333333</v>
      </c>
      <c r="AI55" s="99"/>
      <c r="AJ55" s="99">
        <v>0.46239999999999998</v>
      </c>
      <c r="AK55" s="99">
        <v>6.1204666666666663</v>
      </c>
      <c r="AL55" s="111">
        <f t="shared" si="2"/>
        <v>0.10683107666666668</v>
      </c>
    </row>
    <row r="56" spans="1:38" x14ac:dyDescent="0.35">
      <c r="A56" s="14" t="s">
        <v>65</v>
      </c>
      <c r="B56" s="14">
        <v>1</v>
      </c>
      <c r="C56" s="98" t="s">
        <v>45</v>
      </c>
      <c r="D56" s="14">
        <v>1</v>
      </c>
      <c r="E56" s="14">
        <v>3616</v>
      </c>
      <c r="F56" s="14">
        <v>3617</v>
      </c>
      <c r="G56" s="99" t="str">
        <f t="shared" si="3"/>
        <v>R46S1</v>
      </c>
      <c r="H56" s="99">
        <f t="array" ref="H56">MIN(IF($G$2:$G$523 = G56,$E$2:$E$523,""))</f>
        <v>3616</v>
      </c>
      <c r="I56" s="99">
        <f t="array" ref="I56">MAX(IF($G$2:$G$523 = G56,$F$2:$F$523,""))</f>
        <v>3675.2</v>
      </c>
      <c r="J56" s="99" t="str">
        <f t="shared" si="1"/>
        <v>R46</v>
      </c>
      <c r="K56" s="99" t="s">
        <v>157</v>
      </c>
      <c r="L56" s="100">
        <v>2.8080301020408172</v>
      </c>
      <c r="M56" s="100">
        <v>61.928744897959177</v>
      </c>
      <c r="N56" s="100">
        <v>116.4040897959184</v>
      </c>
      <c r="O56" s="100">
        <v>31.139833163265301</v>
      </c>
      <c r="P56" s="100">
        <v>5.4712755102040822E-2</v>
      </c>
      <c r="Q56" s="112"/>
      <c r="R56" s="100">
        <v>9.5362477091836748E-2</v>
      </c>
      <c r="S56" s="100"/>
      <c r="T56" s="100"/>
      <c r="U56" s="113">
        <v>2262.9459602040829</v>
      </c>
      <c r="V56" s="100"/>
      <c r="W56" s="100">
        <v>0.82554183673469306</v>
      </c>
      <c r="X56" s="100"/>
      <c r="Y56" s="100">
        <v>2.7503333333333329</v>
      </c>
      <c r="Z56" s="100">
        <v>67.69853333333333</v>
      </c>
      <c r="AA56" s="100">
        <v>124.9304333333333</v>
      </c>
      <c r="AB56" s="100">
        <v>49.482499999999987</v>
      </c>
      <c r="AC56" s="100">
        <v>0.2253</v>
      </c>
      <c r="AD56" s="99"/>
      <c r="AE56" s="99">
        <v>0.13501139333333331</v>
      </c>
      <c r="AF56" s="99">
        <v>11889.09636666667</v>
      </c>
      <c r="AG56" s="99">
        <v>7426.8275999999996</v>
      </c>
      <c r="AH56" s="99">
        <v>1404.9658999999999</v>
      </c>
      <c r="AI56" s="99"/>
      <c r="AJ56" s="99">
        <v>0.47023333333333328</v>
      </c>
      <c r="AK56" s="99">
        <v>3.3997666666666659</v>
      </c>
      <c r="AL56" s="111">
        <f t="shared" si="2"/>
        <v>0.17018979104166665</v>
      </c>
    </row>
    <row r="57" spans="1:38" x14ac:dyDescent="0.35">
      <c r="A57" s="14" t="s">
        <v>65</v>
      </c>
      <c r="B57" s="14">
        <v>1</v>
      </c>
      <c r="C57" s="98" t="s">
        <v>45</v>
      </c>
      <c r="D57" s="14">
        <v>2</v>
      </c>
      <c r="E57" s="14">
        <v>3637</v>
      </c>
      <c r="F57" s="14">
        <v>3637.8</v>
      </c>
      <c r="G57" s="99" t="str">
        <f t="shared" si="3"/>
        <v>R46S1</v>
      </c>
      <c r="H57" s="99">
        <f t="array" ref="H57">MIN(IF($G$2:$G$523 = G57,$E$2:$E$523,""))</f>
        <v>3616</v>
      </c>
      <c r="I57" s="99">
        <f t="array" ref="I57">MAX(IF($G$2:$G$523 = G57,$F$2:$F$523,""))</f>
        <v>3675.2</v>
      </c>
      <c r="J57" s="99" t="str">
        <f t="shared" si="1"/>
        <v>R46</v>
      </c>
      <c r="K57" s="99" t="s">
        <v>157</v>
      </c>
      <c r="L57" s="100">
        <v>2.7610381679389322</v>
      </c>
      <c r="M57" s="100">
        <v>64.832751908396943</v>
      </c>
      <c r="N57" s="100">
        <v>119.6071656488549</v>
      </c>
      <c r="O57" s="100">
        <v>32.717858778625953</v>
      </c>
      <c r="P57" s="100">
        <v>0.17155114503816801</v>
      </c>
      <c r="Q57" s="100"/>
      <c r="R57" s="100">
        <v>0.1203093841984733</v>
      </c>
      <c r="S57" s="100"/>
      <c r="T57" s="100"/>
      <c r="U57" s="100">
        <v>1564.326629770992</v>
      </c>
      <c r="V57" s="100"/>
      <c r="W57" s="100">
        <v>0.51567251908396983</v>
      </c>
      <c r="X57" s="100"/>
      <c r="Y57" s="100">
        <v>2.587966666666667</v>
      </c>
      <c r="Z57" s="100">
        <v>66.429933333333324</v>
      </c>
      <c r="AA57" s="100">
        <v>131.01320000000001</v>
      </c>
      <c r="AB57" s="100">
        <v>19.7819</v>
      </c>
      <c r="AC57" s="100">
        <v>0.29659999999999997</v>
      </c>
      <c r="AD57" s="99"/>
      <c r="AE57" s="99">
        <v>0.16719858333333329</v>
      </c>
      <c r="AF57" s="99">
        <v>11972.420233333331</v>
      </c>
      <c r="AG57" s="99">
        <v>7527.3297333333321</v>
      </c>
      <c r="AH57" s="99">
        <v>823.99946666666665</v>
      </c>
      <c r="AI57" s="99"/>
      <c r="AJ57" s="99">
        <v>0.35909999999999997</v>
      </c>
      <c r="AK57" s="99">
        <v>2.5317666666666661</v>
      </c>
      <c r="AL57" s="111">
        <f t="shared" si="2"/>
        <v>0.17018979104166665</v>
      </c>
    </row>
    <row r="58" spans="1:38" x14ac:dyDescent="0.35">
      <c r="A58" s="14" t="s">
        <v>65</v>
      </c>
      <c r="B58" s="14">
        <v>1</v>
      </c>
      <c r="C58" s="98" t="s">
        <v>45</v>
      </c>
      <c r="D58" s="14">
        <v>3</v>
      </c>
      <c r="E58" s="14">
        <v>3668.4</v>
      </c>
      <c r="F58" s="14">
        <v>3669</v>
      </c>
      <c r="G58" s="99" t="str">
        <f t="shared" si="3"/>
        <v>R46S1</v>
      </c>
      <c r="H58" s="99">
        <f t="array" ref="H58">MIN(IF($G$2:$G$523 = G58,$E$2:$E$523,""))</f>
        <v>3616</v>
      </c>
      <c r="I58" s="99">
        <f t="array" ref="I58">MAX(IF($G$2:$G$523 = G58,$F$2:$F$523,""))</f>
        <v>3675.2</v>
      </c>
      <c r="J58" s="99" t="str">
        <f t="shared" si="1"/>
        <v>R46</v>
      </c>
      <c r="K58" s="99" t="s">
        <v>157</v>
      </c>
      <c r="L58" s="100">
        <v>2.7610381679389322</v>
      </c>
      <c r="M58" s="100">
        <v>64.832751908396943</v>
      </c>
      <c r="N58" s="100">
        <v>119.6071656488549</v>
      </c>
      <c r="O58" s="100">
        <v>32.717858778625953</v>
      </c>
      <c r="P58" s="100">
        <v>0.17155114503816801</v>
      </c>
      <c r="Q58" s="100"/>
      <c r="R58" s="100">
        <v>0.1203093841984733</v>
      </c>
      <c r="S58" s="100"/>
      <c r="T58" s="100"/>
      <c r="U58" s="100">
        <v>1564.326629770992</v>
      </c>
      <c r="V58" s="100"/>
      <c r="W58" s="100">
        <v>0.51567251908396983</v>
      </c>
      <c r="X58" s="100"/>
      <c r="Y58" s="100">
        <v>2.6091250000000001</v>
      </c>
      <c r="Z58" s="100">
        <v>82.839499999999987</v>
      </c>
      <c r="AA58" s="100">
        <v>153.05355</v>
      </c>
      <c r="AB58" s="100">
        <v>24.782374999999998</v>
      </c>
      <c r="AC58" s="100">
        <v>0.36802499999999999</v>
      </c>
      <c r="AD58" s="99"/>
      <c r="AE58" s="99">
        <v>0.19431778750000001</v>
      </c>
      <c r="AF58" s="99">
        <v>12043.892825000001</v>
      </c>
      <c r="AG58" s="99">
        <v>7500.5582250000007</v>
      </c>
      <c r="AH58" s="99">
        <v>1055.2980500000001</v>
      </c>
      <c r="AI58" s="99"/>
      <c r="AJ58" s="99">
        <v>0.31940000000000002</v>
      </c>
      <c r="AK58" s="99">
        <v>2.1103749999999999</v>
      </c>
      <c r="AL58" s="111">
        <f t="shared" si="2"/>
        <v>0.17018979104166665</v>
      </c>
    </row>
    <row r="59" spans="1:38" x14ac:dyDescent="0.35">
      <c r="A59" s="14" t="s">
        <v>65</v>
      </c>
      <c r="B59" s="14">
        <v>1</v>
      </c>
      <c r="C59" s="98" t="s">
        <v>45</v>
      </c>
      <c r="D59" s="14">
        <v>4</v>
      </c>
      <c r="E59" s="14">
        <v>3674.4</v>
      </c>
      <c r="F59" s="14">
        <v>3675.2</v>
      </c>
      <c r="G59" s="99" t="str">
        <f t="shared" si="3"/>
        <v>R46S1</v>
      </c>
      <c r="H59" s="99">
        <f t="array" ref="H59">MIN(IF($G$2:$G$523 = G59,$E$2:$E$523,""))</f>
        <v>3616</v>
      </c>
      <c r="I59" s="99">
        <f t="array" ref="I59">MAX(IF($G$2:$G$523 = G59,$F$2:$F$523,""))</f>
        <v>3675.2</v>
      </c>
      <c r="J59" s="99" t="str">
        <f t="shared" si="1"/>
        <v>R46</v>
      </c>
      <c r="K59" s="99" t="s">
        <v>157</v>
      </c>
      <c r="L59" s="100">
        <v>2.7610381679389322</v>
      </c>
      <c r="M59" s="100">
        <v>64.832751908396943</v>
      </c>
      <c r="N59" s="100">
        <v>119.6071656488549</v>
      </c>
      <c r="O59" s="100">
        <v>32.717858778625953</v>
      </c>
      <c r="P59" s="100">
        <v>0.17155114503816801</v>
      </c>
      <c r="Q59" s="100"/>
      <c r="R59" s="100">
        <v>0.1203093841984733</v>
      </c>
      <c r="S59" s="100"/>
      <c r="T59" s="100"/>
      <c r="U59" s="100">
        <v>1564.326629770992</v>
      </c>
      <c r="V59" s="100"/>
      <c r="W59" s="100">
        <v>0.51567251908396983</v>
      </c>
      <c r="X59" s="100"/>
      <c r="Y59" s="100">
        <v>2.6025</v>
      </c>
      <c r="Z59" s="100">
        <v>69.813800000000001</v>
      </c>
      <c r="AA59" s="100">
        <v>133.1371</v>
      </c>
      <c r="AB59" s="100">
        <v>34.375450000000001</v>
      </c>
      <c r="AC59" s="100">
        <v>0.34065000000000001</v>
      </c>
      <c r="AD59" s="99"/>
      <c r="AE59" s="99">
        <v>0.18423139999999999</v>
      </c>
      <c r="AF59" s="99">
        <v>12148.1108</v>
      </c>
      <c r="AG59" s="99">
        <v>7263.4519</v>
      </c>
      <c r="AH59" s="99">
        <v>901.56029999999998</v>
      </c>
      <c r="AI59" s="99"/>
      <c r="AJ59" s="99">
        <v>0.33265</v>
      </c>
      <c r="AK59" s="99">
        <v>3.31175</v>
      </c>
      <c r="AL59" s="111">
        <f t="shared" si="2"/>
        <v>0.17018979104166665</v>
      </c>
    </row>
    <row r="60" spans="1:38" x14ac:dyDescent="0.35">
      <c r="A60" s="14" t="s">
        <v>67</v>
      </c>
      <c r="B60" s="14">
        <v>6</v>
      </c>
      <c r="C60" s="98" t="s">
        <v>45</v>
      </c>
      <c r="D60" s="14">
        <v>1</v>
      </c>
      <c r="E60" s="14">
        <v>3199.5</v>
      </c>
      <c r="F60" s="14">
        <v>3200.3</v>
      </c>
      <c r="G60" s="99" t="str">
        <f t="shared" si="3"/>
        <v>R48S6</v>
      </c>
      <c r="H60" s="99">
        <f t="array" ref="H60">MIN(IF($G$2:$G$523 = G60,$E$2:$E$523,""))</f>
        <v>3199.5</v>
      </c>
      <c r="I60" s="99">
        <f t="array" ref="I60">MAX(IF($G$2:$G$523 = G60,$F$2:$F$523,""))</f>
        <v>3252.8</v>
      </c>
      <c r="J60" s="99" t="str">
        <f t="shared" si="1"/>
        <v>R48</v>
      </c>
      <c r="K60" s="99" t="s">
        <v>158</v>
      </c>
      <c r="L60" s="100">
        <v>4.5363716216216217</v>
      </c>
      <c r="M60" s="100"/>
      <c r="N60" s="100"/>
      <c r="O60" s="100"/>
      <c r="P60" s="100"/>
      <c r="Q60" s="112"/>
      <c r="R60" s="100"/>
      <c r="S60" s="100"/>
      <c r="T60" s="100"/>
      <c r="U60" s="113"/>
      <c r="V60" s="100"/>
      <c r="W60" s="100">
        <v>0.64999999999999913</v>
      </c>
      <c r="X60" s="100"/>
      <c r="Y60" s="100"/>
      <c r="Z60" s="100"/>
      <c r="AA60" s="100"/>
      <c r="AB60" s="100"/>
      <c r="AC60" s="100"/>
      <c r="AD60" s="99"/>
      <c r="AE60" s="99"/>
      <c r="AF60" s="99"/>
      <c r="AG60" s="99"/>
      <c r="AH60" s="99"/>
      <c r="AI60" s="99"/>
      <c r="AJ60" s="99"/>
      <c r="AK60" s="99"/>
      <c r="AL60" s="111" t="e">
        <f t="shared" si="2"/>
        <v>#DIV/0!</v>
      </c>
    </row>
    <row r="61" spans="1:38" x14ac:dyDescent="0.35">
      <c r="A61" s="14" t="s">
        <v>67</v>
      </c>
      <c r="B61" s="14">
        <v>6</v>
      </c>
      <c r="C61" s="98" t="s">
        <v>45</v>
      </c>
      <c r="D61" s="14">
        <v>2</v>
      </c>
      <c r="E61" s="14">
        <v>3221.5</v>
      </c>
      <c r="F61" s="14">
        <v>3222.5</v>
      </c>
      <c r="G61" s="99" t="str">
        <f t="shared" si="3"/>
        <v>R48S6</v>
      </c>
      <c r="H61" s="99">
        <f t="array" ref="H61">MIN(IF($G$2:$G$523 = G61,$E$2:$E$523,""))</f>
        <v>3199.5</v>
      </c>
      <c r="I61" s="99">
        <f t="array" ref="I61">MAX(IF($G$2:$G$523 = G61,$F$2:$F$523,""))</f>
        <v>3252.8</v>
      </c>
      <c r="J61" s="99" t="str">
        <f t="shared" si="1"/>
        <v>R48</v>
      </c>
      <c r="K61" s="99" t="s">
        <v>158</v>
      </c>
      <c r="L61" s="100">
        <v>4.5363716216216217</v>
      </c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>
        <v>0.64999999999999913</v>
      </c>
      <c r="X61" s="100"/>
      <c r="Y61" s="100"/>
      <c r="Z61" s="100"/>
      <c r="AA61" s="100"/>
      <c r="AB61" s="100"/>
      <c r="AC61" s="100"/>
      <c r="AD61" s="99"/>
      <c r="AE61" s="99"/>
      <c r="AF61" s="99"/>
      <c r="AG61" s="99"/>
      <c r="AH61" s="99"/>
      <c r="AI61" s="99"/>
      <c r="AJ61" s="99"/>
      <c r="AK61" s="99"/>
      <c r="AL61" s="111" t="e">
        <f t="shared" si="2"/>
        <v>#DIV/0!</v>
      </c>
    </row>
    <row r="62" spans="1:38" x14ac:dyDescent="0.35">
      <c r="A62" s="14" t="s">
        <v>67</v>
      </c>
      <c r="B62" s="14">
        <v>6</v>
      </c>
      <c r="C62" s="98" t="s">
        <v>45</v>
      </c>
      <c r="D62" s="14">
        <v>3</v>
      </c>
      <c r="E62" s="14">
        <v>3238</v>
      </c>
      <c r="F62" s="14">
        <v>3238.6</v>
      </c>
      <c r="G62" s="99" t="str">
        <f t="shared" si="3"/>
        <v>R48S6</v>
      </c>
      <c r="H62" s="99">
        <f t="array" ref="H62">MIN(IF($G$2:$G$523 = G62,$E$2:$E$523,""))</f>
        <v>3199.5</v>
      </c>
      <c r="I62" s="99">
        <f t="array" ref="I62">MAX(IF($G$2:$G$523 = G62,$F$2:$F$523,""))</f>
        <v>3252.8</v>
      </c>
      <c r="J62" s="99" t="str">
        <f t="shared" si="1"/>
        <v>R48</v>
      </c>
      <c r="K62" s="99" t="s">
        <v>158</v>
      </c>
      <c r="L62" s="100">
        <v>4.5363716216216217</v>
      </c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>
        <v>0.64999999999999913</v>
      </c>
      <c r="X62" s="100"/>
      <c r="Y62" s="100">
        <v>4.5474999999999994</v>
      </c>
      <c r="Z62" s="100">
        <v>56.232500000000002</v>
      </c>
      <c r="AA62" s="100">
        <v>136.32159999999999</v>
      </c>
      <c r="AB62" s="100">
        <v>37.849649999999997</v>
      </c>
      <c r="AC62" s="100"/>
      <c r="AD62" s="99"/>
      <c r="AE62" s="99"/>
      <c r="AF62" s="99"/>
      <c r="AG62" s="99"/>
      <c r="AH62" s="99"/>
      <c r="AI62" s="99"/>
      <c r="AJ62" s="99">
        <v>0.65</v>
      </c>
      <c r="AK62" s="99"/>
      <c r="AL62" s="111" t="e">
        <f t="shared" si="2"/>
        <v>#DIV/0!</v>
      </c>
    </row>
    <row r="63" spans="1:38" x14ac:dyDescent="0.35">
      <c r="A63" s="14" t="s">
        <v>67</v>
      </c>
      <c r="B63" s="14">
        <v>6</v>
      </c>
      <c r="C63" s="98" t="s">
        <v>45</v>
      </c>
      <c r="D63" s="14">
        <v>4</v>
      </c>
      <c r="E63" s="14">
        <v>3252</v>
      </c>
      <c r="F63" s="14">
        <v>3252.8</v>
      </c>
      <c r="G63" s="99" t="str">
        <f t="shared" si="3"/>
        <v>R48S6</v>
      </c>
      <c r="H63" s="99">
        <f t="array" ref="H63">MIN(IF($G$2:$G$523 = G63,$E$2:$E$523,""))</f>
        <v>3199.5</v>
      </c>
      <c r="I63" s="99">
        <f t="array" ref="I63">MAX(IF($G$2:$G$523 = G63,$F$2:$F$523,""))</f>
        <v>3252.8</v>
      </c>
      <c r="J63" s="99" t="str">
        <f t="shared" si="1"/>
        <v>R48</v>
      </c>
      <c r="K63" s="99" t="s">
        <v>158</v>
      </c>
      <c r="L63" s="100">
        <v>4.5363716216216217</v>
      </c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>
        <v>0.64999999999999913</v>
      </c>
      <c r="X63" s="100"/>
      <c r="Y63" s="100">
        <v>4.6290499999999994</v>
      </c>
      <c r="Z63" s="100">
        <v>68.857399999999998</v>
      </c>
      <c r="AA63" s="100">
        <v>142.17375000000001</v>
      </c>
      <c r="AB63" s="100">
        <v>57.985050000000001</v>
      </c>
      <c r="AC63" s="100"/>
      <c r="AD63" s="99"/>
      <c r="AE63" s="99"/>
      <c r="AF63" s="99"/>
      <c r="AG63" s="99"/>
      <c r="AH63" s="99"/>
      <c r="AI63" s="99"/>
      <c r="AJ63" s="99">
        <v>0.65</v>
      </c>
      <c r="AK63" s="99"/>
      <c r="AL63" s="111" t="e">
        <f t="shared" si="2"/>
        <v>#DIV/0!</v>
      </c>
    </row>
    <row r="64" spans="1:38" x14ac:dyDescent="0.35">
      <c r="A64" s="14" t="s">
        <v>67</v>
      </c>
      <c r="B64" s="14">
        <v>5</v>
      </c>
      <c r="C64" s="98" t="s">
        <v>45</v>
      </c>
      <c r="D64" s="14">
        <v>1</v>
      </c>
      <c r="E64" s="14">
        <v>3276</v>
      </c>
      <c r="F64" s="14">
        <v>3277.2</v>
      </c>
      <c r="G64" s="99" t="str">
        <f t="shared" si="3"/>
        <v>R48S5</v>
      </c>
      <c r="H64" s="99">
        <f t="array" ref="H64">MIN(IF($G$2:$G$523 = G64,$E$2:$E$523,""))</f>
        <v>3276</v>
      </c>
      <c r="I64" s="99">
        <f t="array" ref="I64">MAX(IF($G$2:$G$523 = G64,$F$2:$F$523,""))</f>
        <v>3326.8</v>
      </c>
      <c r="J64" s="99" t="str">
        <f t="shared" si="1"/>
        <v>R48</v>
      </c>
      <c r="K64" s="99" t="s">
        <v>158</v>
      </c>
      <c r="L64" s="100">
        <v>2.8198813253012061</v>
      </c>
      <c r="M64" s="100">
        <v>58.464654216867473</v>
      </c>
      <c r="N64" s="100">
        <v>108.03881626506021</v>
      </c>
      <c r="O64" s="100">
        <v>40.276741566265038</v>
      </c>
      <c r="P64" s="100">
        <v>3.8993975903614468E-2</v>
      </c>
      <c r="Q64" s="112"/>
      <c r="R64" s="100">
        <v>4.5065774819277087E-2</v>
      </c>
      <c r="S64" s="100">
        <v>10821.94111385543</v>
      </c>
      <c r="T64" s="100">
        <v>7022.1261692771086</v>
      </c>
      <c r="U64" s="113"/>
      <c r="V64" s="100"/>
      <c r="W64" s="100">
        <v>0.85876566265060261</v>
      </c>
      <c r="X64" s="100">
        <v>6.8086042168674696</v>
      </c>
      <c r="Y64" s="100">
        <v>2.8162666666666669</v>
      </c>
      <c r="Z64" s="100">
        <v>55.716900000000003</v>
      </c>
      <c r="AA64" s="100">
        <v>107.4824333333333</v>
      </c>
      <c r="AB64" s="100">
        <v>28.917866666666669</v>
      </c>
      <c r="AC64" s="100">
        <v>4.9333333333333333E-2</v>
      </c>
      <c r="AD64" s="99"/>
      <c r="AE64" s="99">
        <v>1.800415E-2</v>
      </c>
      <c r="AF64" s="99">
        <v>10717.936866666671</v>
      </c>
      <c r="AG64" s="99">
        <v>7082.2664333333332</v>
      </c>
      <c r="AH64" s="99">
        <v>2.5740627868453089E+19</v>
      </c>
      <c r="AI64" s="99"/>
      <c r="AJ64" s="99">
        <v>0.74316666666666664</v>
      </c>
      <c r="AK64" s="99">
        <v>7.5200999999999993</v>
      </c>
      <c r="AL64" s="111">
        <f t="shared" si="2"/>
        <v>2.4440317500000003E-2</v>
      </c>
    </row>
    <row r="65" spans="1:38" x14ac:dyDescent="0.35">
      <c r="A65" s="14" t="s">
        <v>67</v>
      </c>
      <c r="B65" s="14">
        <v>5</v>
      </c>
      <c r="C65" s="98" t="s">
        <v>45</v>
      </c>
      <c r="D65" s="14">
        <v>2</v>
      </c>
      <c r="E65" s="14">
        <v>3302.4</v>
      </c>
      <c r="F65" s="14">
        <v>3303.6</v>
      </c>
      <c r="G65" s="99" t="str">
        <f t="shared" si="3"/>
        <v>R48S5</v>
      </c>
      <c r="H65" s="99">
        <f t="array" ref="H65">MIN(IF($G$2:$G$523 = G65,$E$2:$E$523,""))</f>
        <v>3276</v>
      </c>
      <c r="I65" s="99">
        <f t="array" ref="I65">MAX(IF($G$2:$G$523 = G65,$F$2:$F$523,""))</f>
        <v>3326.8</v>
      </c>
      <c r="J65" s="99" t="str">
        <f t="shared" si="1"/>
        <v>R48</v>
      </c>
      <c r="K65" s="99" t="s">
        <v>158</v>
      </c>
      <c r="L65" s="100">
        <v>2.8198813253012061</v>
      </c>
      <c r="M65" s="100">
        <v>58.464654216867473</v>
      </c>
      <c r="N65" s="100">
        <v>108.03881626506021</v>
      </c>
      <c r="O65" s="100">
        <v>40.276741566265038</v>
      </c>
      <c r="P65" s="100">
        <v>3.8993975903614468E-2</v>
      </c>
      <c r="Q65" s="100"/>
      <c r="R65" s="100">
        <v>4.5065774819277087E-2</v>
      </c>
      <c r="S65" s="100">
        <v>10821.94111385543</v>
      </c>
      <c r="T65" s="100">
        <v>7022.1261692771086</v>
      </c>
      <c r="U65" s="100">
        <v>5.2556568366298381E+17</v>
      </c>
      <c r="V65" s="100"/>
      <c r="W65" s="100">
        <v>0.85876566265060261</v>
      </c>
      <c r="X65" s="100">
        <v>6.8086042168674696</v>
      </c>
      <c r="Y65" s="100">
        <v>2.8664999999999998</v>
      </c>
      <c r="Z65" s="100">
        <v>53.396375000000013</v>
      </c>
      <c r="AA65" s="100">
        <v>103.819025</v>
      </c>
      <c r="AB65" s="100">
        <v>40.326250000000002</v>
      </c>
      <c r="AC65" s="100">
        <v>6.7499999999999993E-4</v>
      </c>
      <c r="AD65" s="99"/>
      <c r="AE65" s="99">
        <v>4.4797657499999997E-2</v>
      </c>
      <c r="AF65" s="99">
        <v>10817.41065</v>
      </c>
      <c r="AG65" s="99">
        <v>7236.1856499999994</v>
      </c>
      <c r="AH65" s="99">
        <v>2439.2419500000001</v>
      </c>
      <c r="AI65" s="99"/>
      <c r="AJ65" s="99">
        <v>0.96802500000000002</v>
      </c>
      <c r="AK65" s="99">
        <v>8.423824999999999</v>
      </c>
      <c r="AL65" s="111">
        <f t="shared" si="2"/>
        <v>2.4440317500000003E-2</v>
      </c>
    </row>
    <row r="66" spans="1:38" x14ac:dyDescent="0.35">
      <c r="A66" s="14" t="s">
        <v>67</v>
      </c>
      <c r="B66" s="14">
        <v>5</v>
      </c>
      <c r="C66" s="98" t="s">
        <v>45</v>
      </c>
      <c r="D66" s="14">
        <v>3</v>
      </c>
      <c r="E66" s="14">
        <v>3326</v>
      </c>
      <c r="F66" s="14">
        <v>3326.8</v>
      </c>
      <c r="G66" s="99" t="str">
        <f t="shared" si="3"/>
        <v>R48S5</v>
      </c>
      <c r="H66" s="99">
        <f t="array" ref="H66">MIN(IF($G$2:$G$523 = G66,$E$2:$E$523,""))</f>
        <v>3276</v>
      </c>
      <c r="I66" s="99">
        <f t="array" ref="I66">MAX(IF($G$2:$G$523 = G66,$F$2:$F$523,""))</f>
        <v>3326.8</v>
      </c>
      <c r="J66" s="99" t="str">
        <f t="shared" si="1"/>
        <v>R48</v>
      </c>
      <c r="K66" s="99" t="s">
        <v>158</v>
      </c>
      <c r="L66" s="100">
        <v>2.8198813253012061</v>
      </c>
      <c r="M66" s="100">
        <v>58.464654216867473</v>
      </c>
      <c r="N66" s="100">
        <v>108.03881626506021</v>
      </c>
      <c r="O66" s="100">
        <v>40.276741566265038</v>
      </c>
      <c r="P66" s="100">
        <v>3.8993975903614468E-2</v>
      </c>
      <c r="Q66" s="100"/>
      <c r="R66" s="100">
        <v>4.5065774819277087E-2</v>
      </c>
      <c r="S66" s="100">
        <v>10821.94111385543</v>
      </c>
      <c r="T66" s="100">
        <v>7022.1261692771086</v>
      </c>
      <c r="U66" s="100">
        <v>5.2556568366298381E+17</v>
      </c>
      <c r="V66" s="100"/>
      <c r="W66" s="100">
        <v>0.85876566265060261</v>
      </c>
      <c r="X66" s="100">
        <v>6.8086042168674696</v>
      </c>
      <c r="Y66" s="100">
        <v>2.9443999999999999</v>
      </c>
      <c r="Z66" s="100">
        <v>51.061349999999997</v>
      </c>
      <c r="AA66" s="100">
        <v>92.077650000000006</v>
      </c>
      <c r="AB66" s="100">
        <v>45.355500000000013</v>
      </c>
      <c r="AC66" s="100">
        <v>5.0000000000000002E-5</v>
      </c>
      <c r="AD66" s="99"/>
      <c r="AE66" s="99">
        <v>1.0519145000000001E-2</v>
      </c>
      <c r="AF66" s="99">
        <v>10925.3418</v>
      </c>
      <c r="AG66" s="99">
        <v>6988.5710499999996</v>
      </c>
      <c r="AH66" s="99">
        <v>2978.4240500000001</v>
      </c>
      <c r="AI66" s="99"/>
      <c r="AJ66" s="99">
        <v>1</v>
      </c>
      <c r="AK66" s="99">
        <v>9.5572999999999997</v>
      </c>
      <c r="AL66" s="111">
        <f t="shared" si="2"/>
        <v>2.4440317500000003E-2</v>
      </c>
    </row>
    <row r="67" spans="1:38" x14ac:dyDescent="0.35">
      <c r="A67" s="14" t="s">
        <v>67</v>
      </c>
      <c r="B67" s="14">
        <v>3</v>
      </c>
      <c r="C67" s="98" t="s">
        <v>45</v>
      </c>
      <c r="D67" s="14">
        <v>1</v>
      </c>
      <c r="E67" s="14">
        <v>3434.5</v>
      </c>
      <c r="F67" s="14">
        <v>3435.7</v>
      </c>
      <c r="G67" s="99" t="str">
        <f t="shared" si="3"/>
        <v>R48S3</v>
      </c>
      <c r="H67" s="99">
        <f t="array" ref="H67">MIN(IF($G$2:$G$523 = G67,$E$2:$E$523,""))</f>
        <v>3434.5</v>
      </c>
      <c r="I67" s="99">
        <f t="array" ref="I67">MAX(IF($G$2:$G$523 = G67,$F$2:$F$523,""))</f>
        <v>3465</v>
      </c>
      <c r="J67" s="99" t="str">
        <f t="shared" ref="J67:J130" si="4">CONCATENATE("R",RIGHT(A67,2))</f>
        <v>R48</v>
      </c>
      <c r="K67" s="99" t="s">
        <v>158</v>
      </c>
      <c r="L67" s="100">
        <v>2.743592</v>
      </c>
      <c r="M67" s="100">
        <v>60.925188999999968</v>
      </c>
      <c r="N67" s="100">
        <v>115.259147</v>
      </c>
      <c r="O67" s="100">
        <v>55.40409600000001</v>
      </c>
      <c r="P67" s="100">
        <v>3.4985000000000002E-2</v>
      </c>
      <c r="Q67" s="112"/>
      <c r="R67" s="100">
        <v>4.7681963999999973E-2</v>
      </c>
      <c r="S67" s="100">
        <v>11413.387361999999</v>
      </c>
      <c r="T67" s="100">
        <v>7328.1117840000006</v>
      </c>
      <c r="U67" s="113">
        <v>2446.7887689999998</v>
      </c>
      <c r="V67" s="100"/>
      <c r="W67" s="100">
        <v>0.85446300000000053</v>
      </c>
      <c r="X67" s="100">
        <v>5.4231400000000018</v>
      </c>
      <c r="Y67" s="100">
        <v>2.734233333333334</v>
      </c>
      <c r="Z67" s="100">
        <v>57.447233333333337</v>
      </c>
      <c r="AA67" s="100">
        <v>111.4263333333333</v>
      </c>
      <c r="AB67" s="100">
        <v>66.836466666666666</v>
      </c>
      <c r="AC67" s="100">
        <v>1.8700000000000001E-2</v>
      </c>
      <c r="AD67" s="99"/>
      <c r="AE67" s="99">
        <v>3.2307783333333333E-2</v>
      </c>
      <c r="AF67" s="99">
        <v>11359.500333333341</v>
      </c>
      <c r="AG67" s="99">
        <v>7191.8612999999996</v>
      </c>
      <c r="AH67" s="99">
        <v>2315.8017333333341</v>
      </c>
      <c r="AI67" s="99"/>
      <c r="AJ67" s="99">
        <v>0.97750000000000004</v>
      </c>
      <c r="AK67" s="99">
        <v>6.2795333333333332</v>
      </c>
      <c r="AL67" s="111">
        <f t="shared" ref="AL67:AL130" si="5">AVERAGEIF($G$2:$G$466,G67,$AE$2:$AE$466)</f>
        <v>2.258848861111111E-2</v>
      </c>
    </row>
    <row r="68" spans="1:38" x14ac:dyDescent="0.35">
      <c r="A68" s="14" t="s">
        <v>67</v>
      </c>
      <c r="B68" s="14">
        <v>3</v>
      </c>
      <c r="C68" s="98" t="s">
        <v>45</v>
      </c>
      <c r="D68" s="14">
        <v>2</v>
      </c>
      <c r="E68" s="14">
        <v>3453</v>
      </c>
      <c r="F68" s="14">
        <v>3454.2</v>
      </c>
      <c r="G68" s="99" t="str">
        <f t="shared" si="3"/>
        <v>R48S3</v>
      </c>
      <c r="H68" s="99">
        <f t="array" ref="H68">MIN(IF($G$2:$G$523 = G68,$E$2:$E$523,""))</f>
        <v>3434.5</v>
      </c>
      <c r="I68" s="99">
        <f t="array" ref="I68">MAX(IF($G$2:$G$523 = G68,$F$2:$F$523,""))</f>
        <v>3465</v>
      </c>
      <c r="J68" s="99" t="str">
        <f t="shared" si="4"/>
        <v>R48</v>
      </c>
      <c r="K68" s="99" t="s">
        <v>158</v>
      </c>
      <c r="L68" s="100">
        <v>2.743592</v>
      </c>
      <c r="M68" s="100">
        <v>60.925188999999968</v>
      </c>
      <c r="N68" s="100">
        <v>115.259147</v>
      </c>
      <c r="O68" s="100">
        <v>55.40409600000001</v>
      </c>
      <c r="P68" s="100">
        <v>3.4985000000000002E-2</v>
      </c>
      <c r="Q68" s="100"/>
      <c r="R68" s="100">
        <v>4.7681963999999973E-2</v>
      </c>
      <c r="S68" s="100">
        <v>11413.387361999999</v>
      </c>
      <c r="T68" s="100">
        <v>7328.1117840000006</v>
      </c>
      <c r="U68" s="100">
        <v>2446.7887689999998</v>
      </c>
      <c r="V68" s="100"/>
      <c r="W68" s="100">
        <v>0.85446300000000053</v>
      </c>
      <c r="X68" s="100">
        <v>5.4231400000000018</v>
      </c>
      <c r="Y68" s="100">
        <v>2.72485</v>
      </c>
      <c r="Z68" s="100">
        <v>63.031574999999997</v>
      </c>
      <c r="AA68" s="100">
        <v>118.6786</v>
      </c>
      <c r="AB68" s="100">
        <v>52.136125</v>
      </c>
      <c r="AC68" s="100">
        <v>5.0000000000000002E-5</v>
      </c>
      <c r="AD68" s="99"/>
      <c r="AE68" s="99">
        <v>2.44853225E-2</v>
      </c>
      <c r="AF68" s="99">
        <v>11432.956050000001</v>
      </c>
      <c r="AG68" s="99">
        <v>7237.0228499999994</v>
      </c>
      <c r="AH68" s="99">
        <v>2967.3993</v>
      </c>
      <c r="AI68" s="99"/>
      <c r="AJ68" s="99">
        <v>0.994475</v>
      </c>
      <c r="AK68" s="99">
        <v>4.7818250000000004</v>
      </c>
      <c r="AL68" s="111">
        <f t="shared" si="5"/>
        <v>2.258848861111111E-2</v>
      </c>
    </row>
    <row r="69" spans="1:38" x14ac:dyDescent="0.35">
      <c r="A69" s="14" t="s">
        <v>67</v>
      </c>
      <c r="B69" s="14">
        <v>3</v>
      </c>
      <c r="C69" s="98" t="s">
        <v>45</v>
      </c>
      <c r="D69" s="14">
        <v>3</v>
      </c>
      <c r="E69" s="14">
        <v>3464.2</v>
      </c>
      <c r="F69" s="14">
        <v>3465</v>
      </c>
      <c r="G69" s="99" t="str">
        <f t="shared" si="3"/>
        <v>R48S3</v>
      </c>
      <c r="H69" s="99">
        <f t="array" ref="H69">MIN(IF($G$2:$G$523 = G69,$E$2:$E$523,""))</f>
        <v>3434.5</v>
      </c>
      <c r="I69" s="99">
        <f t="array" ref="I69">MAX(IF($G$2:$G$523 = G69,$F$2:$F$523,""))</f>
        <v>3465</v>
      </c>
      <c r="J69" s="99" t="str">
        <f t="shared" si="4"/>
        <v>R48</v>
      </c>
      <c r="K69" s="99" t="s">
        <v>158</v>
      </c>
      <c r="L69" s="100">
        <v>2.743592</v>
      </c>
      <c r="M69" s="100">
        <v>60.925188999999968</v>
      </c>
      <c r="N69" s="100">
        <v>115.259147</v>
      </c>
      <c r="O69" s="100">
        <v>55.40409600000001</v>
      </c>
      <c r="P69" s="100">
        <v>3.4985000000000002E-2</v>
      </c>
      <c r="Q69" s="100"/>
      <c r="R69" s="100">
        <v>4.7681963999999973E-2</v>
      </c>
      <c r="S69" s="100">
        <v>11413.387361999999</v>
      </c>
      <c r="T69" s="100">
        <v>7328.1117840000006</v>
      </c>
      <c r="U69" s="100">
        <v>2446.7887689999998</v>
      </c>
      <c r="V69" s="100"/>
      <c r="W69" s="100">
        <v>0.85446300000000053</v>
      </c>
      <c r="X69" s="100">
        <v>5.4231400000000018</v>
      </c>
      <c r="Y69" s="100">
        <v>2.829933333333333</v>
      </c>
      <c r="Z69" s="100">
        <v>57.689799999999998</v>
      </c>
      <c r="AA69" s="100">
        <v>100.50863333333329</v>
      </c>
      <c r="AB69" s="100">
        <v>41.727633333333337</v>
      </c>
      <c r="AC69" s="100">
        <v>6.666666666666667E-5</v>
      </c>
      <c r="AD69" s="99"/>
      <c r="AE69" s="99">
        <v>1.097236E-2</v>
      </c>
      <c r="AF69" s="99">
        <v>11463.15623333333</v>
      </c>
      <c r="AG69" s="99">
        <v>7547.4677999999994</v>
      </c>
      <c r="AH69" s="99">
        <v>3077.4713666666671</v>
      </c>
      <c r="AI69" s="99"/>
      <c r="AJ69" s="99">
        <v>0.9998999999999999</v>
      </c>
      <c r="AK69" s="99">
        <v>7.1695666666666673</v>
      </c>
      <c r="AL69" s="111">
        <f t="shared" si="5"/>
        <v>2.258848861111111E-2</v>
      </c>
    </row>
    <row r="70" spans="1:38" x14ac:dyDescent="0.35">
      <c r="A70" s="14" t="s">
        <v>67</v>
      </c>
      <c r="B70" s="14">
        <v>2</v>
      </c>
      <c r="C70" s="98" t="s">
        <v>45</v>
      </c>
      <c r="D70" s="14">
        <v>1</v>
      </c>
      <c r="E70" s="14">
        <v>3508.5</v>
      </c>
      <c r="F70" s="14">
        <v>3509.5</v>
      </c>
      <c r="G70" s="99" t="str">
        <f t="shared" si="3"/>
        <v>R48S2</v>
      </c>
      <c r="H70" s="99">
        <f t="array" ref="H70">MIN(IF($G$2:$G$523 = G70,$E$2:$E$523,""))</f>
        <v>3508.5</v>
      </c>
      <c r="I70" s="99">
        <f t="array" ref="I70">MAX(IF($G$2:$G$523 = G70,$F$2:$F$523,""))</f>
        <v>3542.5</v>
      </c>
      <c r="J70" s="99" t="str">
        <f t="shared" si="4"/>
        <v>R48</v>
      </c>
      <c r="K70" s="99" t="s">
        <v>158</v>
      </c>
      <c r="L70" s="100">
        <v>2.7980276785714291</v>
      </c>
      <c r="M70" s="100">
        <v>63.842273214285697</v>
      </c>
      <c r="N70" s="100">
        <v>120.96927321428571</v>
      </c>
      <c r="O70" s="100">
        <v>24.80895357142856</v>
      </c>
      <c r="P70" s="100">
        <v>3.7420535714285698E-2</v>
      </c>
      <c r="Q70" s="112"/>
      <c r="R70" s="100">
        <v>0.1064163099107143</v>
      </c>
      <c r="S70" s="100"/>
      <c r="T70" s="100"/>
      <c r="U70" s="113">
        <v>2315.607330357142</v>
      </c>
      <c r="V70" s="100"/>
      <c r="W70" s="100">
        <v>0.86776160714285588</v>
      </c>
      <c r="X70" s="100"/>
      <c r="Y70" s="100">
        <v>2.6977500000000001</v>
      </c>
      <c r="Z70" s="100">
        <v>66.260424999999998</v>
      </c>
      <c r="AA70" s="100">
        <v>123.478325</v>
      </c>
      <c r="AB70" s="100">
        <v>37.737749999999998</v>
      </c>
      <c r="AC70" s="100">
        <v>0.13272500000000001</v>
      </c>
      <c r="AD70" s="99"/>
      <c r="AE70" s="99">
        <v>9.4773399999999994E-2</v>
      </c>
      <c r="AF70" s="99">
        <v>11642.215099999999</v>
      </c>
      <c r="AG70" s="99">
        <v>7618.0675250000004</v>
      </c>
      <c r="AH70" s="99">
        <v>1751.9417000000001</v>
      </c>
      <c r="AI70" s="99"/>
      <c r="AJ70" s="99">
        <v>0.57292500000000002</v>
      </c>
      <c r="AK70" s="99">
        <v>4.0715500000000002</v>
      </c>
      <c r="AL70" s="111">
        <f t="shared" si="5"/>
        <v>0.14352618027777778</v>
      </c>
    </row>
    <row r="71" spans="1:38" x14ac:dyDescent="0.35">
      <c r="A71" s="14" t="s">
        <v>67</v>
      </c>
      <c r="B71" s="14">
        <v>2</v>
      </c>
      <c r="C71" s="98" t="s">
        <v>45</v>
      </c>
      <c r="D71" s="14">
        <v>2</v>
      </c>
      <c r="E71" s="14">
        <v>3524.4</v>
      </c>
      <c r="F71" s="14">
        <v>3525.4</v>
      </c>
      <c r="G71" s="99" t="str">
        <f t="shared" si="3"/>
        <v>R48S2</v>
      </c>
      <c r="H71" s="99">
        <f t="array" ref="H71">MIN(IF($G$2:$G$523 = G71,$E$2:$E$523,""))</f>
        <v>3508.5</v>
      </c>
      <c r="I71" s="99">
        <f t="array" ref="I71">MAX(IF($G$2:$G$523 = G71,$F$2:$F$523,""))</f>
        <v>3542.5</v>
      </c>
      <c r="J71" s="99" t="str">
        <f t="shared" si="4"/>
        <v>R48</v>
      </c>
      <c r="K71" s="99" t="s">
        <v>158</v>
      </c>
      <c r="L71" s="100">
        <v>2.7980276785714291</v>
      </c>
      <c r="M71" s="100">
        <v>63.842273214285697</v>
      </c>
      <c r="N71" s="100">
        <v>120.96927321428571</v>
      </c>
      <c r="O71" s="100">
        <v>24.80895357142856</v>
      </c>
      <c r="P71" s="100">
        <v>3.7420535714285698E-2</v>
      </c>
      <c r="Q71" s="100"/>
      <c r="R71" s="100">
        <v>0.1064163099107143</v>
      </c>
      <c r="S71" s="100"/>
      <c r="T71" s="100"/>
      <c r="U71" s="100">
        <v>2315.607330357142</v>
      </c>
      <c r="V71" s="100"/>
      <c r="W71" s="100">
        <v>0.86776160714285588</v>
      </c>
      <c r="X71" s="100"/>
      <c r="Y71" s="100">
        <v>2.7102333333333331</v>
      </c>
      <c r="Z71" s="100">
        <v>75.91983333333333</v>
      </c>
      <c r="AA71" s="100">
        <v>143.17773333333329</v>
      </c>
      <c r="AB71" s="100">
        <v>15.74983333333333</v>
      </c>
      <c r="AC71" s="100">
        <v>9.7666666666666666E-3</v>
      </c>
      <c r="AD71" s="99"/>
      <c r="AE71" s="99">
        <v>0.12556674333333331</v>
      </c>
      <c r="AF71" s="99">
        <v>11708.12826666667</v>
      </c>
      <c r="AG71" s="99">
        <v>7619.9972000000007</v>
      </c>
      <c r="AH71" s="99">
        <v>2898.6248333333328</v>
      </c>
      <c r="AI71" s="99"/>
      <c r="AJ71" s="99">
        <v>0.98980000000000012</v>
      </c>
      <c r="AK71" s="99">
        <v>2.9481999999999999</v>
      </c>
      <c r="AL71" s="111">
        <f t="shared" si="5"/>
        <v>0.14352618027777778</v>
      </c>
    </row>
    <row r="72" spans="1:38" x14ac:dyDescent="0.35">
      <c r="A72" s="14" t="s">
        <v>67</v>
      </c>
      <c r="B72" s="14">
        <v>2</v>
      </c>
      <c r="C72" s="98" t="s">
        <v>45</v>
      </c>
      <c r="D72" s="14">
        <v>3</v>
      </c>
      <c r="E72" s="14">
        <v>3541.3</v>
      </c>
      <c r="F72" s="14">
        <v>3542.5</v>
      </c>
      <c r="G72" s="99" t="str">
        <f t="shared" si="3"/>
        <v>R48S2</v>
      </c>
      <c r="H72" s="99">
        <f t="array" ref="H72">MIN(IF($G$2:$G$523 = G72,$E$2:$E$523,""))</f>
        <v>3508.5</v>
      </c>
      <c r="I72" s="99">
        <f t="array" ref="I72">MAX(IF($G$2:$G$523 = G72,$F$2:$F$523,""))</f>
        <v>3542.5</v>
      </c>
      <c r="J72" s="99" t="str">
        <f t="shared" si="4"/>
        <v>R48</v>
      </c>
      <c r="K72" s="99" t="s">
        <v>158</v>
      </c>
      <c r="L72" s="100">
        <v>2.7980276785714291</v>
      </c>
      <c r="M72" s="100">
        <v>63.842273214285697</v>
      </c>
      <c r="N72" s="100">
        <v>120.96927321428571</v>
      </c>
      <c r="O72" s="100">
        <v>24.80895357142856</v>
      </c>
      <c r="P72" s="100">
        <v>3.7420535714285698E-2</v>
      </c>
      <c r="Q72" s="100"/>
      <c r="R72" s="100">
        <v>0.1064163099107143</v>
      </c>
      <c r="S72" s="100"/>
      <c r="T72" s="100"/>
      <c r="U72" s="100">
        <v>2315.607330357142</v>
      </c>
      <c r="V72" s="100"/>
      <c r="W72" s="100">
        <v>0.86776160714285588</v>
      </c>
      <c r="X72" s="100"/>
      <c r="Y72" s="100">
        <v>2.7189000000000001</v>
      </c>
      <c r="Z72" s="100">
        <v>69.532325</v>
      </c>
      <c r="AA72" s="100">
        <v>133.16307499999999</v>
      </c>
      <c r="AB72" s="100">
        <v>17.797149999999998</v>
      </c>
      <c r="AC72" s="100">
        <v>2.1675E-2</v>
      </c>
      <c r="AD72" s="99"/>
      <c r="AE72" s="99">
        <v>0.21023839750000001</v>
      </c>
      <c r="AF72" s="99"/>
      <c r="AG72" s="99"/>
      <c r="AH72" s="99">
        <v>1755.9085500000001</v>
      </c>
      <c r="AI72" s="99"/>
      <c r="AJ72" s="99">
        <v>0.9900500000000001</v>
      </c>
      <c r="AK72" s="99"/>
      <c r="AL72" s="111">
        <f t="shared" si="5"/>
        <v>0.14352618027777778</v>
      </c>
    </row>
    <row r="73" spans="1:38" x14ac:dyDescent="0.35">
      <c r="A73" s="14" t="s">
        <v>68</v>
      </c>
      <c r="B73" s="14">
        <v>6</v>
      </c>
      <c r="C73" s="98" t="s">
        <v>72</v>
      </c>
      <c r="D73" s="14">
        <v>1</v>
      </c>
      <c r="E73" s="14">
        <v>3259</v>
      </c>
      <c r="F73" s="14">
        <v>3260</v>
      </c>
      <c r="G73" s="99" t="str">
        <f t="shared" si="3"/>
        <v>R50S6</v>
      </c>
      <c r="H73" s="99">
        <f t="array" ref="H73">MIN(IF($G$2:$G$523 = G73,$E$2:$E$523,""))</f>
        <v>3259</v>
      </c>
      <c r="I73" s="99">
        <f t="array" ref="I73">MAX(IF($G$2:$G$523 = G73,$F$2:$F$523,""))</f>
        <v>3281.8</v>
      </c>
      <c r="J73" s="99" t="str">
        <f t="shared" si="4"/>
        <v>R50</v>
      </c>
      <c r="K73" s="99" t="s">
        <v>159</v>
      </c>
      <c r="L73" s="100">
        <v>2.6518440000000001</v>
      </c>
      <c r="M73" s="100">
        <v>65.137621333333357</v>
      </c>
      <c r="N73" s="100">
        <v>124.8136226666667</v>
      </c>
      <c r="O73" s="100">
        <v>57.247513333333302</v>
      </c>
      <c r="P73" s="100">
        <v>8.3608000000000002E-2</v>
      </c>
      <c r="Q73" s="112">
        <v>4.4851386666666673E-2</v>
      </c>
      <c r="R73" s="100">
        <v>7.2151893333333342E-2</v>
      </c>
      <c r="S73" s="100">
        <v>10319.47478933333</v>
      </c>
      <c r="T73" s="100">
        <v>7060.7538773333326</v>
      </c>
      <c r="U73" s="113">
        <v>2055.561283999999</v>
      </c>
      <c r="V73" s="100"/>
      <c r="W73" s="100">
        <v>0.75202400000000025</v>
      </c>
      <c r="X73" s="100">
        <v>4.3519893333333339</v>
      </c>
      <c r="Y73" s="100">
        <v>2.5112000000000001</v>
      </c>
      <c r="Z73" s="100">
        <v>82.093866666666671</v>
      </c>
      <c r="AA73" s="100">
        <v>148.64566666666661</v>
      </c>
      <c r="AB73" s="100">
        <v>59.620666666666672</v>
      </c>
      <c r="AC73" s="100">
        <v>0.24543333333333339</v>
      </c>
      <c r="AD73" s="100">
        <v>0.1213143333333333</v>
      </c>
      <c r="AE73" s="100">
        <v>0.14660999999999999</v>
      </c>
      <c r="AF73" s="100">
        <v>10291.207366666669</v>
      </c>
      <c r="AG73" s="100">
        <v>6772.2667333333338</v>
      </c>
      <c r="AH73" s="100">
        <v>771.34550000000002</v>
      </c>
      <c r="AI73" s="100"/>
      <c r="AJ73" s="100">
        <v>0.39846666666666658</v>
      </c>
      <c r="AK73" s="100">
        <v>2.2229666666666672</v>
      </c>
      <c r="AL73" s="111">
        <f t="shared" si="5"/>
        <v>0.12406737500000001</v>
      </c>
    </row>
    <row r="74" spans="1:38" x14ac:dyDescent="0.35">
      <c r="A74" s="14" t="s">
        <v>68</v>
      </c>
      <c r="B74" s="14">
        <v>6</v>
      </c>
      <c r="C74" s="98" t="s">
        <v>72</v>
      </c>
      <c r="D74" s="14">
        <v>2</v>
      </c>
      <c r="E74" s="14">
        <v>3264.6</v>
      </c>
      <c r="F74" s="14">
        <v>3265.2</v>
      </c>
      <c r="G74" s="99" t="str">
        <f t="shared" si="3"/>
        <v>R50S6</v>
      </c>
      <c r="H74" s="99">
        <f t="array" ref="H74">MIN(IF($G$2:$G$523 = G74,$E$2:$E$523,""))</f>
        <v>3259</v>
      </c>
      <c r="I74" s="99">
        <f t="array" ref="I74">MAX(IF($G$2:$G$523 = G74,$F$2:$F$523,""))</f>
        <v>3281.8</v>
      </c>
      <c r="J74" s="99" t="str">
        <f t="shared" si="4"/>
        <v>R50</v>
      </c>
      <c r="K74" s="99" t="s">
        <v>159</v>
      </c>
      <c r="L74" s="100">
        <v>2.6518440000000001</v>
      </c>
      <c r="M74" s="100">
        <v>65.137621333333357</v>
      </c>
      <c r="N74" s="100">
        <v>124.8136226666667</v>
      </c>
      <c r="O74" s="100">
        <v>57.247513333333302</v>
      </c>
      <c r="P74" s="100">
        <v>8.3608000000000002E-2</v>
      </c>
      <c r="Q74" s="100">
        <v>4.4851386666666673E-2</v>
      </c>
      <c r="R74" s="100">
        <v>7.2151893333333342E-2</v>
      </c>
      <c r="S74" s="100">
        <v>10319.47478933333</v>
      </c>
      <c r="T74" s="100">
        <v>7060.7538773333326</v>
      </c>
      <c r="U74" s="100">
        <v>2055.561283999999</v>
      </c>
      <c r="V74" s="100"/>
      <c r="W74" s="100">
        <v>0.75202400000000025</v>
      </c>
      <c r="X74" s="100">
        <v>4.3519893333333339</v>
      </c>
      <c r="Y74" s="100">
        <v>2.4897999999999998</v>
      </c>
      <c r="Z74" s="100">
        <v>78.162450000000007</v>
      </c>
      <c r="AA74" s="100">
        <v>139.58340000000001</v>
      </c>
      <c r="AB74" s="100">
        <v>57.603499999999997</v>
      </c>
      <c r="AC74" s="100">
        <v>0.22525000000000001</v>
      </c>
      <c r="AD74" s="100">
        <v>7.3695999999999998E-2</v>
      </c>
      <c r="AE74" s="100">
        <v>0.13765450000000001</v>
      </c>
      <c r="AF74" s="100">
        <v>10314.346649999999</v>
      </c>
      <c r="AG74" s="100">
        <v>6724.2007000000003</v>
      </c>
      <c r="AH74" s="100">
        <v>1417.4440500000001</v>
      </c>
      <c r="AI74" s="100"/>
      <c r="AJ74" s="100">
        <v>0.42335</v>
      </c>
      <c r="AK74" s="100">
        <v>2.5596000000000001</v>
      </c>
      <c r="AL74" s="111">
        <f t="shared" si="5"/>
        <v>0.12406737500000001</v>
      </c>
    </row>
    <row r="75" spans="1:38" x14ac:dyDescent="0.35">
      <c r="A75" s="14" t="s">
        <v>68</v>
      </c>
      <c r="B75" s="14">
        <v>6</v>
      </c>
      <c r="C75" s="98" t="s">
        <v>72</v>
      </c>
      <c r="D75" s="14">
        <v>3</v>
      </c>
      <c r="E75" s="14">
        <v>3271.8</v>
      </c>
      <c r="F75" s="14">
        <v>3272.4</v>
      </c>
      <c r="G75" s="99" t="str">
        <f t="shared" si="3"/>
        <v>R50S6</v>
      </c>
      <c r="H75" s="99">
        <f t="array" ref="H75">MIN(IF($G$2:$G$523 = G75,$E$2:$E$523,""))</f>
        <v>3259</v>
      </c>
      <c r="I75" s="99">
        <f t="array" ref="I75">MAX(IF($G$2:$G$523 = G75,$F$2:$F$523,""))</f>
        <v>3281.8</v>
      </c>
      <c r="J75" s="99" t="str">
        <f t="shared" si="4"/>
        <v>R50</v>
      </c>
      <c r="K75" s="99" t="s">
        <v>159</v>
      </c>
      <c r="L75" s="100">
        <v>2.6518440000000001</v>
      </c>
      <c r="M75" s="100">
        <v>65.137621333333357</v>
      </c>
      <c r="N75" s="100">
        <v>124.8136226666667</v>
      </c>
      <c r="O75" s="100">
        <v>57.247513333333302</v>
      </c>
      <c r="P75" s="100">
        <v>8.3608000000000002E-2</v>
      </c>
      <c r="Q75" s="100">
        <v>4.4851386666666673E-2</v>
      </c>
      <c r="R75" s="100">
        <v>7.2151893333333342E-2</v>
      </c>
      <c r="S75" s="100">
        <v>10319.47478933333</v>
      </c>
      <c r="T75" s="100">
        <v>7060.7538773333326</v>
      </c>
      <c r="U75" s="100">
        <v>2055.561283999999</v>
      </c>
      <c r="V75" s="100"/>
      <c r="W75" s="100">
        <v>0.75202400000000025</v>
      </c>
      <c r="X75" s="100">
        <v>4.3519893333333339</v>
      </c>
      <c r="Y75" s="100">
        <v>2.57795</v>
      </c>
      <c r="Z75" s="100">
        <v>72.6143</v>
      </c>
      <c r="AA75" s="100">
        <v>131.30054999999999</v>
      </c>
      <c r="AB75" s="100">
        <v>61.015600000000013</v>
      </c>
      <c r="AC75" s="100">
        <v>0.11609999999999999</v>
      </c>
      <c r="AD75" s="100">
        <v>6.6577499999999998E-2</v>
      </c>
      <c r="AE75" s="100">
        <v>8.6785499999999988E-2</v>
      </c>
      <c r="AF75" s="100">
        <v>10339.015149999999</v>
      </c>
      <c r="AG75" s="100">
        <v>6800.2062999999998</v>
      </c>
      <c r="AH75" s="100">
        <v>1524.655</v>
      </c>
      <c r="AI75" s="100"/>
      <c r="AJ75" s="100">
        <v>0.60585</v>
      </c>
      <c r="AK75" s="100">
        <v>3.1198000000000001</v>
      </c>
      <c r="AL75" s="111">
        <f t="shared" si="5"/>
        <v>0.12406737500000001</v>
      </c>
    </row>
    <row r="76" spans="1:38" x14ac:dyDescent="0.35">
      <c r="A76" s="14" t="s">
        <v>68</v>
      </c>
      <c r="B76" s="14">
        <v>6</v>
      </c>
      <c r="C76" s="98" t="s">
        <v>72</v>
      </c>
      <c r="D76" s="14">
        <v>4</v>
      </c>
      <c r="E76" s="14">
        <v>3280.8</v>
      </c>
      <c r="F76" s="14">
        <v>3281.8</v>
      </c>
      <c r="G76" s="99" t="str">
        <f t="shared" si="3"/>
        <v>R50S6</v>
      </c>
      <c r="H76" s="99">
        <f t="array" ref="H76">MIN(IF($G$2:$G$523 = G76,$E$2:$E$523,""))</f>
        <v>3259</v>
      </c>
      <c r="I76" s="99">
        <f t="array" ref="I76">MAX(IF($G$2:$G$523 = G76,$F$2:$F$523,""))</f>
        <v>3281.8</v>
      </c>
      <c r="J76" s="99" t="str">
        <f t="shared" si="4"/>
        <v>R50</v>
      </c>
      <c r="K76" s="99" t="s">
        <v>159</v>
      </c>
      <c r="L76" s="100">
        <v>2.6518440000000001</v>
      </c>
      <c r="M76" s="100">
        <v>65.137621333333357</v>
      </c>
      <c r="N76" s="100">
        <v>124.8136226666667</v>
      </c>
      <c r="O76" s="100">
        <v>57.247513333333302</v>
      </c>
      <c r="P76" s="100">
        <v>8.3608000000000002E-2</v>
      </c>
      <c r="Q76" s="100">
        <v>4.4851386666666673E-2</v>
      </c>
      <c r="R76" s="100">
        <v>7.2151893333333342E-2</v>
      </c>
      <c r="S76" s="100">
        <v>10319.47478933333</v>
      </c>
      <c r="T76" s="100">
        <v>7060.7538773333326</v>
      </c>
      <c r="U76" s="100">
        <v>2055.561283999999</v>
      </c>
      <c r="V76" s="100"/>
      <c r="W76" s="100">
        <v>0.75202400000000025</v>
      </c>
      <c r="X76" s="100">
        <v>4.3519893333333339</v>
      </c>
      <c r="Y76" s="100">
        <v>2.6281500000000002</v>
      </c>
      <c r="Z76" s="100">
        <v>67.566724999999991</v>
      </c>
      <c r="AA76" s="100">
        <v>127.873125</v>
      </c>
      <c r="AB76" s="100">
        <v>54.4054</v>
      </c>
      <c r="AC76" s="100">
        <v>0.172625</v>
      </c>
      <c r="AD76" s="100">
        <v>7.3397749999999998E-2</v>
      </c>
      <c r="AE76" s="100">
        <v>0.12521950000000001</v>
      </c>
      <c r="AF76" s="100">
        <v>10362.485575000001</v>
      </c>
      <c r="AG76" s="100">
        <v>7043.4891250000001</v>
      </c>
      <c r="AH76" s="100">
        <v>1406.2040500000001</v>
      </c>
      <c r="AI76" s="100"/>
      <c r="AJ76" s="100">
        <v>0.47470000000000001</v>
      </c>
      <c r="AK76" s="100">
        <v>3.5542250000000002</v>
      </c>
      <c r="AL76" s="111">
        <f t="shared" si="5"/>
        <v>0.12406737500000001</v>
      </c>
    </row>
    <row r="77" spans="1:38" x14ac:dyDescent="0.35">
      <c r="A77" s="14" t="s">
        <v>68</v>
      </c>
      <c r="B77" s="14">
        <v>5</v>
      </c>
      <c r="C77" s="98" t="s">
        <v>45</v>
      </c>
      <c r="D77" s="14">
        <v>1</v>
      </c>
      <c r="E77" s="14">
        <v>3301.8</v>
      </c>
      <c r="F77" s="14">
        <v>3302.6</v>
      </c>
      <c r="G77" s="99" t="str">
        <f t="shared" si="3"/>
        <v>R50S5</v>
      </c>
      <c r="H77" s="99">
        <f t="array" ref="H77">MIN(IF($G$2:$G$523 = G77,$E$2:$E$523,""))</f>
        <v>3301.8</v>
      </c>
      <c r="I77" s="99">
        <f t="array" ref="I77">MAX(IF($G$2:$G$523 = G77,$F$2:$F$523,""))</f>
        <v>3340.4</v>
      </c>
      <c r="J77" s="99" t="str">
        <f t="shared" si="4"/>
        <v>R50</v>
      </c>
      <c r="K77" s="99" t="s">
        <v>159</v>
      </c>
      <c r="L77" s="100">
        <v>2.710360629921261</v>
      </c>
      <c r="M77" s="100">
        <v>60.025034645669287</v>
      </c>
      <c r="N77" s="100">
        <v>110.5940692913385</v>
      </c>
      <c r="O77" s="100">
        <v>49.874309448818913</v>
      </c>
      <c r="P77" s="100">
        <v>5.5688976377952767E-2</v>
      </c>
      <c r="Q77" s="112">
        <v>3.5708259842519692E-2</v>
      </c>
      <c r="R77" s="100">
        <v>5.4379653543307073E-2</v>
      </c>
      <c r="S77" s="100">
        <v>10521.32138661417</v>
      </c>
      <c r="T77" s="100">
        <v>6979.2186007874016</v>
      </c>
      <c r="U77" s="113">
        <v>2289.644674015748</v>
      </c>
      <c r="V77" s="100"/>
      <c r="W77" s="100">
        <v>0.84945984251968498</v>
      </c>
      <c r="X77" s="100">
        <v>5.7366952755905523</v>
      </c>
      <c r="Y77" s="100">
        <v>2.6273666666666671</v>
      </c>
      <c r="Z77" s="100">
        <v>70.013233333333332</v>
      </c>
      <c r="AA77" s="100">
        <v>125.56326666666671</v>
      </c>
      <c r="AB77" s="100">
        <v>58.325433333333329</v>
      </c>
      <c r="AC77" s="100">
        <v>0.1096</v>
      </c>
      <c r="AD77" s="100">
        <v>6.2579666666666658E-2</v>
      </c>
      <c r="AE77" s="100">
        <v>8.3610999999999991E-2</v>
      </c>
      <c r="AF77" s="100">
        <v>10456.3099</v>
      </c>
      <c r="AG77" s="100">
        <v>6798.1453666666666</v>
      </c>
      <c r="AH77" s="100">
        <v>1585.116133333333</v>
      </c>
      <c r="AI77" s="100"/>
      <c r="AJ77" s="100">
        <v>0.62206666666666666</v>
      </c>
      <c r="AK77" s="100">
        <v>3.5482999999999998</v>
      </c>
      <c r="AL77" s="111">
        <f t="shared" si="5"/>
        <v>0.15246797916666668</v>
      </c>
    </row>
    <row r="78" spans="1:38" x14ac:dyDescent="0.35">
      <c r="A78" s="14" t="s">
        <v>68</v>
      </c>
      <c r="B78" s="14">
        <v>5</v>
      </c>
      <c r="C78" s="98" t="s">
        <v>45</v>
      </c>
      <c r="D78" s="14">
        <v>2</v>
      </c>
      <c r="E78" s="14">
        <v>3311.8</v>
      </c>
      <c r="F78" s="14">
        <v>3312.4</v>
      </c>
      <c r="G78" s="99" t="str">
        <f t="shared" si="3"/>
        <v>R50S5</v>
      </c>
      <c r="H78" s="99">
        <f t="array" ref="H78">MIN(IF($G$2:$G$523 = G78,$E$2:$E$523,""))</f>
        <v>3301.8</v>
      </c>
      <c r="I78" s="99">
        <f t="array" ref="I78">MAX(IF($G$2:$G$523 = G78,$F$2:$F$523,""))</f>
        <v>3340.4</v>
      </c>
      <c r="J78" s="99" t="str">
        <f t="shared" si="4"/>
        <v>R50</v>
      </c>
      <c r="K78" s="99" t="s">
        <v>159</v>
      </c>
      <c r="L78" s="100">
        <v>2.710360629921261</v>
      </c>
      <c r="M78" s="100">
        <v>60.025034645669287</v>
      </c>
      <c r="N78" s="100">
        <v>110.5940692913385</v>
      </c>
      <c r="O78" s="100">
        <v>49.874309448818913</v>
      </c>
      <c r="P78" s="100">
        <v>5.5688976377952767E-2</v>
      </c>
      <c r="Q78" s="100">
        <v>3.5708259842519692E-2</v>
      </c>
      <c r="R78" s="100">
        <v>5.4379653543307073E-2</v>
      </c>
      <c r="S78" s="100">
        <v>10521.32138661417</v>
      </c>
      <c r="T78" s="100">
        <v>6979.2186007874016</v>
      </c>
      <c r="U78" s="100">
        <v>2289.644674015748</v>
      </c>
      <c r="V78" s="100"/>
      <c r="W78" s="100">
        <v>0.84945984251968498</v>
      </c>
      <c r="X78" s="100">
        <v>5.7366952755905523</v>
      </c>
      <c r="Y78" s="100">
        <v>2.5648</v>
      </c>
      <c r="Z78" s="100">
        <v>55.545250000000003</v>
      </c>
      <c r="AA78" s="100">
        <v>87.955150000000003</v>
      </c>
      <c r="AB78" s="100">
        <v>45.610849999999999</v>
      </c>
      <c r="AC78" s="100">
        <v>0.31974999999999998</v>
      </c>
      <c r="AD78" s="100">
        <v>0.17565049999999999</v>
      </c>
      <c r="AE78" s="100">
        <v>0.17565349999999999</v>
      </c>
      <c r="AF78" s="100">
        <v>10532.7793</v>
      </c>
      <c r="AG78" s="100">
        <v>6044.4673000000003</v>
      </c>
      <c r="AH78" s="100">
        <v>364.48824999999999</v>
      </c>
      <c r="AI78" s="100"/>
      <c r="AJ78" s="100">
        <v>0.34499999999999997</v>
      </c>
      <c r="AK78" s="100">
        <v>7.9188500000000008</v>
      </c>
      <c r="AL78" s="111">
        <f t="shared" si="5"/>
        <v>0.15246797916666668</v>
      </c>
    </row>
    <row r="79" spans="1:38" x14ac:dyDescent="0.35">
      <c r="A79" s="14" t="s">
        <v>68</v>
      </c>
      <c r="B79" s="14">
        <v>5</v>
      </c>
      <c r="C79" s="98" t="s">
        <v>45</v>
      </c>
      <c r="D79" s="14">
        <v>3</v>
      </c>
      <c r="E79" s="14">
        <v>3326.5</v>
      </c>
      <c r="F79" s="14">
        <v>3327.5</v>
      </c>
      <c r="G79" s="99" t="str">
        <f t="shared" si="3"/>
        <v>R50S5</v>
      </c>
      <c r="H79" s="99">
        <f t="array" ref="H79">MIN(IF($G$2:$G$523 = G79,$E$2:$E$523,""))</f>
        <v>3301.8</v>
      </c>
      <c r="I79" s="99">
        <f t="array" ref="I79">MAX(IF($G$2:$G$523 = G79,$F$2:$F$523,""))</f>
        <v>3340.4</v>
      </c>
      <c r="J79" s="99" t="str">
        <f t="shared" si="4"/>
        <v>R50</v>
      </c>
      <c r="K79" s="99" t="s">
        <v>159</v>
      </c>
      <c r="L79" s="100">
        <v>2.710360629921261</v>
      </c>
      <c r="M79" s="100">
        <v>60.025034645669287</v>
      </c>
      <c r="N79" s="100">
        <v>110.5940692913385</v>
      </c>
      <c r="O79" s="100">
        <v>49.874309448818913</v>
      </c>
      <c r="P79" s="100">
        <v>5.5688976377952767E-2</v>
      </c>
      <c r="Q79" s="100">
        <v>3.5708259842519692E-2</v>
      </c>
      <c r="R79" s="100">
        <v>5.4379653543307073E-2</v>
      </c>
      <c r="S79" s="100">
        <v>10521.32138661417</v>
      </c>
      <c r="T79" s="100">
        <v>6979.2186007874016</v>
      </c>
      <c r="U79" s="100">
        <v>2289.644674015748</v>
      </c>
      <c r="V79" s="100"/>
      <c r="W79" s="100">
        <v>0.84945984251968498</v>
      </c>
      <c r="X79" s="100">
        <v>5.7366952755905523</v>
      </c>
      <c r="Y79" s="100">
        <v>2.3988</v>
      </c>
      <c r="Z79" s="100">
        <v>79.200850000000003</v>
      </c>
      <c r="AA79" s="100">
        <v>138.98660000000001</v>
      </c>
      <c r="AB79" s="100">
        <v>45.948324999999997</v>
      </c>
      <c r="AC79" s="100">
        <v>0.1905</v>
      </c>
      <c r="AD79" s="100">
        <v>8.9709250000000004E-2</v>
      </c>
      <c r="AE79" s="100">
        <v>0.12284375</v>
      </c>
      <c r="AF79" s="100">
        <v>10557.982674999999</v>
      </c>
      <c r="AG79" s="100">
        <v>6711.8873000000003</v>
      </c>
      <c r="AH79" s="100">
        <v>1184.26505</v>
      </c>
      <c r="AI79" s="100"/>
      <c r="AJ79" s="100">
        <v>0.45839999999999997</v>
      </c>
      <c r="AK79" s="100">
        <v>2.4259750000000002</v>
      </c>
      <c r="AL79" s="111">
        <f t="shared" si="5"/>
        <v>0.15246797916666668</v>
      </c>
    </row>
    <row r="80" spans="1:38" x14ac:dyDescent="0.35">
      <c r="A80" s="14" t="s">
        <v>68</v>
      </c>
      <c r="B80" s="14">
        <v>5</v>
      </c>
      <c r="C80" s="98" t="s">
        <v>45</v>
      </c>
      <c r="D80" s="14">
        <v>4</v>
      </c>
      <c r="E80" s="14">
        <v>3339.6</v>
      </c>
      <c r="F80" s="14">
        <v>3340.4</v>
      </c>
      <c r="G80" s="99" t="str">
        <f t="shared" si="3"/>
        <v>R50S5</v>
      </c>
      <c r="H80" s="99">
        <f t="array" ref="H80">MIN(IF($G$2:$G$523 = G80,$E$2:$E$523,""))</f>
        <v>3301.8</v>
      </c>
      <c r="I80" s="99">
        <f t="array" ref="I80">MAX(IF($G$2:$G$523 = G80,$F$2:$F$523,""))</f>
        <v>3340.4</v>
      </c>
      <c r="J80" s="99" t="str">
        <f t="shared" si="4"/>
        <v>R50</v>
      </c>
      <c r="K80" s="99" t="s">
        <v>159</v>
      </c>
      <c r="L80" s="100">
        <v>2.710360629921261</v>
      </c>
      <c r="M80" s="100">
        <v>60.025034645669287</v>
      </c>
      <c r="N80" s="100">
        <v>110.5940692913385</v>
      </c>
      <c r="O80" s="100">
        <v>49.874309448818913</v>
      </c>
      <c r="P80" s="100">
        <v>5.5688976377952767E-2</v>
      </c>
      <c r="Q80" s="100">
        <v>3.5708259842519692E-2</v>
      </c>
      <c r="R80" s="100">
        <v>5.4379653543307073E-2</v>
      </c>
      <c r="S80" s="100">
        <v>10521.32138661417</v>
      </c>
      <c r="T80" s="100">
        <v>6979.2186007874016</v>
      </c>
      <c r="U80" s="100">
        <v>2289.644674015748</v>
      </c>
      <c r="V80" s="100"/>
      <c r="W80" s="100">
        <v>0.84945984251968498</v>
      </c>
      <c r="X80" s="100">
        <v>5.7366952755905523</v>
      </c>
      <c r="Y80" s="100">
        <v>2.2706333333333331</v>
      </c>
      <c r="Z80" s="100">
        <v>102.8870666666667</v>
      </c>
      <c r="AA80" s="100">
        <v>156.63849999999999</v>
      </c>
      <c r="AB80" s="100">
        <v>20.77866666666667</v>
      </c>
      <c r="AC80" s="100">
        <v>0.46210000000000001</v>
      </c>
      <c r="AD80" s="100">
        <v>0.17034033333333329</v>
      </c>
      <c r="AE80" s="100">
        <v>0.2277636666666667</v>
      </c>
      <c r="AF80" s="100">
        <v>10649.05956666666</v>
      </c>
      <c r="AG80" s="100">
        <v>5907.8125333333337</v>
      </c>
      <c r="AH80" s="100">
        <v>384.03070000000002</v>
      </c>
      <c r="AI80" s="100"/>
      <c r="AJ80" s="100">
        <v>0.28123333333333328</v>
      </c>
      <c r="AK80" s="100">
        <v>1.7776000000000001</v>
      </c>
      <c r="AL80" s="111">
        <f t="shared" si="5"/>
        <v>0.15246797916666668</v>
      </c>
    </row>
    <row r="81" spans="1:38" x14ac:dyDescent="0.35">
      <c r="A81" s="14" t="s">
        <v>68</v>
      </c>
      <c r="B81" s="14">
        <v>4</v>
      </c>
      <c r="C81" s="98" t="s">
        <v>45</v>
      </c>
      <c r="D81" s="14">
        <v>1</v>
      </c>
      <c r="E81" s="14">
        <v>3385</v>
      </c>
      <c r="F81" s="14">
        <v>3386</v>
      </c>
      <c r="G81" s="99" t="str">
        <f t="shared" si="3"/>
        <v>R50S4</v>
      </c>
      <c r="H81" s="99">
        <f t="array" ref="H81">MIN(IF($G$2:$G$523 = G81,$E$2:$E$523,""))</f>
        <v>3385</v>
      </c>
      <c r="I81" s="99">
        <f t="array" ref="I81">MAX(IF($G$2:$G$523 = G81,$F$2:$F$523,""))</f>
        <v>3479.8</v>
      </c>
      <c r="J81" s="99" t="str">
        <f t="shared" si="4"/>
        <v>R50</v>
      </c>
      <c r="K81" s="99" t="s">
        <v>159</v>
      </c>
      <c r="L81" s="100">
        <v>2.779500643086815</v>
      </c>
      <c r="M81" s="100">
        <v>58.162635691318307</v>
      </c>
      <c r="N81" s="100">
        <v>110.03147524115759</v>
      </c>
      <c r="O81" s="100">
        <v>35.006062700964641</v>
      </c>
      <c r="P81" s="100">
        <v>5.0554340836012852E-2</v>
      </c>
      <c r="Q81" s="112">
        <v>3.2147305466237931E-2</v>
      </c>
      <c r="R81" s="100">
        <v>6.3953919614147869E-2</v>
      </c>
      <c r="S81" s="100">
        <v>10945.49018392283</v>
      </c>
      <c r="T81" s="100">
        <v>7257.2298508038584</v>
      </c>
      <c r="U81" s="113">
        <v>2408.2900154340819</v>
      </c>
      <c r="V81" s="100"/>
      <c r="W81" s="100">
        <v>0.82130385852090049</v>
      </c>
      <c r="X81" s="100">
        <v>6.2718006430868147</v>
      </c>
      <c r="Y81" s="100">
        <v>2.5750666666666668</v>
      </c>
      <c r="Z81" s="100">
        <v>73.443266666666673</v>
      </c>
      <c r="AA81" s="100">
        <v>131.95500000000001</v>
      </c>
      <c r="AB81" s="100">
        <v>37.874566666666659</v>
      </c>
      <c r="AC81" s="100">
        <v>0.21383333333333329</v>
      </c>
      <c r="AD81" s="100">
        <v>5.2700333333333328E-2</v>
      </c>
      <c r="AE81" s="100">
        <v>0.13314066666666671</v>
      </c>
      <c r="AF81" s="100">
        <v>10776.102233333329</v>
      </c>
      <c r="AG81" s="100">
        <v>6941.0537333333341</v>
      </c>
      <c r="AH81" s="100">
        <v>1767.654666666667</v>
      </c>
      <c r="AI81" s="100"/>
      <c r="AJ81" s="100">
        <v>0.43049999999999999</v>
      </c>
      <c r="AK81" s="100">
        <v>3.062266666666666</v>
      </c>
      <c r="AL81" s="111">
        <f t="shared" si="5"/>
        <v>0.12111479166666667</v>
      </c>
    </row>
    <row r="82" spans="1:38" x14ac:dyDescent="0.35">
      <c r="A82" s="14" t="s">
        <v>68</v>
      </c>
      <c r="B82" s="14">
        <v>4</v>
      </c>
      <c r="C82" s="98" t="s">
        <v>45</v>
      </c>
      <c r="D82" s="14">
        <v>2</v>
      </c>
      <c r="E82" s="14">
        <v>3421.4</v>
      </c>
      <c r="F82" s="14">
        <v>3422.2</v>
      </c>
      <c r="G82" s="99" t="str">
        <f t="shared" si="3"/>
        <v>R50S4</v>
      </c>
      <c r="H82" s="99">
        <f t="array" ref="H82">MIN(IF($G$2:$G$523 = G82,$E$2:$E$523,""))</f>
        <v>3385</v>
      </c>
      <c r="I82" s="99">
        <f t="array" ref="I82">MAX(IF($G$2:$G$523 = G82,$F$2:$F$523,""))</f>
        <v>3479.8</v>
      </c>
      <c r="J82" s="99" t="str">
        <f t="shared" si="4"/>
        <v>R50</v>
      </c>
      <c r="K82" s="99" t="s">
        <v>159</v>
      </c>
      <c r="L82" s="100">
        <v>2.779500643086815</v>
      </c>
      <c r="M82" s="100">
        <v>58.162635691318307</v>
      </c>
      <c r="N82" s="100">
        <v>110.03147524115759</v>
      </c>
      <c r="O82" s="100">
        <v>35.006062700964641</v>
      </c>
      <c r="P82" s="100">
        <v>5.0554340836012852E-2</v>
      </c>
      <c r="Q82" s="100">
        <v>3.2147305466237931E-2</v>
      </c>
      <c r="R82" s="100">
        <v>6.3953919614147869E-2</v>
      </c>
      <c r="S82" s="100">
        <v>10945.49018392283</v>
      </c>
      <c r="T82" s="100">
        <v>7257.2298508038584</v>
      </c>
      <c r="U82" s="100">
        <v>2408.2900154340819</v>
      </c>
      <c r="V82" s="100"/>
      <c r="W82" s="100">
        <v>0.82130385852090049</v>
      </c>
      <c r="X82" s="100">
        <v>6.2718006430868147</v>
      </c>
      <c r="Y82" s="100">
        <v>2.5787</v>
      </c>
      <c r="Z82" s="100">
        <v>71.887900000000002</v>
      </c>
      <c r="AA82" s="100">
        <v>125.75805</v>
      </c>
      <c r="AB82" s="100">
        <v>27.539549999999998</v>
      </c>
      <c r="AC82" s="100">
        <v>0.32974999999999999</v>
      </c>
      <c r="AD82" s="100">
        <v>0.12937399999999999</v>
      </c>
      <c r="AE82" s="100">
        <v>0.18001</v>
      </c>
      <c r="AF82" s="100">
        <v>10924.2808</v>
      </c>
      <c r="AG82" s="100">
        <v>6848.6916500000007</v>
      </c>
      <c r="AH82" s="100">
        <v>696.18979999999999</v>
      </c>
      <c r="AI82" s="100"/>
      <c r="AJ82" s="100">
        <v>0.33925</v>
      </c>
      <c r="AK82" s="100">
        <v>3.3919000000000001</v>
      </c>
      <c r="AL82" s="111">
        <f t="shared" si="5"/>
        <v>0.12111479166666667</v>
      </c>
    </row>
    <row r="83" spans="1:38" x14ac:dyDescent="0.35">
      <c r="A83" s="14" t="s">
        <v>68</v>
      </c>
      <c r="B83" s="14">
        <v>4</v>
      </c>
      <c r="C83" s="98" t="s">
        <v>45</v>
      </c>
      <c r="D83" s="14">
        <v>3</v>
      </c>
      <c r="E83" s="14">
        <v>3437.6</v>
      </c>
      <c r="F83" s="14">
        <v>3438.4</v>
      </c>
      <c r="G83" s="99" t="str">
        <f t="shared" si="3"/>
        <v>R50S4</v>
      </c>
      <c r="H83" s="99">
        <f t="array" ref="H83">MIN(IF($G$2:$G$523 = G83,$E$2:$E$523,""))</f>
        <v>3385</v>
      </c>
      <c r="I83" s="99">
        <f t="array" ref="I83">MAX(IF($G$2:$G$523 = G83,$F$2:$F$523,""))</f>
        <v>3479.8</v>
      </c>
      <c r="J83" s="99" t="str">
        <f t="shared" si="4"/>
        <v>R50</v>
      </c>
      <c r="K83" s="99" t="s">
        <v>159</v>
      </c>
      <c r="L83" s="100">
        <v>2.779500643086815</v>
      </c>
      <c r="M83" s="100">
        <v>58.162635691318307</v>
      </c>
      <c r="N83" s="100">
        <v>110.03147524115759</v>
      </c>
      <c r="O83" s="100">
        <v>35.006062700964641</v>
      </c>
      <c r="P83" s="100">
        <v>5.0554340836012852E-2</v>
      </c>
      <c r="Q83" s="100">
        <v>3.2147305466237931E-2</v>
      </c>
      <c r="R83" s="100">
        <v>6.3953919614147869E-2</v>
      </c>
      <c r="S83" s="100">
        <v>10945.49018392283</v>
      </c>
      <c r="T83" s="100">
        <v>7257.2298508038584</v>
      </c>
      <c r="U83" s="100">
        <v>2408.2900154340819</v>
      </c>
      <c r="V83" s="100"/>
      <c r="W83" s="100">
        <v>0.82130385852090049</v>
      </c>
      <c r="X83" s="100">
        <v>6.2718006430868147</v>
      </c>
      <c r="Y83" s="100">
        <v>2.5314999999999999</v>
      </c>
      <c r="Z83" s="100">
        <v>64.951250000000002</v>
      </c>
      <c r="AA83" s="100">
        <v>120.17465</v>
      </c>
      <c r="AB83" s="100">
        <v>193.5909</v>
      </c>
      <c r="AC83" s="100">
        <v>2.3449999999999999E-2</v>
      </c>
      <c r="AD83" s="100">
        <v>7.7488500000000002E-2</v>
      </c>
      <c r="AE83" s="100">
        <v>7.7970499999999998E-2</v>
      </c>
      <c r="AF83" s="100">
        <v>10971.124</v>
      </c>
      <c r="AG83" s="100">
        <v>7187.9391999999998</v>
      </c>
      <c r="AH83" s="100">
        <v>1326.55105</v>
      </c>
      <c r="AI83" s="100"/>
      <c r="AJ83" s="100">
        <v>0.64695000000000003</v>
      </c>
      <c r="AK83" s="100">
        <v>3.8650000000000002</v>
      </c>
      <c r="AL83" s="111">
        <f t="shared" si="5"/>
        <v>0.12111479166666667</v>
      </c>
    </row>
    <row r="84" spans="1:38" x14ac:dyDescent="0.35">
      <c r="A84" s="14" t="s">
        <v>68</v>
      </c>
      <c r="B84" s="14">
        <v>4</v>
      </c>
      <c r="C84" s="98" t="s">
        <v>45</v>
      </c>
      <c r="D84" s="14">
        <v>4</v>
      </c>
      <c r="E84" s="14">
        <v>3479</v>
      </c>
      <c r="F84" s="14">
        <v>3479.8</v>
      </c>
      <c r="G84" s="99" t="str">
        <f t="shared" si="3"/>
        <v>R50S4</v>
      </c>
      <c r="H84" s="99">
        <f t="array" ref="H84">MIN(IF($G$2:$G$523 = G84,$E$2:$E$523,""))</f>
        <v>3385</v>
      </c>
      <c r="I84" s="99">
        <f t="array" ref="I84">MAX(IF($G$2:$G$523 = G84,$F$2:$F$523,""))</f>
        <v>3479.8</v>
      </c>
      <c r="J84" s="99" t="str">
        <f t="shared" si="4"/>
        <v>R50</v>
      </c>
      <c r="K84" s="99" t="s">
        <v>159</v>
      </c>
      <c r="L84" s="100">
        <v>2.779500643086815</v>
      </c>
      <c r="M84" s="100">
        <v>58.162635691318307</v>
      </c>
      <c r="N84" s="100">
        <v>110.03147524115759</v>
      </c>
      <c r="O84" s="100">
        <v>35.006062700964641</v>
      </c>
      <c r="P84" s="100">
        <v>5.0554340836012852E-2</v>
      </c>
      <c r="Q84" s="100">
        <v>3.2147305466237931E-2</v>
      </c>
      <c r="R84" s="100">
        <v>6.3953919614147869E-2</v>
      </c>
      <c r="S84" s="100">
        <v>10945.49018392283</v>
      </c>
      <c r="T84" s="100">
        <v>7257.2298508038584</v>
      </c>
      <c r="U84" s="100">
        <v>2408.2900154340819</v>
      </c>
      <c r="V84" s="100"/>
      <c r="W84" s="100">
        <v>0.82130385852090049</v>
      </c>
      <c r="X84" s="100">
        <v>6.2718006430868147</v>
      </c>
      <c r="Y84" s="100">
        <v>2.7350500000000002</v>
      </c>
      <c r="Z84" s="100">
        <v>66.775450000000006</v>
      </c>
      <c r="AA84" s="100">
        <v>122.28615000000001</v>
      </c>
      <c r="AB84" s="100">
        <v>24.105699999999999</v>
      </c>
      <c r="AC84" s="100">
        <v>0.12870000000000001</v>
      </c>
      <c r="AD84" s="100">
        <v>5.5391999999999997E-2</v>
      </c>
      <c r="AE84" s="100">
        <v>9.3338000000000004E-2</v>
      </c>
      <c r="AF84" s="100">
        <v>11134.762199999999</v>
      </c>
      <c r="AG84" s="100">
        <v>7195.6664999999994</v>
      </c>
      <c r="AH84" s="100">
        <v>1720.0308</v>
      </c>
      <c r="AI84" s="100"/>
      <c r="AJ84" s="100">
        <v>0.57140000000000002</v>
      </c>
      <c r="AK84" s="100">
        <v>4.0567000000000002</v>
      </c>
      <c r="AL84" s="111">
        <f t="shared" si="5"/>
        <v>0.12111479166666667</v>
      </c>
    </row>
    <row r="85" spans="1:38" x14ac:dyDescent="0.35">
      <c r="A85" s="14" t="s">
        <v>68</v>
      </c>
      <c r="B85" s="14">
        <v>3</v>
      </c>
      <c r="C85" s="98" t="s">
        <v>45</v>
      </c>
      <c r="D85" s="14">
        <v>1</v>
      </c>
      <c r="E85" s="14">
        <v>3505</v>
      </c>
      <c r="F85" s="14">
        <v>3505.6</v>
      </c>
      <c r="G85" s="99" t="str">
        <f t="shared" si="3"/>
        <v>R50S3</v>
      </c>
      <c r="H85" s="99">
        <f t="array" ref="H85">MIN(IF($G$2:$G$523 = G85,$E$2:$E$523,""))</f>
        <v>3505</v>
      </c>
      <c r="I85" s="99">
        <f t="array" ref="I85">MAX(IF($G$2:$G$523 = G85,$F$2:$F$523,""))</f>
        <v>3570.2</v>
      </c>
      <c r="J85" s="99" t="str">
        <f t="shared" si="4"/>
        <v>R50</v>
      </c>
      <c r="K85" s="99" t="s">
        <v>159</v>
      </c>
      <c r="L85" s="100">
        <v>2.7729616822429919</v>
      </c>
      <c r="M85" s="100">
        <v>61.80812570093466</v>
      </c>
      <c r="N85" s="100">
        <v>116.5774420560747</v>
      </c>
      <c r="O85" s="100">
        <v>34.00452196261682</v>
      </c>
      <c r="P85" s="100">
        <v>8.3364018691588784E-2</v>
      </c>
      <c r="Q85" s="112">
        <v>3.9706499999999978E-2</v>
      </c>
      <c r="R85" s="100">
        <v>7.7875929906542019E-2</v>
      </c>
      <c r="S85" s="100">
        <v>11354.269682710281</v>
      </c>
      <c r="T85" s="100">
        <v>7425.7755467289771</v>
      </c>
      <c r="U85" s="113">
        <v>2139.210344859815</v>
      </c>
      <c r="V85" s="100"/>
      <c r="W85" s="100">
        <v>0.71790934579439292</v>
      </c>
      <c r="X85" s="100">
        <v>5.4254859813084133</v>
      </c>
      <c r="Y85" s="100">
        <v>2.37235</v>
      </c>
      <c r="Z85" s="100">
        <v>83.069549999999992</v>
      </c>
      <c r="AA85" s="100">
        <v>142.82735</v>
      </c>
      <c r="AB85" s="100">
        <v>34.255099999999999</v>
      </c>
      <c r="AC85" s="100">
        <v>0.48995</v>
      </c>
      <c r="AD85" s="100">
        <v>0.1753895</v>
      </c>
      <c r="AE85" s="100">
        <v>0.237285</v>
      </c>
      <c r="AF85" s="100">
        <v>11255.34375</v>
      </c>
      <c r="AG85" s="100">
        <v>6838.0397999999996</v>
      </c>
      <c r="AH85" s="100">
        <v>355.19054999999997</v>
      </c>
      <c r="AI85" s="100"/>
      <c r="AJ85" s="100">
        <v>0.27224999999999999</v>
      </c>
      <c r="AK85" s="100">
        <v>2.22655</v>
      </c>
      <c r="AL85" s="111">
        <f t="shared" si="5"/>
        <v>0.17236200000000002</v>
      </c>
    </row>
    <row r="86" spans="1:38" x14ac:dyDescent="0.35">
      <c r="A86" s="14" t="s">
        <v>68</v>
      </c>
      <c r="B86" s="14">
        <v>3</v>
      </c>
      <c r="C86" s="98" t="s">
        <v>45</v>
      </c>
      <c r="D86" s="14">
        <v>2</v>
      </c>
      <c r="E86" s="14">
        <v>3525.2</v>
      </c>
      <c r="F86" s="14">
        <v>3526</v>
      </c>
      <c r="G86" s="99" t="str">
        <f t="shared" ref="G86:G149" si="6">CONCATENATE("R",RIGHT(A86,2),"S",B86)</f>
        <v>R50S3</v>
      </c>
      <c r="H86" s="99">
        <f t="array" ref="H86">MIN(IF($G$2:$G$523 = G86,$E$2:$E$523,""))</f>
        <v>3505</v>
      </c>
      <c r="I86" s="99">
        <f t="array" ref="I86">MAX(IF($G$2:$G$523 = G86,$F$2:$F$523,""))</f>
        <v>3570.2</v>
      </c>
      <c r="J86" s="99" t="str">
        <f t="shared" si="4"/>
        <v>R50</v>
      </c>
      <c r="K86" s="99" t="s">
        <v>159</v>
      </c>
      <c r="L86" s="100">
        <v>2.7729616822429919</v>
      </c>
      <c r="M86" s="100">
        <v>61.80812570093466</v>
      </c>
      <c r="N86" s="100">
        <v>116.5774420560747</v>
      </c>
      <c r="O86" s="100">
        <v>34.00452196261682</v>
      </c>
      <c r="P86" s="100">
        <v>8.3364018691588784E-2</v>
      </c>
      <c r="Q86" s="100">
        <v>3.9706499999999978E-2</v>
      </c>
      <c r="R86" s="100">
        <v>7.7875929906542019E-2</v>
      </c>
      <c r="S86" s="100">
        <v>11354.269682710281</v>
      </c>
      <c r="T86" s="100">
        <v>7425.7755467289771</v>
      </c>
      <c r="U86" s="100">
        <v>2139.210344859815</v>
      </c>
      <c r="V86" s="100"/>
      <c r="W86" s="100">
        <v>0.71790934579439292</v>
      </c>
      <c r="X86" s="100">
        <v>5.4254859813084133</v>
      </c>
      <c r="Y86" s="100">
        <v>2.6006</v>
      </c>
      <c r="Z86" s="100">
        <v>71.80983333333333</v>
      </c>
      <c r="AA86" s="100">
        <v>130.61680000000001</v>
      </c>
      <c r="AB86" s="100">
        <v>47.250766666666657</v>
      </c>
      <c r="AC86" s="100">
        <v>0.24540000000000001</v>
      </c>
      <c r="AD86" s="100">
        <v>0.1043636666666667</v>
      </c>
      <c r="AE86" s="100">
        <v>0.1463153333333333</v>
      </c>
      <c r="AF86" s="100">
        <v>11317.15786666667</v>
      </c>
      <c r="AG86" s="100">
        <v>7210.3278</v>
      </c>
      <c r="AH86" s="100">
        <v>958.4715666666666</v>
      </c>
      <c r="AI86" s="100"/>
      <c r="AJ86" s="100">
        <v>0.40163333333333329</v>
      </c>
      <c r="AK86" s="100">
        <v>3.2147333333333341</v>
      </c>
      <c r="AL86" s="111">
        <f t="shared" si="5"/>
        <v>0.17236200000000002</v>
      </c>
    </row>
    <row r="87" spans="1:38" x14ac:dyDescent="0.35">
      <c r="A87" s="14" t="s">
        <v>68</v>
      </c>
      <c r="B87" s="14">
        <v>3</v>
      </c>
      <c r="C87" s="98" t="s">
        <v>45</v>
      </c>
      <c r="D87" s="14">
        <v>3</v>
      </c>
      <c r="E87" s="14">
        <v>3555.5</v>
      </c>
      <c r="F87" s="14">
        <v>3556.5</v>
      </c>
      <c r="G87" s="99" t="str">
        <f t="shared" si="6"/>
        <v>R50S3</v>
      </c>
      <c r="H87" s="99">
        <f t="array" ref="H87">MIN(IF($G$2:$G$523 = G87,$E$2:$E$523,""))</f>
        <v>3505</v>
      </c>
      <c r="I87" s="99">
        <f t="array" ref="I87">MAX(IF($G$2:$G$523 = G87,$F$2:$F$523,""))</f>
        <v>3570.2</v>
      </c>
      <c r="J87" s="99" t="str">
        <f t="shared" si="4"/>
        <v>R50</v>
      </c>
      <c r="K87" s="99" t="s">
        <v>159</v>
      </c>
      <c r="L87" s="100">
        <v>2.7729616822429919</v>
      </c>
      <c r="M87" s="100">
        <v>61.80812570093466</v>
      </c>
      <c r="N87" s="100">
        <v>116.5774420560747</v>
      </c>
      <c r="O87" s="100">
        <v>34.00452196261682</v>
      </c>
      <c r="P87" s="100">
        <v>8.3364018691588784E-2</v>
      </c>
      <c r="Q87" s="100">
        <v>3.9706499999999978E-2</v>
      </c>
      <c r="R87" s="100">
        <v>7.7875929906542019E-2</v>
      </c>
      <c r="S87" s="100">
        <v>11354.269682710281</v>
      </c>
      <c r="T87" s="100">
        <v>7425.7755467289771</v>
      </c>
      <c r="U87" s="100">
        <v>2139.210344859815</v>
      </c>
      <c r="V87" s="100"/>
      <c r="W87" s="100">
        <v>0.71790934579439292</v>
      </c>
      <c r="X87" s="100">
        <v>5.4254859813084133</v>
      </c>
      <c r="Y87" s="100">
        <v>2.6162333333333332</v>
      </c>
      <c r="Z87" s="100">
        <v>79.264233333333323</v>
      </c>
      <c r="AA87" s="100">
        <v>147.9288333333333</v>
      </c>
      <c r="AB87" s="100">
        <v>40.685899999999997</v>
      </c>
      <c r="AC87" s="100">
        <v>0.19166666666666671</v>
      </c>
      <c r="AD87" s="100">
        <v>9.5874000000000015E-2</v>
      </c>
      <c r="AE87" s="100">
        <v>0.1233606666666667</v>
      </c>
      <c r="AF87" s="100">
        <v>11428.01106666667</v>
      </c>
      <c r="AG87" s="100">
        <v>7416.757966666667</v>
      </c>
      <c r="AH87" s="100">
        <v>1062.520733333334</v>
      </c>
      <c r="AI87" s="100"/>
      <c r="AJ87" s="100">
        <v>0.45773333333333333</v>
      </c>
      <c r="AK87" s="100">
        <v>2.4119000000000002</v>
      </c>
      <c r="AL87" s="111">
        <f t="shared" si="5"/>
        <v>0.17236200000000002</v>
      </c>
    </row>
    <row r="88" spans="1:38" x14ac:dyDescent="0.35">
      <c r="A88" s="14" t="s">
        <v>68</v>
      </c>
      <c r="B88" s="14">
        <v>3</v>
      </c>
      <c r="C88" s="98" t="s">
        <v>45</v>
      </c>
      <c r="D88" s="14">
        <v>4</v>
      </c>
      <c r="E88" s="14">
        <v>3569.4</v>
      </c>
      <c r="F88" s="14">
        <v>3570.2</v>
      </c>
      <c r="G88" s="99" t="str">
        <f t="shared" si="6"/>
        <v>R50S3</v>
      </c>
      <c r="H88" s="99">
        <f t="array" ref="H88">MIN(IF($G$2:$G$523 = G88,$E$2:$E$523,""))</f>
        <v>3505</v>
      </c>
      <c r="I88" s="99">
        <f t="array" ref="I88">MAX(IF($G$2:$G$523 = G88,$F$2:$F$523,""))</f>
        <v>3570.2</v>
      </c>
      <c r="J88" s="99" t="str">
        <f t="shared" si="4"/>
        <v>R50</v>
      </c>
      <c r="K88" s="99" t="s">
        <v>159</v>
      </c>
      <c r="L88" s="100">
        <v>2.7729616822429919</v>
      </c>
      <c r="M88" s="100">
        <v>61.80812570093466</v>
      </c>
      <c r="N88" s="100">
        <v>116.5774420560747</v>
      </c>
      <c r="O88" s="100">
        <v>34.00452196261682</v>
      </c>
      <c r="P88" s="100">
        <v>8.3364018691588784E-2</v>
      </c>
      <c r="Q88" s="100">
        <v>3.9706499999999978E-2</v>
      </c>
      <c r="R88" s="100">
        <v>7.7875929906542019E-2</v>
      </c>
      <c r="S88" s="100">
        <v>11354.269682710281</v>
      </c>
      <c r="T88" s="100">
        <v>7425.7755467289771</v>
      </c>
      <c r="U88" s="100">
        <v>2139.210344859815</v>
      </c>
      <c r="V88" s="100"/>
      <c r="W88" s="100">
        <v>0.71790934579439292</v>
      </c>
      <c r="X88" s="100">
        <v>5.4254859813084133</v>
      </c>
      <c r="Y88" s="100">
        <v>2.4984666666666668</v>
      </c>
      <c r="Z88" s="100">
        <v>71.749499999999998</v>
      </c>
      <c r="AA88" s="100">
        <v>125.15366666666669</v>
      </c>
      <c r="AB88" s="100">
        <v>24.460666666666668</v>
      </c>
      <c r="AC88" s="100">
        <v>0.33653333333333341</v>
      </c>
      <c r="AD88" s="100">
        <v>0.13025566666666669</v>
      </c>
      <c r="AE88" s="100">
        <v>0.18248700000000001</v>
      </c>
      <c r="AF88" s="100">
        <v>11502.52926666667</v>
      </c>
      <c r="AG88" s="100">
        <v>7018.9445000000014</v>
      </c>
      <c r="AH88" s="100">
        <v>693.30279999999993</v>
      </c>
      <c r="AI88" s="100"/>
      <c r="AJ88" s="100">
        <v>0.33700000000000002</v>
      </c>
      <c r="AK88" s="100">
        <v>3.3574999999999999</v>
      </c>
      <c r="AL88" s="111">
        <f t="shared" si="5"/>
        <v>0.17236200000000002</v>
      </c>
    </row>
    <row r="89" spans="1:38" x14ac:dyDescent="0.35">
      <c r="A89" s="14" t="s">
        <v>68</v>
      </c>
      <c r="B89" s="14">
        <v>2</v>
      </c>
      <c r="C89" s="98" t="s">
        <v>45</v>
      </c>
      <c r="D89" s="14">
        <v>1</v>
      </c>
      <c r="E89" s="14">
        <v>3605</v>
      </c>
      <c r="F89" s="14">
        <v>3606</v>
      </c>
      <c r="G89" s="99" t="str">
        <f t="shared" si="6"/>
        <v>R50S2</v>
      </c>
      <c r="H89" s="99">
        <f t="array" ref="H89">MIN(IF($G$2:$G$523 = G89,$E$2:$E$523,""))</f>
        <v>3605</v>
      </c>
      <c r="I89" s="99">
        <f t="array" ref="I89">MAX(IF($G$2:$G$523 = G89,$F$2:$F$523,""))</f>
        <v>3666.6</v>
      </c>
      <c r="J89" s="99" t="str">
        <f t="shared" si="4"/>
        <v>R50</v>
      </c>
      <c r="K89" s="99" t="s">
        <v>159</v>
      </c>
      <c r="L89" s="100">
        <v>2.7941193069306922</v>
      </c>
      <c r="M89" s="100">
        <v>58.392178217821773</v>
      </c>
      <c r="N89" s="100">
        <v>115.86216782178209</v>
      </c>
      <c r="O89" s="100">
        <v>32.207650495049499</v>
      </c>
      <c r="P89" s="100">
        <v>6.3119306930693106E-2</v>
      </c>
      <c r="Q89" s="112">
        <v>3.8481643564356433E-2</v>
      </c>
      <c r="R89" s="100">
        <v>7.8558886138613851E-2</v>
      </c>
      <c r="S89" s="100">
        <v>11724.49973118812</v>
      </c>
      <c r="T89" s="100">
        <v>7851.4684084158389</v>
      </c>
      <c r="U89" s="113">
        <v>2179.4101554455451</v>
      </c>
      <c r="V89" s="100"/>
      <c r="W89" s="100">
        <v>0.7382797029702971</v>
      </c>
      <c r="X89" s="100">
        <v>5.3237207920792073</v>
      </c>
      <c r="Y89" s="100">
        <v>2.5747666666666671</v>
      </c>
      <c r="Z89" s="100">
        <v>64.147433333333325</v>
      </c>
      <c r="AA89" s="100">
        <v>129.02833333333331</v>
      </c>
      <c r="AB89" s="100">
        <v>23.66256666666666</v>
      </c>
      <c r="AC89" s="100">
        <v>0.29756666666666659</v>
      </c>
      <c r="AD89" s="100">
        <v>0.12962866666666659</v>
      </c>
      <c r="AE89" s="100">
        <v>0.16630300000000001</v>
      </c>
      <c r="AF89" s="100">
        <v>11600.5687</v>
      </c>
      <c r="AG89" s="100">
        <v>7903.931466666666</v>
      </c>
      <c r="AH89" s="100">
        <v>750.22670000000005</v>
      </c>
      <c r="AI89" s="100"/>
      <c r="AJ89" s="100">
        <v>0.37133333333333329</v>
      </c>
      <c r="AK89" s="100">
        <v>3.4487000000000001</v>
      </c>
      <c r="AL89" s="111">
        <f t="shared" si="5"/>
        <v>0.13808520833333332</v>
      </c>
    </row>
    <row r="90" spans="1:38" x14ac:dyDescent="0.35">
      <c r="A90" s="14" t="s">
        <v>68</v>
      </c>
      <c r="B90" s="14">
        <v>2</v>
      </c>
      <c r="C90" s="98" t="s">
        <v>45</v>
      </c>
      <c r="D90" s="14">
        <v>2</v>
      </c>
      <c r="E90" s="14">
        <v>3629</v>
      </c>
      <c r="F90" s="14">
        <v>3629.8</v>
      </c>
      <c r="G90" s="99" t="str">
        <f t="shared" si="6"/>
        <v>R50S2</v>
      </c>
      <c r="H90" s="99">
        <f t="array" ref="H90">MIN(IF($G$2:$G$523 = G90,$E$2:$E$523,""))</f>
        <v>3605</v>
      </c>
      <c r="I90" s="99">
        <f t="array" ref="I90">MAX(IF($G$2:$G$523 = G90,$F$2:$F$523,""))</f>
        <v>3666.6</v>
      </c>
      <c r="J90" s="99" t="str">
        <f t="shared" si="4"/>
        <v>R50</v>
      </c>
      <c r="K90" s="99" t="s">
        <v>159</v>
      </c>
      <c r="L90" s="100">
        <v>2.7941193069306922</v>
      </c>
      <c r="M90" s="100">
        <v>58.392178217821773</v>
      </c>
      <c r="N90" s="100">
        <v>115.86216782178209</v>
      </c>
      <c r="O90" s="100">
        <v>32.207650495049499</v>
      </c>
      <c r="P90" s="100">
        <v>6.3119306930693106E-2</v>
      </c>
      <c r="Q90" s="100">
        <v>3.8481643564356433E-2</v>
      </c>
      <c r="R90" s="100">
        <v>7.8558886138613851E-2</v>
      </c>
      <c r="S90" s="100">
        <v>11724.49973118812</v>
      </c>
      <c r="T90" s="100">
        <v>7851.4684084158389</v>
      </c>
      <c r="U90" s="100">
        <v>2179.4101554455451</v>
      </c>
      <c r="V90" s="100"/>
      <c r="W90" s="100">
        <v>0.7382797029702971</v>
      </c>
      <c r="X90" s="100">
        <v>5.3237207920792073</v>
      </c>
      <c r="Y90" s="100">
        <v>2.6637499999999998</v>
      </c>
      <c r="Z90" s="100">
        <v>55.338200000000001</v>
      </c>
      <c r="AA90" s="100">
        <v>134.45425</v>
      </c>
      <c r="AB90" s="100">
        <v>28.295200000000001</v>
      </c>
      <c r="AC90" s="100">
        <v>0.2581</v>
      </c>
      <c r="AD90" s="100">
        <v>9.8386000000000001E-2</v>
      </c>
      <c r="AE90" s="100">
        <v>0.15185950000000001</v>
      </c>
      <c r="AF90" s="100">
        <v>11654.644050000001</v>
      </c>
      <c r="AG90" s="100">
        <v>8735.7636999999995</v>
      </c>
      <c r="AH90" s="100">
        <v>1030.8135500000001</v>
      </c>
      <c r="AI90" s="100"/>
      <c r="AJ90" s="100">
        <v>0.38740000000000002</v>
      </c>
      <c r="AK90" s="100">
        <v>3.4207000000000001</v>
      </c>
      <c r="AL90" s="111">
        <f t="shared" si="5"/>
        <v>0.13808520833333332</v>
      </c>
    </row>
    <row r="91" spans="1:38" x14ac:dyDescent="0.35">
      <c r="A91" s="14" t="s">
        <v>68</v>
      </c>
      <c r="B91" s="14">
        <v>2</v>
      </c>
      <c r="C91" s="98" t="s">
        <v>45</v>
      </c>
      <c r="D91" s="14">
        <v>3</v>
      </c>
      <c r="E91" s="14">
        <v>3655</v>
      </c>
      <c r="F91" s="14">
        <v>3655.8</v>
      </c>
      <c r="G91" s="99" t="str">
        <f t="shared" si="6"/>
        <v>R50S2</v>
      </c>
      <c r="H91" s="99">
        <f t="array" ref="H91">MIN(IF($G$2:$G$523 = G91,$E$2:$E$523,""))</f>
        <v>3605</v>
      </c>
      <c r="I91" s="99">
        <f t="array" ref="I91">MAX(IF($G$2:$G$523 = G91,$F$2:$F$523,""))</f>
        <v>3666.6</v>
      </c>
      <c r="J91" s="99" t="str">
        <f t="shared" si="4"/>
        <v>R50</v>
      </c>
      <c r="K91" s="99" t="s">
        <v>159</v>
      </c>
      <c r="L91" s="100">
        <v>2.7941193069306922</v>
      </c>
      <c r="M91" s="100">
        <v>58.392178217821773</v>
      </c>
      <c r="N91" s="100">
        <v>115.86216782178209</v>
      </c>
      <c r="O91" s="100">
        <v>32.207650495049499</v>
      </c>
      <c r="P91" s="100">
        <v>6.3119306930693106E-2</v>
      </c>
      <c r="Q91" s="100">
        <v>3.8481643564356433E-2</v>
      </c>
      <c r="R91" s="100">
        <v>7.8558886138613851E-2</v>
      </c>
      <c r="S91" s="100">
        <v>11724.49973118812</v>
      </c>
      <c r="T91" s="100">
        <v>7851.4684084158389</v>
      </c>
      <c r="U91" s="100">
        <v>2179.4101554455451</v>
      </c>
      <c r="V91" s="100"/>
      <c r="W91" s="100">
        <v>0.7382797029702971</v>
      </c>
      <c r="X91" s="100">
        <v>5.3237207920792073</v>
      </c>
      <c r="Y91" s="100">
        <v>2.8230333333333339</v>
      </c>
      <c r="Z91" s="100">
        <v>58.276833333333343</v>
      </c>
      <c r="AA91" s="100">
        <v>123.6569666666667</v>
      </c>
      <c r="AB91" s="100">
        <v>28.090633333333329</v>
      </c>
      <c r="AC91" s="100">
        <v>0.20676666666666671</v>
      </c>
      <c r="AD91" s="100">
        <v>6.0658333333333328E-2</v>
      </c>
      <c r="AE91" s="100">
        <v>0.12992733333333331</v>
      </c>
      <c r="AF91" s="100">
        <v>11783.536133333329</v>
      </c>
      <c r="AG91" s="100">
        <v>8244.4010666666672</v>
      </c>
      <c r="AH91" s="100">
        <v>1613.7451333333329</v>
      </c>
      <c r="AI91" s="100"/>
      <c r="AJ91" s="100">
        <v>0.43906666666666672</v>
      </c>
      <c r="AK91" s="100">
        <v>4.4116</v>
      </c>
      <c r="AL91" s="111">
        <f t="shared" si="5"/>
        <v>0.13808520833333332</v>
      </c>
    </row>
    <row r="92" spans="1:38" x14ac:dyDescent="0.35">
      <c r="A92" s="14" t="s">
        <v>68</v>
      </c>
      <c r="B92" s="14">
        <v>2</v>
      </c>
      <c r="C92" s="98" t="s">
        <v>45</v>
      </c>
      <c r="D92" s="14">
        <v>4</v>
      </c>
      <c r="E92" s="14">
        <v>3666</v>
      </c>
      <c r="F92" s="14">
        <v>3666.6</v>
      </c>
      <c r="G92" s="99" t="str">
        <f t="shared" si="6"/>
        <v>R50S2</v>
      </c>
      <c r="H92" s="99">
        <f t="array" ref="H92">MIN(IF($G$2:$G$523 = G92,$E$2:$E$523,""))</f>
        <v>3605</v>
      </c>
      <c r="I92" s="99">
        <f t="array" ref="I92">MAX(IF($G$2:$G$523 = G92,$F$2:$F$523,""))</f>
        <v>3666.6</v>
      </c>
      <c r="J92" s="99" t="str">
        <f t="shared" si="4"/>
        <v>R50</v>
      </c>
      <c r="K92" s="99" t="s">
        <v>159</v>
      </c>
      <c r="L92" s="100">
        <v>2.7941193069306922</v>
      </c>
      <c r="M92" s="100">
        <v>58.392178217821773</v>
      </c>
      <c r="N92" s="100">
        <v>115.86216782178209</v>
      </c>
      <c r="O92" s="100">
        <v>32.207650495049499</v>
      </c>
      <c r="P92" s="100">
        <v>6.3119306930693106E-2</v>
      </c>
      <c r="Q92" s="100">
        <v>3.8481643564356433E-2</v>
      </c>
      <c r="R92" s="100">
        <v>7.8558886138613851E-2</v>
      </c>
      <c r="S92" s="100">
        <v>11724.49973118812</v>
      </c>
      <c r="T92" s="100">
        <v>7851.4684084158389</v>
      </c>
      <c r="U92" s="100">
        <v>2179.4101554455451</v>
      </c>
      <c r="V92" s="100"/>
      <c r="W92" s="100">
        <v>0.7382797029702971</v>
      </c>
      <c r="X92" s="100">
        <v>5.3237207920792073</v>
      </c>
      <c r="Y92" s="100">
        <v>2.61835</v>
      </c>
      <c r="Z92" s="100">
        <v>67.823350000000005</v>
      </c>
      <c r="AA92" s="100">
        <v>137.4528</v>
      </c>
      <c r="AB92" s="100">
        <v>28.72775</v>
      </c>
      <c r="AC92" s="100">
        <v>0.15029999999999999</v>
      </c>
      <c r="AD92" s="100">
        <v>7.5147500000000006E-2</v>
      </c>
      <c r="AE92" s="100">
        <v>0.104251</v>
      </c>
      <c r="AF92" s="100">
        <v>11836.610350000001</v>
      </c>
      <c r="AG92" s="100">
        <v>8049.6741000000002</v>
      </c>
      <c r="AH92" s="100">
        <v>1365.1628499999999</v>
      </c>
      <c r="AI92" s="100"/>
      <c r="AJ92" s="100">
        <v>0.52174999999999994</v>
      </c>
      <c r="AK92" s="100">
        <v>3.0021499999999999</v>
      </c>
      <c r="AL92" s="111">
        <f t="shared" si="5"/>
        <v>0.13808520833333332</v>
      </c>
    </row>
    <row r="93" spans="1:38" x14ac:dyDescent="0.35">
      <c r="A93" s="14" t="s">
        <v>68</v>
      </c>
      <c r="B93" s="14">
        <v>1</v>
      </c>
      <c r="C93" s="98" t="s">
        <v>45</v>
      </c>
      <c r="D93" s="14">
        <v>1</v>
      </c>
      <c r="E93" s="14">
        <v>3702.9</v>
      </c>
      <c r="F93" s="14">
        <v>3704.3</v>
      </c>
      <c r="G93" s="99" t="str">
        <f t="shared" si="6"/>
        <v>R50S1</v>
      </c>
      <c r="H93" s="99">
        <f t="array" ref="H93">MIN(IF($G$2:$G$523 = G93,$E$2:$E$523,""))</f>
        <v>3702.9</v>
      </c>
      <c r="I93" s="99">
        <f t="array" ref="I93">MAX(IF($G$2:$G$523 = G93,$F$2:$F$523,""))</f>
        <v>3730.6</v>
      </c>
      <c r="J93" s="99" t="str">
        <f t="shared" si="4"/>
        <v>R50</v>
      </c>
      <c r="K93" s="99" t="s">
        <v>159</v>
      </c>
      <c r="L93" s="100">
        <v>2.6747681318681318</v>
      </c>
      <c r="M93" s="100">
        <v>65.453931868131903</v>
      </c>
      <c r="N93" s="100">
        <v>123.9749230769231</v>
      </c>
      <c r="O93" s="100">
        <v>146.21441208791211</v>
      </c>
      <c r="P93" s="100">
        <v>0.1357879120879121</v>
      </c>
      <c r="Q93" s="112">
        <v>5.7002186813186778E-2</v>
      </c>
      <c r="R93" s="100">
        <v>0.1049126153846154</v>
      </c>
      <c r="S93" s="100">
        <v>12053.666940659339</v>
      </c>
      <c r="T93" s="100">
        <v>7757.3352999999997</v>
      </c>
      <c r="U93" s="113">
        <v>1847.1473846153849</v>
      </c>
      <c r="V93" s="100"/>
      <c r="W93" s="100">
        <v>0.57389999999999963</v>
      </c>
      <c r="X93" s="100">
        <v>4.176901098901098</v>
      </c>
      <c r="Y93" s="100">
        <v>2.1284399999999999</v>
      </c>
      <c r="Z93" s="100">
        <v>83.657119999999992</v>
      </c>
      <c r="AA93" s="100">
        <v>159.10048</v>
      </c>
      <c r="AB93" s="100">
        <v>433.44832000000002</v>
      </c>
      <c r="AC93" s="100">
        <v>0.74981999999999993</v>
      </c>
      <c r="AD93" s="100">
        <v>0.19677720000000001</v>
      </c>
      <c r="AE93" s="100">
        <v>0.2264224</v>
      </c>
      <c r="AF93" s="100">
        <v>12001.813679999999</v>
      </c>
      <c r="AG93" s="100">
        <v>7741.0245200000008</v>
      </c>
      <c r="AH93" s="100">
        <v>292.92232000000001</v>
      </c>
      <c r="AI93" s="100"/>
      <c r="AJ93" s="100">
        <v>0.27807999999999999</v>
      </c>
      <c r="AK93" s="100">
        <v>1.6141399999999999</v>
      </c>
      <c r="AL93" s="111">
        <f t="shared" si="5"/>
        <v>0.16455799999999998</v>
      </c>
    </row>
    <row r="94" spans="1:38" x14ac:dyDescent="0.35">
      <c r="A94" s="14" t="s">
        <v>68</v>
      </c>
      <c r="B94" s="14">
        <v>1</v>
      </c>
      <c r="C94" s="98" t="s">
        <v>45</v>
      </c>
      <c r="D94" s="14">
        <v>2</v>
      </c>
      <c r="E94" s="14">
        <v>3729</v>
      </c>
      <c r="F94" s="14">
        <v>3730.6</v>
      </c>
      <c r="G94" s="99" t="str">
        <f t="shared" si="6"/>
        <v>R50S1</v>
      </c>
      <c r="H94" s="99">
        <f t="array" ref="H94">MIN(IF($G$2:$G$523 = G94,$E$2:$E$523,""))</f>
        <v>3702.9</v>
      </c>
      <c r="I94" s="99">
        <f t="array" ref="I94">MAX(IF($G$2:$G$523 = G94,$F$2:$F$523,""))</f>
        <v>3730.6</v>
      </c>
      <c r="J94" s="99" t="str">
        <f t="shared" si="4"/>
        <v>R50</v>
      </c>
      <c r="K94" s="99" t="s">
        <v>159</v>
      </c>
      <c r="L94" s="100">
        <v>2.6747681318681318</v>
      </c>
      <c r="M94" s="100">
        <v>65.453931868131903</v>
      </c>
      <c r="N94" s="100">
        <v>123.9749230769231</v>
      </c>
      <c r="O94" s="100">
        <v>146.21441208791211</v>
      </c>
      <c r="P94" s="100">
        <v>0.1357879120879121</v>
      </c>
      <c r="Q94" s="100">
        <v>5.7002186813186778E-2</v>
      </c>
      <c r="R94" s="100">
        <v>0.1049126153846154</v>
      </c>
      <c r="S94" s="100">
        <v>12053.666940659339</v>
      </c>
      <c r="T94" s="100">
        <v>7757.3352999999997</v>
      </c>
      <c r="U94" s="100">
        <v>1847.1473846153849</v>
      </c>
      <c r="V94" s="100"/>
      <c r="W94" s="100">
        <v>0.57389999999999963</v>
      </c>
      <c r="X94" s="100">
        <v>4.176901098901098</v>
      </c>
      <c r="Y94" s="100">
        <v>2.6789000000000001</v>
      </c>
      <c r="Z94" s="100">
        <v>67.193100000000001</v>
      </c>
      <c r="AA94" s="100">
        <v>128.05362</v>
      </c>
      <c r="AB94" s="100">
        <v>55.728599999999993</v>
      </c>
      <c r="AC94" s="100">
        <v>0.1474</v>
      </c>
      <c r="AD94" s="100">
        <v>6.9909800000000008E-2</v>
      </c>
      <c r="AE94" s="100">
        <v>0.1026936</v>
      </c>
      <c r="AF94" s="100">
        <v>12103.827139999999</v>
      </c>
      <c r="AG94" s="100">
        <v>7807.9828200000002</v>
      </c>
      <c r="AH94" s="100">
        <v>1454.8461199999999</v>
      </c>
      <c r="AI94" s="100"/>
      <c r="AJ94" s="100">
        <v>0.52998000000000001</v>
      </c>
      <c r="AK94" s="100">
        <v>3.5995599999999999</v>
      </c>
      <c r="AL94" s="111">
        <f t="shared" si="5"/>
        <v>0.16455799999999998</v>
      </c>
    </row>
    <row r="95" spans="1:38" x14ac:dyDescent="0.35">
      <c r="A95" s="14" t="s">
        <v>70</v>
      </c>
      <c r="B95" s="14">
        <v>9</v>
      </c>
      <c r="C95" s="98" t="s">
        <v>46</v>
      </c>
      <c r="D95" s="14">
        <v>3</v>
      </c>
      <c r="E95" s="14">
        <v>2862.2</v>
      </c>
      <c r="F95" s="14">
        <v>2863.2</v>
      </c>
      <c r="G95" s="99" t="str">
        <f t="shared" si="6"/>
        <v>R51S9</v>
      </c>
      <c r="H95" s="99">
        <f t="array" ref="H95">MIN(IF($G$2:$G$523 = G95,$E$2:$E$523,""))</f>
        <v>2797.5</v>
      </c>
      <c r="I95" s="99">
        <f t="array" ref="I95">MAX(IF($G$2:$G$523 = G95,$F$2:$F$523,""))</f>
        <v>2863.2</v>
      </c>
      <c r="J95" s="99" t="str">
        <f t="shared" si="4"/>
        <v>R51</v>
      </c>
      <c r="K95" s="99" t="s">
        <v>160</v>
      </c>
      <c r="L95" s="100">
        <v>2.4889548837209321</v>
      </c>
      <c r="M95" s="100">
        <v>88.463846046511648</v>
      </c>
      <c r="N95" s="100">
        <v>172.79045953488369</v>
      </c>
      <c r="O95" s="100">
        <v>60.56368418604653</v>
      </c>
      <c r="P95" s="100">
        <v>0.59731441860465129</v>
      </c>
      <c r="Q95" s="100">
        <v>5.1174009302325588E-2</v>
      </c>
      <c r="R95" s="100">
        <v>9.1638190697674399E-2</v>
      </c>
      <c r="S95" s="100">
        <v>9363.5798976744172</v>
      </c>
      <c r="T95" s="100">
        <v>6587.1832604651163</v>
      </c>
      <c r="U95" s="100">
        <v>2089.7881874418599</v>
      </c>
      <c r="V95" s="100">
        <v>14.097413023255809</v>
      </c>
      <c r="W95" s="100">
        <v>0.79577860465116301</v>
      </c>
      <c r="X95" s="100">
        <v>1.8338841860465109</v>
      </c>
      <c r="Y95" s="100">
        <v>2.4201999999999999</v>
      </c>
      <c r="Z95" s="100">
        <v>76.379066666666674</v>
      </c>
      <c r="AA95" s="100">
        <v>129.91386666666671</v>
      </c>
      <c r="AB95" s="100">
        <v>54.966700000000003</v>
      </c>
      <c r="AC95" s="100">
        <v>1.255233333333333</v>
      </c>
      <c r="AD95" s="100">
        <v>0.1073353333333333</v>
      </c>
      <c r="AE95" s="100">
        <v>0.1464206666666667</v>
      </c>
      <c r="AF95" s="100">
        <v>9514.148133333334</v>
      </c>
      <c r="AG95" s="100">
        <v>6142.7626999999993</v>
      </c>
      <c r="AH95" s="100">
        <v>928.72996666666666</v>
      </c>
      <c r="AI95" s="100">
        <v>28.244933333333329</v>
      </c>
      <c r="AJ95" s="100">
        <v>0.4991666666666667</v>
      </c>
      <c r="AK95" s="100">
        <v>2.8342999999999998</v>
      </c>
      <c r="AL95" s="111">
        <f t="shared" si="5"/>
        <v>0.17256522222222226</v>
      </c>
    </row>
    <row r="96" spans="1:38" x14ac:dyDescent="0.35">
      <c r="A96" s="14" t="s">
        <v>70</v>
      </c>
      <c r="B96" s="14">
        <v>9</v>
      </c>
      <c r="C96" s="98" t="s">
        <v>46</v>
      </c>
      <c r="D96" s="14">
        <v>2</v>
      </c>
      <c r="E96" s="14">
        <v>2842.3</v>
      </c>
      <c r="F96" s="14">
        <v>2843.3</v>
      </c>
      <c r="G96" s="99" t="str">
        <f t="shared" si="6"/>
        <v>R51S9</v>
      </c>
      <c r="H96" s="99">
        <f t="array" ref="H96">MIN(IF($G$2:$G$523 = G96,$E$2:$E$523,""))</f>
        <v>2797.5</v>
      </c>
      <c r="I96" s="99">
        <f t="array" ref="I96">MAX(IF($G$2:$G$523 = G96,$F$2:$F$523,""))</f>
        <v>2863.2</v>
      </c>
      <c r="J96" s="99" t="str">
        <f t="shared" si="4"/>
        <v>R51</v>
      </c>
      <c r="K96" s="99" t="s">
        <v>160</v>
      </c>
      <c r="L96" s="100">
        <v>2.4889548837209321</v>
      </c>
      <c r="M96" s="100">
        <v>88.463846046511648</v>
      </c>
      <c r="N96" s="100">
        <v>172.79045953488369</v>
      </c>
      <c r="O96" s="100">
        <v>60.56368418604653</v>
      </c>
      <c r="P96" s="100">
        <v>0.59731441860465129</v>
      </c>
      <c r="Q96" s="100">
        <v>5.1174009302325588E-2</v>
      </c>
      <c r="R96" s="100">
        <v>9.1638190697674399E-2</v>
      </c>
      <c r="S96" s="100">
        <v>9363.5798976744172</v>
      </c>
      <c r="T96" s="100">
        <v>6587.1832604651163</v>
      </c>
      <c r="U96" s="100">
        <v>2089.7881874418599</v>
      </c>
      <c r="V96" s="100">
        <v>14.097413023255809</v>
      </c>
      <c r="W96" s="100">
        <v>0.79577860465116301</v>
      </c>
      <c r="X96" s="100">
        <v>1.8338841860465109</v>
      </c>
      <c r="Y96" s="100">
        <v>2.295433333333333</v>
      </c>
      <c r="Z96" s="100">
        <v>79.165999999999997</v>
      </c>
      <c r="AA96" s="100">
        <v>140.6506333333333</v>
      </c>
      <c r="AB96" s="100">
        <v>43.731133333333332</v>
      </c>
      <c r="AC96" s="100">
        <v>2.1303666666666672</v>
      </c>
      <c r="AD96" s="100">
        <v>0.16325500000000001</v>
      </c>
      <c r="AE96" s="100">
        <v>0.18463533333333329</v>
      </c>
      <c r="AF96" s="100">
        <v>9426.6045333333332</v>
      </c>
      <c r="AG96" s="100">
        <v>6318.3292666666666</v>
      </c>
      <c r="AH96" s="100">
        <v>427.58499999999998</v>
      </c>
      <c r="AI96" s="100">
        <v>48.716333333333331</v>
      </c>
      <c r="AJ96" s="100">
        <v>0.40893333333333343</v>
      </c>
      <c r="AK96" s="100">
        <v>2.2643</v>
      </c>
      <c r="AL96" s="111">
        <f t="shared" si="5"/>
        <v>0.17256522222222226</v>
      </c>
    </row>
    <row r="97" spans="1:38" x14ac:dyDescent="0.35">
      <c r="A97" s="14" t="s">
        <v>70</v>
      </c>
      <c r="B97" s="14">
        <v>9</v>
      </c>
      <c r="C97" s="98" t="s">
        <v>46</v>
      </c>
      <c r="D97" s="14">
        <v>1</v>
      </c>
      <c r="E97" s="14">
        <v>2797.5</v>
      </c>
      <c r="F97" s="14">
        <v>2798.5</v>
      </c>
      <c r="G97" s="99" t="str">
        <f t="shared" si="6"/>
        <v>R51S9</v>
      </c>
      <c r="H97" s="99">
        <f t="array" ref="H97">MIN(IF($G$2:$G$523 = G97,$E$2:$E$523,""))</f>
        <v>2797.5</v>
      </c>
      <c r="I97" s="99">
        <f t="array" ref="I97">MAX(IF($G$2:$G$523 = G97,$F$2:$F$523,""))</f>
        <v>2863.2</v>
      </c>
      <c r="J97" s="99" t="str">
        <f t="shared" si="4"/>
        <v>R51</v>
      </c>
      <c r="K97" s="99" t="s">
        <v>160</v>
      </c>
      <c r="L97" s="100">
        <v>2.4889548837209321</v>
      </c>
      <c r="M97" s="100">
        <v>88.463846046511648</v>
      </c>
      <c r="N97" s="100">
        <v>172.79045953488369</v>
      </c>
      <c r="O97" s="100">
        <v>60.56368418604653</v>
      </c>
      <c r="P97" s="100">
        <v>0.59731441860465129</v>
      </c>
      <c r="Q97" s="112">
        <v>5.1174009302325588E-2</v>
      </c>
      <c r="R97" s="100">
        <v>9.1638190697674399E-2</v>
      </c>
      <c r="S97" s="100">
        <v>9363.5798976744172</v>
      </c>
      <c r="T97" s="100">
        <v>6587.1832604651163</v>
      </c>
      <c r="U97" s="113">
        <v>2089.7881874418599</v>
      </c>
      <c r="V97" s="100">
        <v>14.097413023255809</v>
      </c>
      <c r="W97" s="100">
        <v>0.79577860465116301</v>
      </c>
      <c r="X97" s="100">
        <v>1.8338841860465109</v>
      </c>
      <c r="Y97" s="100">
        <v>2.336033333333333</v>
      </c>
      <c r="Z97" s="100">
        <v>79.525833333333324</v>
      </c>
      <c r="AA97" s="100">
        <v>137.25129999999999</v>
      </c>
      <c r="AB97" s="100">
        <v>33.405966666666657</v>
      </c>
      <c r="AC97" s="100">
        <v>2.1743333333333328</v>
      </c>
      <c r="AD97" s="100">
        <v>0.1193446666666667</v>
      </c>
      <c r="AE97" s="100">
        <v>0.1866396666666667</v>
      </c>
      <c r="AF97" s="100">
        <v>9259.1513666666651</v>
      </c>
      <c r="AG97" s="100">
        <v>6112.4612999999999</v>
      </c>
      <c r="AH97" s="100">
        <v>846.24779999999998</v>
      </c>
      <c r="AI97" s="100">
        <v>16.97463333333333</v>
      </c>
      <c r="AJ97" s="100">
        <v>0.40983333333333333</v>
      </c>
      <c r="AK97" s="100">
        <v>2.398366666666667</v>
      </c>
      <c r="AL97" s="111">
        <f t="shared" si="5"/>
        <v>0.17256522222222226</v>
      </c>
    </row>
    <row r="98" spans="1:38" x14ac:dyDescent="0.35">
      <c r="A98" s="14" t="s">
        <v>70</v>
      </c>
      <c r="B98" s="14">
        <v>8</v>
      </c>
      <c r="C98" s="98" t="s">
        <v>45</v>
      </c>
      <c r="D98" s="14">
        <v>4</v>
      </c>
      <c r="E98" s="14">
        <v>2988.6</v>
      </c>
      <c r="F98" s="14">
        <v>2989.2</v>
      </c>
      <c r="G98" s="99" t="str">
        <f t="shared" si="6"/>
        <v>R51S8</v>
      </c>
      <c r="H98" s="99">
        <f t="array" ref="H98">MIN(IF($G$2:$G$523 = G98,$E$2:$E$523,""))</f>
        <v>2934</v>
      </c>
      <c r="I98" s="99">
        <f t="array" ref="I98">MAX(IF($G$2:$G$523 = G98,$F$2:$F$523,""))</f>
        <v>2989.2</v>
      </c>
      <c r="J98" s="99" t="str">
        <f t="shared" si="4"/>
        <v>R51</v>
      </c>
      <c r="K98" s="99" t="s">
        <v>160</v>
      </c>
      <c r="L98" s="100">
        <v>2.5569320441988932</v>
      </c>
      <c r="M98" s="100">
        <v>70.821804419889546</v>
      </c>
      <c r="N98" s="100">
        <v>127.6627845303867</v>
      </c>
      <c r="O98" s="100">
        <v>52.966199999999994</v>
      </c>
      <c r="P98" s="100">
        <v>0.10958508287292811</v>
      </c>
      <c r="Q98" s="100">
        <v>5.0475480662983421E-2</v>
      </c>
      <c r="R98" s="100">
        <v>8.7697303867403292E-2</v>
      </c>
      <c r="S98" s="100">
        <v>9887.6716895027639</v>
      </c>
      <c r="T98" s="100">
        <v>6581.1674502762417</v>
      </c>
      <c r="U98" s="100">
        <v>1938.310858011049</v>
      </c>
      <c r="V98" s="100">
        <v>17.58775303867403</v>
      </c>
      <c r="W98" s="100">
        <v>0.69125248618784485</v>
      </c>
      <c r="X98" s="100">
        <v>3.4722314917127091</v>
      </c>
      <c r="Y98" s="100">
        <v>2.30735</v>
      </c>
      <c r="Z98" s="100">
        <v>67.656599999999997</v>
      </c>
      <c r="AA98" s="100">
        <v>124.4376</v>
      </c>
      <c r="AB98" s="100">
        <v>85.648949999999999</v>
      </c>
      <c r="AC98" s="100">
        <v>0.30719999999999997</v>
      </c>
      <c r="AD98" s="100">
        <v>0.14311499999999999</v>
      </c>
      <c r="AE98" s="100">
        <v>0.1516045</v>
      </c>
      <c r="AF98" s="100">
        <v>9989.2582999999995</v>
      </c>
      <c r="AG98" s="100">
        <v>6735.7869000000001</v>
      </c>
      <c r="AH98" s="100">
        <v>582.39985000000001</v>
      </c>
      <c r="AI98" s="100">
        <v>27.00395</v>
      </c>
      <c r="AJ98" s="100">
        <v>0.38679999999999998</v>
      </c>
      <c r="AK98" s="100">
        <v>3.1365500000000002</v>
      </c>
      <c r="AL98" s="111">
        <f t="shared" si="5"/>
        <v>0.14430512500000001</v>
      </c>
    </row>
    <row r="99" spans="1:38" x14ac:dyDescent="0.35">
      <c r="A99" s="14" t="s">
        <v>70</v>
      </c>
      <c r="B99" s="14">
        <v>8</v>
      </c>
      <c r="C99" s="98" t="s">
        <v>45</v>
      </c>
      <c r="D99" s="14">
        <v>3</v>
      </c>
      <c r="E99" s="14">
        <v>2976</v>
      </c>
      <c r="F99" s="14">
        <v>2976.8</v>
      </c>
      <c r="G99" s="99" t="str">
        <f t="shared" si="6"/>
        <v>R51S8</v>
      </c>
      <c r="H99" s="99">
        <f t="array" ref="H99">MIN(IF($G$2:$G$523 = G99,$E$2:$E$523,""))</f>
        <v>2934</v>
      </c>
      <c r="I99" s="99">
        <f t="array" ref="I99">MAX(IF($G$2:$G$523 = G99,$F$2:$F$523,""))</f>
        <v>2989.2</v>
      </c>
      <c r="J99" s="99" t="str">
        <f t="shared" si="4"/>
        <v>R51</v>
      </c>
      <c r="K99" s="99" t="s">
        <v>160</v>
      </c>
      <c r="L99" s="100">
        <v>2.5569320441988932</v>
      </c>
      <c r="M99" s="100">
        <v>70.821804419889546</v>
      </c>
      <c r="N99" s="100">
        <v>127.6627845303867</v>
      </c>
      <c r="O99" s="100">
        <v>52.966199999999994</v>
      </c>
      <c r="P99" s="100">
        <v>0.10958508287292811</v>
      </c>
      <c r="Q99" s="100">
        <v>5.0475480662983421E-2</v>
      </c>
      <c r="R99" s="100">
        <v>8.7697303867403292E-2</v>
      </c>
      <c r="S99" s="100">
        <v>9887.6716895027639</v>
      </c>
      <c r="T99" s="100">
        <v>6581.1674502762417</v>
      </c>
      <c r="U99" s="100">
        <v>1938.310858011049</v>
      </c>
      <c r="V99" s="100">
        <v>17.58775303867403</v>
      </c>
      <c r="W99" s="100">
        <v>0.69125248618784485</v>
      </c>
      <c r="X99" s="100">
        <v>3.4722314917127091</v>
      </c>
      <c r="Y99" s="100">
        <v>2.3889</v>
      </c>
      <c r="Z99" s="100">
        <v>67.312733333333327</v>
      </c>
      <c r="AA99" s="100">
        <v>121.26236666666669</v>
      </c>
      <c r="AB99" s="100">
        <v>62.521266666666669</v>
      </c>
      <c r="AC99" s="100">
        <v>0.41639999999999988</v>
      </c>
      <c r="AD99" s="100">
        <v>0.19352233333333341</v>
      </c>
      <c r="AE99" s="100">
        <v>0.211588</v>
      </c>
      <c r="AF99" s="100">
        <v>9944.6496999999999</v>
      </c>
      <c r="AG99" s="100">
        <v>6613.3543333333337</v>
      </c>
      <c r="AH99" s="100">
        <v>275.45403333333343</v>
      </c>
      <c r="AI99" s="100">
        <v>22.506733333333329</v>
      </c>
      <c r="AJ99" s="100">
        <v>0.29949999999999999</v>
      </c>
      <c r="AK99" s="100">
        <v>3.451766666666666</v>
      </c>
      <c r="AL99" s="111">
        <f t="shared" si="5"/>
        <v>0.14430512500000001</v>
      </c>
    </row>
    <row r="100" spans="1:38" x14ac:dyDescent="0.35">
      <c r="A100" s="14" t="s">
        <v>70</v>
      </c>
      <c r="B100" s="14">
        <v>8</v>
      </c>
      <c r="C100" s="98" t="s">
        <v>45</v>
      </c>
      <c r="D100" s="14">
        <v>2</v>
      </c>
      <c r="E100" s="14">
        <v>2946</v>
      </c>
      <c r="F100" s="14">
        <v>2946.8</v>
      </c>
      <c r="G100" s="99" t="str">
        <f t="shared" si="6"/>
        <v>R51S8</v>
      </c>
      <c r="H100" s="99">
        <f t="array" ref="H100">MIN(IF($G$2:$G$523 = G100,$E$2:$E$523,""))</f>
        <v>2934</v>
      </c>
      <c r="I100" s="99">
        <f t="array" ref="I100">MAX(IF($G$2:$G$523 = G100,$F$2:$F$523,""))</f>
        <v>2989.2</v>
      </c>
      <c r="J100" s="99" t="str">
        <f t="shared" si="4"/>
        <v>R51</v>
      </c>
      <c r="K100" s="99" t="s">
        <v>160</v>
      </c>
      <c r="L100" s="100">
        <v>2.5569320441988932</v>
      </c>
      <c r="M100" s="100">
        <v>70.821804419889546</v>
      </c>
      <c r="N100" s="100">
        <v>127.6627845303867</v>
      </c>
      <c r="O100" s="100">
        <v>52.966199999999994</v>
      </c>
      <c r="P100" s="100">
        <v>0.10958508287292811</v>
      </c>
      <c r="Q100" s="100">
        <v>5.0475480662983421E-2</v>
      </c>
      <c r="R100" s="100">
        <v>8.7697303867403292E-2</v>
      </c>
      <c r="S100" s="100">
        <v>9887.6716895027639</v>
      </c>
      <c r="T100" s="100">
        <v>6581.1674502762417</v>
      </c>
      <c r="U100" s="100">
        <v>1938.310858011049</v>
      </c>
      <c r="V100" s="100">
        <v>17.58775303867403</v>
      </c>
      <c r="W100" s="100">
        <v>0.69125248618784485</v>
      </c>
      <c r="X100" s="100">
        <v>3.4722314917127091</v>
      </c>
      <c r="Y100" s="100">
        <v>2.423633333333334</v>
      </c>
      <c r="Z100" s="100">
        <v>71.129900000000006</v>
      </c>
      <c r="AA100" s="100">
        <v>125.52153333333339</v>
      </c>
      <c r="AB100" s="100">
        <v>52.220366666666671</v>
      </c>
      <c r="AC100" s="100">
        <v>0.15040000000000001</v>
      </c>
      <c r="AD100" s="100">
        <v>7.6350666666666664E-2</v>
      </c>
      <c r="AE100" s="100">
        <v>0.103616</v>
      </c>
      <c r="AF100" s="100">
        <v>9832.7093333333323</v>
      </c>
      <c r="AG100" s="100">
        <v>6459.6627666666654</v>
      </c>
      <c r="AH100" s="100">
        <v>1375.5986</v>
      </c>
      <c r="AI100" s="100">
        <v>22.710133333333339</v>
      </c>
      <c r="AJ100" s="100">
        <v>0.53543333333333332</v>
      </c>
      <c r="AK100" s="100">
        <v>3.1747333333333341</v>
      </c>
      <c r="AL100" s="111">
        <f t="shared" si="5"/>
        <v>0.14430512500000001</v>
      </c>
    </row>
    <row r="101" spans="1:38" x14ac:dyDescent="0.35">
      <c r="A101" s="14" t="s">
        <v>70</v>
      </c>
      <c r="B101" s="14">
        <v>8</v>
      </c>
      <c r="C101" s="98" t="s">
        <v>45</v>
      </c>
      <c r="D101" s="14">
        <v>1</v>
      </c>
      <c r="E101" s="14">
        <v>2934</v>
      </c>
      <c r="F101" s="14">
        <v>2934.8</v>
      </c>
      <c r="G101" s="99" t="str">
        <f t="shared" si="6"/>
        <v>R51S8</v>
      </c>
      <c r="H101" s="99">
        <f t="array" ref="H101">MIN(IF($G$2:$G$523 = G101,$E$2:$E$523,""))</f>
        <v>2934</v>
      </c>
      <c r="I101" s="99">
        <f t="array" ref="I101">MAX(IF($G$2:$G$523 = G101,$F$2:$F$523,""))</f>
        <v>2989.2</v>
      </c>
      <c r="J101" s="99" t="str">
        <f t="shared" si="4"/>
        <v>R51</v>
      </c>
      <c r="K101" s="99" t="s">
        <v>160</v>
      </c>
      <c r="L101" s="100">
        <v>2.5569320441988932</v>
      </c>
      <c r="M101" s="100">
        <v>70.821804419889546</v>
      </c>
      <c r="N101" s="100">
        <v>127.6627845303867</v>
      </c>
      <c r="O101" s="100">
        <v>52.966199999999994</v>
      </c>
      <c r="P101" s="100">
        <v>0.10958508287292811</v>
      </c>
      <c r="Q101" s="112">
        <v>5.0475480662983421E-2</v>
      </c>
      <c r="R101" s="100">
        <v>8.7697303867403292E-2</v>
      </c>
      <c r="S101" s="100">
        <v>9887.6716895027639</v>
      </c>
      <c r="T101" s="100">
        <v>6581.1674502762417</v>
      </c>
      <c r="U101" s="113">
        <v>1938.310858011049</v>
      </c>
      <c r="V101" s="100">
        <v>17.58775303867403</v>
      </c>
      <c r="W101" s="100">
        <v>0.69125248618784485</v>
      </c>
      <c r="X101" s="100">
        <v>3.4722314917127091</v>
      </c>
      <c r="Y101" s="100">
        <v>2.4457499999999999</v>
      </c>
      <c r="Z101" s="100">
        <v>73.534300000000002</v>
      </c>
      <c r="AA101" s="100">
        <v>128.63939999999999</v>
      </c>
      <c r="AB101" s="100">
        <v>79.628649999999993</v>
      </c>
      <c r="AC101" s="100">
        <v>0.16350000000000001</v>
      </c>
      <c r="AD101" s="100">
        <v>6.0956999999999997E-2</v>
      </c>
      <c r="AE101" s="100">
        <v>0.110412</v>
      </c>
      <c r="AF101" s="100">
        <v>9787.62255</v>
      </c>
      <c r="AG101" s="100">
        <v>6398.4323999999997</v>
      </c>
      <c r="AH101" s="100">
        <v>1612.5953999999999</v>
      </c>
      <c r="AI101" s="100">
        <v>31.314050000000002</v>
      </c>
      <c r="AJ101" s="100">
        <v>0.50319999999999998</v>
      </c>
      <c r="AK101" s="100">
        <v>3.004</v>
      </c>
      <c r="AL101" s="111">
        <f t="shared" si="5"/>
        <v>0.14430512500000001</v>
      </c>
    </row>
    <row r="102" spans="1:38" x14ac:dyDescent="0.35">
      <c r="A102" s="14" t="s">
        <v>70</v>
      </c>
      <c r="B102" s="14">
        <v>7</v>
      </c>
      <c r="C102" s="98" t="s">
        <v>44</v>
      </c>
      <c r="D102" s="14">
        <v>3</v>
      </c>
      <c r="E102" s="14">
        <v>3089</v>
      </c>
      <c r="F102" s="14">
        <v>3089.8</v>
      </c>
      <c r="G102" s="99" t="str">
        <f t="shared" si="6"/>
        <v>R51S7</v>
      </c>
      <c r="H102" s="99">
        <f t="array" ref="H102">MIN(IF($G$2:$G$523 = G102,$E$2:$E$523,""))</f>
        <v>3049</v>
      </c>
      <c r="I102" s="99">
        <f t="array" ref="I102">MAX(IF($G$2:$G$523 = G102,$F$2:$F$523,""))</f>
        <v>3089.8</v>
      </c>
      <c r="J102" s="99" t="str">
        <f t="shared" si="4"/>
        <v>R51</v>
      </c>
      <c r="K102" s="99" t="s">
        <v>160</v>
      </c>
      <c r="L102" s="100">
        <v>2.434564925373135</v>
      </c>
      <c r="M102" s="100">
        <v>67.141914179104475</v>
      </c>
      <c r="N102" s="100">
        <v>117.97827238805959</v>
      </c>
      <c r="O102" s="100">
        <v>102.5600097014925</v>
      </c>
      <c r="P102" s="100">
        <v>7.3207462686567151E-2</v>
      </c>
      <c r="Q102" s="100">
        <v>5.1822470149253737E-2</v>
      </c>
      <c r="R102" s="100">
        <v>6.4391940298507491E-2</v>
      </c>
      <c r="S102" s="100">
        <v>10318.16235149254</v>
      </c>
      <c r="T102" s="100">
        <v>6632.4329462686574</v>
      </c>
      <c r="U102" s="100">
        <v>1966.356479104478</v>
      </c>
      <c r="V102" s="100">
        <v>87.197202985074625</v>
      </c>
      <c r="W102" s="100">
        <v>0.81029701492537343</v>
      </c>
      <c r="X102" s="100">
        <v>3.8586067164179112</v>
      </c>
      <c r="Y102" s="100">
        <v>2.276766666666667</v>
      </c>
      <c r="Z102" s="100">
        <v>74.412366666666671</v>
      </c>
      <c r="AA102" s="100">
        <v>132.4779666666667</v>
      </c>
      <c r="AB102" s="100">
        <v>104.9531666666667</v>
      </c>
      <c r="AC102" s="100">
        <v>0.24746666666666661</v>
      </c>
      <c r="AD102" s="100">
        <v>9.8934000000000008E-2</v>
      </c>
      <c r="AE102" s="100">
        <v>0.1133983333333333</v>
      </c>
      <c r="AF102" s="100">
        <v>10394.801766666669</v>
      </c>
      <c r="AG102" s="100">
        <v>6710.9692333333332</v>
      </c>
      <c r="AH102" s="100">
        <v>1048.3725999999999</v>
      </c>
      <c r="AI102" s="100">
        <v>90.401366666666661</v>
      </c>
      <c r="AJ102" s="100">
        <v>0.48249999999999998</v>
      </c>
      <c r="AK102" s="100">
        <v>2.5806666666666671</v>
      </c>
      <c r="AL102" s="111">
        <f t="shared" si="5"/>
        <v>0.1195952222222222</v>
      </c>
    </row>
    <row r="103" spans="1:38" x14ac:dyDescent="0.35">
      <c r="A103" s="14" t="s">
        <v>70</v>
      </c>
      <c r="B103" s="14">
        <v>7</v>
      </c>
      <c r="C103" s="98" t="s">
        <v>44</v>
      </c>
      <c r="D103" s="14">
        <v>2</v>
      </c>
      <c r="E103" s="14">
        <v>3080</v>
      </c>
      <c r="F103" s="14">
        <v>3081.2</v>
      </c>
      <c r="G103" s="99" t="str">
        <f t="shared" si="6"/>
        <v>R51S7</v>
      </c>
      <c r="H103" s="99">
        <f t="array" ref="H103">MIN(IF($G$2:$G$523 = G103,$E$2:$E$523,""))</f>
        <v>3049</v>
      </c>
      <c r="I103" s="99">
        <f t="array" ref="I103">MAX(IF($G$2:$G$523 = G103,$F$2:$F$523,""))</f>
        <v>3089.8</v>
      </c>
      <c r="J103" s="99" t="str">
        <f t="shared" si="4"/>
        <v>R51</v>
      </c>
      <c r="K103" s="99" t="s">
        <v>160</v>
      </c>
      <c r="L103" s="100">
        <v>2.434564925373135</v>
      </c>
      <c r="M103" s="100">
        <v>67.141914179104475</v>
      </c>
      <c r="N103" s="100">
        <v>117.97827238805959</v>
      </c>
      <c r="O103" s="100">
        <v>102.5600097014925</v>
      </c>
      <c r="P103" s="100">
        <v>7.3207462686567151E-2</v>
      </c>
      <c r="Q103" s="100">
        <v>5.1822470149253737E-2</v>
      </c>
      <c r="R103" s="100">
        <v>6.4391940298507491E-2</v>
      </c>
      <c r="S103" s="100">
        <v>10318.16235149254</v>
      </c>
      <c r="T103" s="100">
        <v>6632.4329462686574</v>
      </c>
      <c r="U103" s="100">
        <v>1966.356479104478</v>
      </c>
      <c r="V103" s="100">
        <v>87.197202985074625</v>
      </c>
      <c r="W103" s="100">
        <v>0.81029701492537343</v>
      </c>
      <c r="X103" s="100">
        <v>3.8586067164179112</v>
      </c>
      <c r="Y103" s="100">
        <v>2.178066666666667</v>
      </c>
      <c r="Z103" s="100">
        <v>78.59526666666666</v>
      </c>
      <c r="AA103" s="100">
        <v>133.6413</v>
      </c>
      <c r="AB103" s="100">
        <v>60.269066666666667</v>
      </c>
      <c r="AC103" s="100">
        <v>0.30149999999999988</v>
      </c>
      <c r="AD103" s="100">
        <v>0.16555566666666671</v>
      </c>
      <c r="AE103" s="100">
        <v>0.169214</v>
      </c>
      <c r="AF103" s="100">
        <v>10371.577466666669</v>
      </c>
      <c r="AG103" s="100">
        <v>6461.6224000000002</v>
      </c>
      <c r="AH103" s="100">
        <v>412.37356666666659</v>
      </c>
      <c r="AI103" s="100">
        <v>190.01253333333329</v>
      </c>
      <c r="AJ103" s="100">
        <v>0.35570000000000002</v>
      </c>
      <c r="AK103" s="100">
        <v>2.323666666666667</v>
      </c>
      <c r="AL103" s="111">
        <f t="shared" si="5"/>
        <v>0.1195952222222222</v>
      </c>
    </row>
    <row r="104" spans="1:38" x14ac:dyDescent="0.35">
      <c r="A104" s="14" t="s">
        <v>70</v>
      </c>
      <c r="B104" s="14">
        <v>7</v>
      </c>
      <c r="C104" s="98" t="s">
        <v>44</v>
      </c>
      <c r="D104" s="14">
        <v>1</v>
      </c>
      <c r="E104" s="14">
        <v>3049</v>
      </c>
      <c r="F104" s="14">
        <v>3050</v>
      </c>
      <c r="G104" s="99" t="str">
        <f t="shared" si="6"/>
        <v>R51S7</v>
      </c>
      <c r="H104" s="99">
        <f t="array" ref="H104">MIN(IF($G$2:$G$523 = G104,$E$2:$E$523,""))</f>
        <v>3049</v>
      </c>
      <c r="I104" s="99">
        <f t="array" ref="I104">MAX(IF($G$2:$G$523 = G104,$F$2:$F$523,""))</f>
        <v>3089.8</v>
      </c>
      <c r="J104" s="99" t="str">
        <f t="shared" si="4"/>
        <v>R51</v>
      </c>
      <c r="K104" s="99" t="s">
        <v>160</v>
      </c>
      <c r="L104" s="100">
        <v>2.434564925373135</v>
      </c>
      <c r="M104" s="100">
        <v>67.141914179104475</v>
      </c>
      <c r="N104" s="100">
        <v>117.97827238805959</v>
      </c>
      <c r="O104" s="100">
        <v>102.5600097014925</v>
      </c>
      <c r="P104" s="100">
        <v>7.3207462686567151E-2</v>
      </c>
      <c r="Q104" s="112">
        <v>5.1822470149253737E-2</v>
      </c>
      <c r="R104" s="100">
        <v>6.4391940298507491E-2</v>
      </c>
      <c r="S104" s="100">
        <v>10318.16235149254</v>
      </c>
      <c r="T104" s="100">
        <v>6632.4329462686574</v>
      </c>
      <c r="U104" s="113">
        <v>1966.356479104478</v>
      </c>
      <c r="V104" s="100">
        <v>87.197202985074625</v>
      </c>
      <c r="W104" s="100">
        <v>0.81029701492537343</v>
      </c>
      <c r="X104" s="100">
        <v>3.8586067164179112</v>
      </c>
      <c r="Y104" s="100">
        <v>2.3077666666666659</v>
      </c>
      <c r="Z104" s="100">
        <v>65.648066666666679</v>
      </c>
      <c r="AA104" s="100">
        <v>112.9555666666667</v>
      </c>
      <c r="AB104" s="100">
        <v>116.6248333333333</v>
      </c>
      <c r="AC104" s="100">
        <v>0.1106</v>
      </c>
      <c r="AD104" s="100">
        <v>6.8711666666666671E-2</v>
      </c>
      <c r="AE104" s="100">
        <v>7.6173333333333329E-2</v>
      </c>
      <c r="AF104" s="100">
        <v>10245.423500000001</v>
      </c>
      <c r="AG104" s="100">
        <v>6477.2688666666663</v>
      </c>
      <c r="AH104" s="100">
        <v>1535.1541</v>
      </c>
      <c r="AI104" s="100">
        <v>57.202266666666667</v>
      </c>
      <c r="AJ104" s="100">
        <v>0.76803333333333335</v>
      </c>
      <c r="AK104" s="100">
        <v>3.830233333333334</v>
      </c>
      <c r="AL104" s="111">
        <f t="shared" si="5"/>
        <v>0.1195952222222222</v>
      </c>
    </row>
    <row r="105" spans="1:38" x14ac:dyDescent="0.35">
      <c r="A105" s="14" t="s">
        <v>70</v>
      </c>
      <c r="B105" s="14">
        <v>6</v>
      </c>
      <c r="C105" s="98" t="s">
        <v>44</v>
      </c>
      <c r="D105" s="14">
        <v>3</v>
      </c>
      <c r="E105" s="14">
        <v>3186.6</v>
      </c>
      <c r="F105" s="14">
        <v>3187.2</v>
      </c>
      <c r="G105" s="99" t="str">
        <f t="shared" si="6"/>
        <v>R51S6</v>
      </c>
      <c r="H105" s="99">
        <f t="array" ref="H105">MIN(IF($G$2:$G$523 = G105,$E$2:$E$523,""))</f>
        <v>3112</v>
      </c>
      <c r="I105" s="99">
        <f t="array" ref="I105">MAX(IF($G$2:$G$523 = G105,$F$2:$F$523,""))</f>
        <v>3187.2</v>
      </c>
      <c r="J105" s="99" t="str">
        <f t="shared" si="4"/>
        <v>R51</v>
      </c>
      <c r="K105" s="99" t="s">
        <v>160</v>
      </c>
      <c r="L105" s="100">
        <v>2.5736565040650392</v>
      </c>
      <c r="M105" s="100">
        <v>66.105954471544749</v>
      </c>
      <c r="N105" s="100">
        <v>119.8189439024391</v>
      </c>
      <c r="O105" s="100">
        <v>58.314558943089409</v>
      </c>
      <c r="P105" s="100">
        <v>6.6553252032520327E-2</v>
      </c>
      <c r="Q105" s="100">
        <v>4.2539288617886153E-2</v>
      </c>
      <c r="R105" s="100">
        <v>5.8322674796747957E-2</v>
      </c>
      <c r="S105" s="100">
        <v>10627.83076585366</v>
      </c>
      <c r="T105" s="100">
        <v>6924.284673983736</v>
      </c>
      <c r="U105" s="100">
        <v>2161.2275890243918</v>
      </c>
      <c r="V105" s="100">
        <v>55.846822357723532</v>
      </c>
      <c r="W105" s="100">
        <v>0.83391544715447086</v>
      </c>
      <c r="X105" s="100">
        <v>4.3443869918699214</v>
      </c>
      <c r="Y105" s="100">
        <v>2.3903500000000002</v>
      </c>
      <c r="Z105" s="100">
        <v>68.085700000000003</v>
      </c>
      <c r="AA105" s="100">
        <v>116.35645</v>
      </c>
      <c r="AB105" s="100">
        <v>59.375699999999988</v>
      </c>
      <c r="AC105" s="100">
        <v>0.12425</v>
      </c>
      <c r="AD105" s="100">
        <v>6.7907499999999996E-2</v>
      </c>
      <c r="AE105" s="100">
        <v>9.1060500000000003E-2</v>
      </c>
      <c r="AF105" s="100">
        <v>10792.795899999999</v>
      </c>
      <c r="AG105" s="100">
        <v>6643.37255</v>
      </c>
      <c r="AH105" s="100">
        <v>1496.5098499999999</v>
      </c>
      <c r="AI105" s="100">
        <v>84.300000000000011</v>
      </c>
      <c r="AJ105" s="100">
        <v>0.58379999999999999</v>
      </c>
      <c r="AK105" s="100">
        <v>3.69285</v>
      </c>
      <c r="AL105" s="111">
        <f t="shared" si="5"/>
        <v>0.16285377777777776</v>
      </c>
    </row>
    <row r="106" spans="1:38" x14ac:dyDescent="0.35">
      <c r="A106" s="14" t="s">
        <v>70</v>
      </c>
      <c r="B106" s="14">
        <v>6</v>
      </c>
      <c r="C106" s="98" t="s">
        <v>44</v>
      </c>
      <c r="D106" s="14">
        <v>2</v>
      </c>
      <c r="E106" s="14">
        <v>3166</v>
      </c>
      <c r="F106" s="14">
        <v>3167</v>
      </c>
      <c r="G106" s="99" t="str">
        <f t="shared" si="6"/>
        <v>R51S6</v>
      </c>
      <c r="H106" s="99">
        <f t="array" ref="H106">MIN(IF($G$2:$G$523 = G106,$E$2:$E$523,""))</f>
        <v>3112</v>
      </c>
      <c r="I106" s="99">
        <f t="array" ref="I106">MAX(IF($G$2:$G$523 = G106,$F$2:$F$523,""))</f>
        <v>3187.2</v>
      </c>
      <c r="J106" s="99" t="str">
        <f t="shared" si="4"/>
        <v>R51</v>
      </c>
      <c r="K106" s="99" t="s">
        <v>160</v>
      </c>
      <c r="L106" s="100">
        <v>2.5736565040650392</v>
      </c>
      <c r="M106" s="100">
        <v>66.105954471544749</v>
      </c>
      <c r="N106" s="100">
        <v>119.8189439024391</v>
      </c>
      <c r="O106" s="100">
        <v>58.314558943089409</v>
      </c>
      <c r="P106" s="100">
        <v>6.6553252032520327E-2</v>
      </c>
      <c r="Q106" s="100">
        <v>4.2539288617886153E-2</v>
      </c>
      <c r="R106" s="100">
        <v>5.8322674796747957E-2</v>
      </c>
      <c r="S106" s="100">
        <v>10627.83076585366</v>
      </c>
      <c r="T106" s="100">
        <v>6924.284673983736</v>
      </c>
      <c r="U106" s="100">
        <v>2161.2275890243918</v>
      </c>
      <c r="V106" s="100">
        <v>55.846822357723532</v>
      </c>
      <c r="W106" s="100">
        <v>0.83391544715447086</v>
      </c>
      <c r="X106" s="100">
        <v>4.3443869918699214</v>
      </c>
      <c r="Y106" s="100">
        <v>2.3763666666666659</v>
      </c>
      <c r="Z106" s="100">
        <v>77.946399999999997</v>
      </c>
      <c r="AA106" s="100">
        <v>135.8791333333333</v>
      </c>
      <c r="AB106" s="100">
        <v>26.851366666666671</v>
      </c>
      <c r="AC106" s="100">
        <v>0.35179999999999989</v>
      </c>
      <c r="AD106" s="100">
        <v>0.14493766666666669</v>
      </c>
      <c r="AE106" s="100">
        <v>0.18835033333333329</v>
      </c>
      <c r="AF106" s="100">
        <v>10706.022466666671</v>
      </c>
      <c r="AG106" s="100">
        <v>6731.9752666666654</v>
      </c>
      <c r="AH106" s="100">
        <v>560.28326666666669</v>
      </c>
      <c r="AI106" s="100">
        <v>34.441000000000003</v>
      </c>
      <c r="AJ106" s="100">
        <v>0.32686666666666658</v>
      </c>
      <c r="AK106" s="100">
        <v>2.538666666666666</v>
      </c>
      <c r="AL106" s="111">
        <f t="shared" si="5"/>
        <v>0.16285377777777776</v>
      </c>
    </row>
    <row r="107" spans="1:38" x14ac:dyDescent="0.35">
      <c r="A107" s="14" t="s">
        <v>70</v>
      </c>
      <c r="B107" s="14">
        <v>6</v>
      </c>
      <c r="C107" s="98" t="s">
        <v>44</v>
      </c>
      <c r="D107" s="14">
        <v>1</v>
      </c>
      <c r="E107" s="14">
        <v>3112</v>
      </c>
      <c r="F107" s="14">
        <v>3113.4</v>
      </c>
      <c r="G107" s="99" t="str">
        <f t="shared" si="6"/>
        <v>R51S6</v>
      </c>
      <c r="H107" s="99">
        <f t="array" ref="H107">MIN(IF($G$2:$G$523 = G107,$E$2:$E$523,""))</f>
        <v>3112</v>
      </c>
      <c r="I107" s="99">
        <f t="array" ref="I107">MAX(IF($G$2:$G$523 = G107,$F$2:$F$523,""))</f>
        <v>3187.2</v>
      </c>
      <c r="J107" s="99" t="str">
        <f t="shared" si="4"/>
        <v>R51</v>
      </c>
      <c r="K107" s="99" t="s">
        <v>160</v>
      </c>
      <c r="L107" s="100">
        <v>2.5736565040650392</v>
      </c>
      <c r="M107" s="100">
        <v>66.105954471544749</v>
      </c>
      <c r="N107" s="100">
        <v>119.8189439024391</v>
      </c>
      <c r="O107" s="100">
        <v>58.314558943089409</v>
      </c>
      <c r="P107" s="100">
        <v>6.6553252032520327E-2</v>
      </c>
      <c r="Q107" s="112">
        <v>4.2539288617886153E-2</v>
      </c>
      <c r="R107" s="100">
        <v>5.8322674796747957E-2</v>
      </c>
      <c r="S107" s="100">
        <v>10627.83076585366</v>
      </c>
      <c r="T107" s="100">
        <v>6924.284673983736</v>
      </c>
      <c r="U107" s="113">
        <v>2161.2275890243918</v>
      </c>
      <c r="V107" s="100">
        <v>55.846822357723532</v>
      </c>
      <c r="W107" s="100">
        <v>0.83391544715447086</v>
      </c>
      <c r="X107" s="100">
        <v>4.3443869918699214</v>
      </c>
      <c r="Y107" s="100">
        <v>2.124425</v>
      </c>
      <c r="Z107" s="100">
        <v>86.417824999999993</v>
      </c>
      <c r="AA107" s="100">
        <v>145.21452500000001</v>
      </c>
      <c r="AB107" s="100">
        <v>82.456800000000001</v>
      </c>
      <c r="AC107" s="100">
        <v>0.41017500000000001</v>
      </c>
      <c r="AD107" s="100">
        <v>0.20934150000000001</v>
      </c>
      <c r="AE107" s="100">
        <v>0.20915049999999999</v>
      </c>
      <c r="AF107" s="100">
        <v>10502.966324999999</v>
      </c>
      <c r="AG107" s="100">
        <v>6432.7602500000003</v>
      </c>
      <c r="AH107" s="100">
        <v>218.32962499999999</v>
      </c>
      <c r="AI107" s="100">
        <v>56.326549999999997</v>
      </c>
      <c r="AJ107" s="100">
        <v>0.30337500000000001</v>
      </c>
      <c r="AK107" s="100">
        <v>1.833175</v>
      </c>
      <c r="AL107" s="111">
        <f t="shared" si="5"/>
        <v>0.16285377777777776</v>
      </c>
    </row>
    <row r="108" spans="1:38" x14ac:dyDescent="0.35">
      <c r="A108" s="14" t="s">
        <v>70</v>
      </c>
      <c r="B108" s="14">
        <v>5</v>
      </c>
      <c r="C108" s="98" t="s">
        <v>44</v>
      </c>
      <c r="D108" s="14">
        <v>3</v>
      </c>
      <c r="E108" s="14">
        <v>3254</v>
      </c>
      <c r="F108" s="14">
        <v>3255.4</v>
      </c>
      <c r="G108" s="99" t="str">
        <f t="shared" si="6"/>
        <v>R51S5</v>
      </c>
      <c r="H108" s="99">
        <f t="array" ref="H108">MIN(IF($G$2:$G$523 = G108,$E$2:$E$523,""))</f>
        <v>3219</v>
      </c>
      <c r="I108" s="99">
        <f t="array" ref="I108">MAX(IF($G$2:$G$523 = G108,$F$2:$F$523,""))</f>
        <v>3255.4</v>
      </c>
      <c r="J108" s="99" t="str">
        <f t="shared" si="4"/>
        <v>R51</v>
      </c>
      <c r="K108" s="99" t="s">
        <v>160</v>
      </c>
      <c r="L108" s="100">
        <v>2.5322521008403358</v>
      </c>
      <c r="M108" s="100">
        <v>63.47678571428569</v>
      </c>
      <c r="N108" s="100">
        <v>114.5434344537815</v>
      </c>
      <c r="O108" s="100">
        <v>58.41668991596638</v>
      </c>
      <c r="P108" s="100">
        <v>7.6193277310924373E-2</v>
      </c>
      <c r="Q108" s="100">
        <v>5.0269109243697478E-2</v>
      </c>
      <c r="R108" s="100">
        <v>6.8062655462184873E-2</v>
      </c>
      <c r="S108" s="100">
        <v>10978.04273277311</v>
      </c>
      <c r="T108" s="100">
        <v>7046.875568907566</v>
      </c>
      <c r="U108" s="100">
        <v>1919.469263025208</v>
      </c>
      <c r="V108" s="100">
        <v>46.722494957983223</v>
      </c>
      <c r="W108" s="100">
        <v>0.76923865546218517</v>
      </c>
      <c r="X108" s="100">
        <v>4.3948521008403372</v>
      </c>
      <c r="Y108" s="100">
        <v>2.3037800000000002</v>
      </c>
      <c r="Z108" s="100">
        <v>72.703339999999997</v>
      </c>
      <c r="AA108" s="100">
        <v>125.81914</v>
      </c>
      <c r="AB108" s="100">
        <v>81.383700000000005</v>
      </c>
      <c r="AC108" s="100">
        <v>0.21840000000000001</v>
      </c>
      <c r="AD108" s="100">
        <v>0.1217734</v>
      </c>
      <c r="AE108" s="100">
        <v>0.13435900000000001</v>
      </c>
      <c r="AF108" s="100">
        <v>11060.42812</v>
      </c>
      <c r="AG108" s="100">
        <v>6816.9201200000007</v>
      </c>
      <c r="AH108" s="100">
        <v>766.21906000000001</v>
      </c>
      <c r="AI108" s="100">
        <v>57.255380000000002</v>
      </c>
      <c r="AJ108" s="100">
        <v>0.42796000000000001</v>
      </c>
      <c r="AK108" s="100">
        <v>2.9249999999999998</v>
      </c>
      <c r="AL108" s="111">
        <f t="shared" si="5"/>
        <v>0.11469844444444444</v>
      </c>
    </row>
    <row r="109" spans="1:38" x14ac:dyDescent="0.35">
      <c r="A109" s="14" t="s">
        <v>70</v>
      </c>
      <c r="B109" s="14">
        <v>5</v>
      </c>
      <c r="C109" s="98" t="s">
        <v>44</v>
      </c>
      <c r="D109" s="14">
        <v>2</v>
      </c>
      <c r="E109" s="14">
        <v>3233.5</v>
      </c>
      <c r="F109" s="14">
        <v>3234.3</v>
      </c>
      <c r="G109" s="99" t="str">
        <f t="shared" si="6"/>
        <v>R51S5</v>
      </c>
      <c r="H109" s="99">
        <f t="array" ref="H109">MIN(IF($G$2:$G$523 = G109,$E$2:$E$523,""))</f>
        <v>3219</v>
      </c>
      <c r="I109" s="99">
        <f t="array" ref="I109">MAX(IF($G$2:$G$523 = G109,$F$2:$F$523,""))</f>
        <v>3255.4</v>
      </c>
      <c r="J109" s="99" t="str">
        <f t="shared" si="4"/>
        <v>R51</v>
      </c>
      <c r="K109" s="99" t="s">
        <v>160</v>
      </c>
      <c r="L109" s="100">
        <v>2.5322521008403358</v>
      </c>
      <c r="M109" s="100">
        <v>63.47678571428569</v>
      </c>
      <c r="N109" s="100">
        <v>114.5434344537815</v>
      </c>
      <c r="O109" s="100">
        <v>58.41668991596638</v>
      </c>
      <c r="P109" s="100">
        <v>7.6193277310924373E-2</v>
      </c>
      <c r="Q109" s="100">
        <v>5.0269109243697478E-2</v>
      </c>
      <c r="R109" s="100">
        <v>6.8062655462184873E-2</v>
      </c>
      <c r="S109" s="100">
        <v>10978.04273277311</v>
      </c>
      <c r="T109" s="100">
        <v>7046.875568907566</v>
      </c>
      <c r="U109" s="100">
        <v>1919.469263025208</v>
      </c>
      <c r="V109" s="100">
        <v>46.722494957983223</v>
      </c>
      <c r="W109" s="100">
        <v>0.76923865546218517</v>
      </c>
      <c r="X109" s="100">
        <v>4.3948521008403372</v>
      </c>
      <c r="Y109" s="100">
        <v>2.5247999999999999</v>
      </c>
      <c r="Z109" s="100">
        <v>66.0505</v>
      </c>
      <c r="AA109" s="100">
        <v>116.3335666666667</v>
      </c>
      <c r="AB109" s="100">
        <v>36.250700000000002</v>
      </c>
      <c r="AC109" s="100">
        <v>0.14733333333333329</v>
      </c>
      <c r="AD109" s="100">
        <v>6.3222666666666663E-2</v>
      </c>
      <c r="AE109" s="100">
        <v>0.10262733333333331</v>
      </c>
      <c r="AF109" s="100">
        <v>10971.77833333333</v>
      </c>
      <c r="AG109" s="100">
        <v>6898.4070333333329</v>
      </c>
      <c r="AH109" s="100">
        <v>1600.3610333333329</v>
      </c>
      <c r="AI109" s="100">
        <v>32.474433333333337</v>
      </c>
      <c r="AJ109" s="100">
        <v>0.53003333333333336</v>
      </c>
      <c r="AK109" s="100">
        <v>4.0628000000000002</v>
      </c>
      <c r="AL109" s="111">
        <f t="shared" si="5"/>
        <v>0.11469844444444444</v>
      </c>
    </row>
    <row r="110" spans="1:38" x14ac:dyDescent="0.35">
      <c r="A110" s="14" t="s">
        <v>70</v>
      </c>
      <c r="B110" s="14">
        <v>5</v>
      </c>
      <c r="C110" s="98" t="s">
        <v>44</v>
      </c>
      <c r="D110" s="14">
        <v>1</v>
      </c>
      <c r="E110" s="14">
        <v>3219</v>
      </c>
      <c r="F110" s="14">
        <v>3219.8</v>
      </c>
      <c r="G110" s="99" t="str">
        <f t="shared" si="6"/>
        <v>R51S5</v>
      </c>
      <c r="H110" s="99">
        <f t="array" ref="H110">MIN(IF($G$2:$G$523 = G110,$E$2:$E$523,""))</f>
        <v>3219</v>
      </c>
      <c r="I110" s="99">
        <f t="array" ref="I110">MAX(IF($G$2:$G$523 = G110,$F$2:$F$523,""))</f>
        <v>3255.4</v>
      </c>
      <c r="J110" s="99" t="str">
        <f t="shared" si="4"/>
        <v>R51</v>
      </c>
      <c r="K110" s="99" t="s">
        <v>160</v>
      </c>
      <c r="L110" s="100">
        <v>2.5322521008403358</v>
      </c>
      <c r="M110" s="100">
        <v>63.47678571428569</v>
      </c>
      <c r="N110" s="100">
        <v>114.5434344537815</v>
      </c>
      <c r="O110" s="100">
        <v>58.41668991596638</v>
      </c>
      <c r="P110" s="100">
        <v>7.6193277310924373E-2</v>
      </c>
      <c r="Q110" s="112">
        <v>5.0269109243697478E-2</v>
      </c>
      <c r="R110" s="100">
        <v>6.8062655462184873E-2</v>
      </c>
      <c r="S110" s="100">
        <v>10978.04273277311</v>
      </c>
      <c r="T110" s="100">
        <v>7046.875568907566</v>
      </c>
      <c r="U110" s="113">
        <v>1919.469263025208</v>
      </c>
      <c r="V110" s="100">
        <v>46.722494957983223</v>
      </c>
      <c r="W110" s="100">
        <v>0.76923865546218517</v>
      </c>
      <c r="X110" s="100">
        <v>4.3948521008403372</v>
      </c>
      <c r="Y110" s="100">
        <v>2.5804</v>
      </c>
      <c r="Z110" s="100">
        <v>63.282350000000001</v>
      </c>
      <c r="AA110" s="100">
        <v>113.90575</v>
      </c>
      <c r="AB110" s="100">
        <v>25.2011</v>
      </c>
      <c r="AC110" s="100">
        <v>0.15679999999999999</v>
      </c>
      <c r="AD110" s="100">
        <v>6.9584000000000007E-2</v>
      </c>
      <c r="AE110" s="100">
        <v>0.107109</v>
      </c>
      <c r="AF110" s="100">
        <v>10907.4082</v>
      </c>
      <c r="AG110" s="100">
        <v>7005.5854499999996</v>
      </c>
      <c r="AH110" s="100">
        <v>1455.9837500000001</v>
      </c>
      <c r="AI110" s="100">
        <v>34.840249999999997</v>
      </c>
      <c r="AJ110" s="100">
        <v>0.51400000000000001</v>
      </c>
      <c r="AK110" s="100">
        <v>4.4742499999999996</v>
      </c>
      <c r="AL110" s="111">
        <f t="shared" si="5"/>
        <v>0.11469844444444444</v>
      </c>
    </row>
    <row r="111" spans="1:38" x14ac:dyDescent="0.35">
      <c r="A111" s="14" t="s">
        <v>70</v>
      </c>
      <c r="B111" s="14">
        <v>4</v>
      </c>
      <c r="C111" s="98" t="s">
        <v>44</v>
      </c>
      <c r="D111" s="14">
        <v>2</v>
      </c>
      <c r="E111" s="14">
        <v>3312.5</v>
      </c>
      <c r="F111" s="14">
        <v>3314</v>
      </c>
      <c r="G111" s="99" t="str">
        <f t="shared" si="6"/>
        <v>R51S4</v>
      </c>
      <c r="H111" s="99">
        <f t="array" ref="H111">MIN(IF($G$2:$G$523 = G111,$E$2:$E$523,""))</f>
        <v>3289</v>
      </c>
      <c r="I111" s="99">
        <f t="array" ref="I111">MAX(IF($G$2:$G$523 = G111,$F$2:$F$523,""))</f>
        <v>3314</v>
      </c>
      <c r="J111" s="99" t="str">
        <f t="shared" si="4"/>
        <v>R51</v>
      </c>
      <c r="K111" s="99" t="s">
        <v>160</v>
      </c>
      <c r="L111" s="100">
        <v>2.6223158536585358</v>
      </c>
      <c r="M111" s="100">
        <v>63.140065853658477</v>
      </c>
      <c r="N111" s="100">
        <v>120.5061658536586</v>
      </c>
      <c r="O111" s="100">
        <v>48.930082926829272</v>
      </c>
      <c r="P111" s="100">
        <v>0.1116365853658537</v>
      </c>
      <c r="Q111" s="100">
        <v>5.5679768292682917E-2</v>
      </c>
      <c r="R111" s="100">
        <v>9.0717231707317075E-2</v>
      </c>
      <c r="S111" s="100">
        <v>11222.44448780488</v>
      </c>
      <c r="T111" s="100">
        <v>7403.5667012195108</v>
      </c>
      <c r="U111" s="100">
        <v>1816.7079890243911</v>
      </c>
      <c r="V111" s="100">
        <v>38.205397560975619</v>
      </c>
      <c r="W111" s="100">
        <v>0.70195853658536578</v>
      </c>
      <c r="X111" s="100">
        <v>4.3092341463414634</v>
      </c>
      <c r="Y111" s="100">
        <v>2.4569000000000001</v>
      </c>
      <c r="Z111" s="100">
        <v>65.447680000000005</v>
      </c>
      <c r="AA111" s="100">
        <v>114.74594</v>
      </c>
      <c r="AB111" s="100">
        <v>81.756939999999986</v>
      </c>
      <c r="AC111" s="100">
        <v>0.13877999999999999</v>
      </c>
      <c r="AD111" s="100">
        <v>7.9537800000000006E-2</v>
      </c>
      <c r="AE111" s="100">
        <v>9.8553199999999994E-2</v>
      </c>
      <c r="AF111" s="100">
        <v>11291.537319999999</v>
      </c>
      <c r="AG111" s="100">
        <v>6983.2301799999996</v>
      </c>
      <c r="AH111" s="100">
        <v>1295.75028</v>
      </c>
      <c r="AI111" s="100">
        <v>65.143699999999995</v>
      </c>
      <c r="AJ111" s="100">
        <v>0.54540000000000011</v>
      </c>
      <c r="AK111" s="100">
        <v>4.0462799999999994</v>
      </c>
      <c r="AL111" s="111">
        <f t="shared" si="5"/>
        <v>0.11999309999999999</v>
      </c>
    </row>
    <row r="112" spans="1:38" x14ac:dyDescent="0.35">
      <c r="A112" s="14" t="s">
        <v>70</v>
      </c>
      <c r="B112" s="14">
        <v>4</v>
      </c>
      <c r="C112" s="98" t="s">
        <v>44</v>
      </c>
      <c r="D112" s="14">
        <v>1</v>
      </c>
      <c r="E112" s="14">
        <v>3289</v>
      </c>
      <c r="F112" s="14">
        <v>3290.5</v>
      </c>
      <c r="G112" s="99" t="str">
        <f t="shared" si="6"/>
        <v>R51S4</v>
      </c>
      <c r="H112" s="99">
        <f t="array" ref="H112">MIN(IF($G$2:$G$523 = G112,$E$2:$E$523,""))</f>
        <v>3289</v>
      </c>
      <c r="I112" s="99">
        <f t="array" ref="I112">MAX(IF($G$2:$G$523 = G112,$F$2:$F$523,""))</f>
        <v>3314</v>
      </c>
      <c r="J112" s="99" t="str">
        <f t="shared" si="4"/>
        <v>R51</v>
      </c>
      <c r="K112" s="99" t="s">
        <v>160</v>
      </c>
      <c r="L112" s="100">
        <v>2.6223158536585358</v>
      </c>
      <c r="M112" s="100">
        <v>63.140065853658477</v>
      </c>
      <c r="N112" s="100">
        <v>120.5061658536586</v>
      </c>
      <c r="O112" s="100">
        <v>48.930082926829272</v>
      </c>
      <c r="P112" s="100">
        <v>0.1116365853658537</v>
      </c>
      <c r="Q112" s="112">
        <v>5.5679768292682917E-2</v>
      </c>
      <c r="R112" s="100">
        <v>9.0717231707317075E-2</v>
      </c>
      <c r="S112" s="100">
        <v>11222.44448780488</v>
      </c>
      <c r="T112" s="100">
        <v>7403.5667012195108</v>
      </c>
      <c r="U112" s="113">
        <v>1816.7079890243911</v>
      </c>
      <c r="V112" s="100">
        <v>38.205397560975619</v>
      </c>
      <c r="W112" s="100">
        <v>0.70195853658536578</v>
      </c>
      <c r="X112" s="100">
        <v>4.3092341463414634</v>
      </c>
      <c r="Y112" s="100">
        <v>2.5371000000000001</v>
      </c>
      <c r="Z112" s="100">
        <v>60.688459999999999</v>
      </c>
      <c r="AA112" s="100">
        <v>115.22774</v>
      </c>
      <c r="AB112" s="100">
        <v>48.944779999999987</v>
      </c>
      <c r="AC112" s="100">
        <v>0.23572000000000001</v>
      </c>
      <c r="AD112" s="100">
        <v>0.1177144</v>
      </c>
      <c r="AE112" s="100">
        <v>0.141433</v>
      </c>
      <c r="AF112" s="100">
        <v>11174.286700000001</v>
      </c>
      <c r="AG112" s="100">
        <v>7405.6630800000003</v>
      </c>
      <c r="AH112" s="100">
        <v>836.69767999999988</v>
      </c>
      <c r="AI112" s="100">
        <v>57.473820000000003</v>
      </c>
      <c r="AJ112" s="100">
        <v>0.42026000000000002</v>
      </c>
      <c r="AK112" s="100">
        <v>4.3944200000000002</v>
      </c>
      <c r="AL112" s="111">
        <f t="shared" si="5"/>
        <v>0.11999309999999999</v>
      </c>
    </row>
    <row r="113" spans="1:38" x14ac:dyDescent="0.35">
      <c r="A113" s="14" t="s">
        <v>70</v>
      </c>
      <c r="B113" s="14">
        <v>3</v>
      </c>
      <c r="C113" s="98" t="s">
        <v>44</v>
      </c>
      <c r="D113" s="14">
        <v>2</v>
      </c>
      <c r="E113" s="14">
        <v>3368.5</v>
      </c>
      <c r="F113" s="14">
        <v>3370</v>
      </c>
      <c r="G113" s="99" t="str">
        <f t="shared" si="6"/>
        <v>R51S3</v>
      </c>
      <c r="H113" s="99">
        <f t="array" ref="H113">MIN(IF($G$2:$G$523 = G113,$E$2:$E$523,""))</f>
        <v>3358</v>
      </c>
      <c r="I113" s="99">
        <f t="array" ref="I113">MAX(IF($G$2:$G$523 = G113,$F$2:$F$523,""))</f>
        <v>3370</v>
      </c>
      <c r="J113" s="99" t="str">
        <f t="shared" si="4"/>
        <v>R51</v>
      </c>
      <c r="K113" s="99" t="s">
        <v>160</v>
      </c>
      <c r="L113" s="100">
        <v>2.5955282051282049</v>
      </c>
      <c r="M113" s="100">
        <v>65.318615384615399</v>
      </c>
      <c r="N113" s="100">
        <v>114.12876923076919</v>
      </c>
      <c r="O113" s="100">
        <v>83.985774358974382</v>
      </c>
      <c r="P113" s="100">
        <v>6.628205128205128E-2</v>
      </c>
      <c r="Q113" s="100">
        <v>4.1958435897435913E-2</v>
      </c>
      <c r="R113" s="100">
        <v>6.9256205128205142E-2</v>
      </c>
      <c r="S113" s="100">
        <v>11498.053182051281</v>
      </c>
      <c r="T113" s="100">
        <v>7032.8673435897408</v>
      </c>
      <c r="U113" s="100">
        <v>1998.869215384615</v>
      </c>
      <c r="V113" s="100">
        <v>31.935617948717962</v>
      </c>
      <c r="W113" s="100">
        <v>0.75592820512820513</v>
      </c>
      <c r="X113" s="100">
        <v>4.4179461538461533</v>
      </c>
      <c r="Y113" s="100">
        <v>2.6488800000000001</v>
      </c>
      <c r="Z113" s="100">
        <v>65.014560000000003</v>
      </c>
      <c r="AA113" s="100">
        <v>113.66596</v>
      </c>
      <c r="AB113" s="100">
        <v>57.471220000000002</v>
      </c>
      <c r="AC113" s="100">
        <v>0.12039999999999999</v>
      </c>
      <c r="AD113" s="100">
        <v>5.2463399999999993E-2</v>
      </c>
      <c r="AE113" s="100">
        <v>8.8919200000000004E-2</v>
      </c>
      <c r="AF113" s="100">
        <v>11518.781059999999</v>
      </c>
      <c r="AG113" s="100">
        <v>7044.5591799999993</v>
      </c>
      <c r="AH113" s="100">
        <v>1770.4372000000001</v>
      </c>
      <c r="AI113" s="100">
        <v>26.182300000000001</v>
      </c>
      <c r="AJ113" s="100">
        <v>0.59881999999999991</v>
      </c>
      <c r="AK113" s="100">
        <v>4.5635400000000006</v>
      </c>
      <c r="AL113" s="111">
        <f t="shared" si="5"/>
        <v>9.0358899999999992E-2</v>
      </c>
    </row>
    <row r="114" spans="1:38" x14ac:dyDescent="0.35">
      <c r="A114" s="14" t="s">
        <v>70</v>
      </c>
      <c r="B114" s="14">
        <v>3</v>
      </c>
      <c r="C114" s="98" t="s">
        <v>44</v>
      </c>
      <c r="D114" s="14">
        <v>1</v>
      </c>
      <c r="E114" s="14">
        <v>3358</v>
      </c>
      <c r="F114" s="14">
        <v>3359.5</v>
      </c>
      <c r="G114" s="99" t="str">
        <f t="shared" si="6"/>
        <v>R51S3</v>
      </c>
      <c r="H114" s="99">
        <f t="array" ref="H114">MIN(IF($G$2:$G$523 = G114,$E$2:$E$523,""))</f>
        <v>3358</v>
      </c>
      <c r="I114" s="99">
        <f t="array" ref="I114">MAX(IF($G$2:$G$523 = G114,$F$2:$F$523,""))</f>
        <v>3370</v>
      </c>
      <c r="J114" s="99" t="str">
        <f t="shared" si="4"/>
        <v>R51</v>
      </c>
      <c r="K114" s="99" t="s">
        <v>160</v>
      </c>
      <c r="L114" s="100">
        <v>2.5955282051282049</v>
      </c>
      <c r="M114" s="100">
        <v>65.318615384615399</v>
      </c>
      <c r="N114" s="100">
        <v>114.12876923076919</v>
      </c>
      <c r="O114" s="100">
        <v>83.985774358974382</v>
      </c>
      <c r="P114" s="100">
        <v>6.628205128205128E-2</v>
      </c>
      <c r="Q114" s="112">
        <v>4.1958435897435913E-2</v>
      </c>
      <c r="R114" s="100">
        <v>6.9256205128205142E-2</v>
      </c>
      <c r="S114" s="100">
        <v>11498.053182051281</v>
      </c>
      <c r="T114" s="100">
        <v>7032.8673435897408</v>
      </c>
      <c r="U114" s="113">
        <v>1998.869215384615</v>
      </c>
      <c r="V114" s="100">
        <v>31.935617948717962</v>
      </c>
      <c r="W114" s="100">
        <v>0.75592820512820513</v>
      </c>
      <c r="X114" s="100">
        <v>4.4179461538461533</v>
      </c>
      <c r="Y114" s="100">
        <v>2.5249000000000001</v>
      </c>
      <c r="Z114" s="100">
        <v>68.338639999999998</v>
      </c>
      <c r="AA114" s="100">
        <v>118.42598</v>
      </c>
      <c r="AB114" s="100">
        <v>73.624959999999987</v>
      </c>
      <c r="AC114" s="100">
        <v>0.12762000000000001</v>
      </c>
      <c r="AD114" s="100">
        <v>4.9803600000000003E-2</v>
      </c>
      <c r="AE114" s="100">
        <v>9.1798599999999994E-2</v>
      </c>
      <c r="AF114" s="100">
        <v>11479.874019999999</v>
      </c>
      <c r="AG114" s="100">
        <v>6970.2802800000009</v>
      </c>
      <c r="AH114" s="100">
        <v>1840.9797799999999</v>
      </c>
      <c r="AI114" s="100">
        <v>33.825719999999997</v>
      </c>
      <c r="AJ114" s="100">
        <v>0.60797999999999996</v>
      </c>
      <c r="AK114" s="100">
        <v>3.8368199999999999</v>
      </c>
      <c r="AL114" s="111">
        <f t="shared" si="5"/>
        <v>9.0358899999999992E-2</v>
      </c>
    </row>
    <row r="115" spans="1:38" x14ac:dyDescent="0.35">
      <c r="A115" s="14" t="s">
        <v>70</v>
      </c>
      <c r="B115" s="14">
        <v>2</v>
      </c>
      <c r="C115" s="98" t="s">
        <v>44</v>
      </c>
      <c r="D115" s="14">
        <v>3</v>
      </c>
      <c r="E115" s="14">
        <v>3432</v>
      </c>
      <c r="F115" s="14">
        <v>3433</v>
      </c>
      <c r="G115" s="99" t="str">
        <f t="shared" si="6"/>
        <v>R51S2</v>
      </c>
      <c r="H115" s="99">
        <f t="array" ref="H115">MIN(IF($G$2:$G$523 = G115,$E$2:$E$523,""))</f>
        <v>3398</v>
      </c>
      <c r="I115" s="99">
        <f t="array" ref="I115">MAX(IF($G$2:$G$523 = G115,$F$2:$F$523,""))</f>
        <v>3433</v>
      </c>
      <c r="J115" s="99" t="str">
        <f t="shared" si="4"/>
        <v>R51</v>
      </c>
      <c r="K115" s="99" t="s">
        <v>160</v>
      </c>
      <c r="L115" s="100">
        <v>2.5594521739130438</v>
      </c>
      <c r="M115" s="100">
        <v>62.066010434782612</v>
      </c>
      <c r="N115" s="100">
        <v>110.13247565217389</v>
      </c>
      <c r="O115" s="100">
        <v>61.168656521739102</v>
      </c>
      <c r="P115" s="100">
        <v>0.1229617391304348</v>
      </c>
      <c r="Q115" s="100">
        <v>7.4451208695652166E-2</v>
      </c>
      <c r="R115" s="100">
        <v>8.7508278260869557E-2</v>
      </c>
      <c r="S115" s="100">
        <v>11701.415047826091</v>
      </c>
      <c r="T115" s="100">
        <v>7209.9837686956535</v>
      </c>
      <c r="U115" s="100">
        <v>1521.9422130434789</v>
      </c>
      <c r="V115" s="100">
        <v>46.213640869565218</v>
      </c>
      <c r="W115" s="100">
        <v>0.63675826086956533</v>
      </c>
      <c r="X115" s="100">
        <v>4.9742504347826086</v>
      </c>
      <c r="Y115" s="100">
        <v>2.45445</v>
      </c>
      <c r="Z115" s="100">
        <v>67.81687500000001</v>
      </c>
      <c r="AA115" s="100">
        <v>116.665575</v>
      </c>
      <c r="AB115" s="100">
        <v>78.203824999999995</v>
      </c>
      <c r="AC115" s="100">
        <v>0.18615000000000001</v>
      </c>
      <c r="AD115" s="100">
        <v>0.11017325</v>
      </c>
      <c r="AE115" s="100">
        <v>0.12013175</v>
      </c>
      <c r="AF115" s="100">
        <v>11781.088374999999</v>
      </c>
      <c r="AG115" s="100">
        <v>7013.1078999999991</v>
      </c>
      <c r="AH115" s="100">
        <v>917.01049999999998</v>
      </c>
      <c r="AI115" s="100">
        <v>41.032499999999999</v>
      </c>
      <c r="AJ115" s="100">
        <v>0.47657500000000003</v>
      </c>
      <c r="AK115" s="100">
        <v>3.8130500000000001</v>
      </c>
      <c r="AL115" s="111">
        <f t="shared" si="5"/>
        <v>0.10383602777777777</v>
      </c>
    </row>
    <row r="116" spans="1:38" x14ac:dyDescent="0.35">
      <c r="A116" s="14" t="s">
        <v>70</v>
      </c>
      <c r="B116" s="14">
        <v>2</v>
      </c>
      <c r="C116" s="98" t="s">
        <v>44</v>
      </c>
      <c r="D116" s="14">
        <v>2</v>
      </c>
      <c r="E116" s="14">
        <v>3418</v>
      </c>
      <c r="F116" s="14">
        <v>3419</v>
      </c>
      <c r="G116" s="99" t="str">
        <f t="shared" si="6"/>
        <v>R51S2</v>
      </c>
      <c r="H116" s="99">
        <f t="array" ref="H116">MIN(IF($G$2:$G$523 = G116,$E$2:$E$523,""))</f>
        <v>3398</v>
      </c>
      <c r="I116" s="99">
        <f t="array" ref="I116">MAX(IF($G$2:$G$523 = G116,$F$2:$F$523,""))</f>
        <v>3433</v>
      </c>
      <c r="J116" s="99" t="str">
        <f t="shared" si="4"/>
        <v>R51</v>
      </c>
      <c r="K116" s="99" t="s">
        <v>160</v>
      </c>
      <c r="L116" s="100">
        <v>2.5594521739130438</v>
      </c>
      <c r="M116" s="100">
        <v>62.066010434782612</v>
      </c>
      <c r="N116" s="100">
        <v>110.13247565217389</v>
      </c>
      <c r="O116" s="100">
        <v>61.168656521739102</v>
      </c>
      <c r="P116" s="100">
        <v>0.1229617391304348</v>
      </c>
      <c r="Q116" s="100">
        <v>7.4451208695652166E-2</v>
      </c>
      <c r="R116" s="100">
        <v>8.7508278260869557E-2</v>
      </c>
      <c r="S116" s="100">
        <v>11701.415047826091</v>
      </c>
      <c r="T116" s="100">
        <v>7209.9837686956535</v>
      </c>
      <c r="U116" s="100">
        <v>1521.9422130434789</v>
      </c>
      <c r="V116" s="100">
        <v>46.213640869565218</v>
      </c>
      <c r="W116" s="100">
        <v>0.63675826086956533</v>
      </c>
      <c r="X116" s="100">
        <v>4.9742504347826086</v>
      </c>
      <c r="Y116" s="100">
        <v>2.473325</v>
      </c>
      <c r="Z116" s="100">
        <v>66.448125000000005</v>
      </c>
      <c r="AA116" s="100">
        <v>112.72615</v>
      </c>
      <c r="AB116" s="100">
        <v>74.05680000000001</v>
      </c>
      <c r="AC116" s="100">
        <v>0.16184999999999999</v>
      </c>
      <c r="AD116" s="100">
        <v>0.10393875</v>
      </c>
      <c r="AE116" s="100">
        <v>0.109543</v>
      </c>
      <c r="AF116" s="100">
        <v>11729.102500000001</v>
      </c>
      <c r="AG116" s="100">
        <v>6894.9644749999998</v>
      </c>
      <c r="AH116" s="100">
        <v>963.23840000000007</v>
      </c>
      <c r="AI116" s="100">
        <v>63.056849999999997</v>
      </c>
      <c r="AJ116" s="100">
        <v>0.50392499999999996</v>
      </c>
      <c r="AK116" s="100">
        <v>4.1621249999999996</v>
      </c>
      <c r="AL116" s="111">
        <f t="shared" si="5"/>
        <v>0.10383602777777777</v>
      </c>
    </row>
    <row r="117" spans="1:38" x14ac:dyDescent="0.35">
      <c r="A117" s="14" t="s">
        <v>70</v>
      </c>
      <c r="B117" s="14">
        <v>2</v>
      </c>
      <c r="C117" s="98" t="s">
        <v>44</v>
      </c>
      <c r="D117" s="14">
        <v>1</v>
      </c>
      <c r="E117" s="14">
        <v>3398</v>
      </c>
      <c r="F117" s="14">
        <v>3399</v>
      </c>
      <c r="G117" s="99" t="str">
        <f t="shared" si="6"/>
        <v>R51S2</v>
      </c>
      <c r="H117" s="99">
        <f t="array" ref="H117">MIN(IF($G$2:$G$523 = G117,$E$2:$E$523,""))</f>
        <v>3398</v>
      </c>
      <c r="I117" s="99">
        <f t="array" ref="I117">MAX(IF($G$2:$G$523 = G117,$F$2:$F$523,""))</f>
        <v>3433</v>
      </c>
      <c r="J117" s="99" t="str">
        <f t="shared" si="4"/>
        <v>R51</v>
      </c>
      <c r="K117" s="99" t="s">
        <v>160</v>
      </c>
      <c r="L117" s="100">
        <v>2.5594521739130438</v>
      </c>
      <c r="M117" s="100">
        <v>62.066010434782612</v>
      </c>
      <c r="N117" s="100">
        <v>110.13247565217389</v>
      </c>
      <c r="O117" s="100">
        <v>61.168656521739102</v>
      </c>
      <c r="P117" s="100">
        <v>0.1229617391304348</v>
      </c>
      <c r="Q117" s="112">
        <v>7.4451208695652166E-2</v>
      </c>
      <c r="R117" s="100">
        <v>8.7508278260869557E-2</v>
      </c>
      <c r="S117" s="100">
        <v>11701.415047826091</v>
      </c>
      <c r="T117" s="100">
        <v>7209.9837686956535</v>
      </c>
      <c r="U117" s="113">
        <v>1521.9422130434789</v>
      </c>
      <c r="V117" s="100">
        <v>46.213640869565218</v>
      </c>
      <c r="W117" s="100">
        <v>0.63675826086956533</v>
      </c>
      <c r="X117" s="100">
        <v>4.9742504347826086</v>
      </c>
      <c r="Y117" s="100">
        <v>2.6309</v>
      </c>
      <c r="Z117" s="100">
        <v>63.239199999999997</v>
      </c>
      <c r="AA117" s="100">
        <v>114.32056666666671</v>
      </c>
      <c r="AB117" s="100">
        <v>31.146899999999999</v>
      </c>
      <c r="AC117" s="100">
        <v>0.1066333333333333</v>
      </c>
      <c r="AD117" s="100">
        <v>5.9306999999999999E-2</v>
      </c>
      <c r="AE117" s="100">
        <v>8.1833333333333327E-2</v>
      </c>
      <c r="AF117" s="100">
        <v>11626.2868</v>
      </c>
      <c r="AG117" s="100">
        <v>7304.3720666666668</v>
      </c>
      <c r="AH117" s="100">
        <v>1640.1503</v>
      </c>
      <c r="AI117" s="100">
        <v>35.374133333333333</v>
      </c>
      <c r="AJ117" s="100">
        <v>0.63656666666666661</v>
      </c>
      <c r="AK117" s="100">
        <v>4.5593666666666666</v>
      </c>
      <c r="AL117" s="111">
        <f t="shared" si="5"/>
        <v>0.10383602777777777</v>
      </c>
    </row>
    <row r="118" spans="1:38" x14ac:dyDescent="0.35">
      <c r="A118" s="14" t="s">
        <v>70</v>
      </c>
      <c r="B118" s="14">
        <v>1</v>
      </c>
      <c r="C118" s="98" t="s">
        <v>44</v>
      </c>
      <c r="D118" s="14">
        <v>3</v>
      </c>
      <c r="E118" s="14">
        <v>3502</v>
      </c>
      <c r="F118" s="14">
        <v>3503</v>
      </c>
      <c r="G118" s="99" t="str">
        <f t="shared" si="6"/>
        <v>R51S1</v>
      </c>
      <c r="H118" s="99">
        <f t="array" ref="H118">MIN(IF($G$2:$G$523 = G118,$E$2:$E$523,""))</f>
        <v>3458</v>
      </c>
      <c r="I118" s="99">
        <f t="array" ref="I118">MAX(IF($G$2:$G$523 = G118,$F$2:$F$523,""))</f>
        <v>3503</v>
      </c>
      <c r="J118" s="99" t="str">
        <f t="shared" si="4"/>
        <v>R51</v>
      </c>
      <c r="K118" s="99" t="s">
        <v>160</v>
      </c>
      <c r="L118" s="100">
        <v>2.5365884353741479</v>
      </c>
      <c r="M118" s="100">
        <v>59.64686054421766</v>
      </c>
      <c r="N118" s="100">
        <v>107.1630285714286</v>
      </c>
      <c r="O118" s="100">
        <v>82.545829931972762</v>
      </c>
      <c r="P118" s="100">
        <v>6.3772108843537373E-2</v>
      </c>
      <c r="Q118" s="100">
        <v>4.9692863945578217E-2</v>
      </c>
      <c r="R118" s="100">
        <v>7.1879462585033971E-2</v>
      </c>
      <c r="S118" s="100">
        <v>11961.228778231291</v>
      </c>
      <c r="T118" s="100">
        <v>7383.227978911561</v>
      </c>
      <c r="U118" s="100">
        <v>1866.554412244898</v>
      </c>
      <c r="V118" s="100">
        <v>35.423029931972778</v>
      </c>
      <c r="W118" s="100">
        <v>0.72428775510204058</v>
      </c>
      <c r="X118" s="100">
        <v>5.1839197278911566</v>
      </c>
      <c r="Y118" s="100">
        <v>2.6875666666666671</v>
      </c>
      <c r="Z118" s="100">
        <v>64.979066666666668</v>
      </c>
      <c r="AA118" s="100">
        <v>116.6667666666667</v>
      </c>
      <c r="AB118" s="100">
        <v>53.794133333333342</v>
      </c>
      <c r="AC118" s="100">
        <v>7.4799999999999991E-2</v>
      </c>
      <c r="AD118" s="100">
        <v>3.0142666666666668E-2</v>
      </c>
      <c r="AE118" s="100">
        <v>8.2225333333333331E-2</v>
      </c>
      <c r="AF118" s="100">
        <v>12050.81706666667</v>
      </c>
      <c r="AG118" s="100">
        <v>7411.1264666666657</v>
      </c>
      <c r="AH118" s="100">
        <v>2257.1439</v>
      </c>
      <c r="AI118" s="100">
        <v>13.42196666666667</v>
      </c>
      <c r="AJ118" s="100">
        <v>0.6317666666666667</v>
      </c>
      <c r="AK118" s="100">
        <v>4.4261000000000008</v>
      </c>
      <c r="AL118" s="111">
        <f t="shared" si="5"/>
        <v>8.6508111111111119E-2</v>
      </c>
    </row>
    <row r="119" spans="1:38" x14ac:dyDescent="0.35">
      <c r="A119" s="14" t="s">
        <v>70</v>
      </c>
      <c r="B119" s="14">
        <v>1</v>
      </c>
      <c r="C119" s="98" t="s">
        <v>44</v>
      </c>
      <c r="D119" s="14">
        <v>2</v>
      </c>
      <c r="E119" s="14">
        <v>3470</v>
      </c>
      <c r="F119" s="14">
        <v>3471</v>
      </c>
      <c r="G119" s="99" t="str">
        <f t="shared" si="6"/>
        <v>R51S1</v>
      </c>
      <c r="H119" s="99">
        <f t="array" ref="H119">MIN(IF($G$2:$G$523 = G119,$E$2:$E$523,""))</f>
        <v>3458</v>
      </c>
      <c r="I119" s="99">
        <f t="array" ref="I119">MAX(IF($G$2:$G$523 = G119,$F$2:$F$523,""))</f>
        <v>3503</v>
      </c>
      <c r="J119" s="99" t="str">
        <f t="shared" si="4"/>
        <v>R51</v>
      </c>
      <c r="K119" s="99" t="s">
        <v>160</v>
      </c>
      <c r="L119" s="100">
        <v>2.5365884353741479</v>
      </c>
      <c r="M119" s="100">
        <v>59.64686054421766</v>
      </c>
      <c r="N119" s="100">
        <v>107.1630285714286</v>
      </c>
      <c r="O119" s="100">
        <v>82.545829931972762</v>
      </c>
      <c r="P119" s="100">
        <v>6.3772108843537373E-2</v>
      </c>
      <c r="Q119" s="100">
        <v>4.9692863945578217E-2</v>
      </c>
      <c r="R119" s="100">
        <v>7.1879462585033971E-2</v>
      </c>
      <c r="S119" s="100">
        <v>11961.228778231291</v>
      </c>
      <c r="T119" s="100">
        <v>7383.227978911561</v>
      </c>
      <c r="U119" s="100">
        <v>1866.554412244898</v>
      </c>
      <c r="V119" s="100">
        <v>35.423029931972778</v>
      </c>
      <c r="W119" s="100">
        <v>0.72428775510204058</v>
      </c>
      <c r="X119" s="100">
        <v>5.1839197278911566</v>
      </c>
      <c r="Y119" s="100">
        <v>2.4462666666666668</v>
      </c>
      <c r="Z119" s="100">
        <v>64.532766666666674</v>
      </c>
      <c r="AA119" s="100">
        <v>114.4469</v>
      </c>
      <c r="AB119" s="100">
        <v>108.93316666666669</v>
      </c>
      <c r="AC119" s="100">
        <v>0.21093333333333331</v>
      </c>
      <c r="AD119" s="100">
        <v>9.5325333333333331E-2</v>
      </c>
      <c r="AE119" s="100">
        <v>0.10263566666666669</v>
      </c>
      <c r="AF119" s="100">
        <v>11924.638000000001</v>
      </c>
      <c r="AG119" s="100">
        <v>7281.2381333333324</v>
      </c>
      <c r="AH119" s="100">
        <v>1070.3583333333329</v>
      </c>
      <c r="AI119" s="100">
        <v>43.142733333333332</v>
      </c>
      <c r="AJ119" s="100">
        <v>0.51860000000000006</v>
      </c>
      <c r="AK119" s="100">
        <v>4.0827666666666671</v>
      </c>
      <c r="AL119" s="111">
        <f t="shared" si="5"/>
        <v>8.6508111111111119E-2</v>
      </c>
    </row>
    <row r="120" spans="1:38" x14ac:dyDescent="0.35">
      <c r="A120" s="14" t="s">
        <v>70</v>
      </c>
      <c r="B120" s="14">
        <v>1</v>
      </c>
      <c r="C120" s="98" t="s">
        <v>44</v>
      </c>
      <c r="D120" s="14">
        <v>1</v>
      </c>
      <c r="E120" s="14">
        <v>3458</v>
      </c>
      <c r="F120" s="14">
        <v>3459</v>
      </c>
      <c r="G120" s="99" t="str">
        <f t="shared" si="6"/>
        <v>R51S1</v>
      </c>
      <c r="H120" s="99">
        <f t="array" ref="H120">MIN(IF($G$2:$G$523 = G120,$E$2:$E$523,""))</f>
        <v>3458</v>
      </c>
      <c r="I120" s="99">
        <f t="array" ref="I120">MAX(IF($G$2:$G$523 = G120,$F$2:$F$523,""))</f>
        <v>3503</v>
      </c>
      <c r="J120" s="99" t="str">
        <f t="shared" si="4"/>
        <v>R51</v>
      </c>
      <c r="K120" s="99" t="s">
        <v>160</v>
      </c>
      <c r="L120" s="100">
        <v>2.5365884353741479</v>
      </c>
      <c r="M120" s="100">
        <v>59.64686054421766</v>
      </c>
      <c r="N120" s="100">
        <v>107.1630285714286</v>
      </c>
      <c r="O120" s="100">
        <v>82.545829931972762</v>
      </c>
      <c r="P120" s="100">
        <v>6.3772108843537373E-2</v>
      </c>
      <c r="Q120" s="112">
        <v>4.9692863945578217E-2</v>
      </c>
      <c r="R120" s="100">
        <v>7.1879462585033971E-2</v>
      </c>
      <c r="S120" s="100">
        <v>11961.228778231291</v>
      </c>
      <c r="T120" s="100">
        <v>7383.227978911561</v>
      </c>
      <c r="U120" s="113">
        <v>1866.554412244898</v>
      </c>
      <c r="V120" s="100">
        <v>35.423029931972778</v>
      </c>
      <c r="W120" s="100">
        <v>0.72428775510204058</v>
      </c>
      <c r="X120" s="100">
        <v>5.1839197278911566</v>
      </c>
      <c r="Y120" s="100">
        <v>2.4637666666666669</v>
      </c>
      <c r="Z120" s="100">
        <v>61.149299999999997</v>
      </c>
      <c r="AA120" s="100">
        <v>110.63986666666671</v>
      </c>
      <c r="AB120" s="100">
        <v>121.24769999999999</v>
      </c>
      <c r="AC120" s="100">
        <v>2.113333333333333E-2</v>
      </c>
      <c r="AD120" s="100">
        <v>6.1874333333333337E-2</v>
      </c>
      <c r="AE120" s="100">
        <v>7.4663333333333318E-2</v>
      </c>
      <c r="AF120" s="100">
        <v>11869.583366666669</v>
      </c>
      <c r="AG120" s="100">
        <v>7398.1752999999999</v>
      </c>
      <c r="AH120" s="100">
        <v>1591.2312999999999</v>
      </c>
      <c r="AI120" s="100">
        <v>48.876866666666658</v>
      </c>
      <c r="AJ120" s="100">
        <v>0.67083333333333339</v>
      </c>
      <c r="AK120" s="100">
        <v>4.5637666666666661</v>
      </c>
      <c r="AL120" s="111">
        <f t="shared" si="5"/>
        <v>8.6508111111111119E-2</v>
      </c>
    </row>
    <row r="121" spans="1:38" x14ac:dyDescent="0.35">
      <c r="A121" s="14" t="s">
        <v>71</v>
      </c>
      <c r="B121" s="14">
        <v>7</v>
      </c>
      <c r="C121" s="98" t="s">
        <v>72</v>
      </c>
      <c r="D121" s="14">
        <v>4</v>
      </c>
      <c r="E121" s="14">
        <v>2916</v>
      </c>
      <c r="F121" s="14">
        <v>2916.8</v>
      </c>
      <c r="G121" s="99" t="str">
        <f t="shared" si="6"/>
        <v>R52S7</v>
      </c>
      <c r="H121" s="99">
        <f t="array" ref="H121">MIN(IF($G$2:$G$523 = G121,$E$2:$E$523,""))</f>
        <v>2879.2</v>
      </c>
      <c r="I121" s="99">
        <f t="array" ref="I121">MAX(IF($G$2:$G$523 = G121,$F$2:$F$523,""))</f>
        <v>2916.8</v>
      </c>
      <c r="J121" s="99" t="str">
        <f t="shared" si="4"/>
        <v>R52</v>
      </c>
      <c r="K121" s="99" t="s">
        <v>161</v>
      </c>
      <c r="L121" s="100">
        <v>2.564626829268291</v>
      </c>
      <c r="M121" s="100">
        <v>73.564265853658526</v>
      </c>
      <c r="N121" s="100">
        <v>130.27589756097561</v>
      </c>
      <c r="O121" s="100">
        <v>59.932618699186989</v>
      </c>
      <c r="P121" s="100">
        <v>0.36743089430894288</v>
      </c>
      <c r="Q121" s="100">
        <v>6.8386991869918701E-2</v>
      </c>
      <c r="R121" s="100">
        <v>0.11194878048780491</v>
      </c>
      <c r="S121" s="100">
        <v>9381.649047154473</v>
      </c>
      <c r="T121" s="100">
        <v>6469.4974853658496</v>
      </c>
      <c r="U121" s="100">
        <v>1614.1564447154469</v>
      </c>
      <c r="V121" s="100"/>
      <c r="W121" s="100"/>
      <c r="X121" s="100">
        <v>3.1141463414634152</v>
      </c>
      <c r="Y121" s="100">
        <v>2.555133333333333</v>
      </c>
      <c r="Z121" s="100">
        <v>74.815333333333328</v>
      </c>
      <c r="AA121" s="100">
        <v>129.8031</v>
      </c>
      <c r="AB121" s="100">
        <v>50.986933333333333</v>
      </c>
      <c r="AC121" s="100">
        <v>0.21183333333333329</v>
      </c>
      <c r="AD121" s="100">
        <v>0.1062333333333333</v>
      </c>
      <c r="AE121" s="100">
        <v>0.13423333333333329</v>
      </c>
      <c r="AF121" s="100">
        <v>9452.0296333333335</v>
      </c>
      <c r="AG121" s="100">
        <v>6470.7714666666661</v>
      </c>
      <c r="AH121" s="100">
        <v>938.82323333333341</v>
      </c>
      <c r="AI121" s="100"/>
      <c r="AJ121" s="100"/>
      <c r="AK121" s="100">
        <v>2.805533333333333</v>
      </c>
      <c r="AL121" s="111">
        <f t="shared" si="5"/>
        <v>0.1585333333333333</v>
      </c>
    </row>
    <row r="122" spans="1:38" x14ac:dyDescent="0.35">
      <c r="A122" s="14" t="s">
        <v>71</v>
      </c>
      <c r="B122" s="14">
        <v>7</v>
      </c>
      <c r="C122" s="98" t="s">
        <v>72</v>
      </c>
      <c r="D122" s="14">
        <v>3</v>
      </c>
      <c r="E122" s="14">
        <v>2910</v>
      </c>
      <c r="F122" s="14">
        <v>2910.6</v>
      </c>
      <c r="G122" s="99" t="str">
        <f t="shared" si="6"/>
        <v>R52S7</v>
      </c>
      <c r="H122" s="99">
        <f t="array" ref="H122">MIN(IF($G$2:$G$523 = G122,$E$2:$E$523,""))</f>
        <v>2879.2</v>
      </c>
      <c r="I122" s="99">
        <f t="array" ref="I122">MAX(IF($G$2:$G$523 = G122,$F$2:$F$523,""))</f>
        <v>2916.8</v>
      </c>
      <c r="J122" s="99" t="str">
        <f t="shared" si="4"/>
        <v>R52</v>
      </c>
      <c r="K122" s="99" t="s">
        <v>161</v>
      </c>
      <c r="L122" s="100">
        <v>2.564626829268291</v>
      </c>
      <c r="M122" s="100">
        <v>73.564265853658526</v>
      </c>
      <c r="N122" s="100">
        <v>130.27589756097561</v>
      </c>
      <c r="O122" s="100">
        <v>59.932618699186989</v>
      </c>
      <c r="P122" s="100">
        <v>0.36743089430894288</v>
      </c>
      <c r="Q122" s="100">
        <v>6.8386991869918701E-2</v>
      </c>
      <c r="R122" s="100">
        <v>0.11194878048780491</v>
      </c>
      <c r="S122" s="100">
        <v>9381.649047154473</v>
      </c>
      <c r="T122" s="100">
        <v>6469.4974853658496</v>
      </c>
      <c r="U122" s="100">
        <v>1614.1564447154469</v>
      </c>
      <c r="V122" s="100"/>
      <c r="W122" s="100"/>
      <c r="X122" s="100">
        <v>3.1141463414634152</v>
      </c>
      <c r="Y122" s="100">
        <v>2.4647000000000001</v>
      </c>
      <c r="Z122" s="100">
        <v>79.934300000000007</v>
      </c>
      <c r="AA122" s="100">
        <v>146.99055000000001</v>
      </c>
      <c r="AB122" s="100">
        <v>61.988849999999999</v>
      </c>
      <c r="AC122" s="100">
        <v>0.2767</v>
      </c>
      <c r="AD122" s="100">
        <v>9.74E-2</v>
      </c>
      <c r="AE122" s="100">
        <v>0.1578</v>
      </c>
      <c r="AF122" s="100">
        <v>9434.1518499999984</v>
      </c>
      <c r="AG122" s="100">
        <v>6369.2575500000003</v>
      </c>
      <c r="AH122" s="100">
        <v>1042.4546</v>
      </c>
      <c r="AI122" s="100"/>
      <c r="AJ122" s="100"/>
      <c r="AK122" s="100">
        <v>2.4068000000000001</v>
      </c>
      <c r="AL122" s="111">
        <f t="shared" si="5"/>
        <v>0.1585333333333333</v>
      </c>
    </row>
    <row r="123" spans="1:38" x14ac:dyDescent="0.35">
      <c r="A123" s="14" t="s">
        <v>71</v>
      </c>
      <c r="B123" s="14">
        <v>7</v>
      </c>
      <c r="C123" s="98" t="s">
        <v>72</v>
      </c>
      <c r="D123" s="14">
        <v>2</v>
      </c>
      <c r="E123" s="14">
        <v>2898</v>
      </c>
      <c r="F123" s="14">
        <v>2899</v>
      </c>
      <c r="G123" s="99" t="str">
        <f t="shared" si="6"/>
        <v>R52S7</v>
      </c>
      <c r="H123" s="99">
        <f t="array" ref="H123">MIN(IF($G$2:$G$523 = G123,$E$2:$E$523,""))</f>
        <v>2879.2</v>
      </c>
      <c r="I123" s="99">
        <f t="array" ref="I123">MAX(IF($G$2:$G$523 = G123,$F$2:$F$523,""))</f>
        <v>2916.8</v>
      </c>
      <c r="J123" s="99" t="str">
        <f t="shared" si="4"/>
        <v>R52</v>
      </c>
      <c r="K123" s="99" t="s">
        <v>161</v>
      </c>
      <c r="L123" s="100">
        <v>2.564626829268291</v>
      </c>
      <c r="M123" s="100">
        <v>73.564265853658526</v>
      </c>
      <c r="N123" s="100">
        <v>130.27589756097561</v>
      </c>
      <c r="O123" s="100">
        <v>59.932618699186989</v>
      </c>
      <c r="P123" s="100">
        <v>0.36743089430894288</v>
      </c>
      <c r="Q123" s="100">
        <v>6.8386991869918701E-2</v>
      </c>
      <c r="R123" s="100">
        <v>0.11194878048780491</v>
      </c>
      <c r="S123" s="100">
        <v>9381.649047154473</v>
      </c>
      <c r="T123" s="100">
        <v>6469.4974853658496</v>
      </c>
      <c r="U123" s="100">
        <v>1614.1564447154469</v>
      </c>
      <c r="V123" s="100"/>
      <c r="W123" s="100"/>
      <c r="X123" s="100">
        <v>3.1141463414634152</v>
      </c>
      <c r="Y123" s="100">
        <v>2.5255749999999999</v>
      </c>
      <c r="Z123" s="100">
        <v>80.403000000000006</v>
      </c>
      <c r="AA123" s="100">
        <v>141.65264999999999</v>
      </c>
      <c r="AB123" s="100">
        <v>46.260024999999999</v>
      </c>
      <c r="AC123" s="100">
        <v>0.26415</v>
      </c>
      <c r="AD123" s="100">
        <v>7.9625000000000001E-2</v>
      </c>
      <c r="AE123" s="100">
        <v>0.15445</v>
      </c>
      <c r="AF123" s="100">
        <v>9380.3203000000012</v>
      </c>
      <c r="AG123" s="100">
        <v>6529.8482750000003</v>
      </c>
      <c r="AH123" s="100">
        <v>1327.922525</v>
      </c>
      <c r="AI123" s="100"/>
      <c r="AJ123" s="100"/>
      <c r="AK123" s="100">
        <v>2.2298</v>
      </c>
      <c r="AL123" s="111">
        <f t="shared" si="5"/>
        <v>0.1585333333333333</v>
      </c>
    </row>
    <row r="124" spans="1:38" x14ac:dyDescent="0.35">
      <c r="A124" s="14" t="s">
        <v>71</v>
      </c>
      <c r="B124" s="14">
        <v>7</v>
      </c>
      <c r="C124" s="98" t="s">
        <v>72</v>
      </c>
      <c r="D124" s="14">
        <v>1</v>
      </c>
      <c r="E124" s="14">
        <v>2879.2</v>
      </c>
      <c r="F124" s="14">
        <v>2879.8</v>
      </c>
      <c r="G124" s="99" t="str">
        <f t="shared" si="6"/>
        <v>R52S7</v>
      </c>
      <c r="H124" s="99">
        <f t="array" ref="H124">MIN(IF($G$2:$G$523 = G124,$E$2:$E$523,""))</f>
        <v>2879.2</v>
      </c>
      <c r="I124" s="99">
        <f t="array" ref="I124">MAX(IF($G$2:$G$523 = G124,$F$2:$F$523,""))</f>
        <v>2916.8</v>
      </c>
      <c r="J124" s="99" t="str">
        <f t="shared" si="4"/>
        <v>R52</v>
      </c>
      <c r="K124" s="99" t="s">
        <v>161</v>
      </c>
      <c r="L124" s="100">
        <v>2.564626829268291</v>
      </c>
      <c r="M124" s="100">
        <v>73.564265853658526</v>
      </c>
      <c r="N124" s="100">
        <v>130.27589756097561</v>
      </c>
      <c r="O124" s="100">
        <v>59.932618699186989</v>
      </c>
      <c r="P124" s="100">
        <v>0.36743089430894288</v>
      </c>
      <c r="Q124" s="112">
        <v>6.8386991869918701E-2</v>
      </c>
      <c r="R124" s="100">
        <v>0.11194878048780491</v>
      </c>
      <c r="S124" s="100">
        <v>9381.649047154473</v>
      </c>
      <c r="T124" s="100">
        <v>6469.4974853658496</v>
      </c>
      <c r="U124" s="113">
        <v>1614.1564447154469</v>
      </c>
      <c r="V124" s="100"/>
      <c r="W124" s="100"/>
      <c r="X124" s="100">
        <v>3.1141463414634152</v>
      </c>
      <c r="Y124" s="100">
        <v>2.4068000000000001</v>
      </c>
      <c r="Z124" s="100">
        <v>87.120249999999999</v>
      </c>
      <c r="AA124" s="100">
        <v>144.66265000000001</v>
      </c>
      <c r="AB124" s="100">
        <v>73.791399999999996</v>
      </c>
      <c r="AC124" s="100">
        <v>1.52115</v>
      </c>
      <c r="AD124" s="100">
        <v>0.13744999999999999</v>
      </c>
      <c r="AE124" s="100">
        <v>0.18765000000000001</v>
      </c>
      <c r="AF124" s="100">
        <v>9330.172849999999</v>
      </c>
      <c r="AG124" s="100">
        <v>6084.3386499999997</v>
      </c>
      <c r="AH124" s="100">
        <v>617.62245000000007</v>
      </c>
      <c r="AI124" s="100"/>
      <c r="AJ124" s="100"/>
      <c r="AK124" s="100">
        <v>2.0332499999999998</v>
      </c>
      <c r="AL124" s="111">
        <f t="shared" si="5"/>
        <v>0.1585333333333333</v>
      </c>
    </row>
    <row r="125" spans="1:38" x14ac:dyDescent="0.35">
      <c r="A125" s="14" t="s">
        <v>71</v>
      </c>
      <c r="B125" s="14">
        <v>6</v>
      </c>
      <c r="C125" s="98" t="s">
        <v>45</v>
      </c>
      <c r="D125" s="14">
        <v>4</v>
      </c>
      <c r="E125" s="14">
        <v>3009</v>
      </c>
      <c r="F125" s="14">
        <v>3009.8</v>
      </c>
      <c r="G125" s="99" t="str">
        <f t="shared" si="6"/>
        <v>R52S6</v>
      </c>
      <c r="H125" s="99">
        <f t="array" ref="H125">MIN(IF($G$2:$G$523 = G125,$E$2:$E$523,""))</f>
        <v>2960.5</v>
      </c>
      <c r="I125" s="99">
        <f t="array" ref="I125">MAX(IF($G$2:$G$523 = G125,$F$2:$F$523,""))</f>
        <v>3009.8</v>
      </c>
      <c r="J125" s="99" t="str">
        <f t="shared" si="4"/>
        <v>R52</v>
      </c>
      <c r="K125" s="99" t="s">
        <v>161</v>
      </c>
      <c r="L125" s="100">
        <v>2.5106691358024689</v>
      </c>
      <c r="M125" s="100">
        <v>70.421351851851824</v>
      </c>
      <c r="N125" s="100"/>
      <c r="O125" s="100">
        <v>26.821700617283948</v>
      </c>
      <c r="P125" s="100">
        <v>0.13209320987654319</v>
      </c>
      <c r="Q125" s="100">
        <v>0.1142481481481482</v>
      </c>
      <c r="R125" s="100">
        <v>0.18067592592592599</v>
      </c>
      <c r="S125" s="100">
        <v>9695.7492030864232</v>
      </c>
      <c r="T125" s="100">
        <v>6934.4974888888892</v>
      </c>
      <c r="U125" s="100">
        <v>1086.36937962963</v>
      </c>
      <c r="V125" s="100"/>
      <c r="W125" s="100"/>
      <c r="X125" s="100">
        <v>3.0137845679012329</v>
      </c>
      <c r="Y125" s="100">
        <v>2.4492500000000001</v>
      </c>
      <c r="Z125" s="100">
        <v>79.2423</v>
      </c>
      <c r="AA125" s="100"/>
      <c r="AB125" s="100">
        <v>24.478249999999999</v>
      </c>
      <c r="AC125" s="100">
        <v>0.37025000000000002</v>
      </c>
      <c r="AD125" s="100">
        <v>0.12995000000000001</v>
      </c>
      <c r="AE125" s="100">
        <v>0.19805</v>
      </c>
      <c r="AF125" s="100">
        <v>9807.1386999999995</v>
      </c>
      <c r="AG125" s="100">
        <v>6611.2028499999997</v>
      </c>
      <c r="AH125" s="100">
        <v>688.93595000000005</v>
      </c>
      <c r="AI125" s="100"/>
      <c r="AJ125" s="100"/>
      <c r="AK125" s="100">
        <v>2.3444500000000001</v>
      </c>
      <c r="AL125" s="111">
        <f t="shared" si="5"/>
        <v>0.21834999999999999</v>
      </c>
    </row>
    <row r="126" spans="1:38" x14ac:dyDescent="0.35">
      <c r="A126" s="14" t="s">
        <v>71</v>
      </c>
      <c r="B126" s="14">
        <v>6</v>
      </c>
      <c r="C126" s="98" t="s">
        <v>45</v>
      </c>
      <c r="D126" s="14">
        <v>3</v>
      </c>
      <c r="E126" s="14">
        <v>2991</v>
      </c>
      <c r="F126" s="14">
        <v>2991.8</v>
      </c>
      <c r="G126" s="99" t="str">
        <f t="shared" si="6"/>
        <v>R52S6</v>
      </c>
      <c r="H126" s="99">
        <f t="array" ref="H126">MIN(IF($G$2:$G$523 = G126,$E$2:$E$523,""))</f>
        <v>2960.5</v>
      </c>
      <c r="I126" s="99">
        <f t="array" ref="I126">MAX(IF($G$2:$G$523 = G126,$F$2:$F$523,""))</f>
        <v>3009.8</v>
      </c>
      <c r="J126" s="99" t="str">
        <f t="shared" si="4"/>
        <v>R52</v>
      </c>
      <c r="K126" s="99" t="s">
        <v>161</v>
      </c>
      <c r="L126" s="100">
        <v>2.5106691358024689</v>
      </c>
      <c r="M126" s="100">
        <v>70.421351851851824</v>
      </c>
      <c r="N126" s="100"/>
      <c r="O126" s="100">
        <v>26.821700617283948</v>
      </c>
      <c r="P126" s="100">
        <v>0.13209320987654319</v>
      </c>
      <c r="Q126" s="100">
        <v>0.1142481481481482</v>
      </c>
      <c r="R126" s="100">
        <v>0.18067592592592599</v>
      </c>
      <c r="S126" s="100">
        <v>9695.7492030864232</v>
      </c>
      <c r="T126" s="100">
        <v>6934.4974888888892</v>
      </c>
      <c r="U126" s="100">
        <v>1086.36937962963</v>
      </c>
      <c r="V126" s="100"/>
      <c r="W126" s="100"/>
      <c r="X126" s="100">
        <v>3.0137845679012329</v>
      </c>
      <c r="Y126" s="100">
        <v>2.3271999999999999</v>
      </c>
      <c r="Z126" s="100">
        <v>78.72614999999999</v>
      </c>
      <c r="AA126" s="100">
        <v>141.11734999999999</v>
      </c>
      <c r="AB126" s="100">
        <v>21.055050000000001</v>
      </c>
      <c r="AC126" s="100">
        <v>0.50665000000000004</v>
      </c>
      <c r="AD126" s="100">
        <v>0.19805</v>
      </c>
      <c r="AE126" s="100">
        <v>0.24675</v>
      </c>
      <c r="AF126" s="100">
        <v>9716.202150000001</v>
      </c>
      <c r="AG126" s="100">
        <v>7024.7504499999995</v>
      </c>
      <c r="AH126" s="100">
        <v>246.78149999999999</v>
      </c>
      <c r="AI126" s="100"/>
      <c r="AJ126" s="100"/>
      <c r="AK126" s="100">
        <v>1.806</v>
      </c>
      <c r="AL126" s="111">
        <f t="shared" si="5"/>
        <v>0.21834999999999999</v>
      </c>
    </row>
    <row r="127" spans="1:38" x14ac:dyDescent="0.35">
      <c r="A127" s="14" t="s">
        <v>71</v>
      </c>
      <c r="B127" s="14">
        <v>6</v>
      </c>
      <c r="C127" s="98" t="s">
        <v>45</v>
      </c>
      <c r="D127" s="14">
        <v>2</v>
      </c>
      <c r="E127" s="14">
        <v>2973</v>
      </c>
      <c r="F127" s="14">
        <v>2973.8</v>
      </c>
      <c r="G127" s="99" t="str">
        <f t="shared" si="6"/>
        <v>R52S6</v>
      </c>
      <c r="H127" s="99">
        <f t="array" ref="H127">MIN(IF($G$2:$G$523 = G127,$E$2:$E$523,""))</f>
        <v>2960.5</v>
      </c>
      <c r="I127" s="99">
        <f t="array" ref="I127">MAX(IF($G$2:$G$523 = G127,$F$2:$F$523,""))</f>
        <v>3009.8</v>
      </c>
      <c r="J127" s="99" t="str">
        <f t="shared" si="4"/>
        <v>R52</v>
      </c>
      <c r="K127" s="99" t="s">
        <v>161</v>
      </c>
      <c r="L127" s="100">
        <v>2.5106691358024689</v>
      </c>
      <c r="M127" s="100">
        <v>70.421351851851824</v>
      </c>
      <c r="N127" s="100"/>
      <c r="O127" s="100">
        <v>26.821700617283948</v>
      </c>
      <c r="P127" s="100">
        <v>0.13209320987654319</v>
      </c>
      <c r="Q127" s="100">
        <v>0.1142481481481482</v>
      </c>
      <c r="R127" s="100">
        <v>0.18067592592592599</v>
      </c>
      <c r="S127" s="100">
        <v>9695.7492030864232</v>
      </c>
      <c r="T127" s="100">
        <v>6934.4974888888892</v>
      </c>
      <c r="U127" s="100">
        <v>1086.36937962963</v>
      </c>
      <c r="V127" s="100"/>
      <c r="W127" s="100"/>
      <c r="X127" s="100">
        <v>3.0137845679012329</v>
      </c>
      <c r="Y127" s="100">
        <v>2.2477333333333331</v>
      </c>
      <c r="Z127" s="100">
        <v>78.915666666666652</v>
      </c>
      <c r="AA127" s="100"/>
      <c r="AB127" s="100">
        <v>17.786733333333331</v>
      </c>
      <c r="AC127" s="100">
        <v>2.8299999999999999E-2</v>
      </c>
      <c r="AD127" s="100">
        <v>0.19993333333333341</v>
      </c>
      <c r="AE127" s="100">
        <v>0.25</v>
      </c>
      <c r="AF127" s="100">
        <v>9644.5471999999991</v>
      </c>
      <c r="AG127" s="100">
        <v>7042.2037666666674</v>
      </c>
      <c r="AH127" s="100">
        <v>239.68340000000001</v>
      </c>
      <c r="AI127" s="100"/>
      <c r="AJ127" s="100"/>
      <c r="AK127" s="100">
        <v>1.672633333333333</v>
      </c>
      <c r="AL127" s="111">
        <f t="shared" si="5"/>
        <v>0.21834999999999999</v>
      </c>
    </row>
    <row r="128" spans="1:38" x14ac:dyDescent="0.35">
      <c r="A128" s="14" t="s">
        <v>71</v>
      </c>
      <c r="B128" s="14">
        <v>6</v>
      </c>
      <c r="C128" s="98" t="s">
        <v>45</v>
      </c>
      <c r="D128" s="14">
        <v>1</v>
      </c>
      <c r="E128" s="14">
        <v>2960.5</v>
      </c>
      <c r="F128" s="14">
        <v>2961.1</v>
      </c>
      <c r="G128" s="99" t="str">
        <f t="shared" si="6"/>
        <v>R52S6</v>
      </c>
      <c r="H128" s="99">
        <f t="array" ref="H128">MIN(IF($G$2:$G$523 = G128,$E$2:$E$523,""))</f>
        <v>2960.5</v>
      </c>
      <c r="I128" s="99">
        <f t="array" ref="I128">MAX(IF($G$2:$G$523 = G128,$F$2:$F$523,""))</f>
        <v>3009.8</v>
      </c>
      <c r="J128" s="99" t="str">
        <f t="shared" si="4"/>
        <v>R52</v>
      </c>
      <c r="K128" s="99" t="s">
        <v>161</v>
      </c>
      <c r="L128" s="100">
        <v>2.5106691358024689</v>
      </c>
      <c r="M128" s="100">
        <v>70.421351851851824</v>
      </c>
      <c r="N128" s="100"/>
      <c r="O128" s="100">
        <v>26.821700617283948</v>
      </c>
      <c r="P128" s="100">
        <v>0.13209320987654319</v>
      </c>
      <c r="Q128" s="112">
        <v>0.1142481481481482</v>
      </c>
      <c r="R128" s="100">
        <v>0.18067592592592599</v>
      </c>
      <c r="S128" s="100">
        <v>9695.7492030864232</v>
      </c>
      <c r="T128" s="100">
        <v>6934.4974888888892</v>
      </c>
      <c r="U128" s="113">
        <v>1086.36937962963</v>
      </c>
      <c r="V128" s="100"/>
      <c r="W128" s="100"/>
      <c r="X128" s="100">
        <v>3.0137845679012329</v>
      </c>
      <c r="Y128" s="100">
        <v>2.5932499999999998</v>
      </c>
      <c r="Z128" s="100">
        <v>70.65455</v>
      </c>
      <c r="AA128" s="100">
        <v>145.11985000000001</v>
      </c>
      <c r="AB128" s="100">
        <v>26.480799999999999</v>
      </c>
      <c r="AC128" s="100">
        <v>0.32819999999999999</v>
      </c>
      <c r="AD128" s="100">
        <v>5.2849999999999987E-2</v>
      </c>
      <c r="AE128" s="100">
        <v>0.17860000000000001</v>
      </c>
      <c r="AF128" s="100">
        <v>9608.8300999999992</v>
      </c>
      <c r="AG128" s="100">
        <v>6770.6335499999996</v>
      </c>
      <c r="AH128" s="100">
        <v>1783.0776000000001</v>
      </c>
      <c r="AI128" s="100"/>
      <c r="AJ128" s="100"/>
      <c r="AK128" s="100">
        <v>2.9639500000000001</v>
      </c>
      <c r="AL128" s="111">
        <f t="shared" si="5"/>
        <v>0.21834999999999999</v>
      </c>
    </row>
    <row r="129" spans="1:38" x14ac:dyDescent="0.35">
      <c r="A129" s="14" t="s">
        <v>71</v>
      </c>
      <c r="B129" s="14">
        <v>5</v>
      </c>
      <c r="C129" s="98" t="s">
        <v>45</v>
      </c>
      <c r="D129" s="14">
        <v>3</v>
      </c>
      <c r="E129" s="14">
        <v>3068</v>
      </c>
      <c r="F129" s="14">
        <v>3069.2</v>
      </c>
      <c r="G129" s="99" t="str">
        <f t="shared" si="6"/>
        <v>R52S5</v>
      </c>
      <c r="H129" s="99">
        <f t="array" ref="H129">MIN(IF($G$2:$G$523 = G129,$E$2:$E$523,""))</f>
        <v>3040</v>
      </c>
      <c r="I129" s="99">
        <f t="array" ref="I129">MAX(IF($G$2:$G$523 = G129,$F$2:$F$523,""))</f>
        <v>3069.2</v>
      </c>
      <c r="J129" s="99" t="str">
        <f t="shared" si="4"/>
        <v>R52</v>
      </c>
      <c r="K129" s="99" t="s">
        <v>161</v>
      </c>
      <c r="L129" s="100">
        <v>2.710118749999999</v>
      </c>
      <c r="M129" s="100">
        <v>-277.03836458333319</v>
      </c>
      <c r="N129" s="100"/>
      <c r="O129" s="100">
        <v>35.375828125000012</v>
      </c>
      <c r="P129" s="100">
        <v>0.1215520833333333</v>
      </c>
      <c r="Q129" s="100">
        <v>5.7448958333333321E-2</v>
      </c>
      <c r="R129" s="100">
        <v>8.9809374999999983E-2</v>
      </c>
      <c r="S129" s="100">
        <v>9978.7175791666687</v>
      </c>
      <c r="T129" s="100">
        <v>6714.6344364583356</v>
      </c>
      <c r="U129" s="100">
        <v>1816.175979166667</v>
      </c>
      <c r="V129" s="100"/>
      <c r="W129" s="100"/>
      <c r="X129" s="100">
        <v>5.1888156249999966</v>
      </c>
      <c r="Y129" s="100">
        <v>2.4760499999999999</v>
      </c>
      <c r="Z129" s="100">
        <v>-5147.5653750000001</v>
      </c>
      <c r="AA129" s="100"/>
      <c r="AB129" s="100">
        <v>22.6113</v>
      </c>
      <c r="AC129" s="100">
        <v>0.28515000000000001</v>
      </c>
      <c r="AD129" s="100">
        <v>0.10352500000000001</v>
      </c>
      <c r="AE129" s="100">
        <v>0.162325</v>
      </c>
      <c r="AF129" s="100">
        <v>10069.686524999999</v>
      </c>
      <c r="AG129" s="100">
        <v>5993.3444749999999</v>
      </c>
      <c r="AH129" s="100">
        <v>967.16527500000007</v>
      </c>
      <c r="AI129" s="100"/>
      <c r="AJ129" s="100"/>
      <c r="AK129" s="100">
        <v>3.19</v>
      </c>
      <c r="AL129" s="111">
        <f t="shared" si="5"/>
        <v>0.16400000000000001</v>
      </c>
    </row>
    <row r="130" spans="1:38" x14ac:dyDescent="0.35">
      <c r="A130" s="14" t="s">
        <v>71</v>
      </c>
      <c r="B130" s="14">
        <v>5</v>
      </c>
      <c r="C130" s="98" t="s">
        <v>45</v>
      </c>
      <c r="D130" s="14">
        <v>2</v>
      </c>
      <c r="E130" s="14">
        <v>3053</v>
      </c>
      <c r="F130" s="14">
        <v>3054.2</v>
      </c>
      <c r="G130" s="99" t="str">
        <f t="shared" si="6"/>
        <v>R52S5</v>
      </c>
      <c r="H130" s="99">
        <f t="array" ref="H130">MIN(IF($G$2:$G$523 = G130,$E$2:$E$523,""))</f>
        <v>3040</v>
      </c>
      <c r="I130" s="99">
        <f t="array" ref="I130">MAX(IF($G$2:$G$523 = G130,$F$2:$F$523,""))</f>
        <v>3069.2</v>
      </c>
      <c r="J130" s="99" t="str">
        <f t="shared" si="4"/>
        <v>R52</v>
      </c>
      <c r="K130" s="99" t="s">
        <v>161</v>
      </c>
      <c r="L130" s="100">
        <v>2.710118749999999</v>
      </c>
      <c r="M130" s="100">
        <v>-277.03836458333319</v>
      </c>
      <c r="N130" s="100"/>
      <c r="O130" s="100">
        <v>35.375828125000012</v>
      </c>
      <c r="P130" s="100">
        <v>0.1215520833333333</v>
      </c>
      <c r="Q130" s="100">
        <v>5.7448958333333321E-2</v>
      </c>
      <c r="R130" s="100">
        <v>8.9809374999999983E-2</v>
      </c>
      <c r="S130" s="100">
        <v>9978.7175791666687</v>
      </c>
      <c r="T130" s="100">
        <v>6714.6344364583356</v>
      </c>
      <c r="U130" s="100">
        <v>1816.175979166667</v>
      </c>
      <c r="V130" s="100"/>
      <c r="W130" s="100"/>
      <c r="X130" s="100">
        <v>5.1888156249999966</v>
      </c>
      <c r="Y130" s="100">
        <v>2.4391750000000001</v>
      </c>
      <c r="Z130" s="100">
        <v>69.958424999999991</v>
      </c>
      <c r="AA130" s="100"/>
      <c r="AB130" s="100">
        <v>22.6647</v>
      </c>
      <c r="AC130" s="100">
        <v>0.368425</v>
      </c>
      <c r="AD130" s="100">
        <v>0.14804999999999999</v>
      </c>
      <c r="AE130" s="100">
        <v>0.19747500000000001</v>
      </c>
      <c r="AF130" s="100">
        <v>9967.208274999999</v>
      </c>
      <c r="AG130" s="100">
        <v>6873.5053749999997</v>
      </c>
      <c r="AH130" s="100">
        <v>554.20347500000003</v>
      </c>
      <c r="AI130" s="100"/>
      <c r="AJ130" s="100"/>
      <c r="AK130" s="100">
        <v>2.2520500000000001</v>
      </c>
      <c r="AL130" s="111">
        <f t="shared" si="5"/>
        <v>0.16400000000000001</v>
      </c>
    </row>
    <row r="131" spans="1:38" x14ac:dyDescent="0.35">
      <c r="A131" s="14" t="s">
        <v>71</v>
      </c>
      <c r="B131" s="14">
        <v>5</v>
      </c>
      <c r="C131" s="98" t="s">
        <v>45</v>
      </c>
      <c r="D131" s="14">
        <v>1</v>
      </c>
      <c r="E131" s="14">
        <v>3040</v>
      </c>
      <c r="F131" s="14">
        <v>3040.6</v>
      </c>
      <c r="G131" s="99" t="str">
        <f t="shared" si="6"/>
        <v>R52S5</v>
      </c>
      <c r="H131" s="99">
        <f t="array" ref="H131">MIN(IF($G$2:$G$523 = G131,$E$2:$E$523,""))</f>
        <v>3040</v>
      </c>
      <c r="I131" s="99">
        <f t="array" ref="I131">MAX(IF($G$2:$G$523 = G131,$F$2:$F$523,""))</f>
        <v>3069.2</v>
      </c>
      <c r="J131" s="99" t="str">
        <f t="shared" ref="J131:J194" si="7">CONCATENATE("R",RIGHT(A131,2))</f>
        <v>R52</v>
      </c>
      <c r="K131" s="99" t="s">
        <v>161</v>
      </c>
      <c r="L131" s="100">
        <v>2.710118749999999</v>
      </c>
      <c r="M131" s="100">
        <v>-277.03836458333319</v>
      </c>
      <c r="N131" s="100"/>
      <c r="O131" s="100">
        <v>35.375828125000012</v>
      </c>
      <c r="P131" s="100">
        <v>0.1215520833333333</v>
      </c>
      <c r="Q131" s="112">
        <v>5.7448958333333321E-2</v>
      </c>
      <c r="R131" s="100">
        <v>8.9809374999999983E-2</v>
      </c>
      <c r="S131" s="100">
        <v>9978.7175791666687</v>
      </c>
      <c r="T131" s="100">
        <v>6714.6344364583356</v>
      </c>
      <c r="U131" s="113">
        <v>1816.175979166667</v>
      </c>
      <c r="V131" s="100"/>
      <c r="W131" s="100"/>
      <c r="X131" s="100">
        <v>5.1888156249999966</v>
      </c>
      <c r="Y131" s="100">
        <v>2.6288999999999998</v>
      </c>
      <c r="Z131" s="100">
        <v>72.179299999999998</v>
      </c>
      <c r="AA131" s="100">
        <v>136.00139999999999</v>
      </c>
      <c r="AB131" s="100">
        <v>61.383850000000002</v>
      </c>
      <c r="AC131" s="100">
        <v>0.20669999999999999</v>
      </c>
      <c r="AD131" s="100">
        <v>0.1019</v>
      </c>
      <c r="AE131" s="100">
        <v>0.13220000000000001</v>
      </c>
      <c r="AF131" s="100">
        <v>9919.3833000000013</v>
      </c>
      <c r="AG131" s="100">
        <v>6778.18505</v>
      </c>
      <c r="AH131" s="100">
        <v>1002.35745</v>
      </c>
      <c r="AI131" s="100"/>
      <c r="AJ131" s="100"/>
      <c r="AK131" s="100">
        <v>3.0373999999999999</v>
      </c>
      <c r="AL131" s="111">
        <f t="shared" ref="AL131:AL194" si="8">AVERAGEIF($G$2:$G$466,G131,$AE$2:$AE$466)</f>
        <v>0.16400000000000001</v>
      </c>
    </row>
    <row r="132" spans="1:38" x14ac:dyDescent="0.35">
      <c r="A132" s="14" t="s">
        <v>71</v>
      </c>
      <c r="B132" s="14">
        <v>4</v>
      </c>
      <c r="C132" s="98" t="s">
        <v>45</v>
      </c>
      <c r="D132" s="14">
        <v>4</v>
      </c>
      <c r="E132" s="14">
        <v>3172</v>
      </c>
      <c r="F132" s="14">
        <v>3172.8</v>
      </c>
      <c r="G132" s="99" t="str">
        <f t="shared" si="6"/>
        <v>R52S4</v>
      </c>
      <c r="H132" s="99">
        <f t="array" ref="H132">MIN(IF($G$2:$G$523 = G132,$E$2:$E$523,""))</f>
        <v>3130</v>
      </c>
      <c r="I132" s="99">
        <f t="array" ref="I132">MAX(IF($G$2:$G$523 = G132,$F$2:$F$523,""))</f>
        <v>3172.8</v>
      </c>
      <c r="J132" s="99" t="str">
        <f t="shared" si="7"/>
        <v>R52</v>
      </c>
      <c r="K132" s="99" t="s">
        <v>161</v>
      </c>
      <c r="L132" s="100">
        <v>2.672653571428572</v>
      </c>
      <c r="M132" s="100">
        <v>66.173244285714304</v>
      </c>
      <c r="N132" s="100"/>
      <c r="O132" s="100">
        <v>32.53477357142858</v>
      </c>
      <c r="P132" s="100">
        <v>0.13572571428571431</v>
      </c>
      <c r="Q132" s="100">
        <v>5.1630714285714287E-2</v>
      </c>
      <c r="R132" s="100">
        <v>0.1012771428571429</v>
      </c>
      <c r="S132" s="100">
        <v>10336.846192857151</v>
      </c>
      <c r="T132" s="100">
        <v>7068.8304742857154</v>
      </c>
      <c r="U132" s="100">
        <v>1843.926001428571</v>
      </c>
      <c r="V132" s="100"/>
      <c r="W132" s="100"/>
      <c r="X132" s="100">
        <v>3.8805507142857159</v>
      </c>
      <c r="Y132" s="100">
        <v>2.6722333333333328</v>
      </c>
      <c r="Z132" s="100">
        <v>74.409566666666663</v>
      </c>
      <c r="AA132" s="100">
        <v>126.99346666666671</v>
      </c>
      <c r="AB132" s="100">
        <v>33.985999999999997</v>
      </c>
      <c r="AC132" s="100">
        <v>0.1202666666666667</v>
      </c>
      <c r="AD132" s="100">
        <v>6.3066666666666674E-2</v>
      </c>
      <c r="AE132" s="100">
        <v>8.823333333333333E-2</v>
      </c>
      <c r="AF132" s="100">
        <v>10427.31806666667</v>
      </c>
      <c r="AG132" s="100">
        <v>6872.0468666666666</v>
      </c>
      <c r="AH132" s="100">
        <v>1578.0976000000001</v>
      </c>
      <c r="AI132" s="100"/>
      <c r="AJ132" s="100"/>
      <c r="AK132" s="100">
        <v>3.0337333333333341</v>
      </c>
      <c r="AL132" s="111">
        <f t="shared" si="8"/>
        <v>0.11684166666666668</v>
      </c>
    </row>
    <row r="133" spans="1:38" x14ac:dyDescent="0.35">
      <c r="A133" s="14" t="s">
        <v>71</v>
      </c>
      <c r="B133" s="14">
        <v>4</v>
      </c>
      <c r="C133" s="98" t="s">
        <v>45</v>
      </c>
      <c r="D133" s="14">
        <v>3</v>
      </c>
      <c r="E133" s="14">
        <v>3153</v>
      </c>
      <c r="F133" s="14">
        <v>3153.8</v>
      </c>
      <c r="G133" s="99" t="str">
        <f t="shared" si="6"/>
        <v>R52S4</v>
      </c>
      <c r="H133" s="99">
        <f t="array" ref="H133">MIN(IF($G$2:$G$523 = G133,$E$2:$E$523,""))</f>
        <v>3130</v>
      </c>
      <c r="I133" s="99">
        <f t="array" ref="I133">MAX(IF($G$2:$G$523 = G133,$F$2:$F$523,""))</f>
        <v>3172.8</v>
      </c>
      <c r="J133" s="99" t="str">
        <f t="shared" si="7"/>
        <v>R52</v>
      </c>
      <c r="K133" s="99" t="s">
        <v>161</v>
      </c>
      <c r="L133" s="100">
        <v>2.672653571428572</v>
      </c>
      <c r="M133" s="100">
        <v>66.173244285714304</v>
      </c>
      <c r="N133" s="100"/>
      <c r="O133" s="100">
        <v>32.53477357142858</v>
      </c>
      <c r="P133" s="100">
        <v>0.13572571428571431</v>
      </c>
      <c r="Q133" s="100">
        <v>5.1630714285714287E-2</v>
      </c>
      <c r="R133" s="100">
        <v>0.1012771428571429</v>
      </c>
      <c r="S133" s="100">
        <v>10336.846192857151</v>
      </c>
      <c r="T133" s="100">
        <v>7068.8304742857154</v>
      </c>
      <c r="U133" s="100">
        <v>1843.926001428571</v>
      </c>
      <c r="V133" s="100"/>
      <c r="W133" s="100"/>
      <c r="X133" s="100">
        <v>3.8805507142857159</v>
      </c>
      <c r="Y133" s="100">
        <v>2.5402666666666658</v>
      </c>
      <c r="Z133" s="100">
        <v>64.314933333333329</v>
      </c>
      <c r="AA133" s="100"/>
      <c r="AB133" s="100">
        <v>26.273199999999999</v>
      </c>
      <c r="AC133" s="100">
        <v>0.2043666666666667</v>
      </c>
      <c r="AD133" s="100">
        <v>8.5500000000000007E-2</v>
      </c>
      <c r="AE133" s="100">
        <v>0.12836666666666671</v>
      </c>
      <c r="AF133" s="100">
        <v>10354.9746</v>
      </c>
      <c r="AG133" s="100">
        <v>6858.9898999999996</v>
      </c>
      <c r="AH133" s="100">
        <v>1211.9768333333329</v>
      </c>
      <c r="AI133" s="100"/>
      <c r="AJ133" s="100"/>
      <c r="AK133" s="100">
        <v>4.1338333333333326</v>
      </c>
      <c r="AL133" s="111">
        <f t="shared" si="8"/>
        <v>0.11684166666666668</v>
      </c>
    </row>
    <row r="134" spans="1:38" x14ac:dyDescent="0.35">
      <c r="A134" s="14" t="s">
        <v>71</v>
      </c>
      <c r="B134" s="14">
        <v>4</v>
      </c>
      <c r="C134" s="98" t="s">
        <v>45</v>
      </c>
      <c r="D134" s="14">
        <v>2</v>
      </c>
      <c r="E134" s="14">
        <v>3140</v>
      </c>
      <c r="F134" s="14">
        <v>3140.8</v>
      </c>
      <c r="G134" s="99" t="str">
        <f t="shared" si="6"/>
        <v>R52S4</v>
      </c>
      <c r="H134" s="99">
        <f t="array" ref="H134">MIN(IF($G$2:$G$523 = G134,$E$2:$E$523,""))</f>
        <v>3130</v>
      </c>
      <c r="I134" s="99">
        <f t="array" ref="I134">MAX(IF($G$2:$G$523 = G134,$F$2:$F$523,""))</f>
        <v>3172.8</v>
      </c>
      <c r="J134" s="99" t="str">
        <f t="shared" si="7"/>
        <v>R52</v>
      </c>
      <c r="K134" s="99" t="s">
        <v>161</v>
      </c>
      <c r="L134" s="100">
        <v>2.672653571428572</v>
      </c>
      <c r="M134" s="100">
        <v>66.173244285714304</v>
      </c>
      <c r="N134" s="100"/>
      <c r="O134" s="100">
        <v>32.53477357142858</v>
      </c>
      <c r="P134" s="100">
        <v>0.13572571428571431</v>
      </c>
      <c r="Q134" s="100">
        <v>5.1630714285714287E-2</v>
      </c>
      <c r="R134" s="100">
        <v>0.1012771428571429</v>
      </c>
      <c r="S134" s="100">
        <v>10336.846192857151</v>
      </c>
      <c r="T134" s="100">
        <v>7068.8304742857154</v>
      </c>
      <c r="U134" s="100">
        <v>1843.926001428571</v>
      </c>
      <c r="V134" s="100"/>
      <c r="W134" s="100"/>
      <c r="X134" s="100">
        <v>3.8805507142857159</v>
      </c>
      <c r="Y134" s="100">
        <v>2.5066333333333328</v>
      </c>
      <c r="Z134" s="100">
        <v>76.990566666666666</v>
      </c>
      <c r="AA134" s="100"/>
      <c r="AB134" s="100">
        <v>25.46726666666666</v>
      </c>
      <c r="AC134" s="100">
        <v>0.29196666666666671</v>
      </c>
      <c r="AD134" s="100">
        <v>0.11076666666666669</v>
      </c>
      <c r="AE134" s="100">
        <v>0.16636666666666669</v>
      </c>
      <c r="AF134" s="100">
        <v>10287.452766666671</v>
      </c>
      <c r="AG134" s="100">
        <v>7197.4409333333342</v>
      </c>
      <c r="AH134" s="100">
        <v>883.76703333333342</v>
      </c>
      <c r="AI134" s="100"/>
      <c r="AJ134" s="100"/>
      <c r="AK134" s="100">
        <v>2.203666666666666</v>
      </c>
      <c r="AL134" s="111">
        <f t="shared" si="8"/>
        <v>0.11684166666666668</v>
      </c>
    </row>
    <row r="135" spans="1:38" x14ac:dyDescent="0.35">
      <c r="A135" s="14" t="s">
        <v>71</v>
      </c>
      <c r="B135" s="14">
        <v>4</v>
      </c>
      <c r="C135" s="98" t="s">
        <v>45</v>
      </c>
      <c r="D135" s="14">
        <v>1</v>
      </c>
      <c r="E135" s="14">
        <v>3130</v>
      </c>
      <c r="F135" s="14">
        <v>3130.6</v>
      </c>
      <c r="G135" s="99" t="str">
        <f t="shared" si="6"/>
        <v>R52S4</v>
      </c>
      <c r="H135" s="99">
        <f t="array" ref="H135">MIN(IF($G$2:$G$523 = G135,$E$2:$E$523,""))</f>
        <v>3130</v>
      </c>
      <c r="I135" s="99">
        <f t="array" ref="I135">MAX(IF($G$2:$G$523 = G135,$F$2:$F$523,""))</f>
        <v>3172.8</v>
      </c>
      <c r="J135" s="99" t="str">
        <f t="shared" si="7"/>
        <v>R52</v>
      </c>
      <c r="K135" s="99" t="s">
        <v>161</v>
      </c>
      <c r="L135" s="100">
        <v>2.672653571428572</v>
      </c>
      <c r="M135" s="100">
        <v>66.173244285714304</v>
      </c>
      <c r="N135" s="100"/>
      <c r="O135" s="100">
        <v>32.53477357142858</v>
      </c>
      <c r="P135" s="100">
        <v>0.13572571428571431</v>
      </c>
      <c r="Q135" s="112">
        <v>5.1630714285714287E-2</v>
      </c>
      <c r="R135" s="100">
        <v>0.1012771428571429</v>
      </c>
      <c r="S135" s="100">
        <v>10336.846192857151</v>
      </c>
      <c r="T135" s="100">
        <v>7068.8304742857154</v>
      </c>
      <c r="U135" s="113">
        <v>1843.926001428571</v>
      </c>
      <c r="V135" s="100"/>
      <c r="W135" s="100"/>
      <c r="X135" s="100">
        <v>3.8805507142857159</v>
      </c>
      <c r="Y135" s="100">
        <v>2.8572000000000002</v>
      </c>
      <c r="Z135" s="100">
        <v>59.054299999999998</v>
      </c>
      <c r="AA135" s="100">
        <v>104.9889</v>
      </c>
      <c r="AB135" s="100">
        <v>29.3202</v>
      </c>
      <c r="AC135" s="100">
        <v>2.3999999999999998E-3</v>
      </c>
      <c r="AD135" s="100">
        <v>2.6700000000000002E-2</v>
      </c>
      <c r="AE135" s="100">
        <v>8.4400000000000003E-2</v>
      </c>
      <c r="AF135" s="100">
        <v>10247.4375</v>
      </c>
      <c r="AG135" s="100">
        <v>7221.6763000000001</v>
      </c>
      <c r="AH135" s="100">
        <v>2339.6037999999999</v>
      </c>
      <c r="AI135" s="100"/>
      <c r="AJ135" s="100"/>
      <c r="AK135" s="100">
        <v>4.9646999999999997</v>
      </c>
      <c r="AL135" s="111">
        <f t="shared" si="8"/>
        <v>0.11684166666666668</v>
      </c>
    </row>
    <row r="136" spans="1:38" x14ac:dyDescent="0.35">
      <c r="A136" s="14" t="s">
        <v>71</v>
      </c>
      <c r="B136" s="14">
        <v>3</v>
      </c>
      <c r="C136" s="98" t="s">
        <v>45</v>
      </c>
      <c r="D136" s="14">
        <v>3</v>
      </c>
      <c r="E136" s="14">
        <v>3247.5</v>
      </c>
      <c r="F136" s="14">
        <v>3248.5</v>
      </c>
      <c r="G136" s="99" t="str">
        <f t="shared" si="6"/>
        <v>R52S3</v>
      </c>
      <c r="H136" s="99">
        <f t="array" ref="H136">MIN(IF($G$2:$G$523 = G136,$E$2:$E$523,""))</f>
        <v>3204</v>
      </c>
      <c r="I136" s="99">
        <f t="array" ref="I136">MAX(IF($G$2:$G$523 = G136,$F$2:$F$523,""))</f>
        <v>3248.5</v>
      </c>
      <c r="J136" s="99" t="str">
        <f t="shared" si="7"/>
        <v>R52</v>
      </c>
      <c r="K136" s="99" t="s">
        <v>161</v>
      </c>
      <c r="L136" s="100">
        <v>2.664830136986303</v>
      </c>
      <c r="M136" s="100">
        <v>65.555761643835609</v>
      </c>
      <c r="N136" s="100"/>
      <c r="O136" s="100">
        <v>43.355114383561649</v>
      </c>
      <c r="P136" s="100">
        <v>0.1303520547945205</v>
      </c>
      <c r="Q136" s="100">
        <v>5.7947945205479461E-2</v>
      </c>
      <c r="R136" s="100">
        <v>0.1055205479452055</v>
      </c>
      <c r="S136" s="100">
        <v>10623.95654452055</v>
      </c>
      <c r="T136" s="100">
        <v>7098.2496684931484</v>
      </c>
      <c r="U136" s="100">
        <v>1830.6163801369869</v>
      </c>
      <c r="V136" s="100"/>
      <c r="W136" s="100"/>
      <c r="X136" s="100">
        <v>4.0132301369863006</v>
      </c>
      <c r="Y136" s="100">
        <v>2.554466666666666</v>
      </c>
      <c r="Z136" s="100">
        <v>76.015699999999995</v>
      </c>
      <c r="AA136" s="100"/>
      <c r="AB136" s="100">
        <v>21.139266666666671</v>
      </c>
      <c r="AC136" s="100">
        <v>0.50776666666666659</v>
      </c>
      <c r="AD136" s="100">
        <v>0.19536666666666669</v>
      </c>
      <c r="AE136" s="100">
        <v>0.2442333333333333</v>
      </c>
      <c r="AF136" s="100">
        <v>10707.93876666667</v>
      </c>
      <c r="AG136" s="100">
        <v>7105.4873000000007</v>
      </c>
      <c r="AH136" s="100">
        <v>259.7936666666667</v>
      </c>
      <c r="AI136" s="100"/>
      <c r="AJ136" s="100"/>
      <c r="AK136" s="100">
        <v>2.6078999999999999</v>
      </c>
      <c r="AL136" s="111">
        <f t="shared" si="8"/>
        <v>0.20647777777777776</v>
      </c>
    </row>
    <row r="137" spans="1:38" x14ac:dyDescent="0.35">
      <c r="A137" s="14" t="s">
        <v>71</v>
      </c>
      <c r="B137" s="14">
        <v>3</v>
      </c>
      <c r="C137" s="98" t="s">
        <v>45</v>
      </c>
      <c r="D137" s="14">
        <v>2</v>
      </c>
      <c r="E137" s="14">
        <v>3213.5</v>
      </c>
      <c r="F137" s="14">
        <v>3214.5</v>
      </c>
      <c r="G137" s="99" t="str">
        <f t="shared" si="6"/>
        <v>R52S3</v>
      </c>
      <c r="H137" s="99">
        <f t="array" ref="H137">MIN(IF($G$2:$G$523 = G137,$E$2:$E$523,""))</f>
        <v>3204</v>
      </c>
      <c r="I137" s="99">
        <f t="array" ref="I137">MAX(IF($G$2:$G$523 = G137,$F$2:$F$523,""))</f>
        <v>3248.5</v>
      </c>
      <c r="J137" s="99" t="str">
        <f t="shared" si="7"/>
        <v>R52</v>
      </c>
      <c r="K137" s="99" t="s">
        <v>161</v>
      </c>
      <c r="L137" s="100">
        <v>2.664830136986303</v>
      </c>
      <c r="M137" s="100">
        <v>65.555761643835609</v>
      </c>
      <c r="N137" s="100"/>
      <c r="O137" s="100">
        <v>43.355114383561649</v>
      </c>
      <c r="P137" s="100">
        <v>0.1303520547945205</v>
      </c>
      <c r="Q137" s="100">
        <v>5.7947945205479461E-2</v>
      </c>
      <c r="R137" s="100">
        <v>0.1055205479452055</v>
      </c>
      <c r="S137" s="100">
        <v>10623.95654452055</v>
      </c>
      <c r="T137" s="100">
        <v>7098.2496684931484</v>
      </c>
      <c r="U137" s="100">
        <v>1830.6163801369869</v>
      </c>
      <c r="V137" s="100"/>
      <c r="W137" s="100"/>
      <c r="X137" s="100">
        <v>4.0132301369863006</v>
      </c>
      <c r="Y137" s="100">
        <v>2.574033333333333</v>
      </c>
      <c r="Z137" s="100">
        <v>72.288633333333337</v>
      </c>
      <c r="AA137" s="100">
        <v>130.53676666666669</v>
      </c>
      <c r="AB137" s="100">
        <v>34.972799999999999</v>
      </c>
      <c r="AC137" s="100">
        <v>0.19723333333333329</v>
      </c>
      <c r="AD137" s="100">
        <v>7.853333333333333E-2</v>
      </c>
      <c r="AE137" s="100">
        <v>0.12686666666666671</v>
      </c>
      <c r="AF137" s="100">
        <v>10583.946933333331</v>
      </c>
      <c r="AG137" s="100">
        <v>6967.0004999999992</v>
      </c>
      <c r="AH137" s="100">
        <v>1316.933133333333</v>
      </c>
      <c r="AI137" s="100"/>
      <c r="AJ137" s="100"/>
      <c r="AK137" s="100">
        <v>3.0857333333333341</v>
      </c>
      <c r="AL137" s="111">
        <f t="shared" si="8"/>
        <v>0.20647777777777776</v>
      </c>
    </row>
    <row r="138" spans="1:38" x14ac:dyDescent="0.35">
      <c r="A138" s="14" t="s">
        <v>71</v>
      </c>
      <c r="B138" s="14">
        <v>3</v>
      </c>
      <c r="C138" s="98" t="s">
        <v>45</v>
      </c>
      <c r="D138" s="14">
        <v>1</v>
      </c>
      <c r="E138" s="14">
        <v>3204</v>
      </c>
      <c r="F138" s="14">
        <v>3204.8</v>
      </c>
      <c r="G138" s="99" t="str">
        <f t="shared" si="6"/>
        <v>R52S3</v>
      </c>
      <c r="H138" s="99">
        <f t="array" ref="H138">MIN(IF($G$2:$G$523 = G138,$E$2:$E$523,""))</f>
        <v>3204</v>
      </c>
      <c r="I138" s="99">
        <f t="array" ref="I138">MAX(IF($G$2:$G$523 = G138,$F$2:$F$523,""))</f>
        <v>3248.5</v>
      </c>
      <c r="J138" s="99" t="str">
        <f t="shared" si="7"/>
        <v>R52</v>
      </c>
      <c r="K138" s="99" t="s">
        <v>161</v>
      </c>
      <c r="L138" s="100">
        <v>2.664830136986303</v>
      </c>
      <c r="M138" s="100">
        <v>65.555761643835609</v>
      </c>
      <c r="N138" s="100"/>
      <c r="O138" s="100">
        <v>43.355114383561649</v>
      </c>
      <c r="P138" s="100">
        <v>0.1303520547945205</v>
      </c>
      <c r="Q138" s="112">
        <v>5.7947945205479461E-2</v>
      </c>
      <c r="R138" s="100">
        <v>0.1055205479452055</v>
      </c>
      <c r="S138" s="100">
        <v>10623.95654452055</v>
      </c>
      <c r="T138" s="100">
        <v>7098.2496684931484</v>
      </c>
      <c r="U138" s="113">
        <v>1830.6163801369869</v>
      </c>
      <c r="V138" s="100"/>
      <c r="W138" s="100"/>
      <c r="X138" s="100">
        <v>4.0132301369863006</v>
      </c>
      <c r="Y138" s="100">
        <v>2.373333333333334</v>
      </c>
      <c r="Z138" s="100">
        <v>63.873099999999987</v>
      </c>
      <c r="AA138" s="100">
        <v>117.1997333333333</v>
      </c>
      <c r="AB138" s="100">
        <v>34.430300000000003</v>
      </c>
      <c r="AC138" s="100">
        <v>0.51656666666666673</v>
      </c>
      <c r="AD138" s="100">
        <v>0.2000666666666667</v>
      </c>
      <c r="AE138" s="100">
        <v>0.24833333333333329</v>
      </c>
      <c r="AF138" s="100">
        <v>10546.69983333333</v>
      </c>
      <c r="AG138" s="100">
        <v>6957.6822666666667</v>
      </c>
      <c r="AH138" s="100">
        <v>239.09036666666671</v>
      </c>
      <c r="AI138" s="100"/>
      <c r="AJ138" s="100"/>
      <c r="AK138" s="100">
        <v>3.7707999999999999</v>
      </c>
      <c r="AL138" s="111">
        <f t="shared" si="8"/>
        <v>0.20647777777777776</v>
      </c>
    </row>
    <row r="139" spans="1:38" x14ac:dyDescent="0.35">
      <c r="A139" s="14" t="s">
        <v>71</v>
      </c>
      <c r="B139" s="14">
        <v>2</v>
      </c>
      <c r="C139" s="98" t="s">
        <v>45</v>
      </c>
      <c r="D139" s="14">
        <v>3</v>
      </c>
      <c r="E139" s="14">
        <v>3335.5</v>
      </c>
      <c r="F139" s="14">
        <v>3336.5</v>
      </c>
      <c r="G139" s="99" t="str">
        <f t="shared" si="6"/>
        <v>R52S2</v>
      </c>
      <c r="H139" s="99">
        <f t="array" ref="H139">MIN(IF($G$2:$G$523 = G139,$E$2:$E$523,""))</f>
        <v>3285</v>
      </c>
      <c r="I139" s="99">
        <f t="array" ref="I139">MAX(IF($G$2:$G$523 = G139,$F$2:$F$523,""))</f>
        <v>3336.5</v>
      </c>
      <c r="J139" s="99" t="str">
        <f t="shared" si="7"/>
        <v>R52</v>
      </c>
      <c r="K139" s="99" t="s">
        <v>161</v>
      </c>
      <c r="L139" s="100">
        <v>2.7735917159763321</v>
      </c>
      <c r="M139" s="100">
        <v>64.654071005917132</v>
      </c>
      <c r="N139" s="100"/>
      <c r="O139" s="100">
        <v>58.270515384615393</v>
      </c>
      <c r="P139" s="100">
        <v>8.3678106508875791E-2</v>
      </c>
      <c r="Q139" s="100">
        <v>4.3767455621301778E-2</v>
      </c>
      <c r="R139" s="100">
        <v>8.8838461538461491E-2</v>
      </c>
      <c r="S139" s="100">
        <v>10944.300768639059</v>
      </c>
      <c r="T139" s="100">
        <v>7255.5236692307653</v>
      </c>
      <c r="U139" s="100">
        <v>2069.9760798816578</v>
      </c>
      <c r="V139" s="100"/>
      <c r="W139" s="100"/>
      <c r="X139" s="100">
        <v>4.3600828402366849</v>
      </c>
      <c r="Y139" s="100">
        <v>2.6751333333333331</v>
      </c>
      <c r="Z139" s="100">
        <v>68.808166666666679</v>
      </c>
      <c r="AA139" s="100">
        <v>119.4893</v>
      </c>
      <c r="AB139" s="100">
        <v>52.320500000000003</v>
      </c>
      <c r="AC139" s="100">
        <v>7.7566666666666659E-2</v>
      </c>
      <c r="AD139" s="100">
        <v>5.0066666666666669E-2</v>
      </c>
      <c r="AE139" s="100">
        <v>6.7166666666666666E-2</v>
      </c>
      <c r="AF139" s="100">
        <v>11042.799800000001</v>
      </c>
      <c r="AG139" s="100">
        <v>7254.8546666666662</v>
      </c>
      <c r="AH139" s="100">
        <v>1829.6547</v>
      </c>
      <c r="AI139" s="100"/>
      <c r="AJ139" s="100"/>
      <c r="AK139" s="100">
        <v>3.5322333333333331</v>
      </c>
      <c r="AL139" s="111">
        <f t="shared" si="8"/>
        <v>0.12510277777777776</v>
      </c>
    </row>
    <row r="140" spans="1:38" x14ac:dyDescent="0.35">
      <c r="A140" s="14" t="s">
        <v>71</v>
      </c>
      <c r="B140" s="14">
        <v>2</v>
      </c>
      <c r="C140" s="98" t="s">
        <v>45</v>
      </c>
      <c r="D140" s="14">
        <v>2</v>
      </c>
      <c r="E140" s="14">
        <v>3314</v>
      </c>
      <c r="F140" s="14">
        <v>3315</v>
      </c>
      <c r="G140" s="99" t="str">
        <f t="shared" si="6"/>
        <v>R52S2</v>
      </c>
      <c r="H140" s="99">
        <f t="array" ref="H140">MIN(IF($G$2:$G$523 = G140,$E$2:$E$523,""))</f>
        <v>3285</v>
      </c>
      <c r="I140" s="99">
        <f t="array" ref="I140">MAX(IF($G$2:$G$523 = G140,$F$2:$F$523,""))</f>
        <v>3336.5</v>
      </c>
      <c r="J140" s="99" t="str">
        <f t="shared" si="7"/>
        <v>R52</v>
      </c>
      <c r="K140" s="99" t="s">
        <v>161</v>
      </c>
      <c r="L140" s="100">
        <v>2.7735917159763321</v>
      </c>
      <c r="M140" s="100">
        <v>64.654071005917132</v>
      </c>
      <c r="N140" s="100"/>
      <c r="O140" s="100">
        <v>58.270515384615393</v>
      </c>
      <c r="P140" s="100">
        <v>8.3678106508875791E-2</v>
      </c>
      <c r="Q140" s="100">
        <v>4.3767455621301778E-2</v>
      </c>
      <c r="R140" s="100">
        <v>8.8838461538461491E-2</v>
      </c>
      <c r="S140" s="100">
        <v>10944.300768639059</v>
      </c>
      <c r="T140" s="100">
        <v>7255.5236692307653</v>
      </c>
      <c r="U140" s="100">
        <v>2069.9760798816578</v>
      </c>
      <c r="V140" s="100"/>
      <c r="W140" s="100"/>
      <c r="X140" s="100">
        <v>4.3600828402366849</v>
      </c>
      <c r="Y140" s="100">
        <v>2.7381250000000001</v>
      </c>
      <c r="Z140" s="100">
        <v>70.826674999999994</v>
      </c>
      <c r="AA140" s="100">
        <v>118.209975</v>
      </c>
      <c r="AB140" s="100">
        <v>34.986049999999999</v>
      </c>
      <c r="AC140" s="100">
        <v>0.15857499999999999</v>
      </c>
      <c r="AD140" s="100">
        <v>8.7349999999999983E-2</v>
      </c>
      <c r="AE140" s="100">
        <v>0.108375</v>
      </c>
      <c r="AF140" s="100">
        <v>10992.418475</v>
      </c>
      <c r="AG140" s="100">
        <v>6589.572975000001</v>
      </c>
      <c r="AH140" s="100">
        <v>1180.6120249999999</v>
      </c>
      <c r="AI140" s="100"/>
      <c r="AJ140" s="100"/>
      <c r="AK140" s="100">
        <v>4.0919499999999998</v>
      </c>
      <c r="AL140" s="111">
        <f t="shared" si="8"/>
        <v>0.12510277777777776</v>
      </c>
    </row>
    <row r="141" spans="1:38" x14ac:dyDescent="0.35">
      <c r="A141" s="14" t="s">
        <v>71</v>
      </c>
      <c r="B141" s="14">
        <v>2</v>
      </c>
      <c r="C141" s="98" t="s">
        <v>45</v>
      </c>
      <c r="D141" s="14">
        <v>1</v>
      </c>
      <c r="E141" s="14">
        <v>3285</v>
      </c>
      <c r="F141" s="14">
        <v>3286</v>
      </c>
      <c r="G141" s="99" t="str">
        <f t="shared" si="6"/>
        <v>R52S2</v>
      </c>
      <c r="H141" s="99">
        <f t="array" ref="H141">MIN(IF($G$2:$G$523 = G141,$E$2:$E$523,""))</f>
        <v>3285</v>
      </c>
      <c r="I141" s="99">
        <f t="array" ref="I141">MAX(IF($G$2:$G$523 = G141,$F$2:$F$523,""))</f>
        <v>3336.5</v>
      </c>
      <c r="J141" s="99" t="str">
        <f t="shared" si="7"/>
        <v>R52</v>
      </c>
      <c r="K141" s="99" t="s">
        <v>161</v>
      </c>
      <c r="L141" s="100">
        <v>2.7735917159763321</v>
      </c>
      <c r="M141" s="100">
        <v>64.654071005917132</v>
      </c>
      <c r="N141" s="100"/>
      <c r="O141" s="100">
        <v>58.270515384615393</v>
      </c>
      <c r="P141" s="100">
        <v>8.3678106508875791E-2</v>
      </c>
      <c r="Q141" s="112">
        <v>4.3767455621301778E-2</v>
      </c>
      <c r="R141" s="100">
        <v>8.8838461538461491E-2</v>
      </c>
      <c r="S141" s="100">
        <v>10944.300768639059</v>
      </c>
      <c r="T141" s="100">
        <v>7255.5236692307653</v>
      </c>
      <c r="U141" s="113">
        <v>2069.9760798816578</v>
      </c>
      <c r="V141" s="100"/>
      <c r="W141" s="100"/>
      <c r="X141" s="100">
        <v>4.3600828402366849</v>
      </c>
      <c r="Y141" s="100">
        <v>2.160966666666666</v>
      </c>
      <c r="Z141" s="100">
        <v>64.835499999999996</v>
      </c>
      <c r="AA141" s="100">
        <v>117.6351333333333</v>
      </c>
      <c r="AB141" s="100">
        <v>25.07823333333333</v>
      </c>
      <c r="AC141" s="100">
        <v>0.38966666666666672</v>
      </c>
      <c r="AD141" s="100">
        <v>0.17199999999999999</v>
      </c>
      <c r="AE141" s="100">
        <v>0.19976666666666659</v>
      </c>
      <c r="AF141" s="100">
        <v>10871.43946666667</v>
      </c>
      <c r="AG141" s="100">
        <v>6744.3867333333337</v>
      </c>
      <c r="AH141" s="100">
        <v>431.6088666666667</v>
      </c>
      <c r="AI141" s="100"/>
      <c r="AJ141" s="100"/>
      <c r="AK141" s="100">
        <v>3.597666666666667</v>
      </c>
      <c r="AL141" s="111">
        <f t="shared" si="8"/>
        <v>0.12510277777777776</v>
      </c>
    </row>
    <row r="142" spans="1:38" x14ac:dyDescent="0.35">
      <c r="A142" s="14" t="s">
        <v>71</v>
      </c>
      <c r="B142" s="14">
        <v>1</v>
      </c>
      <c r="C142" s="98" t="s">
        <v>44</v>
      </c>
      <c r="D142" s="14">
        <v>4</v>
      </c>
      <c r="E142" s="14">
        <v>3447</v>
      </c>
      <c r="F142" s="14">
        <v>3447.8</v>
      </c>
      <c r="G142" s="99" t="str">
        <f t="shared" si="6"/>
        <v>R52S1</v>
      </c>
      <c r="H142" s="99">
        <f t="array" ref="H142">MIN(IF($G$2:$G$523 = G142,$E$2:$E$523,""))</f>
        <v>3389.6</v>
      </c>
      <c r="I142" s="99">
        <f t="array" ref="I142">MAX(IF($G$2:$G$523 = G142,$F$2:$F$523,""))</f>
        <v>3447.8</v>
      </c>
      <c r="J142" s="99" t="str">
        <f t="shared" si="7"/>
        <v>R52</v>
      </c>
      <c r="K142" s="99" t="s">
        <v>161</v>
      </c>
      <c r="L142" s="100">
        <v>2.5019570680628269</v>
      </c>
      <c r="M142" s="100">
        <v>63.249560732984278</v>
      </c>
      <c r="N142" s="100"/>
      <c r="O142" s="100">
        <v>189.234335078534</v>
      </c>
      <c r="P142" s="100">
        <v>1.077539267015706E-2</v>
      </c>
      <c r="Q142" s="100">
        <v>2.7281675392670141E-2</v>
      </c>
      <c r="R142" s="100">
        <v>4.4769633507853367E-2</v>
      </c>
      <c r="S142" s="100">
        <v>11368.96920890052</v>
      </c>
      <c r="T142" s="100">
        <v>7189.4024387434574</v>
      </c>
      <c r="U142" s="100">
        <v>2354.438817277487</v>
      </c>
      <c r="V142" s="100"/>
      <c r="W142" s="100"/>
      <c r="X142" s="100">
        <v>4.3467445026178009</v>
      </c>
      <c r="Y142" s="100">
        <v>2.4502999999999999</v>
      </c>
      <c r="Z142" s="100">
        <v>62.145499999999998</v>
      </c>
      <c r="AA142" s="100">
        <v>108.89624999999999</v>
      </c>
      <c r="AB142" s="100">
        <v>227.34354999999999</v>
      </c>
      <c r="AC142" s="100">
        <v>2.07E-2</v>
      </c>
      <c r="AD142" s="100">
        <v>6.0499999999999998E-2</v>
      </c>
      <c r="AE142" s="100">
        <v>7.6899999999999996E-2</v>
      </c>
      <c r="AF142" s="100">
        <v>11484.6206</v>
      </c>
      <c r="AG142" s="100">
        <v>7142.1106</v>
      </c>
      <c r="AH142" s="100">
        <v>1626.22</v>
      </c>
      <c r="AI142" s="100"/>
      <c r="AJ142" s="100"/>
      <c r="AK142" s="100">
        <v>4.4939499999999999</v>
      </c>
      <c r="AL142" s="111">
        <f t="shared" si="8"/>
        <v>8.0449999999999994E-2</v>
      </c>
    </row>
    <row r="143" spans="1:38" x14ac:dyDescent="0.35">
      <c r="A143" s="14" t="s">
        <v>71</v>
      </c>
      <c r="B143" s="14">
        <v>1</v>
      </c>
      <c r="C143" s="98" t="s">
        <v>44</v>
      </c>
      <c r="D143" s="14">
        <v>3</v>
      </c>
      <c r="E143" s="14">
        <v>3428.4</v>
      </c>
      <c r="F143" s="14">
        <v>3429.2</v>
      </c>
      <c r="G143" s="99" t="str">
        <f t="shared" si="6"/>
        <v>R52S1</v>
      </c>
      <c r="H143" s="99">
        <f t="array" ref="H143">MIN(IF($G$2:$G$523 = G143,$E$2:$E$523,""))</f>
        <v>3389.6</v>
      </c>
      <c r="I143" s="99">
        <f t="array" ref="I143">MAX(IF($G$2:$G$523 = G143,$F$2:$F$523,""))</f>
        <v>3447.8</v>
      </c>
      <c r="J143" s="99" t="str">
        <f t="shared" si="7"/>
        <v>R52</v>
      </c>
      <c r="K143" s="99" t="s">
        <v>161</v>
      </c>
      <c r="L143" s="100">
        <v>2.5019570680628269</v>
      </c>
      <c r="M143" s="100">
        <v>63.249560732984278</v>
      </c>
      <c r="N143" s="100"/>
      <c r="O143" s="100">
        <v>189.234335078534</v>
      </c>
      <c r="P143" s="100">
        <v>1.077539267015706E-2</v>
      </c>
      <c r="Q143" s="100">
        <v>2.7281675392670141E-2</v>
      </c>
      <c r="R143" s="100">
        <v>4.4769633507853367E-2</v>
      </c>
      <c r="S143" s="100">
        <v>11368.96920890052</v>
      </c>
      <c r="T143" s="100">
        <v>7189.4024387434574</v>
      </c>
      <c r="U143" s="100">
        <v>2354.438817277487</v>
      </c>
      <c r="V143" s="100"/>
      <c r="W143" s="100"/>
      <c r="X143" s="100">
        <v>4.3467445026178009</v>
      </c>
      <c r="Y143" s="100">
        <v>2.4350000000000001</v>
      </c>
      <c r="Z143" s="100">
        <v>64.44735</v>
      </c>
      <c r="AA143" s="100">
        <v>111.7885</v>
      </c>
      <c r="AB143" s="100">
        <v>229.51374999999999</v>
      </c>
      <c r="AC143" s="100">
        <v>1.3950000000000001E-2</v>
      </c>
      <c r="AD143" s="100">
        <v>4.4499999999999998E-2</v>
      </c>
      <c r="AE143" s="100">
        <v>5.985E-2</v>
      </c>
      <c r="AF143" s="100">
        <v>11409.737300000001</v>
      </c>
      <c r="AG143" s="100">
        <v>7175.02855</v>
      </c>
      <c r="AH143" s="100">
        <v>1934.6592000000001</v>
      </c>
      <c r="AI143" s="100"/>
      <c r="AJ143" s="100"/>
      <c r="AK143" s="100">
        <v>3.9838499999999999</v>
      </c>
      <c r="AL143" s="111">
        <f t="shared" si="8"/>
        <v>8.0449999999999994E-2</v>
      </c>
    </row>
    <row r="144" spans="1:38" x14ac:dyDescent="0.35">
      <c r="A144" s="14" t="s">
        <v>71</v>
      </c>
      <c r="B144" s="14">
        <v>1</v>
      </c>
      <c r="C144" s="98" t="s">
        <v>44</v>
      </c>
      <c r="D144" s="14">
        <v>2</v>
      </c>
      <c r="E144" s="14">
        <v>3419</v>
      </c>
      <c r="F144" s="14">
        <v>3419.8</v>
      </c>
      <c r="G144" s="99" t="str">
        <f t="shared" si="6"/>
        <v>R52S1</v>
      </c>
      <c r="H144" s="99">
        <f t="array" ref="H144">MIN(IF($G$2:$G$523 = G144,$E$2:$E$523,""))</f>
        <v>3389.6</v>
      </c>
      <c r="I144" s="99">
        <f t="array" ref="I144">MAX(IF($G$2:$G$523 = G144,$F$2:$F$523,""))</f>
        <v>3447.8</v>
      </c>
      <c r="J144" s="99" t="str">
        <f t="shared" si="7"/>
        <v>R52</v>
      </c>
      <c r="K144" s="99" t="s">
        <v>161</v>
      </c>
      <c r="L144" s="100">
        <v>2.5019570680628269</v>
      </c>
      <c r="M144" s="100">
        <v>63.249560732984278</v>
      </c>
      <c r="N144" s="100"/>
      <c r="O144" s="100">
        <v>189.234335078534</v>
      </c>
      <c r="P144" s="100">
        <v>1.077539267015706E-2</v>
      </c>
      <c r="Q144" s="100">
        <v>2.7281675392670141E-2</v>
      </c>
      <c r="R144" s="100">
        <v>4.4769633507853367E-2</v>
      </c>
      <c r="S144" s="100">
        <v>11368.96920890052</v>
      </c>
      <c r="T144" s="100">
        <v>7189.4024387434574</v>
      </c>
      <c r="U144" s="100">
        <v>2354.438817277487</v>
      </c>
      <c r="V144" s="100"/>
      <c r="W144" s="100"/>
      <c r="X144" s="100">
        <v>4.3467445026178009</v>
      </c>
      <c r="Y144" s="100">
        <v>2.4317000000000002</v>
      </c>
      <c r="Z144" s="100">
        <v>64.277299999999997</v>
      </c>
      <c r="AA144" s="100">
        <v>111.03455</v>
      </c>
      <c r="AB144" s="100">
        <v>212.73679999999999</v>
      </c>
      <c r="AC144" s="100">
        <v>1.4999999999999999E-2</v>
      </c>
      <c r="AD144" s="100">
        <v>2.9950000000000001E-2</v>
      </c>
      <c r="AE144" s="100">
        <v>6.359999999999999E-2</v>
      </c>
      <c r="AF144" s="100">
        <v>11376.31005</v>
      </c>
      <c r="AG144" s="100">
        <v>7100.5807999999997</v>
      </c>
      <c r="AH144" s="100">
        <v>2261.3766000000001</v>
      </c>
      <c r="AI144" s="100"/>
      <c r="AJ144" s="100"/>
      <c r="AK144" s="100">
        <v>4.07925</v>
      </c>
      <c r="AL144" s="111">
        <f t="shared" si="8"/>
        <v>8.0449999999999994E-2</v>
      </c>
    </row>
    <row r="145" spans="1:38" x14ac:dyDescent="0.35">
      <c r="A145" s="14" t="s">
        <v>71</v>
      </c>
      <c r="B145" s="14">
        <v>1</v>
      </c>
      <c r="C145" s="98" t="s">
        <v>44</v>
      </c>
      <c r="D145" s="14">
        <v>1</v>
      </c>
      <c r="E145" s="14">
        <v>3389.6</v>
      </c>
      <c r="F145" s="14">
        <v>3390.2</v>
      </c>
      <c r="G145" s="99" t="str">
        <f t="shared" si="6"/>
        <v>R52S1</v>
      </c>
      <c r="H145" s="99">
        <f t="array" ref="H145">MIN(IF($G$2:$G$523 = G145,$E$2:$E$523,""))</f>
        <v>3389.6</v>
      </c>
      <c r="I145" s="99">
        <f t="array" ref="I145">MAX(IF($G$2:$G$523 = G145,$F$2:$F$523,""))</f>
        <v>3447.8</v>
      </c>
      <c r="J145" s="99" t="str">
        <f t="shared" si="7"/>
        <v>R52</v>
      </c>
      <c r="K145" s="99" t="s">
        <v>161</v>
      </c>
      <c r="L145" s="100">
        <v>2.5019570680628269</v>
      </c>
      <c r="M145" s="100">
        <v>63.249560732984278</v>
      </c>
      <c r="N145" s="100"/>
      <c r="O145" s="100">
        <v>189.234335078534</v>
      </c>
      <c r="P145" s="100">
        <v>1.077539267015706E-2</v>
      </c>
      <c r="Q145" s="112">
        <v>2.7281675392670141E-2</v>
      </c>
      <c r="R145" s="100">
        <v>4.4769633507853367E-2</v>
      </c>
      <c r="S145" s="100">
        <v>11368.96920890052</v>
      </c>
      <c r="T145" s="100">
        <v>7189.4024387434574</v>
      </c>
      <c r="U145" s="113">
        <v>2354.438817277487</v>
      </c>
      <c r="V145" s="100"/>
      <c r="W145" s="100"/>
      <c r="X145" s="100">
        <v>4.3467445026178009</v>
      </c>
      <c r="Y145" s="100">
        <v>2.4828000000000001</v>
      </c>
      <c r="Z145" s="100">
        <v>63.967449999999999</v>
      </c>
      <c r="AA145" s="100"/>
      <c r="AB145" s="100">
        <v>135.0994</v>
      </c>
      <c r="AC145" s="100">
        <v>0.26474999999999999</v>
      </c>
      <c r="AD145" s="100">
        <v>0.1007</v>
      </c>
      <c r="AE145" s="100">
        <v>0.12145</v>
      </c>
      <c r="AF145" s="100">
        <v>11235.3369</v>
      </c>
      <c r="AG145" s="100">
        <v>7603.4982999999993</v>
      </c>
      <c r="AH145" s="100">
        <v>1011.46705</v>
      </c>
      <c r="AI145" s="100"/>
      <c r="AJ145" s="100"/>
      <c r="AK145" s="100">
        <v>3.4944999999999999</v>
      </c>
      <c r="AL145" s="111">
        <f t="shared" si="8"/>
        <v>8.0449999999999994E-2</v>
      </c>
    </row>
    <row r="146" spans="1:38" x14ac:dyDescent="0.35">
      <c r="A146" s="14" t="s">
        <v>73</v>
      </c>
      <c r="B146" s="14">
        <v>9</v>
      </c>
      <c r="C146" s="98" t="s">
        <v>45</v>
      </c>
      <c r="D146" s="14">
        <v>1</v>
      </c>
      <c r="E146" s="14">
        <v>2984</v>
      </c>
      <c r="F146" s="14">
        <v>2985</v>
      </c>
      <c r="G146" s="99" t="str">
        <f t="shared" si="6"/>
        <v>R53S9</v>
      </c>
      <c r="H146" s="99">
        <f t="array" ref="H146">MIN(IF($G$2:$G$523 = G146,$E$2:$E$523,""))</f>
        <v>2923.2</v>
      </c>
      <c r="I146" s="99">
        <f t="array" ref="I146">MAX(IF($G$2:$G$523 = G146,$F$2:$F$523,""))</f>
        <v>2985</v>
      </c>
      <c r="J146" s="99" t="str">
        <f t="shared" si="7"/>
        <v>R53</v>
      </c>
      <c r="K146" s="99" t="s">
        <v>162</v>
      </c>
      <c r="L146" s="100">
        <v>2.755833497536945</v>
      </c>
      <c r="M146" s="100">
        <v>-288.09792807881757</v>
      </c>
      <c r="N146" s="100">
        <v>111.3564793103448</v>
      </c>
      <c r="O146" s="100">
        <v>38.105144827586209</v>
      </c>
      <c r="P146" s="100">
        <v>4.7047945812807877E-2</v>
      </c>
      <c r="Q146" s="112">
        <v>3.0049985221674892E-2</v>
      </c>
      <c r="R146" s="100">
        <v>5.1258004926108353E-2</v>
      </c>
      <c r="S146" s="100">
        <v>9322.468414285715</v>
      </c>
      <c r="T146" s="100">
        <v>6395.9982802955656</v>
      </c>
      <c r="U146" s="113">
        <v>2334.7698640394101</v>
      </c>
      <c r="V146" s="100"/>
      <c r="W146" s="100"/>
      <c r="X146" s="100">
        <v>6.0840477832512292</v>
      </c>
      <c r="Y146" s="100">
        <v>2.468</v>
      </c>
      <c r="Z146" s="100">
        <v>81.611366666666669</v>
      </c>
      <c r="AA146" s="100">
        <v>143.74170000000001</v>
      </c>
      <c r="AB146" s="100">
        <v>49.89203333333333</v>
      </c>
      <c r="AC146" s="100">
        <v>0.14236599999999999</v>
      </c>
      <c r="AD146" s="100">
        <v>7.3182433333333338E-2</v>
      </c>
      <c r="AE146" s="100">
        <v>9.9988000000000007E-2</v>
      </c>
      <c r="AF146" s="100">
        <v>9448.5843000000004</v>
      </c>
      <c r="AG146" s="100">
        <v>6290.3979333333336</v>
      </c>
      <c r="AH146" s="100">
        <v>1400.5167333333329</v>
      </c>
      <c r="AI146" s="100"/>
      <c r="AJ146" s="100"/>
      <c r="AK146" s="100">
        <v>2.3273666666666659</v>
      </c>
      <c r="AL146" s="111">
        <f t="shared" si="8"/>
        <v>0.12359337500000001</v>
      </c>
    </row>
    <row r="147" spans="1:38" x14ac:dyDescent="0.35">
      <c r="A147" s="14" t="s">
        <v>73</v>
      </c>
      <c r="B147" s="14">
        <v>9</v>
      </c>
      <c r="C147" s="98" t="s">
        <v>45</v>
      </c>
      <c r="D147" s="14">
        <v>2</v>
      </c>
      <c r="E147" s="14">
        <v>2969.4</v>
      </c>
      <c r="F147" s="14">
        <v>2970</v>
      </c>
      <c r="G147" s="99" t="str">
        <f t="shared" si="6"/>
        <v>R53S9</v>
      </c>
      <c r="H147" s="99">
        <f t="array" ref="H147">MIN(IF($G$2:$G$523 = G147,$E$2:$E$523,""))</f>
        <v>2923.2</v>
      </c>
      <c r="I147" s="99">
        <f t="array" ref="I147">MAX(IF($G$2:$G$523 = G147,$F$2:$F$523,""))</f>
        <v>2985</v>
      </c>
      <c r="J147" s="99" t="str">
        <f t="shared" si="7"/>
        <v>R53</v>
      </c>
      <c r="K147" s="99" t="s">
        <v>162</v>
      </c>
      <c r="L147" s="100">
        <v>2.755833497536945</v>
      </c>
      <c r="M147" s="100">
        <v>-288.09792807881757</v>
      </c>
      <c r="N147" s="100">
        <v>111.3564793103448</v>
      </c>
      <c r="O147" s="100">
        <v>38.105144827586209</v>
      </c>
      <c r="P147" s="100">
        <v>4.7047945812807877E-2</v>
      </c>
      <c r="Q147" s="100">
        <v>3.0049985221674892E-2</v>
      </c>
      <c r="R147" s="100">
        <v>5.1258004926108353E-2</v>
      </c>
      <c r="S147" s="100">
        <v>9322.468414285715</v>
      </c>
      <c r="T147" s="100">
        <v>6395.9982802955656</v>
      </c>
      <c r="U147" s="100">
        <v>2334.7698640394101</v>
      </c>
      <c r="V147" s="100"/>
      <c r="W147" s="100"/>
      <c r="X147" s="100">
        <v>6.0840477832512292</v>
      </c>
      <c r="Y147" s="100">
        <v>2.4215</v>
      </c>
      <c r="Z147" s="100">
        <v>94.647050000000007</v>
      </c>
      <c r="AA147" s="100">
        <v>164.00405000000001</v>
      </c>
      <c r="AB147" s="100">
        <v>24.237400000000001</v>
      </c>
      <c r="AC147" s="100">
        <v>0.29982500000000001</v>
      </c>
      <c r="AD147" s="100">
        <v>0.13844129999999999</v>
      </c>
      <c r="AE147" s="100">
        <v>0.16852149999999999</v>
      </c>
      <c r="AF147" s="100">
        <v>9395.0757000000012</v>
      </c>
      <c r="AG147" s="100">
        <v>6187.4501999999993</v>
      </c>
      <c r="AH147" s="100">
        <v>611.56579999999997</v>
      </c>
      <c r="AI147" s="100"/>
      <c r="AJ147" s="100"/>
      <c r="AK147" s="100">
        <v>1.6448</v>
      </c>
      <c r="AL147" s="111">
        <f t="shared" si="8"/>
        <v>0.12359337500000001</v>
      </c>
    </row>
    <row r="148" spans="1:38" x14ac:dyDescent="0.35">
      <c r="A148" s="14" t="s">
        <v>73</v>
      </c>
      <c r="B148" s="14">
        <v>9</v>
      </c>
      <c r="C148" s="98" t="s">
        <v>45</v>
      </c>
      <c r="D148" s="14">
        <v>3</v>
      </c>
      <c r="E148" s="14">
        <v>2946</v>
      </c>
      <c r="F148" s="14">
        <v>2946.6</v>
      </c>
      <c r="G148" s="99" t="str">
        <f t="shared" si="6"/>
        <v>R53S9</v>
      </c>
      <c r="H148" s="99">
        <f t="array" ref="H148">MIN(IF($G$2:$G$523 = G148,$E$2:$E$523,""))</f>
        <v>2923.2</v>
      </c>
      <c r="I148" s="99">
        <f t="array" ref="I148">MAX(IF($G$2:$G$523 = G148,$F$2:$F$523,""))</f>
        <v>2985</v>
      </c>
      <c r="J148" s="99" t="str">
        <f t="shared" si="7"/>
        <v>R53</v>
      </c>
      <c r="K148" s="99" t="s">
        <v>162</v>
      </c>
      <c r="L148" s="100">
        <v>2.755833497536945</v>
      </c>
      <c r="M148" s="100">
        <v>-288.09792807881757</v>
      </c>
      <c r="N148" s="100">
        <v>111.3564793103448</v>
      </c>
      <c r="O148" s="100">
        <v>38.105144827586209</v>
      </c>
      <c r="P148" s="100">
        <v>4.7047945812807877E-2</v>
      </c>
      <c r="Q148" s="100">
        <v>3.0049985221674892E-2</v>
      </c>
      <c r="R148" s="100">
        <v>5.1258004926108353E-2</v>
      </c>
      <c r="S148" s="100">
        <v>9322.468414285715</v>
      </c>
      <c r="T148" s="100">
        <v>6395.9982802955656</v>
      </c>
      <c r="U148" s="100">
        <v>2334.7698640394101</v>
      </c>
      <c r="V148" s="100"/>
      <c r="W148" s="100"/>
      <c r="X148" s="100">
        <v>6.0840477832512292</v>
      </c>
      <c r="Y148" s="100">
        <v>2.6854499999999999</v>
      </c>
      <c r="Z148" s="100">
        <v>64.286900000000003</v>
      </c>
      <c r="AA148" s="100">
        <v>113.3807</v>
      </c>
      <c r="AB148" s="100">
        <v>38.6584</v>
      </c>
      <c r="AC148" s="100">
        <v>0.1480725</v>
      </c>
      <c r="AD148" s="100">
        <v>3.4390149999999987E-2</v>
      </c>
      <c r="AE148" s="100">
        <v>0.10299800000000001</v>
      </c>
      <c r="AF148" s="100">
        <v>9299.8476499999997</v>
      </c>
      <c r="AG148" s="100">
        <v>6231.78125</v>
      </c>
      <c r="AH148" s="100">
        <v>2156.3816999999999</v>
      </c>
      <c r="AI148" s="100"/>
      <c r="AJ148" s="100"/>
      <c r="AK148" s="100">
        <v>4.7222999999999997</v>
      </c>
      <c r="AL148" s="111">
        <f t="shared" si="8"/>
        <v>0.12359337500000001</v>
      </c>
    </row>
    <row r="149" spans="1:38" x14ac:dyDescent="0.35">
      <c r="A149" s="14" t="s">
        <v>73</v>
      </c>
      <c r="B149" s="14">
        <v>9</v>
      </c>
      <c r="C149" s="98" t="s">
        <v>45</v>
      </c>
      <c r="D149" s="14">
        <v>4</v>
      </c>
      <c r="E149" s="14">
        <v>2923.2</v>
      </c>
      <c r="F149" s="14">
        <v>2924</v>
      </c>
      <c r="G149" s="99" t="str">
        <f t="shared" si="6"/>
        <v>R53S9</v>
      </c>
      <c r="H149" s="99">
        <f t="array" ref="H149">MIN(IF($G$2:$G$523 = G149,$E$2:$E$523,""))</f>
        <v>2923.2</v>
      </c>
      <c r="I149" s="99">
        <f t="array" ref="I149">MAX(IF($G$2:$G$523 = G149,$F$2:$F$523,""))</f>
        <v>2985</v>
      </c>
      <c r="J149" s="99" t="str">
        <f t="shared" si="7"/>
        <v>R53</v>
      </c>
      <c r="K149" s="99" t="s">
        <v>162</v>
      </c>
      <c r="L149" s="100">
        <v>2.755833497536945</v>
      </c>
      <c r="M149" s="100">
        <v>-288.09792807881757</v>
      </c>
      <c r="N149" s="100">
        <v>111.3564793103448</v>
      </c>
      <c r="O149" s="100">
        <v>38.105144827586209</v>
      </c>
      <c r="P149" s="100">
        <v>4.7047945812807877E-2</v>
      </c>
      <c r="Q149" s="100">
        <v>3.0049985221674892E-2</v>
      </c>
      <c r="R149" s="100">
        <v>5.1258004926108353E-2</v>
      </c>
      <c r="S149" s="100">
        <v>9322.468414285715</v>
      </c>
      <c r="T149" s="100">
        <v>6395.9982802955656</v>
      </c>
      <c r="U149" s="100">
        <v>2334.7698640394101</v>
      </c>
      <c r="V149" s="100"/>
      <c r="W149" s="100"/>
      <c r="X149" s="100">
        <v>6.0840477832512292</v>
      </c>
      <c r="Y149" s="100">
        <v>2.6634333333333329</v>
      </c>
      <c r="Z149" s="100">
        <v>-9838.0422999999992</v>
      </c>
      <c r="AA149" s="100">
        <v>127.6645</v>
      </c>
      <c r="AB149" s="100">
        <v>21.670033333333329</v>
      </c>
      <c r="AC149" s="100">
        <v>0.19037033333333331</v>
      </c>
      <c r="AD149" s="100">
        <v>8.9631433333333344E-2</v>
      </c>
      <c r="AE149" s="100">
        <v>0.122866</v>
      </c>
      <c r="AF149" s="100">
        <v>9265.9319666666652</v>
      </c>
      <c r="AG149" s="100">
        <v>5113.4809333333333</v>
      </c>
      <c r="AH149" s="100">
        <v>1171.9865</v>
      </c>
      <c r="AI149" s="100"/>
      <c r="AJ149" s="100"/>
      <c r="AK149" s="100">
        <v>2.728766666666667</v>
      </c>
      <c r="AL149" s="111">
        <f t="shared" si="8"/>
        <v>0.12359337500000001</v>
      </c>
    </row>
    <row r="150" spans="1:38" x14ac:dyDescent="0.35">
      <c r="A150" s="14" t="s">
        <v>73</v>
      </c>
      <c r="B150" s="14">
        <v>8</v>
      </c>
      <c r="C150" s="98" t="s">
        <v>45</v>
      </c>
      <c r="D150" s="14">
        <v>1</v>
      </c>
      <c r="E150" s="14">
        <v>3026</v>
      </c>
      <c r="F150" s="14">
        <v>3026.8</v>
      </c>
      <c r="G150" s="99" t="str">
        <f t="shared" ref="G150:G213" si="9">CONCATENATE("R",RIGHT(A150,2),"S",B150)</f>
        <v>R53S8</v>
      </c>
      <c r="H150" s="99">
        <f t="array" ref="H150">MIN(IF($G$2:$G$523 = G150,$E$2:$E$523,""))</f>
        <v>3008</v>
      </c>
      <c r="I150" s="99">
        <f t="array" ref="I150">MAX(IF($G$2:$G$523 = G150,$F$2:$F$523,""))</f>
        <v>3026.8</v>
      </c>
      <c r="J150" s="99" t="str">
        <f t="shared" si="7"/>
        <v>R53</v>
      </c>
      <c r="K150" s="99" t="s">
        <v>162</v>
      </c>
      <c r="L150" s="100">
        <v>2.5355274193548389</v>
      </c>
      <c r="M150" s="100">
        <v>75.324982258064537</v>
      </c>
      <c r="N150" s="100">
        <v>143.0822725806452</v>
      </c>
      <c r="O150" s="100">
        <v>56.483279032258068</v>
      </c>
      <c r="P150" s="100">
        <v>0.1730753870967742</v>
      </c>
      <c r="Q150" s="112">
        <v>7.9047187096774191E-2</v>
      </c>
      <c r="R150" s="100">
        <v>0.10937925806451609</v>
      </c>
      <c r="S150" s="100">
        <v>9559.7662709677425</v>
      </c>
      <c r="T150" s="100">
        <v>6673.3411177419357</v>
      </c>
      <c r="U150" s="113">
        <v>1523.8589177419351</v>
      </c>
      <c r="V150" s="100"/>
      <c r="W150" s="100"/>
      <c r="X150" s="100">
        <v>3.2940274193548369</v>
      </c>
      <c r="Y150" s="100">
        <v>2.4883999999999999</v>
      </c>
      <c r="Z150" s="100">
        <v>80.568566666666669</v>
      </c>
      <c r="AA150" s="100">
        <v>145.30670000000001</v>
      </c>
      <c r="AB150" s="100">
        <v>43.787433333333333</v>
      </c>
      <c r="AC150" s="100">
        <v>0.31017433333333327</v>
      </c>
      <c r="AD150" s="100">
        <v>0.1259567</v>
      </c>
      <c r="AE150" s="100">
        <v>0.1708166666666667</v>
      </c>
      <c r="AF150" s="100">
        <v>9605.6002666666664</v>
      </c>
      <c r="AG150" s="100">
        <v>6473.1081000000004</v>
      </c>
      <c r="AH150" s="100">
        <v>757.56803333333335</v>
      </c>
      <c r="AI150" s="100"/>
      <c r="AJ150" s="100"/>
      <c r="AK150" s="100">
        <v>2.3348</v>
      </c>
      <c r="AL150" s="111">
        <f t="shared" si="8"/>
        <v>0.17517388888888888</v>
      </c>
    </row>
    <row r="151" spans="1:38" x14ac:dyDescent="0.35">
      <c r="A151" s="14" t="s">
        <v>73</v>
      </c>
      <c r="B151" s="14">
        <v>8</v>
      </c>
      <c r="C151" s="98" t="s">
        <v>45</v>
      </c>
      <c r="D151" s="14">
        <v>2</v>
      </c>
      <c r="E151" s="14">
        <v>3019</v>
      </c>
      <c r="F151" s="14">
        <v>3020</v>
      </c>
      <c r="G151" s="99" t="str">
        <f t="shared" si="9"/>
        <v>R53S8</v>
      </c>
      <c r="H151" s="99">
        <f t="array" ref="H151">MIN(IF($G$2:$G$523 = G151,$E$2:$E$523,""))</f>
        <v>3008</v>
      </c>
      <c r="I151" s="99">
        <f t="array" ref="I151">MAX(IF($G$2:$G$523 = G151,$F$2:$F$523,""))</f>
        <v>3026.8</v>
      </c>
      <c r="J151" s="99" t="str">
        <f t="shared" si="7"/>
        <v>R53</v>
      </c>
      <c r="K151" s="99" t="s">
        <v>162</v>
      </c>
      <c r="L151" s="100">
        <v>2.5355274193548389</v>
      </c>
      <c r="M151" s="100">
        <v>75.324982258064537</v>
      </c>
      <c r="N151" s="100">
        <v>143.0822725806452</v>
      </c>
      <c r="O151" s="100">
        <v>56.483279032258068</v>
      </c>
      <c r="P151" s="100">
        <v>0.1730753870967742</v>
      </c>
      <c r="Q151" s="100">
        <v>7.9047187096774191E-2</v>
      </c>
      <c r="R151" s="100">
        <v>0.10937925806451609</v>
      </c>
      <c r="S151" s="100">
        <v>9559.7662709677425</v>
      </c>
      <c r="T151" s="100">
        <v>6673.3411177419357</v>
      </c>
      <c r="U151" s="100">
        <v>1523.8589177419351</v>
      </c>
      <c r="V151" s="100"/>
      <c r="W151" s="100"/>
      <c r="X151" s="100">
        <v>3.2940274193548369</v>
      </c>
      <c r="Y151" s="100">
        <v>2.346225</v>
      </c>
      <c r="Z151" s="100">
        <v>87.599374999999995</v>
      </c>
      <c r="AA151" s="100">
        <v>171.71895000000001</v>
      </c>
      <c r="AB151" s="100">
        <v>59.319775000000007</v>
      </c>
      <c r="AC151" s="100">
        <v>0.39245350000000001</v>
      </c>
      <c r="AD151" s="100">
        <v>0.13539732500000001</v>
      </c>
      <c r="AE151" s="100">
        <v>0.20302700000000001</v>
      </c>
      <c r="AF151" s="100">
        <v>9561.7041250000002</v>
      </c>
      <c r="AG151" s="100">
        <v>6804.4742749999996</v>
      </c>
      <c r="AH151" s="100">
        <v>647.45155</v>
      </c>
      <c r="AI151" s="100"/>
      <c r="AJ151" s="100"/>
      <c r="AK151" s="100">
        <v>1.532775</v>
      </c>
      <c r="AL151" s="111">
        <f t="shared" si="8"/>
        <v>0.17517388888888888</v>
      </c>
    </row>
    <row r="152" spans="1:38" x14ac:dyDescent="0.35">
      <c r="A152" s="14" t="s">
        <v>73</v>
      </c>
      <c r="B152" s="14">
        <v>8</v>
      </c>
      <c r="C152" s="98" t="s">
        <v>45</v>
      </c>
      <c r="D152" s="14">
        <v>3</v>
      </c>
      <c r="E152" s="14">
        <v>3008</v>
      </c>
      <c r="F152" s="14">
        <v>3009</v>
      </c>
      <c r="G152" s="99" t="str">
        <f t="shared" si="9"/>
        <v>R53S8</v>
      </c>
      <c r="H152" s="99">
        <f t="array" ref="H152">MIN(IF($G$2:$G$523 = G152,$E$2:$E$523,""))</f>
        <v>3008</v>
      </c>
      <c r="I152" s="99">
        <f t="array" ref="I152">MAX(IF($G$2:$G$523 = G152,$F$2:$F$523,""))</f>
        <v>3026.8</v>
      </c>
      <c r="J152" s="99" t="str">
        <f t="shared" si="7"/>
        <v>R53</v>
      </c>
      <c r="K152" s="99" t="s">
        <v>162</v>
      </c>
      <c r="L152" s="100">
        <v>2.5355274193548389</v>
      </c>
      <c r="M152" s="100">
        <v>75.324982258064537</v>
      </c>
      <c r="N152" s="100">
        <v>143.0822725806452</v>
      </c>
      <c r="O152" s="100">
        <v>56.483279032258068</v>
      </c>
      <c r="P152" s="100">
        <v>0.1730753870967742</v>
      </c>
      <c r="Q152" s="100">
        <v>7.9047187096774191E-2</v>
      </c>
      <c r="R152" s="100">
        <v>0.10937925806451609</v>
      </c>
      <c r="S152" s="100">
        <v>9559.7662709677425</v>
      </c>
      <c r="T152" s="100">
        <v>6673.3411177419357</v>
      </c>
      <c r="U152" s="100">
        <v>1523.8589177419351</v>
      </c>
      <c r="V152" s="100"/>
      <c r="W152" s="100"/>
      <c r="X152" s="100">
        <v>3.2940274193548369</v>
      </c>
      <c r="Y152" s="100">
        <v>2.470675</v>
      </c>
      <c r="Z152" s="100">
        <v>79.628200000000007</v>
      </c>
      <c r="AA152" s="100">
        <v>146.55099999999999</v>
      </c>
      <c r="AB152" s="100">
        <v>47.554600000000001</v>
      </c>
      <c r="AC152" s="100">
        <v>0.25867849999999998</v>
      </c>
      <c r="AD152" s="100">
        <v>0.116204075</v>
      </c>
      <c r="AE152" s="100">
        <v>0.15167800000000001</v>
      </c>
      <c r="AF152" s="100">
        <v>9531.7724500000004</v>
      </c>
      <c r="AG152" s="100">
        <v>6529.2016750000003</v>
      </c>
      <c r="AH152" s="100">
        <v>830.45864999999992</v>
      </c>
      <c r="AI152" s="100"/>
      <c r="AJ152" s="100"/>
      <c r="AK152" s="100">
        <v>2.2895500000000002</v>
      </c>
      <c r="AL152" s="111">
        <f t="shared" si="8"/>
        <v>0.17517388888888888</v>
      </c>
    </row>
    <row r="153" spans="1:38" x14ac:dyDescent="0.35">
      <c r="A153" s="14" t="s">
        <v>73</v>
      </c>
      <c r="B153" s="14">
        <v>7</v>
      </c>
      <c r="C153" s="98" t="s">
        <v>45</v>
      </c>
      <c r="D153" s="14">
        <v>1</v>
      </c>
      <c r="E153" s="14">
        <v>3091</v>
      </c>
      <c r="F153" s="14">
        <v>3091.8</v>
      </c>
      <c r="G153" s="99" t="str">
        <f t="shared" si="9"/>
        <v>R53S7</v>
      </c>
      <c r="H153" s="99">
        <f t="array" ref="H153">MIN(IF($G$2:$G$523 = G153,$E$2:$E$523,""))</f>
        <v>3057</v>
      </c>
      <c r="I153" s="99">
        <f t="array" ref="I153">MAX(IF($G$2:$G$523 = G153,$F$2:$F$523,""))</f>
        <v>3091.8</v>
      </c>
      <c r="J153" s="99" t="str">
        <f t="shared" si="7"/>
        <v>R53</v>
      </c>
      <c r="K153" s="99" t="s">
        <v>162</v>
      </c>
      <c r="L153" s="100">
        <v>2.5877745614035099</v>
      </c>
      <c r="M153" s="100">
        <v>-807.84216666666703</v>
      </c>
      <c r="N153" s="100">
        <v>149.5902421052632</v>
      </c>
      <c r="O153" s="100">
        <v>44.072698245614042</v>
      </c>
      <c r="P153" s="100">
        <v>0.19378935964912289</v>
      </c>
      <c r="Q153" s="112">
        <v>7.036167807017546E-2</v>
      </c>
      <c r="R153" s="100">
        <v>0.13423882456140351</v>
      </c>
      <c r="S153" s="100">
        <v>9786.8256859649155</v>
      </c>
      <c r="T153" s="100">
        <v>6681.7058114035099</v>
      </c>
      <c r="U153" s="113">
        <v>1644.914104385964</v>
      </c>
      <c r="V153" s="100"/>
      <c r="W153" s="100"/>
      <c r="X153" s="100">
        <v>2.821654385964913</v>
      </c>
      <c r="Y153" s="100">
        <v>2.7415500000000002</v>
      </c>
      <c r="Z153" s="100">
        <v>66.635449999999992</v>
      </c>
      <c r="AA153" s="100">
        <v>128.02930000000001</v>
      </c>
      <c r="AB153" s="100">
        <v>37.470599999999997</v>
      </c>
      <c r="AC153" s="100">
        <v>0.20136000000000001</v>
      </c>
      <c r="AD153" s="100">
        <v>6.1680249999999992E-2</v>
      </c>
      <c r="AE153" s="100">
        <v>0.12768099999999999</v>
      </c>
      <c r="AF153" s="100">
        <v>9845.6699499999995</v>
      </c>
      <c r="AG153" s="100">
        <v>6870.3166500000007</v>
      </c>
      <c r="AH153" s="100">
        <v>1594.9820999999999</v>
      </c>
      <c r="AI153" s="100"/>
      <c r="AJ153" s="100"/>
      <c r="AK153" s="100">
        <v>3.7313499999999999</v>
      </c>
      <c r="AL153" s="111">
        <f t="shared" si="8"/>
        <v>0.18765599999999996</v>
      </c>
    </row>
    <row r="154" spans="1:38" x14ac:dyDescent="0.35">
      <c r="A154" s="14" t="s">
        <v>73</v>
      </c>
      <c r="B154" s="14">
        <v>7</v>
      </c>
      <c r="C154" s="98" t="s">
        <v>45</v>
      </c>
      <c r="D154" s="14">
        <v>2</v>
      </c>
      <c r="E154" s="14">
        <v>3067</v>
      </c>
      <c r="F154" s="14">
        <v>3068</v>
      </c>
      <c r="G154" s="99" t="str">
        <f t="shared" si="9"/>
        <v>R53S7</v>
      </c>
      <c r="H154" s="99">
        <f t="array" ref="H154">MIN(IF($G$2:$G$523 = G154,$E$2:$E$523,""))</f>
        <v>3057</v>
      </c>
      <c r="I154" s="99">
        <f t="array" ref="I154">MAX(IF($G$2:$G$523 = G154,$F$2:$F$523,""))</f>
        <v>3091.8</v>
      </c>
      <c r="J154" s="99" t="str">
        <f t="shared" si="7"/>
        <v>R53</v>
      </c>
      <c r="K154" s="99" t="s">
        <v>162</v>
      </c>
      <c r="L154" s="100">
        <v>2.5877745614035099</v>
      </c>
      <c r="M154" s="100">
        <v>-807.84216666666703</v>
      </c>
      <c r="N154" s="100">
        <v>149.5902421052632</v>
      </c>
      <c r="O154" s="100">
        <v>44.072698245614042</v>
      </c>
      <c r="P154" s="100">
        <v>0.19378935964912289</v>
      </c>
      <c r="Q154" s="100">
        <v>7.036167807017546E-2</v>
      </c>
      <c r="R154" s="100">
        <v>0.13423882456140351</v>
      </c>
      <c r="S154" s="100">
        <v>9786.8256859649155</v>
      </c>
      <c r="T154" s="100">
        <v>6681.7058114035099</v>
      </c>
      <c r="U154" s="100">
        <v>1644.914104385964</v>
      </c>
      <c r="V154" s="100"/>
      <c r="W154" s="100"/>
      <c r="X154" s="100">
        <v>2.821654385964913</v>
      </c>
      <c r="Y154" s="100">
        <v>2.264266666666666</v>
      </c>
      <c r="Z154" s="100">
        <v>-10004.10156666667</v>
      </c>
      <c r="AA154" s="100">
        <v>186.1061333333333</v>
      </c>
      <c r="AB154" s="100">
        <v>58.930833333333339</v>
      </c>
      <c r="AC154" s="100">
        <v>0.4297246666666667</v>
      </c>
      <c r="AD154" s="100">
        <v>0.16882230000000001</v>
      </c>
      <c r="AE154" s="100">
        <v>0.21649499999999999</v>
      </c>
      <c r="AF154" s="100">
        <v>9833.4107666666659</v>
      </c>
      <c r="AG154" s="100">
        <v>5201.4153666666671</v>
      </c>
      <c r="AH154" s="100">
        <v>401.22156666666672</v>
      </c>
      <c r="AI154" s="100"/>
      <c r="AJ154" s="100"/>
      <c r="AK154" s="100">
        <v>0.93730000000000002</v>
      </c>
      <c r="AL154" s="111">
        <f t="shared" si="8"/>
        <v>0.18765599999999996</v>
      </c>
    </row>
    <row r="155" spans="1:38" x14ac:dyDescent="0.35">
      <c r="A155" s="14" t="s">
        <v>73</v>
      </c>
      <c r="B155" s="14">
        <v>7</v>
      </c>
      <c r="C155" s="98" t="s">
        <v>45</v>
      </c>
      <c r="D155" s="14">
        <v>3</v>
      </c>
      <c r="E155" s="14">
        <v>3057</v>
      </c>
      <c r="F155" s="14">
        <v>3058</v>
      </c>
      <c r="G155" s="99" t="str">
        <f t="shared" si="9"/>
        <v>R53S7</v>
      </c>
      <c r="H155" s="99">
        <f t="array" ref="H155">MIN(IF($G$2:$G$523 = G155,$E$2:$E$523,""))</f>
        <v>3057</v>
      </c>
      <c r="I155" s="99">
        <f t="array" ref="I155">MAX(IF($G$2:$G$523 = G155,$F$2:$F$523,""))</f>
        <v>3091.8</v>
      </c>
      <c r="J155" s="99" t="str">
        <f t="shared" si="7"/>
        <v>R53</v>
      </c>
      <c r="K155" s="99" t="s">
        <v>162</v>
      </c>
      <c r="L155" s="100">
        <v>2.5877745614035099</v>
      </c>
      <c r="M155" s="100">
        <v>-807.84216666666703</v>
      </c>
      <c r="N155" s="100">
        <v>149.5902421052632</v>
      </c>
      <c r="O155" s="100">
        <v>44.072698245614042</v>
      </c>
      <c r="P155" s="100">
        <v>0.19378935964912289</v>
      </c>
      <c r="Q155" s="100">
        <v>7.036167807017546E-2</v>
      </c>
      <c r="R155" s="100">
        <v>0.13423882456140351</v>
      </c>
      <c r="S155" s="100">
        <v>9786.8256859649155</v>
      </c>
      <c r="T155" s="100">
        <v>6681.7058114035099</v>
      </c>
      <c r="U155" s="100">
        <v>1644.914104385964</v>
      </c>
      <c r="V155" s="100"/>
      <c r="W155" s="100"/>
      <c r="X155" s="100">
        <v>2.821654385964913</v>
      </c>
      <c r="Y155" s="100">
        <v>2.3969333333333331</v>
      </c>
      <c r="Z155" s="100">
        <v>86.367533333333327</v>
      </c>
      <c r="AA155" s="100">
        <v>157.40183333333329</v>
      </c>
      <c r="AB155" s="100">
        <v>83.70623333333333</v>
      </c>
      <c r="AC155" s="100">
        <v>0.51302300000000001</v>
      </c>
      <c r="AD155" s="100">
        <v>0.16869243333333331</v>
      </c>
      <c r="AE155" s="100">
        <v>0.21879199999999999</v>
      </c>
      <c r="AF155" s="100">
        <v>9724.4261333333325</v>
      </c>
      <c r="AG155" s="100">
        <v>6577.3898333333336</v>
      </c>
      <c r="AH155" s="100">
        <v>394.40080000000012</v>
      </c>
      <c r="AI155" s="100"/>
      <c r="AJ155" s="100"/>
      <c r="AK155" s="100">
        <v>1.856233333333333</v>
      </c>
      <c r="AL155" s="111">
        <f t="shared" si="8"/>
        <v>0.18765599999999996</v>
      </c>
    </row>
    <row r="156" spans="1:38" x14ac:dyDescent="0.35">
      <c r="A156" s="14" t="s">
        <v>73</v>
      </c>
      <c r="B156" s="14">
        <v>6</v>
      </c>
      <c r="C156" s="98" t="s">
        <v>45</v>
      </c>
      <c r="D156" s="14">
        <v>1</v>
      </c>
      <c r="E156" s="14">
        <v>3150</v>
      </c>
      <c r="F156" s="14">
        <v>3151</v>
      </c>
      <c r="G156" s="99" t="str">
        <f t="shared" si="9"/>
        <v>R53S6</v>
      </c>
      <c r="H156" s="99">
        <f t="array" ref="H156">MIN(IF($G$2:$G$523 = G156,$E$2:$E$523,""))</f>
        <v>3118</v>
      </c>
      <c r="I156" s="99">
        <f t="array" ref="I156">MAX(IF($G$2:$G$523 = G156,$F$2:$F$523,""))</f>
        <v>3151</v>
      </c>
      <c r="J156" s="99" t="str">
        <f t="shared" si="7"/>
        <v>R53</v>
      </c>
      <c r="K156" s="99" t="s">
        <v>162</v>
      </c>
      <c r="L156" s="100">
        <v>2.7086351851851851</v>
      </c>
      <c r="M156" s="100">
        <v>66.324408333333324</v>
      </c>
      <c r="N156" s="100">
        <v>128.32267407407409</v>
      </c>
      <c r="O156" s="100">
        <v>36.518974999999983</v>
      </c>
      <c r="P156" s="100">
        <v>0.1033224814814815</v>
      </c>
      <c r="Q156" s="112">
        <v>5.1279850000000023E-2</v>
      </c>
      <c r="R156" s="100">
        <v>0.10081393518518519</v>
      </c>
      <c r="S156" s="100">
        <v>10015.04265555556</v>
      </c>
      <c r="T156" s="100">
        <v>6928.7568111111077</v>
      </c>
      <c r="U156" s="113">
        <v>1957.287162037037</v>
      </c>
      <c r="V156" s="100"/>
      <c r="W156" s="100"/>
      <c r="X156" s="100">
        <v>4.9353500000000006</v>
      </c>
      <c r="Y156" s="100">
        <v>2.4047666666666672</v>
      </c>
      <c r="Z156" s="100">
        <v>89.350700000000003</v>
      </c>
      <c r="AA156" s="100">
        <v>163.80646666666669</v>
      </c>
      <c r="AB156" s="100">
        <v>35.431333333333328</v>
      </c>
      <c r="AC156" s="100">
        <v>0.406107</v>
      </c>
      <c r="AD156" s="100">
        <v>0.16225813333333339</v>
      </c>
      <c r="AE156" s="100">
        <v>0.208006</v>
      </c>
      <c r="AF156" s="100">
        <v>10087.770866666669</v>
      </c>
      <c r="AG156" s="100">
        <v>6759.4498666666668</v>
      </c>
      <c r="AH156" s="100">
        <v>437.05053333333331</v>
      </c>
      <c r="AI156" s="100"/>
      <c r="AJ156" s="100"/>
      <c r="AK156" s="100">
        <v>1.695166666666666</v>
      </c>
      <c r="AL156" s="111">
        <f t="shared" si="8"/>
        <v>0.19443099999999999</v>
      </c>
    </row>
    <row r="157" spans="1:38" x14ac:dyDescent="0.35">
      <c r="A157" s="14" t="s">
        <v>73</v>
      </c>
      <c r="B157" s="14">
        <v>6</v>
      </c>
      <c r="C157" s="98" t="s">
        <v>45</v>
      </c>
      <c r="D157" s="14">
        <v>2</v>
      </c>
      <c r="E157" s="14">
        <v>3118</v>
      </c>
      <c r="F157" s="14">
        <v>3119</v>
      </c>
      <c r="G157" s="99" t="str">
        <f t="shared" si="9"/>
        <v>R53S6</v>
      </c>
      <c r="H157" s="99">
        <f t="array" ref="H157">MIN(IF($G$2:$G$523 = G157,$E$2:$E$523,""))</f>
        <v>3118</v>
      </c>
      <c r="I157" s="99">
        <f t="array" ref="I157">MAX(IF($G$2:$G$523 = G157,$F$2:$F$523,""))</f>
        <v>3151</v>
      </c>
      <c r="J157" s="99" t="str">
        <f t="shared" si="7"/>
        <v>R53</v>
      </c>
      <c r="K157" s="99" t="s">
        <v>162</v>
      </c>
      <c r="L157" s="100">
        <v>2.7086351851851851</v>
      </c>
      <c r="M157" s="100">
        <v>66.324408333333324</v>
      </c>
      <c r="N157" s="100">
        <v>128.32267407407409</v>
      </c>
      <c r="O157" s="100">
        <v>36.518974999999983</v>
      </c>
      <c r="P157" s="100">
        <v>0.1033224814814815</v>
      </c>
      <c r="Q157" s="100">
        <v>5.1279850000000023E-2</v>
      </c>
      <c r="R157" s="100">
        <v>0.10081393518518519</v>
      </c>
      <c r="S157" s="100">
        <v>10015.04265555556</v>
      </c>
      <c r="T157" s="100">
        <v>6928.7568111111077</v>
      </c>
      <c r="U157" s="100">
        <v>1957.287162037037</v>
      </c>
      <c r="V157" s="100"/>
      <c r="W157" s="100"/>
      <c r="X157" s="100">
        <v>4.9353500000000006</v>
      </c>
      <c r="Y157" s="100">
        <v>2.532633333333334</v>
      </c>
      <c r="Z157" s="100">
        <v>71.845366666666678</v>
      </c>
      <c r="AA157" s="100">
        <v>149.37883333333329</v>
      </c>
      <c r="AB157" s="100">
        <v>41.260733333333327</v>
      </c>
      <c r="AC157" s="100">
        <v>0.332652</v>
      </c>
      <c r="AD157" s="100">
        <v>0.13742456666666669</v>
      </c>
      <c r="AE157" s="100">
        <v>0.18085599999999999</v>
      </c>
      <c r="AF157" s="100">
        <v>9935.9137333333329</v>
      </c>
      <c r="AG157" s="100">
        <v>7226.9777333333332</v>
      </c>
      <c r="AH157" s="100">
        <v>619.88340000000005</v>
      </c>
      <c r="AI157" s="100"/>
      <c r="AJ157" s="100"/>
      <c r="AK157" s="100">
        <v>2.3750333333333331</v>
      </c>
      <c r="AL157" s="111">
        <f t="shared" si="8"/>
        <v>0.19443099999999999</v>
      </c>
    </row>
    <row r="158" spans="1:38" x14ac:dyDescent="0.35">
      <c r="A158" s="14" t="s">
        <v>73</v>
      </c>
      <c r="B158" s="14">
        <v>5</v>
      </c>
      <c r="C158" s="98" t="s">
        <v>45</v>
      </c>
      <c r="D158" s="14">
        <v>1</v>
      </c>
      <c r="E158" s="14">
        <v>3230.4</v>
      </c>
      <c r="F158" s="14">
        <v>3231.2</v>
      </c>
      <c r="G158" s="99" t="str">
        <f t="shared" si="9"/>
        <v>R53S5</v>
      </c>
      <c r="H158" s="99">
        <f t="array" ref="H158">MIN(IF($G$2:$G$523 = G158,$E$2:$E$523,""))</f>
        <v>3206.5</v>
      </c>
      <c r="I158" s="99">
        <f t="array" ref="I158">MAX(IF($G$2:$G$523 = G158,$F$2:$F$523,""))</f>
        <v>3231.2</v>
      </c>
      <c r="J158" s="99" t="str">
        <f t="shared" si="7"/>
        <v>R53</v>
      </c>
      <c r="K158" s="99" t="s">
        <v>162</v>
      </c>
      <c r="L158" s="100">
        <v>2.765617283950617</v>
      </c>
      <c r="M158" s="100">
        <v>-415.11531728395067</v>
      </c>
      <c r="N158" s="100">
        <v>116.910950617284</v>
      </c>
      <c r="O158" s="100">
        <v>31.218116049382719</v>
      </c>
      <c r="P158" s="100">
        <v>0.1253962839506173</v>
      </c>
      <c r="Q158" s="112">
        <v>5.3565685185185181E-2</v>
      </c>
      <c r="R158" s="100">
        <v>8.9368024691358044E-2</v>
      </c>
      <c r="S158" s="100">
        <v>10354.601502469141</v>
      </c>
      <c r="T158" s="100">
        <v>6947.8260395061716</v>
      </c>
      <c r="U158" s="113">
        <v>1909.4345938271599</v>
      </c>
      <c r="V158" s="100"/>
      <c r="W158" s="100"/>
      <c r="X158" s="100">
        <v>5.4870691358024697</v>
      </c>
      <c r="Y158" s="100">
        <v>2.6638666666666668</v>
      </c>
      <c r="Z158" s="100">
        <v>86.562933333333334</v>
      </c>
      <c r="AA158" s="100">
        <v>150.91126666666671</v>
      </c>
      <c r="AB158" s="100">
        <v>14.39116666666667</v>
      </c>
      <c r="AC158" s="100">
        <v>0.331702</v>
      </c>
      <c r="AD158" s="100">
        <v>0.1132509666666667</v>
      </c>
      <c r="AE158" s="100">
        <v>0.180842</v>
      </c>
      <c r="AF158" s="100">
        <v>10420.87403333333</v>
      </c>
      <c r="AG158" s="100">
        <v>6582.4371666666666</v>
      </c>
      <c r="AH158" s="100">
        <v>853.97653333333335</v>
      </c>
      <c r="AI158" s="100"/>
      <c r="AJ158" s="100"/>
      <c r="AK158" s="100">
        <v>2.239066666666667</v>
      </c>
      <c r="AL158" s="111">
        <f t="shared" si="8"/>
        <v>0.1851225</v>
      </c>
    </row>
    <row r="159" spans="1:38" x14ac:dyDescent="0.35">
      <c r="A159" s="14" t="s">
        <v>73</v>
      </c>
      <c r="B159" s="14">
        <v>5</v>
      </c>
      <c r="C159" s="98" t="s">
        <v>45</v>
      </c>
      <c r="D159" s="14">
        <v>2</v>
      </c>
      <c r="E159" s="14">
        <v>3206.5</v>
      </c>
      <c r="F159" s="14">
        <v>3207.5</v>
      </c>
      <c r="G159" s="99" t="str">
        <f t="shared" si="9"/>
        <v>R53S5</v>
      </c>
      <c r="H159" s="99">
        <f t="array" ref="H159">MIN(IF($G$2:$G$523 = G159,$E$2:$E$523,""))</f>
        <v>3206.5</v>
      </c>
      <c r="I159" s="99">
        <f t="array" ref="I159">MAX(IF($G$2:$G$523 = G159,$F$2:$F$523,""))</f>
        <v>3231.2</v>
      </c>
      <c r="J159" s="99" t="str">
        <f t="shared" si="7"/>
        <v>R53</v>
      </c>
      <c r="K159" s="99" t="s">
        <v>162</v>
      </c>
      <c r="L159" s="100">
        <v>2.765617283950617</v>
      </c>
      <c r="M159" s="100">
        <v>-415.11531728395067</v>
      </c>
      <c r="N159" s="100">
        <v>116.910950617284</v>
      </c>
      <c r="O159" s="100">
        <v>31.218116049382719</v>
      </c>
      <c r="P159" s="100">
        <v>0.1253962839506173</v>
      </c>
      <c r="Q159" s="100">
        <v>5.3565685185185181E-2</v>
      </c>
      <c r="R159" s="100">
        <v>8.9368024691358044E-2</v>
      </c>
      <c r="S159" s="100">
        <v>10354.601502469141</v>
      </c>
      <c r="T159" s="100">
        <v>6947.8260395061716</v>
      </c>
      <c r="U159" s="100">
        <v>1909.4345938271599</v>
      </c>
      <c r="V159" s="100"/>
      <c r="W159" s="100"/>
      <c r="X159" s="100">
        <v>5.4870691358024697</v>
      </c>
      <c r="Y159" s="100">
        <v>2.6937000000000002</v>
      </c>
      <c r="Z159" s="100">
        <v>78.564599999999999</v>
      </c>
      <c r="AA159" s="100">
        <v>156.7292333333333</v>
      </c>
      <c r="AB159" s="100">
        <v>20.83476666666667</v>
      </c>
      <c r="AC159" s="100">
        <v>0.35457499999999997</v>
      </c>
      <c r="AD159" s="100">
        <v>9.2689800000000003E-2</v>
      </c>
      <c r="AE159" s="100">
        <v>0.18940299999999999</v>
      </c>
      <c r="AF159" s="100">
        <v>10290.25</v>
      </c>
      <c r="AG159" s="100">
        <v>7275.2669333333333</v>
      </c>
      <c r="AH159" s="100">
        <v>1108.1489666666671</v>
      </c>
      <c r="AI159" s="100"/>
      <c r="AJ159" s="100"/>
      <c r="AK159" s="100">
        <v>2.2467999999999999</v>
      </c>
      <c r="AL159" s="111">
        <f t="shared" si="8"/>
        <v>0.1851225</v>
      </c>
    </row>
    <row r="160" spans="1:38" x14ac:dyDescent="0.35">
      <c r="A160" s="14" t="s">
        <v>73</v>
      </c>
      <c r="B160" s="14">
        <v>4</v>
      </c>
      <c r="C160" s="98" t="s">
        <v>45</v>
      </c>
      <c r="D160" s="14">
        <v>1</v>
      </c>
      <c r="E160" s="14">
        <v>3314.7</v>
      </c>
      <c r="F160" s="14">
        <v>3315.3</v>
      </c>
      <c r="G160" s="99" t="str">
        <f t="shared" si="9"/>
        <v>R53S4</v>
      </c>
      <c r="H160" s="99">
        <f t="array" ref="H160">MIN(IF($G$2:$G$523 = G160,$E$2:$E$523,""))</f>
        <v>3266</v>
      </c>
      <c r="I160" s="99">
        <f t="array" ref="I160">MAX(IF($G$2:$G$523 = G160,$F$2:$F$523,""))</f>
        <v>3315.3</v>
      </c>
      <c r="J160" s="99" t="str">
        <f t="shared" si="7"/>
        <v>R53</v>
      </c>
      <c r="K160" s="99" t="s">
        <v>162</v>
      </c>
      <c r="L160" s="100">
        <v>2.7221555555555539</v>
      </c>
      <c r="M160" s="100">
        <v>67.608940740740778</v>
      </c>
      <c r="N160" s="100">
        <v>126.84168827160499</v>
      </c>
      <c r="O160" s="100">
        <v>50.839269135802454</v>
      </c>
      <c r="P160" s="100">
        <v>0.14164554320987649</v>
      </c>
      <c r="Q160" s="112">
        <v>5.7934761728395082E-2</v>
      </c>
      <c r="R160" s="100">
        <v>0.10022379012345679</v>
      </c>
      <c r="S160" s="100">
        <v>10636.70997839506</v>
      </c>
      <c r="T160" s="100">
        <v>7115.7535777777812</v>
      </c>
      <c r="U160" s="113">
        <v>1730.468917901235</v>
      </c>
      <c r="V160" s="100"/>
      <c r="W160" s="100"/>
      <c r="X160" s="100">
        <v>3.8922888888888889</v>
      </c>
      <c r="Y160" s="100">
        <v>2.6123666666666669</v>
      </c>
      <c r="Z160" s="100">
        <v>73.553299999999993</v>
      </c>
      <c r="AA160" s="100">
        <v>137.32136666666671</v>
      </c>
      <c r="AB160" s="100">
        <v>65.009100000000004</v>
      </c>
      <c r="AC160" s="100">
        <v>0.1039113333333333</v>
      </c>
      <c r="AD160" s="100">
        <v>4.4356066666666673E-2</v>
      </c>
      <c r="AE160" s="100">
        <v>7.9782666666666668E-2</v>
      </c>
      <c r="AF160" s="100">
        <v>10734.05663333333</v>
      </c>
      <c r="AG160" s="100">
        <v>7135.7491666666656</v>
      </c>
      <c r="AH160" s="100">
        <v>1948.7811666666671</v>
      </c>
      <c r="AI160" s="100"/>
      <c r="AJ160" s="100"/>
      <c r="AK160" s="100">
        <v>2.8914</v>
      </c>
      <c r="AL160" s="111">
        <f t="shared" si="8"/>
        <v>0.12359516666666667</v>
      </c>
    </row>
    <row r="161" spans="1:38" x14ac:dyDescent="0.35">
      <c r="A161" s="14" t="s">
        <v>73</v>
      </c>
      <c r="B161" s="14">
        <v>4</v>
      </c>
      <c r="C161" s="98" t="s">
        <v>45</v>
      </c>
      <c r="D161" s="14">
        <v>2</v>
      </c>
      <c r="E161" s="14">
        <v>3300.7</v>
      </c>
      <c r="F161" s="14">
        <v>3301.5</v>
      </c>
      <c r="G161" s="99" t="str">
        <f t="shared" si="9"/>
        <v>R53S4</v>
      </c>
      <c r="H161" s="99">
        <f t="array" ref="H161">MIN(IF($G$2:$G$523 = G161,$E$2:$E$523,""))</f>
        <v>3266</v>
      </c>
      <c r="I161" s="99">
        <f t="array" ref="I161">MAX(IF($G$2:$G$523 = G161,$F$2:$F$523,""))</f>
        <v>3315.3</v>
      </c>
      <c r="J161" s="99" t="str">
        <f t="shared" si="7"/>
        <v>R53</v>
      </c>
      <c r="K161" s="99" t="s">
        <v>162</v>
      </c>
      <c r="L161" s="100">
        <v>2.7221555555555539</v>
      </c>
      <c r="M161" s="100">
        <v>67.608940740740778</v>
      </c>
      <c r="N161" s="100">
        <v>126.84168827160499</v>
      </c>
      <c r="O161" s="100">
        <v>50.839269135802454</v>
      </c>
      <c r="P161" s="100">
        <v>0.14164554320987649</v>
      </c>
      <c r="Q161" s="100">
        <v>5.7934761728395082E-2</v>
      </c>
      <c r="R161" s="100">
        <v>0.10022379012345679</v>
      </c>
      <c r="S161" s="100">
        <v>10636.70997839506</v>
      </c>
      <c r="T161" s="100">
        <v>7115.7535777777812</v>
      </c>
      <c r="U161" s="100">
        <v>1730.468917901235</v>
      </c>
      <c r="V161" s="100"/>
      <c r="W161" s="100"/>
      <c r="X161" s="100">
        <v>3.8922888888888889</v>
      </c>
      <c r="Y161" s="100">
        <v>2.6229</v>
      </c>
      <c r="Z161" s="100">
        <v>77.145250000000004</v>
      </c>
      <c r="AA161" s="100">
        <v>135.59845000000001</v>
      </c>
      <c r="AB161" s="100">
        <v>52.161450000000002</v>
      </c>
      <c r="AC161" s="100">
        <v>0.195463</v>
      </c>
      <c r="AD161" s="100">
        <v>0.10463855</v>
      </c>
      <c r="AE161" s="100">
        <v>0.125109</v>
      </c>
      <c r="AF161" s="100">
        <v>10695.4331</v>
      </c>
      <c r="AG161" s="100">
        <v>6781.7910000000002</v>
      </c>
      <c r="AH161" s="100">
        <v>952.48765000000003</v>
      </c>
      <c r="AI161" s="100"/>
      <c r="AJ161" s="100"/>
      <c r="AK161" s="100">
        <v>2.8858999999999999</v>
      </c>
      <c r="AL161" s="111">
        <f t="shared" si="8"/>
        <v>0.12359516666666667</v>
      </c>
    </row>
    <row r="162" spans="1:38" x14ac:dyDescent="0.35">
      <c r="A162" s="14" t="s">
        <v>73</v>
      </c>
      <c r="B162" s="14">
        <v>4</v>
      </c>
      <c r="C162" s="98" t="s">
        <v>45</v>
      </c>
      <c r="D162" s="14">
        <v>3</v>
      </c>
      <c r="E162" s="14">
        <v>3292</v>
      </c>
      <c r="F162" s="14">
        <v>3292.8</v>
      </c>
      <c r="G162" s="99" t="str">
        <f t="shared" si="9"/>
        <v>R53S4</v>
      </c>
      <c r="H162" s="99">
        <f t="array" ref="H162">MIN(IF($G$2:$G$523 = G162,$E$2:$E$523,""))</f>
        <v>3266</v>
      </c>
      <c r="I162" s="99">
        <f t="array" ref="I162">MAX(IF($G$2:$G$523 = G162,$F$2:$F$523,""))</f>
        <v>3315.3</v>
      </c>
      <c r="J162" s="99" t="str">
        <f t="shared" si="7"/>
        <v>R53</v>
      </c>
      <c r="K162" s="99" t="s">
        <v>162</v>
      </c>
      <c r="L162" s="100">
        <v>2.7221555555555539</v>
      </c>
      <c r="M162" s="100">
        <v>67.608940740740778</v>
      </c>
      <c r="N162" s="100">
        <v>126.84168827160499</v>
      </c>
      <c r="O162" s="100">
        <v>50.839269135802454</v>
      </c>
      <c r="P162" s="100">
        <v>0.14164554320987649</v>
      </c>
      <c r="Q162" s="100">
        <v>5.7934761728395082E-2</v>
      </c>
      <c r="R162" s="100">
        <v>0.10022379012345679</v>
      </c>
      <c r="S162" s="100">
        <v>10636.70997839506</v>
      </c>
      <c r="T162" s="100">
        <v>7115.7535777777812</v>
      </c>
      <c r="U162" s="100">
        <v>1730.468917901235</v>
      </c>
      <c r="V162" s="100"/>
      <c r="W162" s="100"/>
      <c r="X162" s="100">
        <v>3.8922888888888889</v>
      </c>
      <c r="Y162" s="100">
        <v>2.7551333333333332</v>
      </c>
      <c r="Z162" s="100">
        <v>71.105699999999999</v>
      </c>
      <c r="AA162" s="100">
        <v>130.6170333333333</v>
      </c>
      <c r="AB162" s="100">
        <v>45.890166666666673</v>
      </c>
      <c r="AC162" s="100">
        <v>0.14721899999999999</v>
      </c>
      <c r="AD162" s="100">
        <v>7.0771066666666674E-2</v>
      </c>
      <c r="AE162" s="100">
        <v>0.10263700000000001</v>
      </c>
      <c r="AF162" s="100">
        <v>10648.803366666671</v>
      </c>
      <c r="AG162" s="100">
        <v>7009.3529000000008</v>
      </c>
      <c r="AH162" s="100">
        <v>1440.7255</v>
      </c>
      <c r="AI162" s="100"/>
      <c r="AJ162" s="100"/>
      <c r="AK162" s="100">
        <v>3.465033333333333</v>
      </c>
      <c r="AL162" s="111">
        <f t="shared" si="8"/>
        <v>0.12359516666666667</v>
      </c>
    </row>
    <row r="163" spans="1:38" x14ac:dyDescent="0.35">
      <c r="A163" s="14" t="s">
        <v>73</v>
      </c>
      <c r="B163" s="14">
        <v>4</v>
      </c>
      <c r="C163" s="98" t="s">
        <v>45</v>
      </c>
      <c r="D163" s="14">
        <v>4</v>
      </c>
      <c r="E163" s="14">
        <v>3266</v>
      </c>
      <c r="F163" s="14">
        <v>3266.8</v>
      </c>
      <c r="G163" s="99" t="str">
        <f t="shared" si="9"/>
        <v>R53S4</v>
      </c>
      <c r="H163" s="99">
        <f t="array" ref="H163">MIN(IF($G$2:$G$523 = G163,$E$2:$E$523,""))</f>
        <v>3266</v>
      </c>
      <c r="I163" s="99">
        <f t="array" ref="I163">MAX(IF($G$2:$G$523 = G163,$F$2:$F$523,""))</f>
        <v>3315.3</v>
      </c>
      <c r="J163" s="99" t="str">
        <f t="shared" si="7"/>
        <v>R53</v>
      </c>
      <c r="K163" s="99" t="s">
        <v>162</v>
      </c>
      <c r="L163" s="100">
        <v>2.7221555555555539</v>
      </c>
      <c r="M163" s="100">
        <v>67.608940740740778</v>
      </c>
      <c r="N163" s="100">
        <v>126.84168827160499</v>
      </c>
      <c r="O163" s="100">
        <v>50.839269135802454</v>
      </c>
      <c r="P163" s="100">
        <v>0.14164554320987649</v>
      </c>
      <c r="Q163" s="100">
        <v>5.7934761728395082E-2</v>
      </c>
      <c r="R163" s="100">
        <v>0.10022379012345679</v>
      </c>
      <c r="S163" s="100">
        <v>10636.70997839506</v>
      </c>
      <c r="T163" s="100">
        <v>7115.7535777777812</v>
      </c>
      <c r="U163" s="100">
        <v>1730.468917901235</v>
      </c>
      <c r="V163" s="100"/>
      <c r="W163" s="100"/>
      <c r="X163" s="100">
        <v>3.8922888888888889</v>
      </c>
      <c r="Y163" s="100">
        <v>2.5327000000000002</v>
      </c>
      <c r="Z163" s="100">
        <v>74.862750000000005</v>
      </c>
      <c r="AA163" s="100">
        <v>142.09299999999999</v>
      </c>
      <c r="AB163" s="100">
        <v>53.169649999999997</v>
      </c>
      <c r="AC163" s="100">
        <v>0.34763850000000002</v>
      </c>
      <c r="AD163" s="100">
        <v>0.12820355</v>
      </c>
      <c r="AE163" s="100">
        <v>0.18685199999999999</v>
      </c>
      <c r="AF163" s="100">
        <v>10537.0342</v>
      </c>
      <c r="AG163" s="100">
        <v>7132.0639499999997</v>
      </c>
      <c r="AH163" s="100">
        <v>700.44280000000003</v>
      </c>
      <c r="AI163" s="100"/>
      <c r="AJ163" s="100"/>
      <c r="AK163" s="100">
        <v>2.5766499999999999</v>
      </c>
      <c r="AL163" s="111">
        <f t="shared" si="8"/>
        <v>0.12359516666666667</v>
      </c>
    </row>
    <row r="164" spans="1:38" x14ac:dyDescent="0.35">
      <c r="A164" s="14" t="s">
        <v>74</v>
      </c>
      <c r="B164" s="14">
        <v>1</v>
      </c>
      <c r="C164" s="98" t="s">
        <v>45</v>
      </c>
      <c r="D164" s="14">
        <v>1</v>
      </c>
      <c r="E164" s="14">
        <v>3333</v>
      </c>
      <c r="F164" s="14">
        <v>3334.2</v>
      </c>
      <c r="G164" s="99" t="str">
        <f t="shared" si="9"/>
        <v>R55S1</v>
      </c>
      <c r="H164" s="99">
        <f t="array" ref="H164">MIN(IF($G$2:$G$523 = G164,$E$2:$E$523,""))</f>
        <v>3333</v>
      </c>
      <c r="I164" s="99">
        <f t="array" ref="I164">MAX(IF($G$2:$G$523 = G164,$F$2:$F$523,""))</f>
        <v>3347.2</v>
      </c>
      <c r="J164" s="99" t="str">
        <f t="shared" si="7"/>
        <v>R55</v>
      </c>
      <c r="K164" s="99" t="s">
        <v>163</v>
      </c>
      <c r="L164" s="100">
        <v>2.564984782608696</v>
      </c>
      <c r="M164" s="100">
        <v>70.62973043478263</v>
      </c>
      <c r="N164" s="100">
        <v>124.7413608695652</v>
      </c>
      <c r="O164" s="100">
        <v>56.577458695652183</v>
      </c>
      <c r="P164" s="100"/>
      <c r="Q164" s="112">
        <v>6.777608695652175E-2</v>
      </c>
      <c r="R164" s="100">
        <v>0.11713695652173919</v>
      </c>
      <c r="S164" s="100">
        <v>11473.87055</v>
      </c>
      <c r="T164" s="100">
        <v>7070.6191934782619</v>
      </c>
      <c r="U164" s="113">
        <v>1526.061854347827</v>
      </c>
      <c r="V164" s="100"/>
      <c r="W164" s="100">
        <v>0.48647391304347831</v>
      </c>
      <c r="X164" s="100">
        <v>3.5841000000000012</v>
      </c>
      <c r="Y164" s="100">
        <v>2.5794999999999999</v>
      </c>
      <c r="Z164" s="100">
        <v>67.5732</v>
      </c>
      <c r="AA164" s="100">
        <v>118.36483333333339</v>
      </c>
      <c r="AB164" s="100">
        <v>53.216166666666673</v>
      </c>
      <c r="AC164" s="100"/>
      <c r="AD164" s="100">
        <v>6.6233333333333325E-2</v>
      </c>
      <c r="AE164" s="100">
        <v>0.1086333333333333</v>
      </c>
      <c r="AF164" s="100">
        <v>11448.8262</v>
      </c>
      <c r="AG164" s="100">
        <v>7032.7514666666684</v>
      </c>
      <c r="AH164" s="100">
        <v>1514.397633333333</v>
      </c>
      <c r="AI164" s="100"/>
      <c r="AJ164" s="100">
        <v>0.50526666666666664</v>
      </c>
      <c r="AK164" s="100">
        <v>3.9773000000000001</v>
      </c>
      <c r="AL164" s="111">
        <f t="shared" si="8"/>
        <v>0.11380416666666665</v>
      </c>
    </row>
    <row r="165" spans="1:38" x14ac:dyDescent="0.35">
      <c r="A165" s="14" t="s">
        <v>74</v>
      </c>
      <c r="B165" s="14">
        <v>1</v>
      </c>
      <c r="C165" s="98" t="s">
        <v>45</v>
      </c>
      <c r="D165" s="14">
        <v>2</v>
      </c>
      <c r="E165" s="14">
        <v>3346</v>
      </c>
      <c r="F165" s="14">
        <v>3347.2</v>
      </c>
      <c r="G165" s="99" t="str">
        <f t="shared" si="9"/>
        <v>R55S1</v>
      </c>
      <c r="H165" s="99">
        <f t="array" ref="H165">MIN(IF($G$2:$G$523 = G165,$E$2:$E$523,""))</f>
        <v>3333</v>
      </c>
      <c r="I165" s="99">
        <f t="array" ref="I165">MAX(IF($G$2:$G$523 = G165,$F$2:$F$523,""))</f>
        <v>3347.2</v>
      </c>
      <c r="J165" s="99" t="str">
        <f t="shared" si="7"/>
        <v>R55</v>
      </c>
      <c r="K165" s="99" t="s">
        <v>163</v>
      </c>
      <c r="L165" s="100">
        <v>2.564984782608696</v>
      </c>
      <c r="M165" s="100">
        <v>70.62973043478263</v>
      </c>
      <c r="N165" s="100">
        <v>124.7413608695652</v>
      </c>
      <c r="O165" s="100">
        <v>56.577458695652183</v>
      </c>
      <c r="P165" s="100"/>
      <c r="Q165" s="100">
        <v>6.777608695652175E-2</v>
      </c>
      <c r="R165" s="100">
        <v>0.11713695652173919</v>
      </c>
      <c r="S165" s="100">
        <v>11473.87055</v>
      </c>
      <c r="T165" s="100">
        <v>7070.6191934782619</v>
      </c>
      <c r="U165" s="100">
        <v>1526.061854347827</v>
      </c>
      <c r="V165" s="100"/>
      <c r="W165" s="100">
        <v>0.48647391304347831</v>
      </c>
      <c r="X165" s="100">
        <v>3.5841000000000012</v>
      </c>
      <c r="Y165" s="100">
        <v>2.5774249999999999</v>
      </c>
      <c r="Z165" s="100">
        <v>73.575975</v>
      </c>
      <c r="AA165" s="100">
        <v>132.642225</v>
      </c>
      <c r="AB165" s="100">
        <v>43.902075000000004</v>
      </c>
      <c r="AC165" s="100"/>
      <c r="AD165" s="100">
        <v>6.2675000000000008E-2</v>
      </c>
      <c r="AE165" s="100">
        <v>0.118975</v>
      </c>
      <c r="AF165" s="100">
        <v>11492.237025</v>
      </c>
      <c r="AG165" s="100">
        <v>7229.6522000000004</v>
      </c>
      <c r="AH165" s="100">
        <v>1581.3187499999999</v>
      </c>
      <c r="AI165" s="100"/>
      <c r="AJ165" s="100">
        <v>0.47337499999999999</v>
      </c>
      <c r="AK165" s="100">
        <v>3.1004999999999998</v>
      </c>
      <c r="AL165" s="111">
        <f t="shared" si="8"/>
        <v>0.11380416666666665</v>
      </c>
    </row>
    <row r="166" spans="1:38" x14ac:dyDescent="0.35">
      <c r="A166" s="14" t="s">
        <v>74</v>
      </c>
      <c r="B166" s="14">
        <v>2</v>
      </c>
      <c r="C166" s="98" t="s">
        <v>45</v>
      </c>
      <c r="D166" s="14">
        <v>1</v>
      </c>
      <c r="E166" s="14">
        <v>3268.5</v>
      </c>
      <c r="F166" s="14">
        <v>3269.3</v>
      </c>
      <c r="G166" s="99" t="str">
        <f t="shared" si="9"/>
        <v>R55S2</v>
      </c>
      <c r="H166" s="99">
        <f t="array" ref="H166">MIN(IF($G$2:$G$523 = G166,$E$2:$E$523,""))</f>
        <v>3268.5</v>
      </c>
      <c r="I166" s="99">
        <f t="array" ref="I166">MAX(IF($G$2:$G$523 = G166,$F$2:$F$523,""))</f>
        <v>3312.8</v>
      </c>
      <c r="J166" s="99" t="str">
        <f t="shared" si="7"/>
        <v>R55</v>
      </c>
      <c r="K166" s="99" t="s">
        <v>163</v>
      </c>
      <c r="L166" s="100">
        <v>2.6139882758620692</v>
      </c>
      <c r="M166" s="100">
        <v>71.86669034482766</v>
      </c>
      <c r="N166" s="100">
        <v>133.42398896551731</v>
      </c>
      <c r="O166" s="100">
        <v>76.33613517241379</v>
      </c>
      <c r="P166" s="100"/>
      <c r="Q166" s="112">
        <v>4.279103448275863E-2</v>
      </c>
      <c r="R166" s="100">
        <v>8.6637241379310351E-2</v>
      </c>
      <c r="S166" s="100">
        <v>11261.290051034481</v>
      </c>
      <c r="T166" s="100">
        <v>7256.5893434482759</v>
      </c>
      <c r="U166" s="113">
        <v>2091.8229799999999</v>
      </c>
      <c r="V166" s="100"/>
      <c r="W166" s="100">
        <v>0.65762896551724193</v>
      </c>
      <c r="X166" s="100">
        <v>3.3787144827586211</v>
      </c>
      <c r="Y166" s="100">
        <v>2.4542999999999999</v>
      </c>
      <c r="Z166" s="100">
        <v>66.249866666666676</v>
      </c>
      <c r="AA166" s="100">
        <v>111.7252666666667</v>
      </c>
      <c r="AB166" s="100">
        <v>69.694133333333326</v>
      </c>
      <c r="AC166" s="100"/>
      <c r="AD166" s="100">
        <v>0.11513333333333341</v>
      </c>
      <c r="AE166" s="100">
        <v>0.15643333333333331</v>
      </c>
      <c r="AF166" s="100">
        <v>11201.056966666671</v>
      </c>
      <c r="AG166" s="100">
        <v>6688.3995666666669</v>
      </c>
      <c r="AH166" s="100">
        <v>842.14716666666664</v>
      </c>
      <c r="AI166" s="100"/>
      <c r="AJ166" s="100">
        <v>0.37863333333333332</v>
      </c>
      <c r="AK166" s="100">
        <v>4.1925333333333326</v>
      </c>
      <c r="AL166" s="111">
        <f t="shared" si="8"/>
        <v>0.1360611111111111</v>
      </c>
    </row>
    <row r="167" spans="1:38" x14ac:dyDescent="0.35">
      <c r="A167" s="14" t="s">
        <v>74</v>
      </c>
      <c r="B167" s="14">
        <v>2</v>
      </c>
      <c r="C167" s="98" t="s">
        <v>45</v>
      </c>
      <c r="D167" s="14">
        <v>2</v>
      </c>
      <c r="E167" s="14">
        <v>3295.5</v>
      </c>
      <c r="F167" s="14">
        <v>3296.3</v>
      </c>
      <c r="G167" s="99" t="str">
        <f t="shared" si="9"/>
        <v>R55S2</v>
      </c>
      <c r="H167" s="99">
        <f t="array" ref="H167">MIN(IF($G$2:$G$523 = G167,$E$2:$E$523,""))</f>
        <v>3268.5</v>
      </c>
      <c r="I167" s="99">
        <f t="array" ref="I167">MAX(IF($G$2:$G$523 = G167,$F$2:$F$523,""))</f>
        <v>3312.8</v>
      </c>
      <c r="J167" s="99" t="str">
        <f t="shared" si="7"/>
        <v>R55</v>
      </c>
      <c r="K167" s="99" t="s">
        <v>163</v>
      </c>
      <c r="L167" s="100">
        <v>2.6139882758620692</v>
      </c>
      <c r="M167" s="100">
        <v>71.86669034482766</v>
      </c>
      <c r="N167" s="100">
        <v>133.42398896551731</v>
      </c>
      <c r="O167" s="100">
        <v>76.33613517241379</v>
      </c>
      <c r="P167" s="100"/>
      <c r="Q167" s="100">
        <v>4.279103448275863E-2</v>
      </c>
      <c r="R167" s="100">
        <v>8.6637241379310351E-2</v>
      </c>
      <c r="S167" s="100">
        <v>11261.290051034481</v>
      </c>
      <c r="T167" s="100">
        <v>7256.5893434482759</v>
      </c>
      <c r="U167" s="100">
        <v>2091.8229799999999</v>
      </c>
      <c r="V167" s="100"/>
      <c r="W167" s="100">
        <v>0.65762896551724193</v>
      </c>
      <c r="X167" s="100">
        <v>3.3787144827586211</v>
      </c>
      <c r="Y167" s="100">
        <v>2.5194999999999999</v>
      </c>
      <c r="Z167" s="100">
        <v>64.755949999999999</v>
      </c>
      <c r="AA167" s="100">
        <v>115.90515000000001</v>
      </c>
      <c r="AB167" s="100">
        <v>57.116</v>
      </c>
      <c r="AC167" s="100"/>
      <c r="AD167" s="100">
        <v>8.795E-2</v>
      </c>
      <c r="AE167" s="100">
        <v>0.13355</v>
      </c>
      <c r="AF167" s="100">
        <v>11290.11915</v>
      </c>
      <c r="AG167" s="100">
        <v>7116.8289000000004</v>
      </c>
      <c r="AH167" s="100">
        <v>1170.20425</v>
      </c>
      <c r="AI167" s="100"/>
      <c r="AJ167" s="100">
        <v>0.42930000000000001</v>
      </c>
      <c r="AK167" s="100">
        <v>4.1298499999999994</v>
      </c>
      <c r="AL167" s="111">
        <f t="shared" si="8"/>
        <v>0.1360611111111111</v>
      </c>
    </row>
    <row r="168" spans="1:38" x14ac:dyDescent="0.35">
      <c r="A168" s="14" t="s">
        <v>74</v>
      </c>
      <c r="B168" s="14">
        <v>2</v>
      </c>
      <c r="C168" s="98" t="s">
        <v>45</v>
      </c>
      <c r="D168" s="14">
        <v>3</v>
      </c>
      <c r="E168" s="14">
        <v>3312</v>
      </c>
      <c r="F168" s="14">
        <v>3312.8</v>
      </c>
      <c r="G168" s="99" t="str">
        <f t="shared" si="9"/>
        <v>R55S2</v>
      </c>
      <c r="H168" s="99">
        <f t="array" ref="H168">MIN(IF($G$2:$G$523 = G168,$E$2:$E$523,""))</f>
        <v>3268.5</v>
      </c>
      <c r="I168" s="99">
        <f t="array" ref="I168">MAX(IF($G$2:$G$523 = G168,$F$2:$F$523,""))</f>
        <v>3312.8</v>
      </c>
      <c r="J168" s="99" t="str">
        <f t="shared" si="7"/>
        <v>R55</v>
      </c>
      <c r="K168" s="99" t="s">
        <v>163</v>
      </c>
      <c r="L168" s="100">
        <v>2.6139882758620692</v>
      </c>
      <c r="M168" s="100">
        <v>71.86669034482766</v>
      </c>
      <c r="N168" s="100">
        <v>133.42398896551731</v>
      </c>
      <c r="O168" s="100">
        <v>76.33613517241379</v>
      </c>
      <c r="P168" s="100"/>
      <c r="Q168" s="100">
        <v>4.279103448275863E-2</v>
      </c>
      <c r="R168" s="100">
        <v>8.6637241379310351E-2</v>
      </c>
      <c r="S168" s="100">
        <v>11261.290051034481</v>
      </c>
      <c r="T168" s="100">
        <v>7256.5893434482759</v>
      </c>
      <c r="U168" s="100">
        <v>2091.8229799999999</v>
      </c>
      <c r="V168" s="100"/>
      <c r="W168" s="100">
        <v>0.65762896551724193</v>
      </c>
      <c r="X168" s="100">
        <v>3.3787144827586211</v>
      </c>
      <c r="Y168" s="100">
        <v>2.5835499999999998</v>
      </c>
      <c r="Z168" s="100">
        <v>65.008700000000005</v>
      </c>
      <c r="AA168" s="100">
        <v>114.9151</v>
      </c>
      <c r="AB168" s="100">
        <v>46.863950000000003</v>
      </c>
      <c r="AC168" s="100"/>
      <c r="AD168" s="100">
        <v>6.5700000000000008E-2</v>
      </c>
      <c r="AE168" s="100">
        <v>0.1182</v>
      </c>
      <c r="AF168" s="100">
        <v>11360.326150000001</v>
      </c>
      <c r="AG168" s="100">
        <v>7062.8623000000007</v>
      </c>
      <c r="AH168" s="100">
        <v>1522.8859500000001</v>
      </c>
      <c r="AI168" s="100"/>
      <c r="AJ168" s="100">
        <v>0.47244999999999998</v>
      </c>
      <c r="AK168" s="100">
        <v>4.3251500000000007</v>
      </c>
      <c r="AL168" s="111">
        <f t="shared" si="8"/>
        <v>0.1360611111111111</v>
      </c>
    </row>
    <row r="169" spans="1:38" x14ac:dyDescent="0.35">
      <c r="A169" s="14" t="s">
        <v>74</v>
      </c>
      <c r="B169" s="14">
        <v>3</v>
      </c>
      <c r="C169" s="98" t="s">
        <v>45</v>
      </c>
      <c r="D169" s="14">
        <v>1</v>
      </c>
      <c r="E169" s="14">
        <v>3176.7</v>
      </c>
      <c r="F169" s="14">
        <v>3177.5</v>
      </c>
      <c r="G169" s="99" t="str">
        <f t="shared" si="9"/>
        <v>R55S3</v>
      </c>
      <c r="H169" s="99">
        <f t="array" ref="H169">MIN(IF($G$2:$G$523 = G169,$E$2:$E$523,""))</f>
        <v>3176.7</v>
      </c>
      <c r="I169" s="99">
        <f t="array" ref="I169">MAX(IF($G$2:$G$523 = G169,$F$2:$F$523,""))</f>
        <v>3201.3</v>
      </c>
      <c r="J169" s="99" t="str">
        <f t="shared" si="7"/>
        <v>R55</v>
      </c>
      <c r="K169" s="99" t="s">
        <v>163</v>
      </c>
      <c r="L169" s="100">
        <v>2.61366875</v>
      </c>
      <c r="M169" s="100">
        <v>79.808128750000009</v>
      </c>
      <c r="N169" s="100">
        <v>149.92862625000001</v>
      </c>
      <c r="O169" s="100">
        <v>91.005627499999989</v>
      </c>
      <c r="P169" s="100"/>
      <c r="Q169" s="112">
        <v>3.3871249999999999E-2</v>
      </c>
      <c r="R169" s="100">
        <v>0.10775125000000001</v>
      </c>
      <c r="S169" s="100">
        <v>10850.846794999999</v>
      </c>
      <c r="T169" s="100">
        <v>7161.5812462499962</v>
      </c>
      <c r="U169" s="113">
        <v>2252.424684999999</v>
      </c>
      <c r="V169" s="100"/>
      <c r="W169" s="100">
        <v>0.59288874999999952</v>
      </c>
      <c r="X169" s="100">
        <v>2.4953799999999999</v>
      </c>
      <c r="Y169" s="100">
        <v>2.5865999999999998</v>
      </c>
      <c r="Z169" s="100">
        <v>75.191450000000003</v>
      </c>
      <c r="AA169" s="100">
        <v>142.27709999999999</v>
      </c>
      <c r="AB169" s="100">
        <v>78.47045</v>
      </c>
      <c r="AC169" s="100"/>
      <c r="AD169" s="100">
        <v>6.8000000000000005E-2</v>
      </c>
      <c r="AE169" s="100">
        <v>0.11845</v>
      </c>
      <c r="AF169" s="100">
        <v>10800.046899999999</v>
      </c>
      <c r="AG169" s="100">
        <v>7210.0251499999986</v>
      </c>
      <c r="AH169" s="100">
        <v>1498.72155</v>
      </c>
      <c r="AI169" s="100"/>
      <c r="AJ169" s="100">
        <v>0.47810000000000002</v>
      </c>
      <c r="AK169" s="100">
        <v>2.7183000000000002</v>
      </c>
      <c r="AL169" s="111">
        <f t="shared" si="8"/>
        <v>0.11475</v>
      </c>
    </row>
    <row r="170" spans="1:38" x14ac:dyDescent="0.35">
      <c r="A170" s="14" t="s">
        <v>74</v>
      </c>
      <c r="B170" s="14">
        <v>3</v>
      </c>
      <c r="C170" s="98" t="s">
        <v>45</v>
      </c>
      <c r="D170" s="14">
        <v>2</v>
      </c>
      <c r="E170" s="14">
        <v>3182</v>
      </c>
      <c r="F170" s="14">
        <v>3182.8</v>
      </c>
      <c r="G170" s="99" t="str">
        <f t="shared" si="9"/>
        <v>R55S3</v>
      </c>
      <c r="H170" s="99">
        <f t="array" ref="H170">MIN(IF($G$2:$G$523 = G170,$E$2:$E$523,""))</f>
        <v>3176.7</v>
      </c>
      <c r="I170" s="99">
        <f t="array" ref="I170">MAX(IF($G$2:$G$523 = G170,$F$2:$F$523,""))</f>
        <v>3201.3</v>
      </c>
      <c r="J170" s="99" t="str">
        <f t="shared" si="7"/>
        <v>R55</v>
      </c>
      <c r="K170" s="99" t="s">
        <v>163</v>
      </c>
      <c r="L170" s="100">
        <v>2.61366875</v>
      </c>
      <c r="M170" s="100">
        <v>79.808128750000009</v>
      </c>
      <c r="N170" s="100">
        <v>149.92862625000001</v>
      </c>
      <c r="O170" s="100">
        <v>91.005627499999989</v>
      </c>
      <c r="P170" s="100"/>
      <c r="Q170" s="100">
        <v>3.3871249999999999E-2</v>
      </c>
      <c r="R170" s="100">
        <v>0.10775125000000001</v>
      </c>
      <c r="S170" s="100">
        <v>10850.846794999999</v>
      </c>
      <c r="T170" s="100">
        <v>7161.5812462499962</v>
      </c>
      <c r="U170" s="100">
        <v>2252.424684999999</v>
      </c>
      <c r="V170" s="100"/>
      <c r="W170" s="100">
        <v>0.59288874999999952</v>
      </c>
      <c r="X170" s="100">
        <v>2.4953799999999999</v>
      </c>
      <c r="Y170" s="100">
        <v>2.5594333333333328</v>
      </c>
      <c r="Z170" s="100">
        <v>77.585366666666673</v>
      </c>
      <c r="AA170" s="100">
        <v>142.89083333333329</v>
      </c>
      <c r="AB170" s="100">
        <v>67.944166666666661</v>
      </c>
      <c r="AC170" s="100"/>
      <c r="AD170" s="100">
        <v>6.8000000000000005E-2</v>
      </c>
      <c r="AE170" s="100">
        <v>0.1129</v>
      </c>
      <c r="AF170" s="100">
        <v>10827.291999999999</v>
      </c>
      <c r="AG170" s="100">
        <v>7099.1399666666666</v>
      </c>
      <c r="AH170" s="100">
        <v>1503.9188666666671</v>
      </c>
      <c r="AI170" s="100"/>
      <c r="AJ170" s="100">
        <v>0.48920000000000002</v>
      </c>
      <c r="AK170" s="100">
        <v>2.561233333333333</v>
      </c>
      <c r="AL170" s="111">
        <f t="shared" si="8"/>
        <v>0.11475</v>
      </c>
    </row>
    <row r="171" spans="1:38" x14ac:dyDescent="0.35">
      <c r="A171" s="14" t="s">
        <v>74</v>
      </c>
      <c r="B171" s="14">
        <v>3</v>
      </c>
      <c r="C171" s="98" t="s">
        <v>45</v>
      </c>
      <c r="D171" s="14">
        <v>3</v>
      </c>
      <c r="E171" s="14">
        <v>3200.5</v>
      </c>
      <c r="F171" s="14">
        <v>3201.3</v>
      </c>
      <c r="G171" s="99" t="str">
        <f t="shared" si="9"/>
        <v>R55S3</v>
      </c>
      <c r="H171" s="99">
        <f t="array" ref="H171">MIN(IF($G$2:$G$523 = G171,$E$2:$E$523,""))</f>
        <v>3176.7</v>
      </c>
      <c r="I171" s="99">
        <f t="array" ref="I171">MAX(IF($G$2:$G$523 = G171,$F$2:$F$523,""))</f>
        <v>3201.3</v>
      </c>
      <c r="J171" s="99" t="str">
        <f t="shared" si="7"/>
        <v>R55</v>
      </c>
      <c r="K171" s="99" t="s">
        <v>163</v>
      </c>
      <c r="L171" s="100">
        <v>2.61366875</v>
      </c>
      <c r="M171" s="100">
        <v>79.808128750000009</v>
      </c>
      <c r="N171" s="100">
        <v>149.92862625000001</v>
      </c>
      <c r="O171" s="100">
        <v>91.005627499999989</v>
      </c>
      <c r="P171" s="100"/>
      <c r="Q171" s="100">
        <v>3.3871249999999999E-2</v>
      </c>
      <c r="R171" s="100">
        <v>0.10775125000000001</v>
      </c>
      <c r="S171" s="100">
        <v>10850.846794999999</v>
      </c>
      <c r="T171" s="100">
        <v>7161.5812462499962</v>
      </c>
      <c r="U171" s="100">
        <v>2252.424684999999</v>
      </c>
      <c r="V171" s="100"/>
      <c r="W171" s="100">
        <v>0.59288874999999952</v>
      </c>
      <c r="X171" s="100">
        <v>2.4953799999999999</v>
      </c>
      <c r="Y171" s="100">
        <v>2.5669499999999998</v>
      </c>
      <c r="Z171" s="100">
        <v>72.152250000000009</v>
      </c>
      <c r="AA171" s="100">
        <v>127.991</v>
      </c>
      <c r="AB171" s="100">
        <v>46.2151</v>
      </c>
      <c r="AC171" s="100"/>
      <c r="AD171" s="100">
        <v>0.10125000000000001</v>
      </c>
      <c r="AE171" s="100">
        <v>0.1129</v>
      </c>
      <c r="AF171" s="100">
        <v>10911.429700000001</v>
      </c>
      <c r="AG171" s="100">
        <v>6917.9619000000002</v>
      </c>
      <c r="AH171" s="100">
        <v>993.49119999999994</v>
      </c>
      <c r="AI171" s="100"/>
      <c r="AJ171" s="100">
        <v>0.49004999999999999</v>
      </c>
      <c r="AK171" s="100">
        <v>3.2650999999999999</v>
      </c>
      <c r="AL171" s="111">
        <f t="shared" si="8"/>
        <v>0.11475</v>
      </c>
    </row>
    <row r="172" spans="1:38" x14ac:dyDescent="0.35">
      <c r="A172" s="14" t="s">
        <v>75</v>
      </c>
      <c r="B172" s="14">
        <v>5</v>
      </c>
      <c r="C172" s="98" t="s">
        <v>46</v>
      </c>
      <c r="D172" s="12">
        <v>1</v>
      </c>
      <c r="E172" s="13">
        <v>3250.2</v>
      </c>
      <c r="F172" s="13">
        <v>3251</v>
      </c>
      <c r="G172" s="99" t="str">
        <f t="shared" si="9"/>
        <v>R56S5</v>
      </c>
      <c r="H172" s="99">
        <f t="array" ref="H172">MIN(IF($G$2:$G$523 = G172,$E$2:$E$523,""))</f>
        <v>3250.2</v>
      </c>
      <c r="I172" s="99">
        <f t="array" ref="I172">MAX(IF($G$2:$G$523 = G172,$F$2:$F$523,""))</f>
        <v>3299</v>
      </c>
      <c r="J172" s="99" t="str">
        <f t="shared" si="7"/>
        <v>R56</v>
      </c>
      <c r="K172" s="99" t="s">
        <v>164</v>
      </c>
      <c r="L172" s="100">
        <v>2.5730274999999998</v>
      </c>
      <c r="M172" s="100">
        <v>78.655420624999991</v>
      </c>
      <c r="N172" s="100">
        <v>144.29767687500001</v>
      </c>
      <c r="O172" s="100">
        <v>88.813021249999977</v>
      </c>
      <c r="P172" s="100"/>
      <c r="Q172" s="112"/>
      <c r="R172" s="100"/>
      <c r="S172" s="100">
        <v>10672.630421874999</v>
      </c>
      <c r="T172" s="100">
        <v>6965.7315462500046</v>
      </c>
      <c r="U172" s="113"/>
      <c r="V172" s="100"/>
      <c r="W172" s="100">
        <v>0.81720937500000002</v>
      </c>
      <c r="X172" s="100">
        <v>2.5867793749999999</v>
      </c>
      <c r="Y172" s="100">
        <v>2.527566666666667</v>
      </c>
      <c r="Z172" s="100">
        <v>84.820800000000006</v>
      </c>
      <c r="AA172" s="100">
        <v>162.7148</v>
      </c>
      <c r="AB172" s="100">
        <v>73.460999999999999</v>
      </c>
      <c r="AC172" s="100">
        <v>0.10508000000000001</v>
      </c>
      <c r="AD172" s="100"/>
      <c r="AE172" s="100"/>
      <c r="AF172" s="100">
        <v>10574.59213333333</v>
      </c>
      <c r="AG172" s="100">
        <v>7196.1262999999999</v>
      </c>
      <c r="AH172" s="100"/>
      <c r="AI172" s="100"/>
      <c r="AJ172" s="100">
        <v>0.63730000000000009</v>
      </c>
      <c r="AK172" s="100">
        <v>1.8654999999999999</v>
      </c>
      <c r="AL172" s="111" t="e">
        <f t="shared" si="8"/>
        <v>#DIV/0!</v>
      </c>
    </row>
    <row r="173" spans="1:38" x14ac:dyDescent="0.35">
      <c r="A173" s="14" t="s">
        <v>75</v>
      </c>
      <c r="B173" s="14">
        <v>5</v>
      </c>
      <c r="C173" s="98" t="s">
        <v>46</v>
      </c>
      <c r="D173" s="12">
        <v>2</v>
      </c>
      <c r="E173" s="13">
        <v>3274.6</v>
      </c>
      <c r="F173" s="13">
        <v>3275.4</v>
      </c>
      <c r="G173" s="99" t="str">
        <f t="shared" si="9"/>
        <v>R56S5</v>
      </c>
      <c r="H173" s="99">
        <f t="array" ref="H173">MIN(IF($G$2:$G$523 = G173,$E$2:$E$523,""))</f>
        <v>3250.2</v>
      </c>
      <c r="I173" s="99">
        <f t="array" ref="I173">MAX(IF($G$2:$G$523 = G173,$F$2:$F$523,""))</f>
        <v>3299</v>
      </c>
      <c r="J173" s="99" t="str">
        <f t="shared" si="7"/>
        <v>R56</v>
      </c>
      <c r="K173" s="99" t="s">
        <v>164</v>
      </c>
      <c r="L173" s="100">
        <v>2.5730274999999998</v>
      </c>
      <c r="M173" s="100">
        <v>78.655420624999991</v>
      </c>
      <c r="N173" s="100">
        <v>144.29767687500001</v>
      </c>
      <c r="O173" s="100">
        <v>88.813021249999977</v>
      </c>
      <c r="P173" s="100"/>
      <c r="Q173" s="100"/>
      <c r="R173" s="100"/>
      <c r="S173" s="100">
        <v>10672.630421874999</v>
      </c>
      <c r="T173" s="100">
        <v>6965.7315462500046</v>
      </c>
      <c r="U173" s="100"/>
      <c r="V173" s="100"/>
      <c r="W173" s="100">
        <v>0.81720937500000002</v>
      </c>
      <c r="X173" s="100">
        <v>2.5867793749999999</v>
      </c>
      <c r="Y173" s="100">
        <v>2.464</v>
      </c>
      <c r="Z173" s="100">
        <v>76.816299999999998</v>
      </c>
      <c r="AA173" s="100">
        <v>130.78043333333329</v>
      </c>
      <c r="AB173" s="100">
        <v>54.383200000000002</v>
      </c>
      <c r="AC173" s="100">
        <v>0.17289233333333329</v>
      </c>
      <c r="AD173" s="100"/>
      <c r="AE173" s="100"/>
      <c r="AF173" s="100">
        <v>10693.483733333331</v>
      </c>
      <c r="AG173" s="100">
        <v>6584.02</v>
      </c>
      <c r="AH173" s="100"/>
      <c r="AI173" s="100"/>
      <c r="AJ173" s="100">
        <v>0.48749999999999999</v>
      </c>
      <c r="AK173" s="100">
        <v>2.8523999999999998</v>
      </c>
      <c r="AL173" s="111" t="e">
        <f t="shared" si="8"/>
        <v>#DIV/0!</v>
      </c>
    </row>
    <row r="174" spans="1:38" x14ac:dyDescent="0.35">
      <c r="A174" s="14" t="s">
        <v>75</v>
      </c>
      <c r="B174" s="14">
        <v>5</v>
      </c>
      <c r="C174" s="98" t="s">
        <v>46</v>
      </c>
      <c r="D174" s="12">
        <v>3</v>
      </c>
      <c r="E174" s="13">
        <v>3291.2</v>
      </c>
      <c r="F174" s="13">
        <v>3292</v>
      </c>
      <c r="G174" s="99" t="str">
        <f t="shared" si="9"/>
        <v>R56S5</v>
      </c>
      <c r="H174" s="99">
        <f t="array" ref="H174">MIN(IF($G$2:$G$523 = G174,$E$2:$E$523,""))</f>
        <v>3250.2</v>
      </c>
      <c r="I174" s="99">
        <f t="array" ref="I174">MAX(IF($G$2:$G$523 = G174,$F$2:$F$523,""))</f>
        <v>3299</v>
      </c>
      <c r="J174" s="99" t="str">
        <f t="shared" si="7"/>
        <v>R56</v>
      </c>
      <c r="K174" s="99" t="s">
        <v>164</v>
      </c>
      <c r="L174" s="100">
        <v>2.5730274999999998</v>
      </c>
      <c r="M174" s="100">
        <v>78.655420624999991</v>
      </c>
      <c r="N174" s="100">
        <v>144.29767687500001</v>
      </c>
      <c r="O174" s="100">
        <v>88.813021249999977</v>
      </c>
      <c r="P174" s="100"/>
      <c r="Q174" s="100"/>
      <c r="R174" s="100"/>
      <c r="S174" s="100">
        <v>10672.630421874999</v>
      </c>
      <c r="T174" s="100">
        <v>6965.7315462500046</v>
      </c>
      <c r="U174" s="100"/>
      <c r="V174" s="100"/>
      <c r="W174" s="100">
        <v>0.81720937500000002</v>
      </c>
      <c r="X174" s="100">
        <v>2.5867793749999999</v>
      </c>
      <c r="Y174" s="100">
        <v>2.4744333333333328</v>
      </c>
      <c r="Z174" s="100">
        <v>71.724599999999995</v>
      </c>
      <c r="AA174" s="100">
        <v>123.6322</v>
      </c>
      <c r="AB174" s="100">
        <v>46.604366666666657</v>
      </c>
      <c r="AC174" s="100">
        <v>0.16106400000000001</v>
      </c>
      <c r="AD174" s="100"/>
      <c r="AE174" s="100"/>
      <c r="AF174" s="100">
        <v>10747.92513333334</v>
      </c>
      <c r="AG174" s="100">
        <v>6679.2245999999996</v>
      </c>
      <c r="AH174" s="100"/>
      <c r="AI174" s="100"/>
      <c r="AJ174" s="100">
        <v>0.50306666666666666</v>
      </c>
      <c r="AK174" s="100">
        <v>3.329333333333333</v>
      </c>
      <c r="AL174" s="111" t="e">
        <f t="shared" si="8"/>
        <v>#DIV/0!</v>
      </c>
    </row>
    <row r="175" spans="1:38" x14ac:dyDescent="0.35">
      <c r="A175" s="14" t="s">
        <v>75</v>
      </c>
      <c r="B175" s="14">
        <v>5</v>
      </c>
      <c r="C175" s="98" t="s">
        <v>46</v>
      </c>
      <c r="D175" s="12">
        <v>4</v>
      </c>
      <c r="E175" s="13">
        <v>3298.2</v>
      </c>
      <c r="F175" s="13">
        <v>3299</v>
      </c>
      <c r="G175" s="99" t="str">
        <f t="shared" si="9"/>
        <v>R56S5</v>
      </c>
      <c r="H175" s="99">
        <f t="array" ref="H175">MIN(IF($G$2:$G$523 = G175,$E$2:$E$523,""))</f>
        <v>3250.2</v>
      </c>
      <c r="I175" s="99">
        <f t="array" ref="I175">MAX(IF($G$2:$G$523 = G175,$F$2:$F$523,""))</f>
        <v>3299</v>
      </c>
      <c r="J175" s="99" t="str">
        <f t="shared" si="7"/>
        <v>R56</v>
      </c>
      <c r="K175" s="99" t="s">
        <v>164</v>
      </c>
      <c r="L175" s="100">
        <v>2.5730274999999998</v>
      </c>
      <c r="M175" s="100">
        <v>78.655420624999991</v>
      </c>
      <c r="N175" s="100">
        <v>144.29767687500001</v>
      </c>
      <c r="O175" s="100">
        <v>88.813021249999977</v>
      </c>
      <c r="P175" s="100"/>
      <c r="Q175" s="100"/>
      <c r="R175" s="100"/>
      <c r="S175" s="100">
        <v>10672.630421874999</v>
      </c>
      <c r="T175" s="100">
        <v>6965.7315462500046</v>
      </c>
      <c r="U175" s="100"/>
      <c r="V175" s="100"/>
      <c r="W175" s="100">
        <v>0.81720937500000002</v>
      </c>
      <c r="X175" s="100">
        <v>2.5867793749999999</v>
      </c>
      <c r="Y175" s="100">
        <v>2.5474999999999999</v>
      </c>
      <c r="Z175" s="100">
        <v>71.118700000000004</v>
      </c>
      <c r="AA175" s="100">
        <v>123.6427333333333</v>
      </c>
      <c r="AB175" s="100">
        <v>92.453999999999994</v>
      </c>
      <c r="AC175" s="100">
        <v>4.8321000000000003E-2</v>
      </c>
      <c r="AD175" s="100"/>
      <c r="AE175" s="100"/>
      <c r="AF175" s="100">
        <v>10769.82356666667</v>
      </c>
      <c r="AG175" s="100">
        <v>6743.3915999999999</v>
      </c>
      <c r="AH175" s="100"/>
      <c r="AI175" s="100"/>
      <c r="AJ175" s="100">
        <v>0.73826666666666663</v>
      </c>
      <c r="AK175" s="100">
        <v>3.4813666666666658</v>
      </c>
      <c r="AL175" s="111" t="e">
        <f t="shared" si="8"/>
        <v>#DIV/0!</v>
      </c>
    </row>
    <row r="176" spans="1:38" x14ac:dyDescent="0.35">
      <c r="A176" s="14" t="s">
        <v>75</v>
      </c>
      <c r="B176" s="14">
        <v>4</v>
      </c>
      <c r="C176" s="98" t="s">
        <v>46</v>
      </c>
      <c r="D176" s="13">
        <v>1</v>
      </c>
      <c r="E176" s="13">
        <v>3317</v>
      </c>
      <c r="F176" s="13">
        <v>3318.5</v>
      </c>
      <c r="G176" s="99" t="str">
        <f t="shared" si="9"/>
        <v>R56S4</v>
      </c>
      <c r="H176" s="99">
        <f t="array" ref="H176">MIN(IF($G$2:$G$523 = G176,$E$2:$E$523,""))</f>
        <v>3317</v>
      </c>
      <c r="I176" s="99">
        <f t="array" ref="I176">MAX(IF($G$2:$G$523 = G176,$F$2:$F$523,""))</f>
        <v>3360.7</v>
      </c>
      <c r="J176" s="99" t="str">
        <f t="shared" si="7"/>
        <v>R56</v>
      </c>
      <c r="K176" s="99" t="s">
        <v>164</v>
      </c>
      <c r="L176" s="100">
        <v>2.5895391608391618</v>
      </c>
      <c r="M176" s="100">
        <v>82.079279720279715</v>
      </c>
      <c r="N176" s="100">
        <v>144.95141118881119</v>
      </c>
      <c r="O176" s="100">
        <v>117.1893972027971</v>
      </c>
      <c r="P176" s="100"/>
      <c r="Q176" s="112"/>
      <c r="R176" s="100"/>
      <c r="S176" s="100">
        <v>10903.71414965035</v>
      </c>
      <c r="T176" s="100">
        <v>6921.2238454545441</v>
      </c>
      <c r="U176" s="113"/>
      <c r="V176" s="100"/>
      <c r="W176" s="100">
        <v>0.87424965034965008</v>
      </c>
      <c r="X176" s="100">
        <v>2.8269650349650348</v>
      </c>
      <c r="Y176" s="100">
        <v>2.4186200000000002</v>
      </c>
      <c r="Z176" s="100">
        <v>71.634140000000002</v>
      </c>
      <c r="AA176" s="100">
        <v>120.29161999999999</v>
      </c>
      <c r="AB176" s="100">
        <v>62.07065999999999</v>
      </c>
      <c r="AC176" s="100">
        <v>0.2273734</v>
      </c>
      <c r="AD176" s="100"/>
      <c r="AE176" s="100"/>
      <c r="AF176" s="100">
        <v>10848.109560000001</v>
      </c>
      <c r="AG176" s="100">
        <v>6545.6281199999994</v>
      </c>
      <c r="AH176" s="100"/>
      <c r="AI176" s="100"/>
      <c r="AJ176" s="100">
        <v>0.41558</v>
      </c>
      <c r="AK176" s="100">
        <v>3.3946399999999999</v>
      </c>
      <c r="AL176" s="111" t="e">
        <f t="shared" si="8"/>
        <v>#DIV/0!</v>
      </c>
    </row>
    <row r="177" spans="1:38" x14ac:dyDescent="0.35">
      <c r="A177" s="14" t="s">
        <v>75</v>
      </c>
      <c r="B177" s="14">
        <v>4</v>
      </c>
      <c r="C177" s="98" t="s">
        <v>46</v>
      </c>
      <c r="D177" s="13">
        <v>2</v>
      </c>
      <c r="E177" s="13">
        <v>3359.2</v>
      </c>
      <c r="F177" s="13">
        <v>3360.7</v>
      </c>
      <c r="G177" s="99" t="str">
        <f t="shared" si="9"/>
        <v>R56S4</v>
      </c>
      <c r="H177" s="99">
        <f t="array" ref="H177">MIN(IF($G$2:$G$523 = G177,$E$2:$E$523,""))</f>
        <v>3317</v>
      </c>
      <c r="I177" s="99">
        <f t="array" ref="I177">MAX(IF($G$2:$G$523 = G177,$F$2:$F$523,""))</f>
        <v>3360.7</v>
      </c>
      <c r="J177" s="99" t="str">
        <f t="shared" si="7"/>
        <v>R56</v>
      </c>
      <c r="K177" s="99" t="s">
        <v>164</v>
      </c>
      <c r="L177" s="100">
        <v>2.5895391608391618</v>
      </c>
      <c r="M177" s="100">
        <v>82.079279720279715</v>
      </c>
      <c r="N177" s="100">
        <v>144.95141118881119</v>
      </c>
      <c r="O177" s="100">
        <v>117.1893972027971</v>
      </c>
      <c r="P177" s="100"/>
      <c r="Q177" s="100"/>
      <c r="R177" s="100"/>
      <c r="S177" s="100">
        <v>10903.71414965035</v>
      </c>
      <c r="T177" s="100">
        <v>6921.2238454545441</v>
      </c>
      <c r="U177" s="100"/>
      <c r="V177" s="100"/>
      <c r="W177" s="100">
        <v>0.87424965034965008</v>
      </c>
      <c r="X177" s="100">
        <v>2.8269650349650348</v>
      </c>
      <c r="Y177" s="100">
        <v>2.5636399999999999</v>
      </c>
      <c r="Z177" s="100">
        <v>63.641060000000003</v>
      </c>
      <c r="AA177" s="100">
        <v>113.51952</v>
      </c>
      <c r="AB177" s="100">
        <v>59.228479999999998</v>
      </c>
      <c r="AC177" s="100">
        <v>7.2260000000000005E-2</v>
      </c>
      <c r="AD177" s="100"/>
      <c r="AE177" s="100"/>
      <c r="AF177" s="100">
        <v>10975.37794</v>
      </c>
      <c r="AG177" s="100">
        <v>6977.2514800000008</v>
      </c>
      <c r="AH177" s="100"/>
      <c r="AI177" s="100"/>
      <c r="AJ177" s="100">
        <v>0.79423999999999995</v>
      </c>
      <c r="AK177" s="100">
        <v>4.4512200000000002</v>
      </c>
      <c r="AL177" s="111" t="e">
        <f t="shared" si="8"/>
        <v>#DIV/0!</v>
      </c>
    </row>
    <row r="178" spans="1:38" x14ac:dyDescent="0.35">
      <c r="A178" s="14" t="s">
        <v>75</v>
      </c>
      <c r="B178" s="14">
        <v>3</v>
      </c>
      <c r="C178" s="98" t="s">
        <v>72</v>
      </c>
      <c r="D178" s="12">
        <v>1</v>
      </c>
      <c r="E178" s="13">
        <v>3411.5</v>
      </c>
      <c r="F178" s="13">
        <v>3412.5</v>
      </c>
      <c r="G178" s="99" t="str">
        <f t="shared" si="9"/>
        <v>R56S3</v>
      </c>
      <c r="H178" s="99">
        <f t="array" ref="H178">MIN(IF($G$2:$G$523 = G178,$E$2:$E$523,""))</f>
        <v>3411.5</v>
      </c>
      <c r="I178" s="99">
        <f t="array" ref="I178">MAX(IF($G$2:$G$523 = G178,$F$2:$F$523,""))</f>
        <v>3451</v>
      </c>
      <c r="J178" s="99" t="str">
        <f t="shared" si="7"/>
        <v>R56</v>
      </c>
      <c r="K178" s="99" t="s">
        <v>164</v>
      </c>
      <c r="L178" s="100">
        <v>2.7335107692307692</v>
      </c>
      <c r="M178" s="100">
        <v>62.622169999999983</v>
      </c>
      <c r="N178" s="100">
        <v>118.3441453846155</v>
      </c>
      <c r="O178" s="100">
        <v>31.50583692307692</v>
      </c>
      <c r="P178" s="100"/>
      <c r="Q178" s="112"/>
      <c r="R178" s="100"/>
      <c r="S178" s="100">
        <v>11219.33899384615</v>
      </c>
      <c r="T178" s="100">
        <v>7375.4463269230746</v>
      </c>
      <c r="U178" s="113"/>
      <c r="V178" s="100"/>
      <c r="W178" s="100"/>
      <c r="X178" s="100">
        <v>5.1269184615384606</v>
      </c>
      <c r="Y178" s="100">
        <v>2.7118333333333329</v>
      </c>
      <c r="Z178" s="100">
        <v>67.945799999999991</v>
      </c>
      <c r="AA178" s="100">
        <v>120.58986666666669</v>
      </c>
      <c r="AB178" s="100">
        <v>28.829133333333331</v>
      </c>
      <c r="AC178" s="100"/>
      <c r="AD178" s="100"/>
      <c r="AE178" s="100"/>
      <c r="AF178" s="100">
        <v>11166.029966666671</v>
      </c>
      <c r="AG178" s="100">
        <v>6993.7078333333338</v>
      </c>
      <c r="AH178" s="100"/>
      <c r="AI178" s="100"/>
      <c r="AJ178" s="100">
        <v>1.000066666666666</v>
      </c>
      <c r="AK178" s="100">
        <v>4.0962333333333332</v>
      </c>
      <c r="AL178" s="111" t="e">
        <f t="shared" si="8"/>
        <v>#DIV/0!</v>
      </c>
    </row>
    <row r="179" spans="1:38" x14ac:dyDescent="0.35">
      <c r="A179" s="14" t="s">
        <v>75</v>
      </c>
      <c r="B179" s="14">
        <v>3</v>
      </c>
      <c r="C179" s="98" t="s">
        <v>72</v>
      </c>
      <c r="D179" s="12">
        <v>2</v>
      </c>
      <c r="E179" s="13">
        <v>3431.1</v>
      </c>
      <c r="F179" s="13">
        <v>3432.1</v>
      </c>
      <c r="G179" s="99" t="str">
        <f t="shared" si="9"/>
        <v>R56S3</v>
      </c>
      <c r="H179" s="99">
        <f t="array" ref="H179">MIN(IF($G$2:$G$523 = G179,$E$2:$E$523,""))</f>
        <v>3411.5</v>
      </c>
      <c r="I179" s="99">
        <f t="array" ref="I179">MAX(IF($G$2:$G$523 = G179,$F$2:$F$523,""))</f>
        <v>3451</v>
      </c>
      <c r="J179" s="99" t="str">
        <f t="shared" si="7"/>
        <v>R56</v>
      </c>
      <c r="K179" s="99" t="s">
        <v>164</v>
      </c>
      <c r="L179" s="100">
        <v>2.7335107692307692</v>
      </c>
      <c r="M179" s="100">
        <v>62.622169999999983</v>
      </c>
      <c r="N179" s="100">
        <v>118.3441453846155</v>
      </c>
      <c r="O179" s="100">
        <v>31.50583692307692</v>
      </c>
      <c r="P179" s="100"/>
      <c r="Q179" s="100"/>
      <c r="R179" s="100"/>
      <c r="S179" s="100">
        <v>11219.33899384615</v>
      </c>
      <c r="T179" s="100">
        <v>7375.4463269230746</v>
      </c>
      <c r="U179" s="100"/>
      <c r="V179" s="100"/>
      <c r="W179" s="100"/>
      <c r="X179" s="100">
        <v>5.1269184615384606</v>
      </c>
      <c r="Y179" s="100">
        <v>2.6347</v>
      </c>
      <c r="Z179" s="100">
        <v>64.668674999999993</v>
      </c>
      <c r="AA179" s="100">
        <v>123.97315</v>
      </c>
      <c r="AB179" s="100">
        <v>30.05875</v>
      </c>
      <c r="AC179" s="100"/>
      <c r="AD179" s="100"/>
      <c r="AE179" s="100"/>
      <c r="AF179" s="100">
        <v>11215.710424999999</v>
      </c>
      <c r="AG179" s="100">
        <v>7469.6387750000004</v>
      </c>
      <c r="AH179" s="100"/>
      <c r="AI179" s="100"/>
      <c r="AJ179" s="100"/>
      <c r="AK179" s="100">
        <v>3.8636750000000002</v>
      </c>
      <c r="AL179" s="111" t="e">
        <f t="shared" si="8"/>
        <v>#DIV/0!</v>
      </c>
    </row>
    <row r="180" spans="1:38" x14ac:dyDescent="0.35">
      <c r="A180" s="14" t="s">
        <v>75</v>
      </c>
      <c r="B180" s="14">
        <v>3</v>
      </c>
      <c r="C180" s="98" t="s">
        <v>72</v>
      </c>
      <c r="D180" s="12">
        <v>3</v>
      </c>
      <c r="E180" s="13">
        <v>3450</v>
      </c>
      <c r="F180" s="13">
        <v>3451</v>
      </c>
      <c r="G180" s="99" t="str">
        <f t="shared" si="9"/>
        <v>R56S3</v>
      </c>
      <c r="H180" s="99">
        <f t="array" ref="H180">MIN(IF($G$2:$G$523 = G180,$E$2:$E$523,""))</f>
        <v>3411.5</v>
      </c>
      <c r="I180" s="99">
        <f t="array" ref="I180">MAX(IF($G$2:$G$523 = G180,$F$2:$F$523,""))</f>
        <v>3451</v>
      </c>
      <c r="J180" s="99" t="str">
        <f t="shared" si="7"/>
        <v>R56</v>
      </c>
      <c r="K180" s="99" t="s">
        <v>164</v>
      </c>
      <c r="L180" s="100">
        <v>2.7335107692307692</v>
      </c>
      <c r="M180" s="100">
        <v>62.622169999999983</v>
      </c>
      <c r="N180" s="100">
        <v>118.3441453846155</v>
      </c>
      <c r="O180" s="100">
        <v>31.50583692307692</v>
      </c>
      <c r="P180" s="100"/>
      <c r="Q180" s="100"/>
      <c r="R180" s="100"/>
      <c r="S180" s="100">
        <v>11219.33899384615</v>
      </c>
      <c r="T180" s="100">
        <v>7375.4463269230746</v>
      </c>
      <c r="U180" s="100"/>
      <c r="V180" s="100"/>
      <c r="W180" s="100"/>
      <c r="X180" s="100">
        <v>5.1269184615384606</v>
      </c>
      <c r="Y180" s="100">
        <v>2.6796000000000002</v>
      </c>
      <c r="Z180" s="100">
        <v>61.944175000000001</v>
      </c>
      <c r="AA180" s="100">
        <v>115.71575</v>
      </c>
      <c r="AB180" s="100">
        <v>37.094875000000002</v>
      </c>
      <c r="AC180" s="100">
        <v>0.152701</v>
      </c>
      <c r="AD180" s="100"/>
      <c r="AE180" s="100"/>
      <c r="AF180" s="100">
        <v>11291.61155</v>
      </c>
      <c r="AG180" s="100">
        <v>7371.2327999999998</v>
      </c>
      <c r="AH180" s="100"/>
      <c r="AI180" s="100"/>
      <c r="AJ180" s="100">
        <v>0.52705000000000002</v>
      </c>
      <c r="AK180" s="100">
        <v>4.6445749999999997</v>
      </c>
      <c r="AL180" s="111" t="e">
        <f t="shared" si="8"/>
        <v>#DIV/0!</v>
      </c>
    </row>
    <row r="181" spans="1:38" x14ac:dyDescent="0.35">
      <c r="A181" s="14" t="s">
        <v>75</v>
      </c>
      <c r="B181" s="14">
        <v>2</v>
      </c>
      <c r="C181" s="98" t="s">
        <v>45</v>
      </c>
      <c r="D181" s="13">
        <v>1</v>
      </c>
      <c r="E181" s="13">
        <v>3491.5</v>
      </c>
      <c r="F181" s="13">
        <v>3492.3</v>
      </c>
      <c r="G181" s="99" t="str">
        <f t="shared" si="9"/>
        <v>R56S2</v>
      </c>
      <c r="H181" s="99">
        <f t="array" ref="H181">MIN(IF($G$2:$G$523 = G181,$E$2:$E$523,""))</f>
        <v>3491.5</v>
      </c>
      <c r="I181" s="99">
        <f t="array" ref="I181">MAX(IF($G$2:$G$523 = G181,$F$2:$F$523,""))</f>
        <v>3548.8</v>
      </c>
      <c r="J181" s="99" t="str">
        <f t="shared" si="7"/>
        <v>R56</v>
      </c>
      <c r="K181" s="99" t="s">
        <v>164</v>
      </c>
      <c r="L181" s="100">
        <v>2.7746196808510639</v>
      </c>
      <c r="M181" s="100">
        <v>59.415240425531913</v>
      </c>
      <c r="N181" s="100">
        <v>112.28626861702131</v>
      </c>
      <c r="O181" s="100">
        <v>36.087950000000014</v>
      </c>
      <c r="P181" s="100"/>
      <c r="Q181" s="112"/>
      <c r="R181" s="100"/>
      <c r="S181" s="100">
        <v>11548.394910106381</v>
      </c>
      <c r="T181" s="100">
        <v>7528.2878015957504</v>
      </c>
      <c r="U181" s="113"/>
      <c r="V181" s="100"/>
      <c r="W181" s="100">
        <v>0.79199946808510613</v>
      </c>
      <c r="X181" s="100">
        <v>5.6042973404255321</v>
      </c>
      <c r="Y181" s="100">
        <v>2.6625999999999999</v>
      </c>
      <c r="Z181" s="100">
        <v>70.942250000000001</v>
      </c>
      <c r="AA181" s="100">
        <v>127.1478</v>
      </c>
      <c r="AB181" s="100">
        <v>27.255600000000001</v>
      </c>
      <c r="AC181" s="100">
        <v>0.16807349999999999</v>
      </c>
      <c r="AD181" s="100"/>
      <c r="AE181" s="100"/>
      <c r="AF181" s="100">
        <v>11458.1968</v>
      </c>
      <c r="AG181" s="100">
        <v>7178.5221999999994</v>
      </c>
      <c r="AH181" s="100"/>
      <c r="AI181" s="100"/>
      <c r="AJ181" s="100">
        <v>0.49075000000000002</v>
      </c>
      <c r="AK181" s="100">
        <v>3.5136500000000002</v>
      </c>
      <c r="AL181" s="111" t="e">
        <f t="shared" si="8"/>
        <v>#DIV/0!</v>
      </c>
    </row>
    <row r="182" spans="1:38" x14ac:dyDescent="0.35">
      <c r="A182" s="14" t="s">
        <v>75</v>
      </c>
      <c r="B182" s="14">
        <v>2</v>
      </c>
      <c r="C182" s="98" t="s">
        <v>45</v>
      </c>
      <c r="D182" s="13">
        <v>2</v>
      </c>
      <c r="E182" s="13">
        <v>3514.2</v>
      </c>
      <c r="F182" s="13">
        <v>3515</v>
      </c>
      <c r="G182" s="99" t="str">
        <f t="shared" si="9"/>
        <v>R56S2</v>
      </c>
      <c r="H182" s="99">
        <f t="array" ref="H182">MIN(IF($G$2:$G$523 = G182,$E$2:$E$523,""))</f>
        <v>3491.5</v>
      </c>
      <c r="I182" s="99">
        <f t="array" ref="I182">MAX(IF($G$2:$G$523 = G182,$F$2:$F$523,""))</f>
        <v>3548.8</v>
      </c>
      <c r="J182" s="99" t="str">
        <f t="shared" si="7"/>
        <v>R56</v>
      </c>
      <c r="K182" s="99" t="s">
        <v>164</v>
      </c>
      <c r="L182" s="100">
        <v>2.7746196808510639</v>
      </c>
      <c r="M182" s="100">
        <v>59.415240425531913</v>
      </c>
      <c r="N182" s="100">
        <v>112.28626861702131</v>
      </c>
      <c r="O182" s="100">
        <v>36.087950000000014</v>
      </c>
      <c r="P182" s="100"/>
      <c r="Q182" s="100"/>
      <c r="R182" s="100"/>
      <c r="S182" s="100">
        <v>11548.394910106381</v>
      </c>
      <c r="T182" s="100">
        <v>7528.2878015957504</v>
      </c>
      <c r="U182" s="100"/>
      <c r="V182" s="100"/>
      <c r="W182" s="100">
        <v>0.79199946808510613</v>
      </c>
      <c r="X182" s="100">
        <v>5.6042973404255321</v>
      </c>
      <c r="Y182" s="100">
        <v>2.6306666666666669</v>
      </c>
      <c r="Z182" s="100">
        <v>68.12</v>
      </c>
      <c r="AA182" s="100">
        <v>124.8848666666667</v>
      </c>
      <c r="AB182" s="100">
        <v>39.8705</v>
      </c>
      <c r="AC182" s="100">
        <v>0.20330233333333331</v>
      </c>
      <c r="AD182" s="100"/>
      <c r="AE182" s="100"/>
      <c r="AF182" s="100">
        <v>11535.4105</v>
      </c>
      <c r="AG182" s="100">
        <v>7356.8347999999996</v>
      </c>
      <c r="AH182" s="100"/>
      <c r="AI182" s="100"/>
      <c r="AJ182" s="100">
        <v>0.44550000000000001</v>
      </c>
      <c r="AK182" s="100">
        <v>3.6581666666666659</v>
      </c>
      <c r="AL182" s="111" t="e">
        <f t="shared" si="8"/>
        <v>#DIV/0!</v>
      </c>
    </row>
    <row r="183" spans="1:38" x14ac:dyDescent="0.35">
      <c r="A183" s="14" t="s">
        <v>75</v>
      </c>
      <c r="B183" s="14">
        <v>2</v>
      </c>
      <c r="C183" s="98" t="s">
        <v>45</v>
      </c>
      <c r="D183" s="13">
        <v>3</v>
      </c>
      <c r="E183" s="13">
        <v>3528.2</v>
      </c>
      <c r="F183" s="13">
        <v>3529</v>
      </c>
      <c r="G183" s="99" t="str">
        <f t="shared" si="9"/>
        <v>R56S2</v>
      </c>
      <c r="H183" s="99">
        <f t="array" ref="H183">MIN(IF($G$2:$G$523 = G183,$E$2:$E$523,""))</f>
        <v>3491.5</v>
      </c>
      <c r="I183" s="99">
        <f t="array" ref="I183">MAX(IF($G$2:$G$523 = G183,$F$2:$F$523,""))</f>
        <v>3548.8</v>
      </c>
      <c r="J183" s="99" t="str">
        <f t="shared" si="7"/>
        <v>R56</v>
      </c>
      <c r="K183" s="99" t="s">
        <v>164</v>
      </c>
      <c r="L183" s="100">
        <v>2.7746196808510639</v>
      </c>
      <c r="M183" s="100">
        <v>59.415240425531913</v>
      </c>
      <c r="N183" s="100">
        <v>112.28626861702131</v>
      </c>
      <c r="O183" s="100">
        <v>36.087950000000014</v>
      </c>
      <c r="P183" s="100"/>
      <c r="Q183" s="100"/>
      <c r="R183" s="100"/>
      <c r="S183" s="100">
        <v>11548.394910106381</v>
      </c>
      <c r="T183" s="100">
        <v>7528.2878015957504</v>
      </c>
      <c r="U183" s="100"/>
      <c r="V183" s="100"/>
      <c r="W183" s="100">
        <v>0.79199946808510613</v>
      </c>
      <c r="X183" s="100">
        <v>5.6042973404255321</v>
      </c>
      <c r="Y183" s="100">
        <v>2.7234333333333329</v>
      </c>
      <c r="Z183" s="100">
        <v>65.005633333333336</v>
      </c>
      <c r="AA183" s="100">
        <v>118.65089999999999</v>
      </c>
      <c r="AB183" s="100">
        <v>21.318999999999999</v>
      </c>
      <c r="AC183" s="100">
        <v>0.11108033333333329</v>
      </c>
      <c r="AD183" s="100"/>
      <c r="AE183" s="100"/>
      <c r="AF183" s="100">
        <v>11588.995433333341</v>
      </c>
      <c r="AG183" s="100">
        <v>7352.0677333333333</v>
      </c>
      <c r="AH183" s="100"/>
      <c r="AI183" s="100"/>
      <c r="AJ183" s="100">
        <v>0.61806666666666665</v>
      </c>
      <c r="AK183" s="100">
        <v>4.3547666666666656</v>
      </c>
      <c r="AL183" s="111" t="e">
        <f t="shared" si="8"/>
        <v>#DIV/0!</v>
      </c>
    </row>
    <row r="184" spans="1:38" x14ac:dyDescent="0.35">
      <c r="A184" s="14" t="s">
        <v>75</v>
      </c>
      <c r="B184" s="14">
        <v>2</v>
      </c>
      <c r="C184" s="98" t="s">
        <v>45</v>
      </c>
      <c r="D184" s="13">
        <v>4</v>
      </c>
      <c r="E184" s="13">
        <v>3548</v>
      </c>
      <c r="F184" s="13">
        <v>3548.8</v>
      </c>
      <c r="G184" s="99" t="str">
        <f t="shared" si="9"/>
        <v>R56S2</v>
      </c>
      <c r="H184" s="99">
        <f t="array" ref="H184">MIN(IF($G$2:$G$523 = G184,$E$2:$E$523,""))</f>
        <v>3491.5</v>
      </c>
      <c r="I184" s="99">
        <f t="array" ref="I184">MAX(IF($G$2:$G$523 = G184,$F$2:$F$523,""))</f>
        <v>3548.8</v>
      </c>
      <c r="J184" s="99" t="str">
        <f t="shared" si="7"/>
        <v>R56</v>
      </c>
      <c r="K184" s="99" t="s">
        <v>164</v>
      </c>
      <c r="L184" s="100">
        <v>2.7746196808510639</v>
      </c>
      <c r="M184" s="100">
        <v>59.415240425531913</v>
      </c>
      <c r="N184" s="100">
        <v>112.28626861702131</v>
      </c>
      <c r="O184" s="100">
        <v>36.087950000000014</v>
      </c>
      <c r="P184" s="100"/>
      <c r="Q184" s="100"/>
      <c r="R184" s="100"/>
      <c r="S184" s="100">
        <v>11548.394910106381</v>
      </c>
      <c r="T184" s="100">
        <v>7528.2878015957504</v>
      </c>
      <c r="U184" s="100"/>
      <c r="V184" s="100"/>
      <c r="W184" s="100">
        <v>0.79199946808510613</v>
      </c>
      <c r="X184" s="100">
        <v>5.6042973404255321</v>
      </c>
      <c r="Y184" s="100">
        <v>2.7482333333333329</v>
      </c>
      <c r="Z184" s="100">
        <v>61.956500000000013</v>
      </c>
      <c r="AA184" s="100">
        <v>112.5341333333333</v>
      </c>
      <c r="AB184" s="100">
        <v>29.08153333333334</v>
      </c>
      <c r="AC184" s="100">
        <v>6.7631333333333335E-2</v>
      </c>
      <c r="AD184" s="100"/>
      <c r="AE184" s="100"/>
      <c r="AF184" s="100">
        <v>11664.91083333333</v>
      </c>
      <c r="AG184" s="100">
        <v>7349.7143333333333</v>
      </c>
      <c r="AH184" s="100"/>
      <c r="AI184" s="100"/>
      <c r="AJ184" s="100">
        <v>0.7063666666666667</v>
      </c>
      <c r="AK184" s="100">
        <v>5.0502000000000002</v>
      </c>
      <c r="AL184" s="111" t="e">
        <f t="shared" si="8"/>
        <v>#DIV/0!</v>
      </c>
    </row>
    <row r="185" spans="1:38" x14ac:dyDescent="0.35">
      <c r="A185" s="14" t="s">
        <v>75</v>
      </c>
      <c r="B185" s="14">
        <v>1</v>
      </c>
      <c r="C185" s="98" t="s">
        <v>45</v>
      </c>
      <c r="D185" s="12">
        <v>1</v>
      </c>
      <c r="E185" s="13">
        <v>3583.5</v>
      </c>
      <c r="F185" s="13">
        <v>3585</v>
      </c>
      <c r="G185" s="99" t="str">
        <f t="shared" si="9"/>
        <v>R56S1</v>
      </c>
      <c r="H185" s="99">
        <f t="array" ref="H185">MIN(IF($G$2:$G$523 = G185,$E$2:$E$523,""))</f>
        <v>3583.5</v>
      </c>
      <c r="I185" s="99">
        <f t="array" ref="I185">MAX(IF($G$2:$G$523 = G185,$F$2:$F$523,""))</f>
        <v>3602.5</v>
      </c>
      <c r="J185" s="99" t="str">
        <f t="shared" si="7"/>
        <v>R56</v>
      </c>
      <c r="K185" s="99" t="s">
        <v>164</v>
      </c>
      <c r="L185" s="100">
        <v>2.737226984126985</v>
      </c>
      <c r="M185" s="100">
        <v>64.442238095238082</v>
      </c>
      <c r="N185" s="100">
        <v>121.1096492063492</v>
      </c>
      <c r="O185" s="100">
        <v>27.229885714285711</v>
      </c>
      <c r="P185" s="100">
        <v>8.4311666666666632E-2</v>
      </c>
      <c r="Q185" s="112"/>
      <c r="R185" s="100"/>
      <c r="S185" s="100">
        <v>11822.848839682531</v>
      </c>
      <c r="T185" s="100">
        <v>7612.3062714285743</v>
      </c>
      <c r="U185" s="113"/>
      <c r="V185" s="100"/>
      <c r="W185" s="100">
        <v>0.71032222222222263</v>
      </c>
      <c r="X185" s="100">
        <v>4.3250539682539664</v>
      </c>
      <c r="Y185" s="100">
        <v>2.7253400000000001</v>
      </c>
      <c r="Z185" s="100">
        <v>61.752540000000003</v>
      </c>
      <c r="AA185" s="100">
        <v>111.04218</v>
      </c>
      <c r="AB185" s="100">
        <v>34.314720000000001</v>
      </c>
      <c r="AC185" s="100">
        <v>9.8583599999999993E-2</v>
      </c>
      <c r="AD185" s="100"/>
      <c r="AE185" s="100"/>
      <c r="AF185" s="100">
        <v>11802.12558</v>
      </c>
      <c r="AG185" s="100">
        <v>7346.4021400000001</v>
      </c>
      <c r="AH185" s="100"/>
      <c r="AI185" s="100"/>
      <c r="AJ185" s="100">
        <v>0.67131999999999992</v>
      </c>
      <c r="AK185" s="100">
        <v>5.4001999999999999</v>
      </c>
      <c r="AL185" s="111" t="e">
        <f t="shared" si="8"/>
        <v>#DIV/0!</v>
      </c>
    </row>
    <row r="186" spans="1:38" x14ac:dyDescent="0.35">
      <c r="A186" s="14" t="s">
        <v>75</v>
      </c>
      <c r="B186" s="14">
        <v>1</v>
      </c>
      <c r="C186" s="98" t="s">
        <v>45</v>
      </c>
      <c r="D186" s="12">
        <v>2</v>
      </c>
      <c r="E186" s="13">
        <v>3601</v>
      </c>
      <c r="F186" s="13">
        <v>3602.5</v>
      </c>
      <c r="G186" s="99" t="str">
        <f t="shared" si="9"/>
        <v>R56S1</v>
      </c>
      <c r="H186" s="99">
        <f t="array" ref="H186">MIN(IF($G$2:$G$523 = G186,$E$2:$E$523,""))</f>
        <v>3583.5</v>
      </c>
      <c r="I186" s="99">
        <f t="array" ref="I186">MAX(IF($G$2:$G$523 = G186,$F$2:$F$523,""))</f>
        <v>3602.5</v>
      </c>
      <c r="J186" s="99" t="str">
        <f t="shared" si="7"/>
        <v>R56</v>
      </c>
      <c r="K186" s="99" t="s">
        <v>164</v>
      </c>
      <c r="L186" s="100">
        <v>2.737226984126985</v>
      </c>
      <c r="M186" s="100">
        <v>64.442238095238082</v>
      </c>
      <c r="N186" s="100">
        <v>121.1096492063492</v>
      </c>
      <c r="O186" s="100">
        <v>27.229885714285711</v>
      </c>
      <c r="P186" s="100">
        <v>8.4311666666666632E-2</v>
      </c>
      <c r="Q186" s="100"/>
      <c r="R186" s="100"/>
      <c r="S186" s="100">
        <v>11822.848839682531</v>
      </c>
      <c r="T186" s="100">
        <v>7612.3062714285743</v>
      </c>
      <c r="U186" s="100"/>
      <c r="V186" s="100"/>
      <c r="W186" s="100">
        <v>0.71032222222222263</v>
      </c>
      <c r="X186" s="100">
        <v>4.3250539682539664</v>
      </c>
      <c r="Y186" s="100">
        <v>2.6892</v>
      </c>
      <c r="Z186" s="100">
        <v>68.842119999999994</v>
      </c>
      <c r="AA186" s="100">
        <v>125.71278</v>
      </c>
      <c r="AB186" s="100">
        <v>23.750019999999999</v>
      </c>
      <c r="AC186" s="100">
        <v>0.14281720000000001</v>
      </c>
      <c r="AD186" s="100"/>
      <c r="AE186" s="100"/>
      <c r="AF186" s="100">
        <v>11864.6672</v>
      </c>
      <c r="AG186" s="100">
        <v>7456.5333800000008</v>
      </c>
      <c r="AH186" s="100"/>
      <c r="AI186" s="100"/>
      <c r="AJ186" s="100">
        <v>0.54618</v>
      </c>
      <c r="AK186" s="100">
        <v>3.6925400000000002</v>
      </c>
      <c r="AL186" s="111" t="e">
        <f t="shared" si="8"/>
        <v>#DIV/0!</v>
      </c>
    </row>
    <row r="187" spans="1:38" x14ac:dyDescent="0.35">
      <c r="A187" s="14" t="s">
        <v>77</v>
      </c>
      <c r="B187" s="14">
        <v>8</v>
      </c>
      <c r="C187" s="98" t="s">
        <v>46</v>
      </c>
      <c r="D187" s="14">
        <v>1</v>
      </c>
      <c r="E187" s="14">
        <v>2658.2</v>
      </c>
      <c r="F187" s="14">
        <v>2659</v>
      </c>
      <c r="G187" s="99" t="str">
        <f t="shared" si="9"/>
        <v>R63S8</v>
      </c>
      <c r="H187" s="99">
        <f t="array" ref="H187">MIN(IF($G$2:$G$523 = G187,$E$2:$E$523,""))</f>
        <v>2658.2</v>
      </c>
      <c r="I187" s="99">
        <f t="array" ref="I187">MAX(IF($G$2:$G$523 = G187,$F$2:$F$523,""))</f>
        <v>2774</v>
      </c>
      <c r="J187" s="99" t="str">
        <f t="shared" si="7"/>
        <v>R63</v>
      </c>
      <c r="K187" s="99" t="s">
        <v>165</v>
      </c>
      <c r="L187" s="100">
        <v>2.4854207894736828</v>
      </c>
      <c r="M187" s="100">
        <v>92.520454473684211</v>
      </c>
      <c r="N187" s="100">
        <v>183.74440631578949</v>
      </c>
      <c r="O187" s="100"/>
      <c r="P187" s="100">
        <v>4.1962105263157898E-2</v>
      </c>
      <c r="Q187" s="112">
        <v>4.1276842105263167E-2</v>
      </c>
      <c r="R187" s="100">
        <v>7.0365760684210493E-2</v>
      </c>
      <c r="S187" s="100">
        <v>9040.2356142105255</v>
      </c>
      <c r="T187" s="100">
        <v>6509.4714168420996</v>
      </c>
      <c r="U187" s="113">
        <v>2129.7798447368418</v>
      </c>
      <c r="V187" s="100">
        <v>7.7537105263157926</v>
      </c>
      <c r="W187" s="100">
        <v>0.78240710526315838</v>
      </c>
      <c r="X187" s="100">
        <v>1.5203568421052629</v>
      </c>
      <c r="Y187" s="100">
        <v>2.4268000000000001</v>
      </c>
      <c r="Z187" s="100">
        <v>90.382599999999996</v>
      </c>
      <c r="AA187" s="100">
        <v>152.63589999999999</v>
      </c>
      <c r="AB187" s="100">
        <v>60.734699999999997</v>
      </c>
      <c r="AC187" s="100">
        <v>0.1173</v>
      </c>
      <c r="AD187" s="100">
        <v>7.12425E-2</v>
      </c>
      <c r="AE187" s="100">
        <v>8.7594240000000004E-2</v>
      </c>
      <c r="AF187" s="100">
        <v>8846.8047000000006</v>
      </c>
      <c r="AG187" s="100">
        <v>5835.8850000000002</v>
      </c>
      <c r="AH187" s="100">
        <v>1431.2076999999999</v>
      </c>
      <c r="AI187" s="100">
        <v>8.8385999999999996</v>
      </c>
      <c r="AJ187" s="100">
        <v>0.59919999999999995</v>
      </c>
      <c r="AK187" s="100">
        <v>1.91025</v>
      </c>
      <c r="AL187" s="111">
        <f t="shared" si="8"/>
        <v>0.11487916125</v>
      </c>
    </row>
    <row r="188" spans="1:38" x14ac:dyDescent="0.35">
      <c r="A188" s="14" t="s">
        <v>77</v>
      </c>
      <c r="B188" s="14">
        <v>8</v>
      </c>
      <c r="C188" s="98" t="s">
        <v>46</v>
      </c>
      <c r="D188" s="14">
        <v>2</v>
      </c>
      <c r="E188" s="14">
        <v>2679.2</v>
      </c>
      <c r="F188" s="14">
        <v>2680</v>
      </c>
      <c r="G188" s="99" t="str">
        <f t="shared" si="9"/>
        <v>R63S8</v>
      </c>
      <c r="H188" s="99">
        <f t="array" ref="H188">MIN(IF($G$2:$G$523 = G188,$E$2:$E$523,""))</f>
        <v>2658.2</v>
      </c>
      <c r="I188" s="99">
        <f t="array" ref="I188">MAX(IF($G$2:$G$523 = G188,$F$2:$F$523,""))</f>
        <v>2774</v>
      </c>
      <c r="J188" s="99" t="str">
        <f t="shared" si="7"/>
        <v>R63</v>
      </c>
      <c r="K188" s="99" t="s">
        <v>165</v>
      </c>
      <c r="L188" s="100">
        <v>2.4854207894736828</v>
      </c>
      <c r="M188" s="100">
        <v>92.520454473684211</v>
      </c>
      <c r="N188" s="100">
        <v>183.74440631578949</v>
      </c>
      <c r="O188" s="100"/>
      <c r="P188" s="100">
        <v>4.1962105263157898E-2</v>
      </c>
      <c r="Q188" s="100">
        <v>4.1276842105263167E-2</v>
      </c>
      <c r="R188" s="100">
        <v>7.0365760684210493E-2</v>
      </c>
      <c r="S188" s="100">
        <v>9040.2356142105255</v>
      </c>
      <c r="T188" s="100">
        <v>6509.4714168420996</v>
      </c>
      <c r="U188" s="100">
        <v>2129.7798447368418</v>
      </c>
      <c r="V188" s="100">
        <v>7.7537105263157926</v>
      </c>
      <c r="W188" s="100">
        <v>0.78240710526315838</v>
      </c>
      <c r="X188" s="100">
        <v>1.5203568421052629</v>
      </c>
      <c r="Y188" s="100">
        <v>2.3100999999999998</v>
      </c>
      <c r="Z188" s="100">
        <v>84.427949999999996</v>
      </c>
      <c r="AA188" s="100">
        <v>146.80085</v>
      </c>
      <c r="AB188" s="100">
        <v>50.323800000000013</v>
      </c>
      <c r="AC188" s="100">
        <v>0.17419999999999999</v>
      </c>
      <c r="AD188" s="100">
        <v>9.1114500000000001E-2</v>
      </c>
      <c r="AE188" s="100">
        <v>0.115390825</v>
      </c>
      <c r="AF188" s="100">
        <v>8921.2348500000007</v>
      </c>
      <c r="AG188" s="100">
        <v>6002.3883999999998</v>
      </c>
      <c r="AH188" s="100">
        <v>1129.4218499999999</v>
      </c>
      <c r="AI188" s="100">
        <v>25.241099999999999</v>
      </c>
      <c r="AJ188" s="100">
        <v>0.48225000000000001</v>
      </c>
      <c r="AK188" s="100">
        <v>2.0242499999999999</v>
      </c>
      <c r="AL188" s="111">
        <f t="shared" si="8"/>
        <v>0.11487916125</v>
      </c>
    </row>
    <row r="189" spans="1:38" x14ac:dyDescent="0.35">
      <c r="A189" s="14" t="s">
        <v>77</v>
      </c>
      <c r="B189" s="14">
        <v>8</v>
      </c>
      <c r="C189" s="98" t="s">
        <v>46</v>
      </c>
      <c r="D189" s="14">
        <v>3</v>
      </c>
      <c r="E189" s="14">
        <v>2752</v>
      </c>
      <c r="F189" s="14">
        <v>2752.8</v>
      </c>
      <c r="G189" s="99" t="str">
        <f t="shared" si="9"/>
        <v>R63S8</v>
      </c>
      <c r="H189" s="99">
        <f t="array" ref="H189">MIN(IF($G$2:$G$523 = G189,$E$2:$E$523,""))</f>
        <v>2658.2</v>
      </c>
      <c r="I189" s="99">
        <f t="array" ref="I189">MAX(IF($G$2:$G$523 = G189,$F$2:$F$523,""))</f>
        <v>2774</v>
      </c>
      <c r="J189" s="99" t="str">
        <f t="shared" si="7"/>
        <v>R63</v>
      </c>
      <c r="K189" s="99" t="s">
        <v>165</v>
      </c>
      <c r="L189" s="100">
        <v>2.4854207894736828</v>
      </c>
      <c r="M189" s="100">
        <v>92.520454473684211</v>
      </c>
      <c r="N189" s="100">
        <v>183.74440631578949</v>
      </c>
      <c r="O189" s="100"/>
      <c r="P189" s="100">
        <v>4.1962105263157898E-2</v>
      </c>
      <c r="Q189" s="100">
        <v>4.1276842105263167E-2</v>
      </c>
      <c r="R189" s="100">
        <v>7.0365760684210493E-2</v>
      </c>
      <c r="S189" s="100">
        <v>9040.2356142105255</v>
      </c>
      <c r="T189" s="100">
        <v>6509.4714168420996</v>
      </c>
      <c r="U189" s="100">
        <v>2129.7798447368418</v>
      </c>
      <c r="V189" s="100">
        <v>7.7537105263157926</v>
      </c>
      <c r="W189" s="100">
        <v>0.78240710526315838</v>
      </c>
      <c r="X189" s="100">
        <v>1.5203568421052629</v>
      </c>
      <c r="Y189" s="100">
        <v>2.4596666666666671</v>
      </c>
      <c r="Z189" s="100">
        <v>83.744133333333323</v>
      </c>
      <c r="AA189" s="100">
        <v>145.73153333333329</v>
      </c>
      <c r="AB189" s="100">
        <v>92.158666666666662</v>
      </c>
      <c r="AC189" s="100">
        <v>0.27473333333333327</v>
      </c>
      <c r="AD189" s="100">
        <v>0.13019500000000001</v>
      </c>
      <c r="AE189" s="100">
        <v>0.15432598333333331</v>
      </c>
      <c r="AF189" s="100">
        <v>9201.9472666666679</v>
      </c>
      <c r="AG189" s="100">
        <v>6127.3186666666661</v>
      </c>
      <c r="AH189" s="100">
        <v>750.66420000000005</v>
      </c>
      <c r="AI189" s="100">
        <v>8.7347999999999999</v>
      </c>
      <c r="AJ189" s="100">
        <v>0.38726666666666659</v>
      </c>
      <c r="AK189" s="100">
        <v>2.2161</v>
      </c>
      <c r="AL189" s="111">
        <f t="shared" si="8"/>
        <v>0.11487916125</v>
      </c>
    </row>
    <row r="190" spans="1:38" x14ac:dyDescent="0.35">
      <c r="A190" s="14" t="s">
        <v>77</v>
      </c>
      <c r="B190" s="14">
        <v>8</v>
      </c>
      <c r="C190" s="98" t="s">
        <v>46</v>
      </c>
      <c r="D190" s="14">
        <v>4</v>
      </c>
      <c r="E190" s="14">
        <v>2773.2</v>
      </c>
      <c r="F190" s="14">
        <v>2774</v>
      </c>
      <c r="G190" s="99" t="str">
        <f t="shared" si="9"/>
        <v>R63S8</v>
      </c>
      <c r="H190" s="99">
        <f t="array" ref="H190">MIN(IF($G$2:$G$523 = G190,$E$2:$E$523,""))</f>
        <v>2658.2</v>
      </c>
      <c r="I190" s="99">
        <f t="array" ref="I190">MAX(IF($G$2:$G$523 = G190,$F$2:$F$523,""))</f>
        <v>2774</v>
      </c>
      <c r="J190" s="99" t="str">
        <f t="shared" si="7"/>
        <v>R63</v>
      </c>
      <c r="K190" s="99" t="s">
        <v>165</v>
      </c>
      <c r="L190" s="100">
        <v>2.4854207894736828</v>
      </c>
      <c r="M190" s="100">
        <v>92.520454473684211</v>
      </c>
      <c r="N190" s="100">
        <v>183.74440631578949</v>
      </c>
      <c r="O190" s="100"/>
      <c r="P190" s="100">
        <v>4.1962105263157898E-2</v>
      </c>
      <c r="Q190" s="100">
        <v>4.1276842105263167E-2</v>
      </c>
      <c r="R190" s="100">
        <v>7.0365760684210493E-2</v>
      </c>
      <c r="S190" s="100">
        <v>9040.2356142105255</v>
      </c>
      <c r="T190" s="100">
        <v>6509.4714168420996</v>
      </c>
      <c r="U190" s="100">
        <v>2129.7798447368418</v>
      </c>
      <c r="V190" s="100">
        <v>7.7537105263157926</v>
      </c>
      <c r="W190" s="100">
        <v>0.78240710526315838</v>
      </c>
      <c r="X190" s="100">
        <v>1.5203568421052629</v>
      </c>
      <c r="Y190" s="100">
        <v>2.4388333333333332</v>
      </c>
      <c r="Z190" s="100">
        <v>78.02076666666666</v>
      </c>
      <c r="AA190" s="100">
        <v>131.3123333333333</v>
      </c>
      <c r="AB190" s="100">
        <v>56.683933333333329</v>
      </c>
      <c r="AC190" s="100">
        <v>0.1464</v>
      </c>
      <c r="AD190" s="100">
        <v>7.9513666666666663E-2</v>
      </c>
      <c r="AE190" s="100">
        <v>0.1022055966666667</v>
      </c>
      <c r="AF190" s="100">
        <v>9292.7643333333344</v>
      </c>
      <c r="AG190" s="100">
        <v>6000.8128333333334</v>
      </c>
      <c r="AH190" s="100">
        <v>1297.2176999999999</v>
      </c>
      <c r="AI190" s="100">
        <v>33.021700000000003</v>
      </c>
      <c r="AJ190" s="100">
        <v>0.53116666666666668</v>
      </c>
      <c r="AK190" s="100">
        <v>2.7584333333333331</v>
      </c>
      <c r="AL190" s="111">
        <f t="shared" si="8"/>
        <v>0.11487916125</v>
      </c>
    </row>
    <row r="191" spans="1:38" x14ac:dyDescent="0.35">
      <c r="A191" s="14" t="s">
        <v>77</v>
      </c>
      <c r="B191" s="14">
        <v>7</v>
      </c>
      <c r="C191" s="98" t="s">
        <v>45</v>
      </c>
      <c r="D191" s="14">
        <v>1</v>
      </c>
      <c r="E191" s="14">
        <v>2796.8</v>
      </c>
      <c r="F191" s="14">
        <v>2797.6</v>
      </c>
      <c r="G191" s="99" t="str">
        <f t="shared" si="9"/>
        <v>R63S7</v>
      </c>
      <c r="H191" s="99">
        <f t="array" ref="H191">MIN(IF($G$2:$G$523 = G191,$E$2:$E$523,""))</f>
        <v>2796.8</v>
      </c>
      <c r="I191" s="99">
        <f t="array" ref="I191">MAX(IF($G$2:$G$523 = G191,$F$2:$F$523,""))</f>
        <v>2840.8</v>
      </c>
      <c r="J191" s="99" t="str">
        <f t="shared" si="7"/>
        <v>R63</v>
      </c>
      <c r="K191" s="99" t="s">
        <v>165</v>
      </c>
      <c r="L191" s="100">
        <v>2.6718627586206898</v>
      </c>
      <c r="M191" s="100">
        <v>66.688659310344846</v>
      </c>
      <c r="N191" s="100">
        <v>125.8754255172414</v>
      </c>
      <c r="O191" s="100">
        <v>52.82828551724139</v>
      </c>
      <c r="P191" s="100">
        <v>5.0949655172413788E-2</v>
      </c>
      <c r="Q191" s="112">
        <v>3.9439537931034441E-2</v>
      </c>
      <c r="R191" s="100">
        <v>5.7059486137931027E-2</v>
      </c>
      <c r="S191" s="100">
        <v>9441.9703634482739</v>
      </c>
      <c r="T191" s="100">
        <v>6597.94491241379</v>
      </c>
      <c r="U191" s="113">
        <v>2121.983793103449</v>
      </c>
      <c r="V191" s="100">
        <v>18.140137931034491</v>
      </c>
      <c r="W191" s="100">
        <v>0.82917172413793083</v>
      </c>
      <c r="X191" s="100">
        <v>3.9306013793103429</v>
      </c>
      <c r="Y191" s="100">
        <v>2.6204666666666672</v>
      </c>
      <c r="Z191" s="100">
        <v>78.184266666666659</v>
      </c>
      <c r="AA191" s="100">
        <v>146.19483333333329</v>
      </c>
      <c r="AB191" s="100">
        <v>41.485266666666668</v>
      </c>
      <c r="AC191" s="100">
        <v>0.26556666666666667</v>
      </c>
      <c r="AD191" s="100">
        <v>0.1435336666666667</v>
      </c>
      <c r="AE191" s="100">
        <v>0.15485489</v>
      </c>
      <c r="AF191" s="100">
        <v>9359.9439999999995</v>
      </c>
      <c r="AG191" s="100">
        <v>6518.8650666666663</v>
      </c>
      <c r="AH191" s="100">
        <v>570.71349999999995</v>
      </c>
      <c r="AI191" s="100">
        <v>4.2041666666666666</v>
      </c>
      <c r="AJ191" s="100">
        <v>0.38169999999999998</v>
      </c>
      <c r="AK191" s="100">
        <v>2.4931333333333332</v>
      </c>
      <c r="AL191" s="111">
        <f t="shared" si="8"/>
        <v>0.11355189562500001</v>
      </c>
    </row>
    <row r="192" spans="1:38" x14ac:dyDescent="0.35">
      <c r="A192" s="14" t="s">
        <v>77</v>
      </c>
      <c r="B192" s="14">
        <v>7</v>
      </c>
      <c r="C192" s="98" t="s">
        <v>45</v>
      </c>
      <c r="D192" s="14">
        <v>2</v>
      </c>
      <c r="E192" s="14">
        <v>2809</v>
      </c>
      <c r="F192" s="14">
        <v>2809.6</v>
      </c>
      <c r="G192" s="99" t="str">
        <f t="shared" si="9"/>
        <v>R63S7</v>
      </c>
      <c r="H192" s="99">
        <f t="array" ref="H192">MIN(IF($G$2:$G$523 = G192,$E$2:$E$523,""))</f>
        <v>2796.8</v>
      </c>
      <c r="I192" s="99">
        <f t="array" ref="I192">MAX(IF($G$2:$G$523 = G192,$F$2:$F$523,""))</f>
        <v>2840.8</v>
      </c>
      <c r="J192" s="99" t="str">
        <f t="shared" si="7"/>
        <v>R63</v>
      </c>
      <c r="K192" s="99" t="s">
        <v>165</v>
      </c>
      <c r="L192" s="100">
        <v>2.6718627586206898</v>
      </c>
      <c r="M192" s="100">
        <v>66.688659310344846</v>
      </c>
      <c r="N192" s="100">
        <v>125.8754255172414</v>
      </c>
      <c r="O192" s="100">
        <v>52.82828551724139</v>
      </c>
      <c r="P192" s="100">
        <v>5.0949655172413788E-2</v>
      </c>
      <c r="Q192" s="100">
        <v>3.9439537931034441E-2</v>
      </c>
      <c r="R192" s="100">
        <v>5.7059486137931027E-2</v>
      </c>
      <c r="S192" s="100">
        <v>9441.9703634482739</v>
      </c>
      <c r="T192" s="100">
        <v>6597.94491241379</v>
      </c>
      <c r="U192" s="100">
        <v>2121.983793103449</v>
      </c>
      <c r="V192" s="100">
        <v>18.140137931034491</v>
      </c>
      <c r="W192" s="100">
        <v>0.82917172413793083</v>
      </c>
      <c r="X192" s="100">
        <v>3.9306013793103429</v>
      </c>
      <c r="Y192" s="100">
        <v>2.3746999999999998</v>
      </c>
      <c r="Z192" s="100">
        <v>71.718099999999993</v>
      </c>
      <c r="AA192" s="100">
        <v>138.31540000000001</v>
      </c>
      <c r="AB192" s="100">
        <v>67.510199999999998</v>
      </c>
      <c r="AC192" s="100">
        <v>0.15225</v>
      </c>
      <c r="AD192" s="100">
        <v>7.7979500000000007E-2</v>
      </c>
      <c r="AE192" s="100">
        <v>0.105088735</v>
      </c>
      <c r="AF192" s="100">
        <v>9400.4770500000013</v>
      </c>
      <c r="AG192" s="100">
        <v>6664.3251999999993</v>
      </c>
      <c r="AH192" s="100">
        <v>1319.2054499999999</v>
      </c>
      <c r="AI192" s="100">
        <v>18.332899999999999</v>
      </c>
      <c r="AJ192" s="100">
        <v>0.51934999999999998</v>
      </c>
      <c r="AK192" s="100">
        <v>2.5743499999999999</v>
      </c>
      <c r="AL192" s="111">
        <f t="shared" si="8"/>
        <v>0.11355189562500001</v>
      </c>
    </row>
    <row r="193" spans="1:38" x14ac:dyDescent="0.35">
      <c r="A193" s="14" t="s">
        <v>77</v>
      </c>
      <c r="B193" s="14">
        <v>7</v>
      </c>
      <c r="C193" s="98" t="s">
        <v>45</v>
      </c>
      <c r="D193" s="14">
        <v>3</v>
      </c>
      <c r="E193" s="14">
        <v>2822.4</v>
      </c>
      <c r="F193" s="14">
        <v>2823</v>
      </c>
      <c r="G193" s="99" t="str">
        <f t="shared" si="9"/>
        <v>R63S7</v>
      </c>
      <c r="H193" s="99">
        <f t="array" ref="H193">MIN(IF($G$2:$G$523 = G193,$E$2:$E$523,""))</f>
        <v>2796.8</v>
      </c>
      <c r="I193" s="99">
        <f t="array" ref="I193">MAX(IF($G$2:$G$523 = G193,$F$2:$F$523,""))</f>
        <v>2840.8</v>
      </c>
      <c r="J193" s="99" t="str">
        <f t="shared" si="7"/>
        <v>R63</v>
      </c>
      <c r="K193" s="99" t="s">
        <v>165</v>
      </c>
      <c r="L193" s="100">
        <v>2.6718627586206898</v>
      </c>
      <c r="M193" s="100">
        <v>66.688659310344846</v>
      </c>
      <c r="N193" s="100">
        <v>125.8754255172414</v>
      </c>
      <c r="O193" s="100">
        <v>52.82828551724139</v>
      </c>
      <c r="P193" s="100">
        <v>5.0949655172413788E-2</v>
      </c>
      <c r="Q193" s="100">
        <v>3.9439537931034441E-2</v>
      </c>
      <c r="R193" s="100">
        <v>5.7059486137931027E-2</v>
      </c>
      <c r="S193" s="100">
        <v>9441.9703634482739</v>
      </c>
      <c r="T193" s="100">
        <v>6597.94491241379</v>
      </c>
      <c r="U193" s="100">
        <v>2121.983793103449</v>
      </c>
      <c r="V193" s="100">
        <v>18.140137931034491</v>
      </c>
      <c r="W193" s="100">
        <v>0.82917172413793083</v>
      </c>
      <c r="X193" s="100">
        <v>3.9306013793103429</v>
      </c>
      <c r="Y193" s="100">
        <v>2.7098499999999999</v>
      </c>
      <c r="Z193" s="100">
        <v>70.694749999999999</v>
      </c>
      <c r="AA193" s="100">
        <v>131.82570000000001</v>
      </c>
      <c r="AB193" s="100">
        <v>32.165550000000003</v>
      </c>
      <c r="AC193" s="100">
        <v>0.13575000000000001</v>
      </c>
      <c r="AD193" s="100">
        <v>6.9370500000000002E-2</v>
      </c>
      <c r="AE193" s="100">
        <v>9.7043959999999999E-2</v>
      </c>
      <c r="AF193" s="100">
        <v>9459.2192500000001</v>
      </c>
      <c r="AG193" s="100">
        <v>6555.4606999999996</v>
      </c>
      <c r="AH193" s="100">
        <v>1462.4682499999999</v>
      </c>
      <c r="AI193" s="100">
        <v>6.17265</v>
      </c>
      <c r="AJ193" s="100">
        <v>0.55249999999999999</v>
      </c>
      <c r="AK193" s="100">
        <v>3.3504999999999998</v>
      </c>
      <c r="AL193" s="111">
        <f t="shared" si="8"/>
        <v>0.11355189562500001</v>
      </c>
    </row>
    <row r="194" spans="1:38" x14ac:dyDescent="0.35">
      <c r="A194" s="14" t="s">
        <v>77</v>
      </c>
      <c r="B194" s="14">
        <v>7</v>
      </c>
      <c r="C194" s="98" t="s">
        <v>45</v>
      </c>
      <c r="D194" s="14">
        <v>4</v>
      </c>
      <c r="E194" s="14">
        <v>2839.8</v>
      </c>
      <c r="F194" s="14">
        <v>2840.8</v>
      </c>
      <c r="G194" s="99" t="str">
        <f t="shared" si="9"/>
        <v>R63S7</v>
      </c>
      <c r="H194" s="99">
        <f t="array" ref="H194">MIN(IF($G$2:$G$523 = G194,$E$2:$E$523,""))</f>
        <v>2796.8</v>
      </c>
      <c r="I194" s="99">
        <f t="array" ref="I194">MAX(IF($G$2:$G$523 = G194,$F$2:$F$523,""))</f>
        <v>2840.8</v>
      </c>
      <c r="J194" s="99" t="str">
        <f t="shared" si="7"/>
        <v>R63</v>
      </c>
      <c r="K194" s="99" t="s">
        <v>165</v>
      </c>
      <c r="L194" s="100">
        <v>2.6718627586206898</v>
      </c>
      <c r="M194" s="100">
        <v>66.688659310344846</v>
      </c>
      <c r="N194" s="100">
        <v>125.8754255172414</v>
      </c>
      <c r="O194" s="100">
        <v>52.82828551724139</v>
      </c>
      <c r="P194" s="100">
        <v>5.0949655172413788E-2</v>
      </c>
      <c r="Q194" s="100">
        <v>3.9439537931034441E-2</v>
      </c>
      <c r="R194" s="100">
        <v>5.7059486137931027E-2</v>
      </c>
      <c r="S194" s="100">
        <v>9441.9703634482739</v>
      </c>
      <c r="T194" s="100">
        <v>6597.94491241379</v>
      </c>
      <c r="U194" s="100">
        <v>2121.983793103449</v>
      </c>
      <c r="V194" s="100">
        <v>18.140137931034491</v>
      </c>
      <c r="W194" s="100">
        <v>0.82917172413793083</v>
      </c>
      <c r="X194" s="100">
        <v>3.9306013793103429</v>
      </c>
      <c r="Y194" s="100">
        <v>2.3834749999999998</v>
      </c>
      <c r="Z194" s="100">
        <v>65.071449999999999</v>
      </c>
      <c r="AA194" s="100">
        <v>123.64190000000001</v>
      </c>
      <c r="AB194" s="100">
        <v>80.264524999999992</v>
      </c>
      <c r="AC194" s="100">
        <v>0.15970000000000001</v>
      </c>
      <c r="AD194" s="100">
        <v>8.3537750000000008E-2</v>
      </c>
      <c r="AE194" s="100">
        <v>9.7219997500000016E-2</v>
      </c>
      <c r="AF194" s="100">
        <v>9523.9655750000002</v>
      </c>
      <c r="AG194" s="100">
        <v>6667.1685750000006</v>
      </c>
      <c r="AH194" s="100">
        <v>1240.7585999999999</v>
      </c>
      <c r="AI194" s="100">
        <v>35.693474999999992</v>
      </c>
      <c r="AJ194" s="100">
        <v>0.54752500000000004</v>
      </c>
      <c r="AK194" s="100">
        <v>3.4225750000000001</v>
      </c>
      <c r="AL194" s="111">
        <f t="shared" si="8"/>
        <v>0.11355189562500001</v>
      </c>
    </row>
    <row r="195" spans="1:38" x14ac:dyDescent="0.35">
      <c r="A195" s="14" t="s">
        <v>77</v>
      </c>
      <c r="B195" s="14">
        <v>6</v>
      </c>
      <c r="C195" s="98" t="s">
        <v>44</v>
      </c>
      <c r="D195" s="14">
        <v>1</v>
      </c>
      <c r="E195" s="14">
        <v>2978.2</v>
      </c>
      <c r="F195" s="14">
        <v>2979</v>
      </c>
      <c r="G195" s="99" t="str">
        <f t="shared" si="9"/>
        <v>R63S6</v>
      </c>
      <c r="H195" s="99">
        <f t="array" ref="H195">MIN(IF($G$2:$G$523 = G195,$E$2:$E$523,""))</f>
        <v>2978.2</v>
      </c>
      <c r="I195" s="99">
        <f t="array" ref="I195">MAX(IF($G$2:$G$523 = G195,$F$2:$F$523,""))</f>
        <v>3037</v>
      </c>
      <c r="J195" s="99" t="str">
        <f t="shared" ref="J195:J258" si="10">CONCATENATE("R",RIGHT(A195,2))</f>
        <v>R63</v>
      </c>
      <c r="K195" s="99" t="s">
        <v>165</v>
      </c>
      <c r="L195" s="100">
        <v>2.572244041450777</v>
      </c>
      <c r="M195" s="100">
        <v>69.344365803108815</v>
      </c>
      <c r="N195" s="100">
        <v>124.4706668393782</v>
      </c>
      <c r="O195" s="100">
        <v>81.599348186528488</v>
      </c>
      <c r="P195" s="100">
        <v>3.2762176165803118E-2</v>
      </c>
      <c r="Q195" s="112">
        <v>2.923097409326425E-2</v>
      </c>
      <c r="R195" s="100">
        <v>4.9078976683937833E-2</v>
      </c>
      <c r="S195" s="100">
        <v>10193.293611917101</v>
      </c>
      <c r="T195" s="100">
        <v>6666.5730751295314</v>
      </c>
      <c r="U195" s="113">
        <v>2348.3039067357522</v>
      </c>
      <c r="V195" s="100">
        <v>41.829538341968899</v>
      </c>
      <c r="W195" s="100">
        <v>0.87617927461139911</v>
      </c>
      <c r="X195" s="100">
        <v>3.808322279792745</v>
      </c>
      <c r="Y195" s="100">
        <v>2.351666666666667</v>
      </c>
      <c r="Z195" s="100">
        <v>68.513266666666667</v>
      </c>
      <c r="AA195" s="100">
        <v>114.7183</v>
      </c>
      <c r="AB195" s="100">
        <v>178.83250000000001</v>
      </c>
      <c r="AC195" s="100">
        <v>1.34E-2</v>
      </c>
      <c r="AD195" s="100">
        <v>5.4724666666666658E-2</v>
      </c>
      <c r="AE195" s="100">
        <v>5.8640989999999997E-2</v>
      </c>
      <c r="AF195" s="100">
        <v>10096.47233333333</v>
      </c>
      <c r="AG195" s="100">
        <v>6273.202166666666</v>
      </c>
      <c r="AH195" s="100">
        <v>1726.915933333333</v>
      </c>
      <c r="AI195" s="100">
        <v>124.85996666666669</v>
      </c>
      <c r="AJ195" s="100">
        <v>0.81546666666666656</v>
      </c>
      <c r="AK195" s="100">
        <v>3.6840000000000002</v>
      </c>
      <c r="AL195" s="111">
        <f t="shared" ref="AL195:AL258" si="11">AVERAGEIF($G$2:$G$466,G195,$AE$2:$AE$466)</f>
        <v>7.5871929583333331E-2</v>
      </c>
    </row>
    <row r="196" spans="1:38" x14ac:dyDescent="0.35">
      <c r="A196" s="14" t="s">
        <v>77</v>
      </c>
      <c r="B196" s="14">
        <v>6</v>
      </c>
      <c r="C196" s="98" t="s">
        <v>44</v>
      </c>
      <c r="D196" s="14">
        <v>2</v>
      </c>
      <c r="E196" s="14">
        <v>3012.4</v>
      </c>
      <c r="F196" s="14">
        <v>3013</v>
      </c>
      <c r="G196" s="99" t="str">
        <f t="shared" si="9"/>
        <v>R63S6</v>
      </c>
      <c r="H196" s="99">
        <f t="array" ref="H196">MIN(IF($G$2:$G$523 = G196,$E$2:$E$523,""))</f>
        <v>2978.2</v>
      </c>
      <c r="I196" s="99">
        <f t="array" ref="I196">MAX(IF($G$2:$G$523 = G196,$F$2:$F$523,""))</f>
        <v>3037</v>
      </c>
      <c r="J196" s="99" t="str">
        <f t="shared" si="10"/>
        <v>R63</v>
      </c>
      <c r="K196" s="99" t="s">
        <v>165</v>
      </c>
      <c r="L196" s="100">
        <v>2.572244041450777</v>
      </c>
      <c r="M196" s="100">
        <v>69.344365803108815</v>
      </c>
      <c r="N196" s="100">
        <v>124.4706668393782</v>
      </c>
      <c r="O196" s="100">
        <v>81.599348186528488</v>
      </c>
      <c r="P196" s="100">
        <v>3.2762176165803118E-2</v>
      </c>
      <c r="Q196" s="100">
        <v>2.923097409326425E-2</v>
      </c>
      <c r="R196" s="100">
        <v>4.9078976683937833E-2</v>
      </c>
      <c r="S196" s="100">
        <v>10193.293611917101</v>
      </c>
      <c r="T196" s="100">
        <v>6666.5730751295314</v>
      </c>
      <c r="U196" s="100">
        <v>2348.3039067357522</v>
      </c>
      <c r="V196" s="100">
        <v>41.829538341968899</v>
      </c>
      <c r="W196" s="100">
        <v>0.87617927461139911</v>
      </c>
      <c r="X196" s="100">
        <v>3.808322279792745</v>
      </c>
      <c r="Y196" s="100">
        <v>2.4022999999999999</v>
      </c>
      <c r="Z196" s="100">
        <v>71.396950000000004</v>
      </c>
      <c r="AA196" s="100">
        <v>125.22150000000001</v>
      </c>
      <c r="AB196" s="100">
        <v>61.943300000000001</v>
      </c>
      <c r="AC196" s="100">
        <v>0.10150000000000001</v>
      </c>
      <c r="AD196" s="100">
        <v>5.6822499999999998E-2</v>
      </c>
      <c r="AE196" s="100">
        <v>7.9173920000000009E-2</v>
      </c>
      <c r="AF196" s="100">
        <v>10218.755349999999</v>
      </c>
      <c r="AG196" s="100">
        <v>6586.0751999999993</v>
      </c>
      <c r="AH196" s="100">
        <v>1687.59825</v>
      </c>
      <c r="AI196" s="100">
        <v>49.853050000000003</v>
      </c>
      <c r="AJ196" s="100">
        <v>0.65249999999999997</v>
      </c>
      <c r="AK196" s="100">
        <v>3.1494499999999999</v>
      </c>
      <c r="AL196" s="111">
        <f t="shared" si="11"/>
        <v>7.5871929583333331E-2</v>
      </c>
    </row>
    <row r="197" spans="1:38" x14ac:dyDescent="0.35">
      <c r="A197" s="14" t="s">
        <v>77</v>
      </c>
      <c r="B197" s="14">
        <v>6</v>
      </c>
      <c r="C197" s="98" t="s">
        <v>44</v>
      </c>
      <c r="D197" s="14">
        <v>3</v>
      </c>
      <c r="E197" s="14">
        <v>3022.6</v>
      </c>
      <c r="F197" s="14">
        <v>3023.4</v>
      </c>
      <c r="G197" s="99" t="str">
        <f t="shared" si="9"/>
        <v>R63S6</v>
      </c>
      <c r="H197" s="99">
        <f t="array" ref="H197">MIN(IF($G$2:$G$523 = G197,$E$2:$E$523,""))</f>
        <v>2978.2</v>
      </c>
      <c r="I197" s="99">
        <f t="array" ref="I197">MAX(IF($G$2:$G$523 = G197,$F$2:$F$523,""))</f>
        <v>3037</v>
      </c>
      <c r="J197" s="99" t="str">
        <f t="shared" si="10"/>
        <v>R63</v>
      </c>
      <c r="K197" s="99" t="s">
        <v>165</v>
      </c>
      <c r="L197" s="100">
        <v>2.572244041450777</v>
      </c>
      <c r="M197" s="100">
        <v>69.344365803108815</v>
      </c>
      <c r="N197" s="100">
        <v>124.4706668393782</v>
      </c>
      <c r="O197" s="100">
        <v>81.599348186528488</v>
      </c>
      <c r="P197" s="100">
        <v>3.2762176165803118E-2</v>
      </c>
      <c r="Q197" s="100">
        <v>2.923097409326425E-2</v>
      </c>
      <c r="R197" s="100">
        <v>4.9078976683937833E-2</v>
      </c>
      <c r="S197" s="100">
        <v>10193.293611917101</v>
      </c>
      <c r="T197" s="100">
        <v>6666.5730751295314</v>
      </c>
      <c r="U197" s="100">
        <v>2348.3039067357522</v>
      </c>
      <c r="V197" s="100">
        <v>41.829538341968899</v>
      </c>
      <c r="W197" s="100">
        <v>0.87617927461139911</v>
      </c>
      <c r="X197" s="100">
        <v>3.808322279792745</v>
      </c>
      <c r="Y197" s="100">
        <v>2.3181333333333329</v>
      </c>
      <c r="Z197" s="100">
        <v>73.435633333333342</v>
      </c>
      <c r="AA197" s="100">
        <v>124.4906666666667</v>
      </c>
      <c r="AB197" s="100">
        <v>81.60393333333333</v>
      </c>
      <c r="AC197" s="100">
        <v>0.15590000000000001</v>
      </c>
      <c r="AD197" s="100">
        <v>9.6442333333333338E-2</v>
      </c>
      <c r="AE197" s="100">
        <v>0.1067106633333333</v>
      </c>
      <c r="AF197" s="100">
        <v>10268.78843333333</v>
      </c>
      <c r="AG197" s="100">
        <v>6408.0816999999997</v>
      </c>
      <c r="AH197" s="100">
        <v>1062.403</v>
      </c>
      <c r="AI197" s="100">
        <v>97.511499999999998</v>
      </c>
      <c r="AJ197" s="100">
        <v>0.5145333333333334</v>
      </c>
      <c r="AK197" s="100">
        <v>2.9777</v>
      </c>
      <c r="AL197" s="111">
        <f t="shared" si="11"/>
        <v>7.5871929583333331E-2</v>
      </c>
    </row>
    <row r="198" spans="1:38" x14ac:dyDescent="0.35">
      <c r="A198" s="14" t="s">
        <v>77</v>
      </c>
      <c r="B198" s="14">
        <v>6</v>
      </c>
      <c r="C198" s="98" t="s">
        <v>44</v>
      </c>
      <c r="D198" s="14">
        <v>4</v>
      </c>
      <c r="E198" s="14">
        <v>3036.4</v>
      </c>
      <c r="F198" s="14">
        <v>3037</v>
      </c>
      <c r="G198" s="99" t="str">
        <f t="shared" si="9"/>
        <v>R63S6</v>
      </c>
      <c r="H198" s="99">
        <f t="array" ref="H198">MIN(IF($G$2:$G$523 = G198,$E$2:$E$523,""))</f>
        <v>2978.2</v>
      </c>
      <c r="I198" s="99">
        <f t="array" ref="I198">MAX(IF($G$2:$G$523 = G198,$F$2:$F$523,""))</f>
        <v>3037</v>
      </c>
      <c r="J198" s="99" t="str">
        <f t="shared" si="10"/>
        <v>R63</v>
      </c>
      <c r="K198" s="99" t="s">
        <v>165</v>
      </c>
      <c r="L198" s="100">
        <v>2.572244041450777</v>
      </c>
      <c r="M198" s="100">
        <v>69.344365803108815</v>
      </c>
      <c r="N198" s="100">
        <v>124.4706668393782</v>
      </c>
      <c r="O198" s="100">
        <v>81.599348186528488</v>
      </c>
      <c r="P198" s="100">
        <v>3.2762176165803118E-2</v>
      </c>
      <c r="Q198" s="100">
        <v>2.923097409326425E-2</v>
      </c>
      <c r="R198" s="100">
        <v>4.9078976683937833E-2</v>
      </c>
      <c r="S198" s="100">
        <v>10193.293611917101</v>
      </c>
      <c r="T198" s="100">
        <v>6666.5730751295314</v>
      </c>
      <c r="U198" s="100">
        <v>2348.3039067357522</v>
      </c>
      <c r="V198" s="100">
        <v>41.829538341968899</v>
      </c>
      <c r="W198" s="100">
        <v>0.87617927461139911</v>
      </c>
      <c r="X198" s="100">
        <v>3.808322279792745</v>
      </c>
      <c r="Y198" s="100">
        <v>2.4491499999999999</v>
      </c>
      <c r="Z198" s="100">
        <v>66.322399999999988</v>
      </c>
      <c r="AA198" s="100">
        <v>114.95975</v>
      </c>
      <c r="AB198" s="100">
        <v>49.116300000000003</v>
      </c>
      <c r="AC198" s="100">
        <v>6.6299999999999998E-2</v>
      </c>
      <c r="AD198" s="100">
        <v>3.75565E-2</v>
      </c>
      <c r="AE198" s="100">
        <v>5.8962145000000001E-2</v>
      </c>
      <c r="AF198" s="100">
        <v>10315.989250000001</v>
      </c>
      <c r="AG198" s="100">
        <v>6557.7275499999996</v>
      </c>
      <c r="AH198" s="100">
        <v>2083.8953999999999</v>
      </c>
      <c r="AI198" s="100">
        <v>41.40605</v>
      </c>
      <c r="AJ198" s="100">
        <v>0.81925000000000003</v>
      </c>
      <c r="AK198" s="100">
        <v>3.9779499999999999</v>
      </c>
      <c r="AL198" s="111">
        <f t="shared" si="11"/>
        <v>7.5871929583333331E-2</v>
      </c>
    </row>
    <row r="199" spans="1:38" x14ac:dyDescent="0.35">
      <c r="A199" s="14" t="s">
        <v>77</v>
      </c>
      <c r="B199" s="14">
        <v>5</v>
      </c>
      <c r="C199" s="98" t="s">
        <v>44</v>
      </c>
      <c r="D199" s="14">
        <v>1</v>
      </c>
      <c r="E199" s="14">
        <v>2978.2</v>
      </c>
      <c r="F199" s="14">
        <v>2979</v>
      </c>
      <c r="G199" s="99" t="str">
        <f t="shared" si="9"/>
        <v>R63S5</v>
      </c>
      <c r="H199" s="99">
        <f t="array" ref="H199">MIN(IF($G$2:$G$523 = G199,$E$2:$E$523,""))</f>
        <v>2978.2</v>
      </c>
      <c r="I199" s="99">
        <f t="array" ref="I199">MAX(IF($G$2:$G$523 = G199,$F$2:$F$523,""))</f>
        <v>3037</v>
      </c>
      <c r="J199" s="99" t="str">
        <f t="shared" si="10"/>
        <v>R63</v>
      </c>
      <c r="K199" s="99" t="s">
        <v>165</v>
      </c>
      <c r="L199" s="100">
        <v>2.572244041450777</v>
      </c>
      <c r="M199" s="100">
        <v>69.344365803108815</v>
      </c>
      <c r="N199" s="100">
        <v>124.4706668393782</v>
      </c>
      <c r="O199" s="100">
        <v>81.599348186528488</v>
      </c>
      <c r="P199" s="100">
        <v>3.2762176165803118E-2</v>
      </c>
      <c r="Q199" s="112">
        <v>2.923097409326425E-2</v>
      </c>
      <c r="R199" s="100">
        <v>4.9078976683937833E-2</v>
      </c>
      <c r="S199" s="100">
        <v>10193.293611917101</v>
      </c>
      <c r="T199" s="100">
        <v>6666.5730751295314</v>
      </c>
      <c r="U199" s="113">
        <v>2348.3039067357522</v>
      </c>
      <c r="V199" s="100">
        <v>41.829538341968899</v>
      </c>
      <c r="W199" s="100">
        <v>0.87617927461139911</v>
      </c>
      <c r="X199" s="100">
        <v>3.808322279792745</v>
      </c>
      <c r="Y199" s="100">
        <v>2.351666666666667</v>
      </c>
      <c r="Z199" s="100">
        <v>68.513266666666667</v>
      </c>
      <c r="AA199" s="100">
        <v>114.7183</v>
      </c>
      <c r="AB199" s="100">
        <v>178.83250000000001</v>
      </c>
      <c r="AC199" s="100">
        <v>1.34E-2</v>
      </c>
      <c r="AD199" s="100">
        <v>5.4724666666666658E-2</v>
      </c>
      <c r="AE199" s="100">
        <v>5.8640989999999997E-2</v>
      </c>
      <c r="AF199" s="100">
        <v>10096.47233333333</v>
      </c>
      <c r="AG199" s="100">
        <v>6273.202166666666</v>
      </c>
      <c r="AH199" s="100">
        <v>1726.915933333333</v>
      </c>
      <c r="AI199" s="100">
        <v>124.85996666666669</v>
      </c>
      <c r="AJ199" s="100">
        <v>0.81546666666666656</v>
      </c>
      <c r="AK199" s="100">
        <v>3.6840000000000002</v>
      </c>
      <c r="AL199" s="111">
        <f t="shared" si="11"/>
        <v>7.5871929583333331E-2</v>
      </c>
    </row>
    <row r="200" spans="1:38" x14ac:dyDescent="0.35">
      <c r="A200" s="14" t="s">
        <v>77</v>
      </c>
      <c r="B200" s="14">
        <v>5</v>
      </c>
      <c r="C200" s="98" t="s">
        <v>44</v>
      </c>
      <c r="D200" s="14">
        <v>2</v>
      </c>
      <c r="E200" s="14">
        <v>3012.4</v>
      </c>
      <c r="F200" s="14">
        <v>3013</v>
      </c>
      <c r="G200" s="99" t="str">
        <f t="shared" si="9"/>
        <v>R63S5</v>
      </c>
      <c r="H200" s="99">
        <f t="array" ref="H200">MIN(IF($G$2:$G$523 = G200,$E$2:$E$523,""))</f>
        <v>2978.2</v>
      </c>
      <c r="I200" s="99">
        <f t="array" ref="I200">MAX(IF($G$2:$G$523 = G200,$F$2:$F$523,""))</f>
        <v>3037</v>
      </c>
      <c r="J200" s="99" t="str">
        <f t="shared" si="10"/>
        <v>R63</v>
      </c>
      <c r="K200" s="99" t="s">
        <v>165</v>
      </c>
      <c r="L200" s="100">
        <v>2.572244041450777</v>
      </c>
      <c r="M200" s="100">
        <v>69.344365803108815</v>
      </c>
      <c r="N200" s="100">
        <v>124.4706668393782</v>
      </c>
      <c r="O200" s="100">
        <v>81.599348186528488</v>
      </c>
      <c r="P200" s="100">
        <v>3.2762176165803118E-2</v>
      </c>
      <c r="Q200" s="100">
        <v>2.923097409326425E-2</v>
      </c>
      <c r="R200" s="100">
        <v>4.9078976683937833E-2</v>
      </c>
      <c r="S200" s="100">
        <v>10193.293611917101</v>
      </c>
      <c r="T200" s="100">
        <v>6666.5730751295314</v>
      </c>
      <c r="U200" s="100">
        <v>2348.3039067357522</v>
      </c>
      <c r="V200" s="100">
        <v>41.829538341968899</v>
      </c>
      <c r="W200" s="100">
        <v>0.87617927461139911</v>
      </c>
      <c r="X200" s="100">
        <v>3.808322279792745</v>
      </c>
      <c r="Y200" s="100">
        <v>2.4022999999999999</v>
      </c>
      <c r="Z200" s="100">
        <v>71.396950000000004</v>
      </c>
      <c r="AA200" s="100">
        <v>125.22150000000001</v>
      </c>
      <c r="AB200" s="100">
        <v>61.943300000000001</v>
      </c>
      <c r="AC200" s="100">
        <v>0.10150000000000001</v>
      </c>
      <c r="AD200" s="100">
        <v>5.6822499999999998E-2</v>
      </c>
      <c r="AE200" s="100">
        <v>7.9173920000000009E-2</v>
      </c>
      <c r="AF200" s="100">
        <v>10218.755349999999</v>
      </c>
      <c r="AG200" s="100">
        <v>6586.0751999999993</v>
      </c>
      <c r="AH200" s="100">
        <v>1687.59825</v>
      </c>
      <c r="AI200" s="100">
        <v>49.853050000000003</v>
      </c>
      <c r="AJ200" s="100">
        <v>0.65249999999999997</v>
      </c>
      <c r="AK200" s="100">
        <v>3.1494499999999999</v>
      </c>
      <c r="AL200" s="111">
        <f t="shared" si="11"/>
        <v>7.5871929583333331E-2</v>
      </c>
    </row>
    <row r="201" spans="1:38" x14ac:dyDescent="0.35">
      <c r="A201" s="14" t="s">
        <v>77</v>
      </c>
      <c r="B201" s="14">
        <v>5</v>
      </c>
      <c r="C201" s="98" t="s">
        <v>44</v>
      </c>
      <c r="D201" s="14">
        <v>3</v>
      </c>
      <c r="E201" s="14">
        <v>3022.6</v>
      </c>
      <c r="F201" s="14">
        <v>3023.4</v>
      </c>
      <c r="G201" s="99" t="str">
        <f t="shared" si="9"/>
        <v>R63S5</v>
      </c>
      <c r="H201" s="99">
        <f t="array" ref="H201">MIN(IF($G$2:$G$523 = G201,$E$2:$E$523,""))</f>
        <v>2978.2</v>
      </c>
      <c r="I201" s="99">
        <f t="array" ref="I201">MAX(IF($G$2:$G$523 = G201,$F$2:$F$523,""))</f>
        <v>3037</v>
      </c>
      <c r="J201" s="99" t="str">
        <f t="shared" si="10"/>
        <v>R63</v>
      </c>
      <c r="K201" s="99" t="s">
        <v>165</v>
      </c>
      <c r="L201" s="100">
        <v>2.572244041450777</v>
      </c>
      <c r="M201" s="100">
        <v>69.344365803108815</v>
      </c>
      <c r="N201" s="100">
        <v>124.4706668393782</v>
      </c>
      <c r="O201" s="100">
        <v>81.599348186528488</v>
      </c>
      <c r="P201" s="100">
        <v>3.2762176165803118E-2</v>
      </c>
      <c r="Q201" s="100">
        <v>2.923097409326425E-2</v>
      </c>
      <c r="R201" s="100">
        <v>4.9078976683937833E-2</v>
      </c>
      <c r="S201" s="100">
        <v>10193.293611917101</v>
      </c>
      <c r="T201" s="100">
        <v>6666.5730751295314</v>
      </c>
      <c r="U201" s="100">
        <v>2348.3039067357522</v>
      </c>
      <c r="V201" s="100">
        <v>41.829538341968899</v>
      </c>
      <c r="W201" s="100">
        <v>0.87617927461139911</v>
      </c>
      <c r="X201" s="100">
        <v>3.808322279792745</v>
      </c>
      <c r="Y201" s="100">
        <v>2.3181333333333329</v>
      </c>
      <c r="Z201" s="100">
        <v>73.435633333333342</v>
      </c>
      <c r="AA201" s="100">
        <v>124.4906666666667</v>
      </c>
      <c r="AB201" s="100">
        <v>81.60393333333333</v>
      </c>
      <c r="AC201" s="100">
        <v>0.15590000000000001</v>
      </c>
      <c r="AD201" s="100">
        <v>9.6442333333333338E-2</v>
      </c>
      <c r="AE201" s="100">
        <v>0.1067106633333333</v>
      </c>
      <c r="AF201" s="100">
        <v>10268.78843333333</v>
      </c>
      <c r="AG201" s="100">
        <v>6408.0816999999997</v>
      </c>
      <c r="AH201" s="100">
        <v>1062.403</v>
      </c>
      <c r="AI201" s="100">
        <v>97.511499999999998</v>
      </c>
      <c r="AJ201" s="100">
        <v>0.5145333333333334</v>
      </c>
      <c r="AK201" s="100">
        <v>2.9777</v>
      </c>
      <c r="AL201" s="111">
        <f t="shared" si="11"/>
        <v>7.5871929583333331E-2</v>
      </c>
    </row>
    <row r="202" spans="1:38" x14ac:dyDescent="0.35">
      <c r="A202" s="14" t="s">
        <v>77</v>
      </c>
      <c r="B202" s="14">
        <v>5</v>
      </c>
      <c r="C202" s="98" t="s">
        <v>44</v>
      </c>
      <c r="D202" s="14">
        <v>4</v>
      </c>
      <c r="E202" s="14">
        <v>3036.4</v>
      </c>
      <c r="F202" s="14">
        <v>3037</v>
      </c>
      <c r="G202" s="99" t="str">
        <f t="shared" si="9"/>
        <v>R63S5</v>
      </c>
      <c r="H202" s="99">
        <f t="array" ref="H202">MIN(IF($G$2:$G$523 = G202,$E$2:$E$523,""))</f>
        <v>2978.2</v>
      </c>
      <c r="I202" s="99">
        <f t="array" ref="I202">MAX(IF($G$2:$G$523 = G202,$F$2:$F$523,""))</f>
        <v>3037</v>
      </c>
      <c r="J202" s="99" t="str">
        <f t="shared" si="10"/>
        <v>R63</v>
      </c>
      <c r="K202" s="99" t="s">
        <v>165</v>
      </c>
      <c r="L202" s="100">
        <v>2.572244041450777</v>
      </c>
      <c r="M202" s="100">
        <v>69.344365803108815</v>
      </c>
      <c r="N202" s="100">
        <v>124.4706668393782</v>
      </c>
      <c r="O202" s="100">
        <v>81.599348186528488</v>
      </c>
      <c r="P202" s="100">
        <v>3.2762176165803118E-2</v>
      </c>
      <c r="Q202" s="100">
        <v>2.923097409326425E-2</v>
      </c>
      <c r="R202" s="100">
        <v>4.9078976683937833E-2</v>
      </c>
      <c r="S202" s="100">
        <v>10193.293611917101</v>
      </c>
      <c r="T202" s="100">
        <v>6666.5730751295314</v>
      </c>
      <c r="U202" s="100">
        <v>2348.3039067357522</v>
      </c>
      <c r="V202" s="100">
        <v>41.829538341968899</v>
      </c>
      <c r="W202" s="100">
        <v>0.87617927461139911</v>
      </c>
      <c r="X202" s="100">
        <v>3.808322279792745</v>
      </c>
      <c r="Y202" s="100">
        <v>2.4491499999999999</v>
      </c>
      <c r="Z202" s="100">
        <v>66.322399999999988</v>
      </c>
      <c r="AA202" s="100">
        <v>114.95975</v>
      </c>
      <c r="AB202" s="100">
        <v>49.116300000000003</v>
      </c>
      <c r="AC202" s="100">
        <v>6.6299999999999998E-2</v>
      </c>
      <c r="AD202" s="100">
        <v>3.75565E-2</v>
      </c>
      <c r="AE202" s="100">
        <v>5.8962145000000001E-2</v>
      </c>
      <c r="AF202" s="100">
        <v>10315.989250000001</v>
      </c>
      <c r="AG202" s="100">
        <v>6557.7275499999996</v>
      </c>
      <c r="AH202" s="100">
        <v>2083.8953999999999</v>
      </c>
      <c r="AI202" s="100">
        <v>41.40605</v>
      </c>
      <c r="AJ202" s="100">
        <v>0.81925000000000003</v>
      </c>
      <c r="AK202" s="100">
        <v>3.9779499999999999</v>
      </c>
      <c r="AL202" s="111">
        <f t="shared" si="11"/>
        <v>7.5871929583333331E-2</v>
      </c>
    </row>
    <row r="203" spans="1:38" x14ac:dyDescent="0.35">
      <c r="A203" s="14" t="s">
        <v>77</v>
      </c>
      <c r="B203" s="14">
        <v>4</v>
      </c>
      <c r="C203" s="98" t="s">
        <v>44</v>
      </c>
      <c r="D203" s="14">
        <v>1</v>
      </c>
      <c r="E203" s="14">
        <v>3081.6</v>
      </c>
      <c r="F203" s="14">
        <v>3082.2</v>
      </c>
      <c r="G203" s="99" t="str">
        <f t="shared" si="9"/>
        <v>R63S4</v>
      </c>
      <c r="H203" s="99">
        <f t="array" ref="H203">MIN(IF($G$2:$G$523 = G203,$E$2:$E$523,""))</f>
        <v>3081.6</v>
      </c>
      <c r="I203" s="99">
        <f t="array" ref="I203">MAX(IF($G$2:$G$523 = G203,$F$2:$F$523,""))</f>
        <v>3136</v>
      </c>
      <c r="J203" s="99" t="str">
        <f t="shared" si="10"/>
        <v>R63</v>
      </c>
      <c r="K203" s="99" t="s">
        <v>165</v>
      </c>
      <c r="L203" s="100">
        <v>2.6530814606741568</v>
      </c>
      <c r="M203" s="100">
        <v>61.841893820224733</v>
      </c>
      <c r="N203" s="100">
        <v>113.13003370786519</v>
      </c>
      <c r="O203" s="100"/>
      <c r="P203" s="100">
        <v>3.3899438202247181E-2</v>
      </c>
      <c r="Q203" s="112">
        <v>2.928189325842695E-2</v>
      </c>
      <c r="R203" s="100">
        <v>5.0997068370786512E-2</v>
      </c>
      <c r="S203" s="100">
        <v>10588.07470898877</v>
      </c>
      <c r="T203" s="100">
        <v>6957.8230634831443</v>
      </c>
      <c r="U203" s="113">
        <v>2317.6191359550548</v>
      </c>
      <c r="V203" s="100">
        <v>18.350743820224711</v>
      </c>
      <c r="W203" s="100">
        <v>0.87176292134831479</v>
      </c>
      <c r="X203" s="100">
        <v>4.9378370786516816</v>
      </c>
      <c r="Y203" s="100">
        <v>2.46095</v>
      </c>
      <c r="Z203" s="100">
        <v>65.774249999999995</v>
      </c>
      <c r="AA203" s="100">
        <v>113.9789</v>
      </c>
      <c r="AB203" s="100">
        <v>39.12415</v>
      </c>
      <c r="AC203" s="100">
        <v>0.13655</v>
      </c>
      <c r="AD203" s="100">
        <v>6.5265999999999991E-2</v>
      </c>
      <c r="AE203" s="100">
        <v>9.7130099999999997E-2</v>
      </c>
      <c r="AF203" s="100">
        <v>10496.130349999999</v>
      </c>
      <c r="AG203" s="100">
        <v>6623.9215999999997</v>
      </c>
      <c r="AH203" s="100">
        <v>1532.60555</v>
      </c>
      <c r="AI203" s="100">
        <v>28.14255</v>
      </c>
      <c r="AJ203" s="100">
        <v>0.55659999999999998</v>
      </c>
      <c r="AK203" s="100">
        <v>4.1055999999999999</v>
      </c>
      <c r="AL203" s="111">
        <f t="shared" si="11"/>
        <v>9.1811198750000003E-2</v>
      </c>
    </row>
    <row r="204" spans="1:38" x14ac:dyDescent="0.35">
      <c r="A204" s="14" t="s">
        <v>77</v>
      </c>
      <c r="B204" s="14">
        <v>4</v>
      </c>
      <c r="C204" s="98" t="s">
        <v>44</v>
      </c>
      <c r="D204" s="14">
        <v>2</v>
      </c>
      <c r="E204" s="14">
        <v>3111.8</v>
      </c>
      <c r="F204" s="14">
        <v>3112.6</v>
      </c>
      <c r="G204" s="99" t="str">
        <f t="shared" si="9"/>
        <v>R63S4</v>
      </c>
      <c r="H204" s="99">
        <f t="array" ref="H204">MIN(IF($G$2:$G$523 = G204,$E$2:$E$523,""))</f>
        <v>3081.6</v>
      </c>
      <c r="I204" s="99">
        <f t="array" ref="I204">MAX(IF($G$2:$G$523 = G204,$F$2:$F$523,""))</f>
        <v>3136</v>
      </c>
      <c r="J204" s="99" t="str">
        <f t="shared" si="10"/>
        <v>R63</v>
      </c>
      <c r="K204" s="99" t="s">
        <v>165</v>
      </c>
      <c r="L204" s="100">
        <v>2.6530814606741568</v>
      </c>
      <c r="M204" s="100">
        <v>61.841893820224733</v>
      </c>
      <c r="N204" s="100">
        <v>113.13003370786519</v>
      </c>
      <c r="O204" s="100"/>
      <c r="P204" s="100">
        <v>3.3899438202247181E-2</v>
      </c>
      <c r="Q204" s="100">
        <v>2.928189325842695E-2</v>
      </c>
      <c r="R204" s="100">
        <v>5.0997068370786512E-2</v>
      </c>
      <c r="S204" s="100">
        <v>10588.07470898877</v>
      </c>
      <c r="T204" s="100">
        <v>6957.8230634831443</v>
      </c>
      <c r="U204" s="100">
        <v>2317.6191359550548</v>
      </c>
      <c r="V204" s="100">
        <v>18.350743820224711</v>
      </c>
      <c r="W204" s="100">
        <v>0.87176292134831479</v>
      </c>
      <c r="X204" s="100">
        <v>4.9378370786516816</v>
      </c>
      <c r="Y204" s="100">
        <v>2.4981499999999999</v>
      </c>
      <c r="Z204" s="100">
        <v>63.821800000000003</v>
      </c>
      <c r="AA204" s="100">
        <v>114.8176</v>
      </c>
      <c r="AB204" s="100">
        <v>39.052899999999987</v>
      </c>
      <c r="AC204" s="100">
        <v>0.11459999999999999</v>
      </c>
      <c r="AD204" s="100">
        <v>6.8015500000000007E-2</v>
      </c>
      <c r="AE204" s="100">
        <v>8.6049194999999995E-2</v>
      </c>
      <c r="AF204" s="100">
        <v>10605.392599999999</v>
      </c>
      <c r="AG204" s="100">
        <v>6882.5720000000001</v>
      </c>
      <c r="AH204" s="100">
        <v>1487.7209499999999</v>
      </c>
      <c r="AI204" s="100">
        <v>19.434850000000001</v>
      </c>
      <c r="AJ204" s="100">
        <v>0.61209999999999998</v>
      </c>
      <c r="AK204" s="100">
        <v>4.1920000000000002</v>
      </c>
      <c r="AL204" s="111">
        <f t="shared" si="11"/>
        <v>9.1811198750000003E-2</v>
      </c>
    </row>
    <row r="205" spans="1:38" x14ac:dyDescent="0.35">
      <c r="A205" s="14" t="s">
        <v>77</v>
      </c>
      <c r="B205" s="14">
        <v>4</v>
      </c>
      <c r="C205" s="98" t="s">
        <v>44</v>
      </c>
      <c r="D205" s="14">
        <v>3</v>
      </c>
      <c r="E205" s="14">
        <v>3124.2</v>
      </c>
      <c r="F205" s="14">
        <v>3125</v>
      </c>
      <c r="G205" s="99" t="str">
        <f t="shared" si="9"/>
        <v>R63S4</v>
      </c>
      <c r="H205" s="99">
        <f t="array" ref="H205">MIN(IF($G$2:$G$523 = G205,$E$2:$E$523,""))</f>
        <v>3081.6</v>
      </c>
      <c r="I205" s="99">
        <f t="array" ref="I205">MAX(IF($G$2:$G$523 = G205,$F$2:$F$523,""))</f>
        <v>3136</v>
      </c>
      <c r="J205" s="99" t="str">
        <f t="shared" si="10"/>
        <v>R63</v>
      </c>
      <c r="K205" s="99" t="s">
        <v>165</v>
      </c>
      <c r="L205" s="100">
        <v>2.6530814606741568</v>
      </c>
      <c r="M205" s="100">
        <v>61.841893820224733</v>
      </c>
      <c r="N205" s="100">
        <v>113.13003370786519</v>
      </c>
      <c r="O205" s="100"/>
      <c r="P205" s="100">
        <v>3.3899438202247181E-2</v>
      </c>
      <c r="Q205" s="100">
        <v>2.928189325842695E-2</v>
      </c>
      <c r="R205" s="100">
        <v>5.0997068370786512E-2</v>
      </c>
      <c r="S205" s="100">
        <v>10588.07470898877</v>
      </c>
      <c r="T205" s="100">
        <v>6957.8230634831443</v>
      </c>
      <c r="U205" s="100">
        <v>2317.6191359550548</v>
      </c>
      <c r="V205" s="100">
        <v>18.350743820224711</v>
      </c>
      <c r="W205" s="100">
        <v>0.87176292134831479</v>
      </c>
      <c r="X205" s="100">
        <v>4.9378370786516816</v>
      </c>
      <c r="Y205" s="100">
        <v>2.511966666666666</v>
      </c>
      <c r="Z205" s="100">
        <v>65.976500000000001</v>
      </c>
      <c r="AA205" s="100">
        <v>120.3063666666667</v>
      </c>
      <c r="AB205" s="100">
        <v>43.408166666666673</v>
      </c>
      <c r="AC205" s="100">
        <v>9.4666666666666677E-2</v>
      </c>
      <c r="AD205" s="100">
        <v>4.9393666666666669E-2</v>
      </c>
      <c r="AE205" s="100">
        <v>7.5041289999999997E-2</v>
      </c>
      <c r="AF205" s="100">
        <v>10650.833966666671</v>
      </c>
      <c r="AG205" s="100">
        <v>6974.9674333333342</v>
      </c>
      <c r="AH205" s="100">
        <v>1832.9970000000001</v>
      </c>
      <c r="AI205" s="100">
        <v>19.815433333333331</v>
      </c>
      <c r="AJ205" s="100">
        <v>0.70429999999999993</v>
      </c>
      <c r="AK205" s="100">
        <v>3.7818000000000001</v>
      </c>
      <c r="AL205" s="111">
        <f t="shared" si="11"/>
        <v>9.1811198750000003E-2</v>
      </c>
    </row>
    <row r="206" spans="1:38" x14ac:dyDescent="0.35">
      <c r="A206" s="14" t="s">
        <v>77</v>
      </c>
      <c r="B206" s="14">
        <v>4</v>
      </c>
      <c r="C206" s="98" t="s">
        <v>44</v>
      </c>
      <c r="D206" s="14">
        <v>4</v>
      </c>
      <c r="E206" s="14">
        <v>3135.2</v>
      </c>
      <c r="F206" s="14">
        <v>3136</v>
      </c>
      <c r="G206" s="99" t="str">
        <f t="shared" si="9"/>
        <v>R63S4</v>
      </c>
      <c r="H206" s="99">
        <f t="array" ref="H206">MIN(IF($G$2:$G$523 = G206,$E$2:$E$523,""))</f>
        <v>3081.6</v>
      </c>
      <c r="I206" s="99">
        <f t="array" ref="I206">MAX(IF($G$2:$G$523 = G206,$F$2:$F$523,""))</f>
        <v>3136</v>
      </c>
      <c r="J206" s="99" t="str">
        <f t="shared" si="10"/>
        <v>R63</v>
      </c>
      <c r="K206" s="99" t="s">
        <v>165</v>
      </c>
      <c r="L206" s="100">
        <v>2.6530814606741568</v>
      </c>
      <c r="M206" s="100">
        <v>61.841893820224733</v>
      </c>
      <c r="N206" s="100">
        <v>113.13003370786519</v>
      </c>
      <c r="O206" s="100"/>
      <c r="P206" s="100">
        <v>3.3899438202247181E-2</v>
      </c>
      <c r="Q206" s="100">
        <v>2.928189325842695E-2</v>
      </c>
      <c r="R206" s="100">
        <v>5.0997068370786512E-2</v>
      </c>
      <c r="S206" s="100">
        <v>10588.07470898877</v>
      </c>
      <c r="T206" s="100">
        <v>6957.8230634831443</v>
      </c>
      <c r="U206" s="100">
        <v>2317.6191359550548</v>
      </c>
      <c r="V206" s="100">
        <v>18.350743820224711</v>
      </c>
      <c r="W206" s="100">
        <v>0.87176292134831479</v>
      </c>
      <c r="X206" s="100">
        <v>4.9378370786516816</v>
      </c>
      <c r="Y206" s="100">
        <v>2.3608500000000001</v>
      </c>
      <c r="Z206" s="100">
        <v>74.825649999999996</v>
      </c>
      <c r="AA206" s="100">
        <v>130.5949</v>
      </c>
      <c r="AB206" s="100">
        <v>26.407800000000002</v>
      </c>
      <c r="AC206" s="100">
        <v>0.16039999999999999</v>
      </c>
      <c r="AD206" s="100">
        <v>6.9943000000000005E-2</v>
      </c>
      <c r="AE206" s="100">
        <v>0.10902421</v>
      </c>
      <c r="AF206" s="100">
        <v>10707.5708</v>
      </c>
      <c r="AG206" s="100">
        <v>6743.2485500000003</v>
      </c>
      <c r="AH206" s="100">
        <v>1452.67895</v>
      </c>
      <c r="AI206" s="100">
        <v>27.911000000000001</v>
      </c>
      <c r="AJ206" s="100">
        <v>0.50344999999999995</v>
      </c>
      <c r="AK206" s="100">
        <v>2.77075</v>
      </c>
      <c r="AL206" s="111">
        <f t="shared" si="11"/>
        <v>9.1811198750000003E-2</v>
      </c>
    </row>
    <row r="207" spans="1:38" x14ac:dyDescent="0.35">
      <c r="A207" s="14" t="s">
        <v>77</v>
      </c>
      <c r="B207" s="14">
        <v>3</v>
      </c>
      <c r="C207" s="98" t="s">
        <v>44</v>
      </c>
      <c r="D207" s="14">
        <v>1</v>
      </c>
      <c r="E207" s="14">
        <v>3204.4</v>
      </c>
      <c r="F207" s="14">
        <v>3205</v>
      </c>
      <c r="G207" s="99" t="str">
        <f t="shared" si="9"/>
        <v>R63S3</v>
      </c>
      <c r="H207" s="99">
        <f t="array" ref="H207">MIN(IF($G$2:$G$523 = G207,$E$2:$E$523,""))</f>
        <v>3204.4</v>
      </c>
      <c r="I207" s="99">
        <f t="array" ref="I207">MAX(IF($G$2:$G$523 = G207,$F$2:$F$523,""))</f>
        <v>3270</v>
      </c>
      <c r="J207" s="99" t="str">
        <f t="shared" si="10"/>
        <v>R63</v>
      </c>
      <c r="K207" s="99" t="s">
        <v>165</v>
      </c>
      <c r="L207" s="100">
        <v>2.604236279069768</v>
      </c>
      <c r="M207" s="100">
        <v>64.62071348837209</v>
      </c>
      <c r="N207" s="100">
        <v>115.0964744186047</v>
      </c>
      <c r="O207" s="100">
        <v>104.6112404651163</v>
      </c>
      <c r="P207" s="100">
        <v>5.8993488372093048E-2</v>
      </c>
      <c r="Q207" s="112">
        <v>6.5096116279069832E-2</v>
      </c>
      <c r="R207" s="100">
        <v>7.9307089906976727E-2</v>
      </c>
      <c r="S207" s="100">
        <v>11107.955277674409</v>
      </c>
      <c r="T207" s="100">
        <v>7017.9876046511608</v>
      </c>
      <c r="U207" s="113">
        <v>1665.0231306976741</v>
      </c>
      <c r="V207" s="100">
        <v>38.854324651162777</v>
      </c>
      <c r="W207" s="100">
        <v>0.70561116279069758</v>
      </c>
      <c r="X207" s="100">
        <v>4.4607706976744206</v>
      </c>
      <c r="Y207" s="100">
        <v>2.3347000000000002</v>
      </c>
      <c r="Z207" s="100">
        <v>77.863150000000005</v>
      </c>
      <c r="AA207" s="100">
        <v>132.11105000000001</v>
      </c>
      <c r="AB207" s="100">
        <v>79.25985</v>
      </c>
      <c r="AC207" s="100">
        <v>0.14979999999999999</v>
      </c>
      <c r="AD207" s="100">
        <v>0.1036945</v>
      </c>
      <c r="AE207" s="100">
        <v>0.103750205</v>
      </c>
      <c r="AF207" s="100">
        <v>10993.168949999999</v>
      </c>
      <c r="AG207" s="100">
        <v>6662.1216000000004</v>
      </c>
      <c r="AH207" s="100">
        <v>966.11969999999997</v>
      </c>
      <c r="AI207" s="100">
        <v>83.29495</v>
      </c>
      <c r="AJ207" s="100">
        <v>0.52524999999999999</v>
      </c>
      <c r="AK207" s="100">
        <v>2.59</v>
      </c>
      <c r="AL207" s="111">
        <f t="shared" si="11"/>
        <v>0.11813985624999999</v>
      </c>
    </row>
    <row r="208" spans="1:38" x14ac:dyDescent="0.35">
      <c r="A208" s="14" t="s">
        <v>77</v>
      </c>
      <c r="B208" s="14">
        <v>3</v>
      </c>
      <c r="C208" s="98" t="s">
        <v>44</v>
      </c>
      <c r="D208" s="14">
        <v>2</v>
      </c>
      <c r="E208" s="14">
        <v>3238.8</v>
      </c>
      <c r="F208" s="14">
        <v>3239.8</v>
      </c>
      <c r="G208" s="99" t="str">
        <f t="shared" si="9"/>
        <v>R63S3</v>
      </c>
      <c r="H208" s="99">
        <f t="array" ref="H208">MIN(IF($G$2:$G$523 = G208,$E$2:$E$523,""))</f>
        <v>3204.4</v>
      </c>
      <c r="I208" s="99">
        <f t="array" ref="I208">MAX(IF($G$2:$G$523 = G208,$F$2:$F$523,""))</f>
        <v>3270</v>
      </c>
      <c r="J208" s="99" t="str">
        <f t="shared" si="10"/>
        <v>R63</v>
      </c>
      <c r="K208" s="99" t="s">
        <v>165</v>
      </c>
      <c r="L208" s="100">
        <v>2.604236279069768</v>
      </c>
      <c r="M208" s="100">
        <v>64.62071348837209</v>
      </c>
      <c r="N208" s="100">
        <v>115.0964744186047</v>
      </c>
      <c r="O208" s="100">
        <v>104.6112404651163</v>
      </c>
      <c r="P208" s="100">
        <v>5.8993488372093048E-2</v>
      </c>
      <c r="Q208" s="100">
        <v>6.5096116279069832E-2</v>
      </c>
      <c r="R208" s="100">
        <v>7.9307089906976727E-2</v>
      </c>
      <c r="S208" s="100">
        <v>11107.955277674409</v>
      </c>
      <c r="T208" s="100">
        <v>7017.9876046511608</v>
      </c>
      <c r="U208" s="100">
        <v>1665.0231306976741</v>
      </c>
      <c r="V208" s="100">
        <v>38.854324651162777</v>
      </c>
      <c r="W208" s="100">
        <v>0.70561116279069758</v>
      </c>
      <c r="X208" s="100">
        <v>4.4607706976744206</v>
      </c>
      <c r="Y208" s="100">
        <v>2.6425999999999998</v>
      </c>
      <c r="Z208" s="100">
        <v>64.098633333333339</v>
      </c>
      <c r="AA208" s="100">
        <v>113.37990000000001</v>
      </c>
      <c r="AB208" s="100">
        <v>97.974266666666665</v>
      </c>
      <c r="AC208" s="100">
        <v>4.7466666666666657E-2</v>
      </c>
      <c r="AD208" s="100">
        <v>0.1068346666666667</v>
      </c>
      <c r="AE208" s="100">
        <v>0.12971994333333331</v>
      </c>
      <c r="AF208" s="100">
        <v>11118.5368</v>
      </c>
      <c r="AG208" s="100">
        <v>6979.8248666666659</v>
      </c>
      <c r="AH208" s="100">
        <v>926.2455666666666</v>
      </c>
      <c r="AI208" s="100">
        <v>34.50436666666667</v>
      </c>
      <c r="AJ208" s="100">
        <v>0.42986666666666667</v>
      </c>
      <c r="AK208" s="100">
        <v>4.6120333333333337</v>
      </c>
      <c r="AL208" s="111">
        <f t="shared" si="11"/>
        <v>0.11813985624999999</v>
      </c>
    </row>
    <row r="209" spans="1:38" x14ac:dyDescent="0.35">
      <c r="A209" s="14" t="s">
        <v>77</v>
      </c>
      <c r="B209" s="14">
        <v>3</v>
      </c>
      <c r="C209" s="98" t="s">
        <v>44</v>
      </c>
      <c r="D209" s="14">
        <v>3</v>
      </c>
      <c r="E209" s="14">
        <v>3255.4</v>
      </c>
      <c r="F209" s="14">
        <v>3256</v>
      </c>
      <c r="G209" s="99" t="str">
        <f t="shared" si="9"/>
        <v>R63S3</v>
      </c>
      <c r="H209" s="99">
        <f t="array" ref="H209">MIN(IF($G$2:$G$523 = G209,$E$2:$E$523,""))</f>
        <v>3204.4</v>
      </c>
      <c r="I209" s="99">
        <f t="array" ref="I209">MAX(IF($G$2:$G$523 = G209,$F$2:$F$523,""))</f>
        <v>3270</v>
      </c>
      <c r="J209" s="99" t="str">
        <f t="shared" si="10"/>
        <v>R63</v>
      </c>
      <c r="K209" s="99" t="s">
        <v>165</v>
      </c>
      <c r="L209" s="100">
        <v>2.604236279069768</v>
      </c>
      <c r="M209" s="100">
        <v>64.62071348837209</v>
      </c>
      <c r="N209" s="100">
        <v>115.0964744186047</v>
      </c>
      <c r="O209" s="100">
        <v>104.6112404651163</v>
      </c>
      <c r="P209" s="100">
        <v>5.8993488372093048E-2</v>
      </c>
      <c r="Q209" s="100">
        <v>6.5096116279069832E-2</v>
      </c>
      <c r="R209" s="100">
        <v>7.9307089906976727E-2</v>
      </c>
      <c r="S209" s="100">
        <v>11107.955277674409</v>
      </c>
      <c r="T209" s="100">
        <v>7017.9876046511608</v>
      </c>
      <c r="U209" s="100">
        <v>1665.0231306976741</v>
      </c>
      <c r="V209" s="100">
        <v>38.854324651162777</v>
      </c>
      <c r="W209" s="100">
        <v>0.70561116279069758</v>
      </c>
      <c r="X209" s="100">
        <v>4.4607706976744206</v>
      </c>
      <c r="Y209" s="100">
        <v>2.6093999999999999</v>
      </c>
      <c r="Z209" s="100">
        <v>64.591949999999997</v>
      </c>
      <c r="AA209" s="100">
        <v>111.2762</v>
      </c>
      <c r="AB209" s="100">
        <v>104.9111</v>
      </c>
      <c r="AC209" s="100">
        <v>3.7350000000000001E-2</v>
      </c>
      <c r="AD209" s="100">
        <v>9.181149999999999E-2</v>
      </c>
      <c r="AE209" s="100">
        <v>0.10903636999999999</v>
      </c>
      <c r="AF209" s="100">
        <v>11192.5015</v>
      </c>
      <c r="AG209" s="100">
        <v>6834.3693999999996</v>
      </c>
      <c r="AH209" s="100">
        <v>1129.2987499999999</v>
      </c>
      <c r="AI209" s="100">
        <v>43.127249999999997</v>
      </c>
      <c r="AJ209" s="100">
        <v>0.50680000000000003</v>
      </c>
      <c r="AK209" s="100">
        <v>4.6696</v>
      </c>
      <c r="AL209" s="111">
        <f t="shared" si="11"/>
        <v>0.11813985624999999</v>
      </c>
    </row>
    <row r="210" spans="1:38" x14ac:dyDescent="0.35">
      <c r="A210" s="14" t="s">
        <v>77</v>
      </c>
      <c r="B210" s="14">
        <v>3</v>
      </c>
      <c r="C210" s="98" t="s">
        <v>44</v>
      </c>
      <c r="D210" s="14">
        <v>4</v>
      </c>
      <c r="E210" s="14">
        <v>3269</v>
      </c>
      <c r="F210" s="14">
        <v>3270</v>
      </c>
      <c r="G210" s="99" t="str">
        <f t="shared" si="9"/>
        <v>R63S3</v>
      </c>
      <c r="H210" s="99">
        <f t="array" ref="H210">MIN(IF($G$2:$G$523 = G210,$E$2:$E$523,""))</f>
        <v>3204.4</v>
      </c>
      <c r="I210" s="99">
        <f t="array" ref="I210">MAX(IF($G$2:$G$523 = G210,$F$2:$F$523,""))</f>
        <v>3270</v>
      </c>
      <c r="J210" s="99" t="str">
        <f t="shared" si="10"/>
        <v>R63</v>
      </c>
      <c r="K210" s="99" t="s">
        <v>165</v>
      </c>
      <c r="L210" s="100">
        <v>2.604236279069768</v>
      </c>
      <c r="M210" s="100">
        <v>64.62071348837209</v>
      </c>
      <c r="N210" s="100">
        <v>115.0964744186047</v>
      </c>
      <c r="O210" s="100">
        <v>104.6112404651163</v>
      </c>
      <c r="P210" s="100">
        <v>5.8993488372093048E-2</v>
      </c>
      <c r="Q210" s="100">
        <v>6.5096116279069832E-2</v>
      </c>
      <c r="R210" s="100">
        <v>7.9307089906976727E-2</v>
      </c>
      <c r="S210" s="100">
        <v>11107.955277674409</v>
      </c>
      <c r="T210" s="100">
        <v>7017.9876046511608</v>
      </c>
      <c r="U210" s="100">
        <v>1665.0231306976741</v>
      </c>
      <c r="V210" s="100">
        <v>38.854324651162777</v>
      </c>
      <c r="W210" s="100">
        <v>0.70561116279069758</v>
      </c>
      <c r="X210" s="100">
        <v>4.4607706976744206</v>
      </c>
      <c r="Y210" s="100">
        <v>2.528233333333334</v>
      </c>
      <c r="Z210" s="100">
        <v>61.109233333333329</v>
      </c>
      <c r="AA210" s="100">
        <v>114.1092666666667</v>
      </c>
      <c r="AB210" s="100">
        <v>90.410533333333319</v>
      </c>
      <c r="AC210" s="100">
        <v>0.19359999999999999</v>
      </c>
      <c r="AD210" s="100">
        <v>0.10879033333333329</v>
      </c>
      <c r="AE210" s="100">
        <v>0.13005290666666669</v>
      </c>
      <c r="AF210" s="100">
        <v>11223.787433333329</v>
      </c>
      <c r="AG210" s="100">
        <v>7344.1656999999996</v>
      </c>
      <c r="AH210" s="100">
        <v>903.31783333333317</v>
      </c>
      <c r="AI210" s="100">
        <v>44.237233333333329</v>
      </c>
      <c r="AJ210" s="100">
        <v>0.4325666666666666</v>
      </c>
      <c r="AK210" s="100">
        <v>4.4511666666666656</v>
      </c>
      <c r="AL210" s="111">
        <f t="shared" si="11"/>
        <v>0.11813985624999999</v>
      </c>
    </row>
    <row r="211" spans="1:38" x14ac:dyDescent="0.35">
      <c r="A211" s="14" t="s">
        <v>77</v>
      </c>
      <c r="B211" s="14">
        <v>2</v>
      </c>
      <c r="C211" s="98" t="s">
        <v>44</v>
      </c>
      <c r="D211" s="14">
        <v>4</v>
      </c>
      <c r="E211" s="14">
        <v>3315.8</v>
      </c>
      <c r="F211" s="14">
        <v>3316.4</v>
      </c>
      <c r="G211" s="99" t="str">
        <f t="shared" si="9"/>
        <v>R63S2</v>
      </c>
      <c r="H211" s="99">
        <f t="array" ref="H211">MIN(IF($G$2:$G$523 = G211,$E$2:$E$523,""))</f>
        <v>3315.8</v>
      </c>
      <c r="I211" s="99">
        <f t="array" ref="I211">MAX(IF($G$2:$G$523 = G211,$F$2:$F$523,""))</f>
        <v>3375.2</v>
      </c>
      <c r="J211" s="99" t="str">
        <f t="shared" si="10"/>
        <v>R63</v>
      </c>
      <c r="K211" s="99" t="s">
        <v>165</v>
      </c>
      <c r="L211" s="100">
        <v>2.602918461538462</v>
      </c>
      <c r="M211" s="100">
        <v>63.717806666666633</v>
      </c>
      <c r="N211" s="100">
        <v>114.9046815384616</v>
      </c>
      <c r="O211" s="100">
        <v>69.633336923076939</v>
      </c>
      <c r="P211" s="100">
        <v>0.1245364102564102</v>
      </c>
      <c r="Q211" s="100">
        <v>8.1410138461538425E-2</v>
      </c>
      <c r="R211" s="100">
        <v>9.5607415487179423E-2</v>
      </c>
      <c r="S211" s="100">
        <v>11539.88824205128</v>
      </c>
      <c r="T211" s="100">
        <v>7255.3750902564107</v>
      </c>
      <c r="U211" s="100">
        <v>1384.404957948718</v>
      </c>
      <c r="V211" s="100">
        <v>31.37117692307692</v>
      </c>
      <c r="W211" s="100">
        <v>0.61663948717948747</v>
      </c>
      <c r="X211" s="100">
        <v>4.7188702564102583</v>
      </c>
      <c r="Y211" s="100">
        <v>2.5886499999999999</v>
      </c>
      <c r="Z211" s="100">
        <v>70.352050000000006</v>
      </c>
      <c r="AA211" s="100">
        <v>127.89024999999999</v>
      </c>
      <c r="AB211" s="100">
        <v>58.994750000000003</v>
      </c>
      <c r="AC211" s="100">
        <v>0.19064999999999999</v>
      </c>
      <c r="AD211" s="100">
        <v>0.1041685</v>
      </c>
      <c r="AE211" s="100">
        <v>0.1218321</v>
      </c>
      <c r="AF211" s="100">
        <v>11418.766600000001</v>
      </c>
      <c r="AG211" s="100">
        <v>7257.9768000000004</v>
      </c>
      <c r="AH211" s="100">
        <v>980.86519999999996</v>
      </c>
      <c r="AI211" s="100">
        <v>23.47475</v>
      </c>
      <c r="AJ211" s="100">
        <v>0.47544999999999998</v>
      </c>
      <c r="AK211" s="100">
        <v>3.3582999999999998</v>
      </c>
      <c r="AL211" s="111">
        <f t="shared" si="11"/>
        <v>0.13361595333333334</v>
      </c>
    </row>
    <row r="212" spans="1:38" x14ac:dyDescent="0.35">
      <c r="A212" s="14" t="s">
        <v>77</v>
      </c>
      <c r="B212" s="14">
        <v>2</v>
      </c>
      <c r="C212" s="98" t="s">
        <v>44</v>
      </c>
      <c r="D212" s="14">
        <v>3</v>
      </c>
      <c r="E212" s="14">
        <v>3332</v>
      </c>
      <c r="F212" s="14">
        <v>3332.8</v>
      </c>
      <c r="G212" s="99" t="str">
        <f t="shared" si="9"/>
        <v>R63S2</v>
      </c>
      <c r="H212" s="99">
        <f t="array" ref="H212">MIN(IF($G$2:$G$523 = G212,$E$2:$E$523,""))</f>
        <v>3315.8</v>
      </c>
      <c r="I212" s="99">
        <f t="array" ref="I212">MAX(IF($G$2:$G$523 = G212,$F$2:$F$523,""))</f>
        <v>3375.2</v>
      </c>
      <c r="J212" s="99" t="str">
        <f t="shared" si="10"/>
        <v>R63</v>
      </c>
      <c r="K212" s="99" t="s">
        <v>165</v>
      </c>
      <c r="L212" s="100">
        <v>2.602918461538462</v>
      </c>
      <c r="M212" s="100">
        <v>63.717806666666633</v>
      </c>
      <c r="N212" s="100">
        <v>114.9046815384616</v>
      </c>
      <c r="O212" s="100">
        <v>69.633336923076939</v>
      </c>
      <c r="P212" s="100">
        <v>0.1245364102564102</v>
      </c>
      <c r="Q212" s="100">
        <v>8.1410138461538425E-2</v>
      </c>
      <c r="R212" s="100">
        <v>9.5607415487179423E-2</v>
      </c>
      <c r="S212" s="100">
        <v>11539.88824205128</v>
      </c>
      <c r="T212" s="100">
        <v>7255.3750902564107</v>
      </c>
      <c r="U212" s="100">
        <v>1384.404957948718</v>
      </c>
      <c r="V212" s="100">
        <v>31.37117692307692</v>
      </c>
      <c r="W212" s="100">
        <v>0.61663948717948747</v>
      </c>
      <c r="X212" s="100">
        <v>4.7188702564102583</v>
      </c>
      <c r="Y212" s="100">
        <v>2.5383</v>
      </c>
      <c r="Z212" s="100">
        <v>73.585499999999996</v>
      </c>
      <c r="AA212" s="100">
        <v>125.9777333333333</v>
      </c>
      <c r="AB212" s="100">
        <v>70.687633333333324</v>
      </c>
      <c r="AC212" s="100">
        <v>0.21436666666666671</v>
      </c>
      <c r="AD212" s="100">
        <v>9.4615000000000005E-2</v>
      </c>
      <c r="AE212" s="100">
        <v>0.13304443333333341</v>
      </c>
      <c r="AF212" s="100">
        <v>11504.15036666667</v>
      </c>
      <c r="AG212" s="100">
        <v>6890.8616333333339</v>
      </c>
      <c r="AH212" s="100">
        <v>1079.3131333333331</v>
      </c>
      <c r="AI212" s="100">
        <v>21.331700000000001</v>
      </c>
      <c r="AJ212" s="100">
        <v>0.43436666666666668</v>
      </c>
      <c r="AK212" s="100">
        <v>3.256333333333334</v>
      </c>
      <c r="AL212" s="111">
        <f t="shared" si="11"/>
        <v>0.13361595333333334</v>
      </c>
    </row>
    <row r="213" spans="1:38" x14ac:dyDescent="0.35">
      <c r="A213" s="14" t="s">
        <v>77</v>
      </c>
      <c r="B213" s="14">
        <v>2</v>
      </c>
      <c r="C213" s="98" t="s">
        <v>44</v>
      </c>
      <c r="D213" s="14">
        <v>2</v>
      </c>
      <c r="E213" s="14">
        <v>3349</v>
      </c>
      <c r="F213" s="14">
        <v>3349.6</v>
      </c>
      <c r="G213" s="99" t="str">
        <f t="shared" si="9"/>
        <v>R63S2</v>
      </c>
      <c r="H213" s="99">
        <f t="array" ref="H213">MIN(IF($G$2:$G$523 = G213,$E$2:$E$523,""))</f>
        <v>3315.8</v>
      </c>
      <c r="I213" s="99">
        <f t="array" ref="I213">MAX(IF($G$2:$G$523 = G213,$F$2:$F$523,""))</f>
        <v>3375.2</v>
      </c>
      <c r="J213" s="99" t="str">
        <f t="shared" si="10"/>
        <v>R63</v>
      </c>
      <c r="K213" s="99" t="s">
        <v>165</v>
      </c>
      <c r="L213" s="100">
        <v>2.602918461538462</v>
      </c>
      <c r="M213" s="100">
        <v>63.717806666666633</v>
      </c>
      <c r="N213" s="100">
        <v>114.9046815384616</v>
      </c>
      <c r="O213" s="100">
        <v>69.633336923076939</v>
      </c>
      <c r="P213" s="100">
        <v>0.1245364102564102</v>
      </c>
      <c r="Q213" s="100">
        <v>8.1410138461538425E-2</v>
      </c>
      <c r="R213" s="100">
        <v>9.5607415487179423E-2</v>
      </c>
      <c r="S213" s="100">
        <v>11539.88824205128</v>
      </c>
      <c r="T213" s="100">
        <v>7255.3750902564107</v>
      </c>
      <c r="U213" s="100">
        <v>1384.404957948718</v>
      </c>
      <c r="V213" s="100">
        <v>31.37117692307692</v>
      </c>
      <c r="W213" s="100">
        <v>0.61663948717948747</v>
      </c>
      <c r="X213" s="100">
        <v>4.7188702564102583</v>
      </c>
      <c r="Y213" s="100">
        <v>2.41445</v>
      </c>
      <c r="Z213" s="100">
        <v>78.76169999999999</v>
      </c>
      <c r="AA213" s="100">
        <v>147.54474999999999</v>
      </c>
      <c r="AB213" s="100">
        <v>58.056649999999998</v>
      </c>
      <c r="AC213" s="100">
        <v>0.23755000000000001</v>
      </c>
      <c r="AD213" s="100">
        <v>0.140343</v>
      </c>
      <c r="AE213" s="100">
        <v>0.14326574</v>
      </c>
      <c r="AF213" s="100">
        <v>11543.91455</v>
      </c>
      <c r="AG213" s="100">
        <v>7487.7414500000004</v>
      </c>
      <c r="AH213" s="100">
        <v>596.55684999999994</v>
      </c>
      <c r="AI213" s="100">
        <v>21.442</v>
      </c>
      <c r="AJ213" s="100">
        <v>0.40639999999999998</v>
      </c>
      <c r="AK213" s="100">
        <v>2.2032500000000002</v>
      </c>
      <c r="AL213" s="111">
        <f t="shared" si="11"/>
        <v>0.13361595333333334</v>
      </c>
    </row>
    <row r="214" spans="1:38" x14ac:dyDescent="0.35">
      <c r="A214" s="14" t="s">
        <v>77</v>
      </c>
      <c r="B214" s="14">
        <v>2</v>
      </c>
      <c r="C214" s="98" t="s">
        <v>44</v>
      </c>
      <c r="D214" s="14">
        <v>1</v>
      </c>
      <c r="E214" s="14">
        <v>3374.2</v>
      </c>
      <c r="F214" s="14">
        <v>3375.2</v>
      </c>
      <c r="G214" s="99" t="str">
        <f t="shared" ref="G214:G277" si="12">CONCATENATE("R",RIGHT(A214,2),"S",B214)</f>
        <v>R63S2</v>
      </c>
      <c r="H214" s="99">
        <f t="array" ref="H214">MIN(IF($G$2:$G$523 = G214,$E$2:$E$523,""))</f>
        <v>3315.8</v>
      </c>
      <c r="I214" s="99">
        <f t="array" ref="I214">MAX(IF($G$2:$G$523 = G214,$F$2:$F$523,""))</f>
        <v>3375.2</v>
      </c>
      <c r="J214" s="99" t="str">
        <f t="shared" si="10"/>
        <v>R63</v>
      </c>
      <c r="K214" s="99" t="s">
        <v>165</v>
      </c>
      <c r="L214" s="100">
        <v>2.602918461538462</v>
      </c>
      <c r="M214" s="100">
        <v>63.717806666666633</v>
      </c>
      <c r="N214" s="100">
        <v>114.9046815384616</v>
      </c>
      <c r="O214" s="100">
        <v>69.633336923076939</v>
      </c>
      <c r="P214" s="100">
        <v>0.1245364102564102</v>
      </c>
      <c r="Q214" s="112">
        <v>8.1410138461538425E-2</v>
      </c>
      <c r="R214" s="100">
        <v>9.5607415487179423E-2</v>
      </c>
      <c r="S214" s="100">
        <v>11539.88824205128</v>
      </c>
      <c r="T214" s="100">
        <v>7255.3750902564107</v>
      </c>
      <c r="U214" s="113">
        <v>1384.404957948718</v>
      </c>
      <c r="V214" s="100">
        <v>31.37117692307692</v>
      </c>
      <c r="W214" s="100">
        <v>0.61663948717948747</v>
      </c>
      <c r="X214" s="100">
        <v>4.7188702564102583</v>
      </c>
      <c r="Y214" s="100">
        <v>2.499333333333333</v>
      </c>
      <c r="Z214" s="100">
        <v>68.714100000000016</v>
      </c>
      <c r="AA214" s="100">
        <v>121.7424333333333</v>
      </c>
      <c r="AB214" s="100">
        <v>77.142233333333323</v>
      </c>
      <c r="AC214" s="100">
        <v>0.22456666666666669</v>
      </c>
      <c r="AD214" s="100">
        <v>0.1186866666666667</v>
      </c>
      <c r="AE214" s="100">
        <v>0.13632153999999999</v>
      </c>
      <c r="AF214" s="100">
        <v>11663.93163333333</v>
      </c>
      <c r="AG214" s="100">
        <v>7184.8131666666668</v>
      </c>
      <c r="AH214" s="100">
        <v>807.26940000000002</v>
      </c>
      <c r="AI214" s="100">
        <v>20.515133333333331</v>
      </c>
      <c r="AJ214" s="100">
        <v>0.43806666666666672</v>
      </c>
      <c r="AK214" s="100">
        <v>3.5855000000000001</v>
      </c>
      <c r="AL214" s="111">
        <f t="shared" si="11"/>
        <v>0.13361595333333334</v>
      </c>
    </row>
    <row r="215" spans="1:38" x14ac:dyDescent="0.35">
      <c r="A215" s="14" t="s">
        <v>77</v>
      </c>
      <c r="B215" s="14">
        <v>1</v>
      </c>
      <c r="C215" s="98" t="s">
        <v>44</v>
      </c>
      <c r="D215" s="14">
        <v>4</v>
      </c>
      <c r="E215" s="14">
        <v>3397.4</v>
      </c>
      <c r="F215" s="14">
        <v>3398</v>
      </c>
      <c r="G215" s="99" t="str">
        <f t="shared" si="12"/>
        <v>R63S1</v>
      </c>
      <c r="H215" s="99">
        <f t="array" ref="H215">MIN(IF($G$2:$G$523 = G215,$E$2:$E$523,""))</f>
        <v>3397.4</v>
      </c>
      <c r="I215" s="99">
        <f t="array" ref="I215">MAX(IF($G$2:$G$523 = G215,$F$2:$F$523,""))</f>
        <v>3484</v>
      </c>
      <c r="J215" s="99" t="str">
        <f t="shared" si="10"/>
        <v>R63</v>
      </c>
      <c r="K215" s="99" t="s">
        <v>165</v>
      </c>
      <c r="L215" s="100">
        <v>2.5649225352112679</v>
      </c>
      <c r="M215" s="100">
        <v>59.241507746478852</v>
      </c>
      <c r="N215" s="100">
        <v>106.14237112676059</v>
      </c>
      <c r="O215" s="100">
        <v>82.56940563380283</v>
      </c>
      <c r="P215" s="100">
        <v>5.0216549295774612E-2</v>
      </c>
      <c r="Q215" s="100">
        <v>3.943111267605634E-2</v>
      </c>
      <c r="R215" s="100">
        <v>5.1045148626760559E-2</v>
      </c>
      <c r="S215" s="100">
        <v>11928.158167957739</v>
      </c>
      <c r="T215" s="100">
        <v>7356.362781690138</v>
      </c>
      <c r="U215" s="100">
        <v>2151.4956207746459</v>
      </c>
      <c r="V215" s="100">
        <v>70.253532394366232</v>
      </c>
      <c r="W215" s="100">
        <v>0.84756971830985905</v>
      </c>
      <c r="X215" s="100">
        <v>5.5836742957746468</v>
      </c>
      <c r="Y215" s="100">
        <v>2.5958999999999999</v>
      </c>
      <c r="Z215" s="100">
        <v>60.808450000000001</v>
      </c>
      <c r="AA215" s="100">
        <v>106.0817</v>
      </c>
      <c r="AB215" s="100">
        <v>73.465949999999992</v>
      </c>
      <c r="AC215" s="100">
        <v>8.2549999999999998E-2</v>
      </c>
      <c r="AD215" s="100">
        <v>4.4086500000000001E-2</v>
      </c>
      <c r="AE215" s="100">
        <v>6.8496025000000002E-2</v>
      </c>
      <c r="AF215" s="100">
        <v>11762.515100000001</v>
      </c>
      <c r="AG215" s="100">
        <v>7112.6337999999996</v>
      </c>
      <c r="AH215" s="100">
        <v>1941.4773499999999</v>
      </c>
      <c r="AI215" s="100">
        <v>26.342449999999999</v>
      </c>
      <c r="AJ215" s="100">
        <v>0.73225000000000007</v>
      </c>
      <c r="AK215" s="100">
        <v>5.3225499999999997</v>
      </c>
      <c r="AL215" s="111">
        <f t="shared" si="11"/>
        <v>9.808929541666668E-2</v>
      </c>
    </row>
    <row r="216" spans="1:38" x14ac:dyDescent="0.35">
      <c r="A216" s="14" t="s">
        <v>77</v>
      </c>
      <c r="B216" s="14">
        <v>1</v>
      </c>
      <c r="C216" s="98" t="s">
        <v>44</v>
      </c>
      <c r="D216" s="14">
        <v>3</v>
      </c>
      <c r="E216" s="14">
        <v>3423</v>
      </c>
      <c r="F216" s="14">
        <v>3423.8</v>
      </c>
      <c r="G216" s="99" t="str">
        <f t="shared" si="12"/>
        <v>R63S1</v>
      </c>
      <c r="H216" s="99">
        <f t="array" ref="H216">MIN(IF($G$2:$G$523 = G216,$E$2:$E$523,""))</f>
        <v>3397.4</v>
      </c>
      <c r="I216" s="99">
        <f t="array" ref="I216">MAX(IF($G$2:$G$523 = G216,$F$2:$F$523,""))</f>
        <v>3484</v>
      </c>
      <c r="J216" s="99" t="str">
        <f t="shared" si="10"/>
        <v>R63</v>
      </c>
      <c r="K216" s="99" t="s">
        <v>165</v>
      </c>
      <c r="L216" s="100">
        <v>2.5649225352112679</v>
      </c>
      <c r="M216" s="100">
        <v>59.241507746478852</v>
      </c>
      <c r="N216" s="100">
        <v>106.14237112676059</v>
      </c>
      <c r="O216" s="100">
        <v>82.56940563380283</v>
      </c>
      <c r="P216" s="100">
        <v>5.0216549295774612E-2</v>
      </c>
      <c r="Q216" s="100">
        <v>3.943111267605634E-2</v>
      </c>
      <c r="R216" s="100">
        <v>5.1045148626760559E-2</v>
      </c>
      <c r="S216" s="100">
        <v>11928.158167957739</v>
      </c>
      <c r="T216" s="100">
        <v>7356.362781690138</v>
      </c>
      <c r="U216" s="100">
        <v>2151.4956207746459</v>
      </c>
      <c r="V216" s="100">
        <v>70.253532394366232</v>
      </c>
      <c r="W216" s="100">
        <v>0.84756971830985905</v>
      </c>
      <c r="X216" s="100">
        <v>5.5836742957746468</v>
      </c>
      <c r="Y216" s="100">
        <v>2.2989000000000002</v>
      </c>
      <c r="Z216" s="100">
        <v>67.754600000000011</v>
      </c>
      <c r="AA216" s="100">
        <v>118.71285</v>
      </c>
      <c r="AB216" s="100">
        <v>95.548149999999993</v>
      </c>
      <c r="AC216" s="100">
        <v>0.24779999999999999</v>
      </c>
      <c r="AD216" s="100">
        <v>0.112113</v>
      </c>
      <c r="AE216" s="100">
        <v>0.11391273</v>
      </c>
      <c r="AF216" s="100">
        <v>11865.24265</v>
      </c>
      <c r="AG216" s="100">
        <v>7174.7365499999996</v>
      </c>
      <c r="AH216" s="100">
        <v>866.26954999999998</v>
      </c>
      <c r="AI216" s="100">
        <v>44.782299999999999</v>
      </c>
      <c r="AJ216" s="100">
        <v>0.47710000000000002</v>
      </c>
      <c r="AK216" s="100">
        <v>3.4040499999999998</v>
      </c>
      <c r="AL216" s="111">
        <f t="shared" si="11"/>
        <v>9.808929541666668E-2</v>
      </c>
    </row>
    <row r="217" spans="1:38" x14ac:dyDescent="0.35">
      <c r="A217" s="14" t="s">
        <v>77</v>
      </c>
      <c r="B217" s="14">
        <v>1</v>
      </c>
      <c r="C217" s="98" t="s">
        <v>44</v>
      </c>
      <c r="D217" s="14">
        <v>2</v>
      </c>
      <c r="E217" s="14">
        <v>3460.4</v>
      </c>
      <c r="F217" s="14">
        <v>3461</v>
      </c>
      <c r="G217" s="99" t="str">
        <f t="shared" si="12"/>
        <v>R63S1</v>
      </c>
      <c r="H217" s="99">
        <f t="array" ref="H217">MIN(IF($G$2:$G$523 = G217,$E$2:$E$523,""))</f>
        <v>3397.4</v>
      </c>
      <c r="I217" s="99">
        <f t="array" ref="I217">MAX(IF($G$2:$G$523 = G217,$F$2:$F$523,""))</f>
        <v>3484</v>
      </c>
      <c r="J217" s="99" t="str">
        <f t="shared" si="10"/>
        <v>R63</v>
      </c>
      <c r="K217" s="99" t="s">
        <v>165</v>
      </c>
      <c r="L217" s="100">
        <v>2.5649225352112679</v>
      </c>
      <c r="M217" s="100">
        <v>59.241507746478852</v>
      </c>
      <c r="N217" s="100">
        <v>106.14237112676059</v>
      </c>
      <c r="O217" s="100">
        <v>82.56940563380283</v>
      </c>
      <c r="P217" s="100">
        <v>5.0216549295774612E-2</v>
      </c>
      <c r="Q217" s="100">
        <v>3.943111267605634E-2</v>
      </c>
      <c r="R217" s="100">
        <v>5.1045148626760559E-2</v>
      </c>
      <c r="S217" s="100">
        <v>11928.158167957739</v>
      </c>
      <c r="T217" s="100">
        <v>7356.362781690138</v>
      </c>
      <c r="U217" s="100">
        <v>2151.4956207746459</v>
      </c>
      <c r="V217" s="100">
        <v>70.253532394366232</v>
      </c>
      <c r="W217" s="100">
        <v>0.84756971830985905</v>
      </c>
      <c r="X217" s="100">
        <v>5.5836742957746468</v>
      </c>
      <c r="Y217" s="100">
        <v>2.4565000000000001</v>
      </c>
      <c r="Z217" s="100">
        <v>65.230999999999995</v>
      </c>
      <c r="AA217" s="100">
        <v>116.9256</v>
      </c>
      <c r="AB217" s="100">
        <v>117.0055</v>
      </c>
      <c r="AC217" s="100">
        <v>2.5749999999999999E-2</v>
      </c>
      <c r="AD217" s="100">
        <v>8.3140500000000006E-2</v>
      </c>
      <c r="AE217" s="100">
        <v>8.8341379999999997E-2</v>
      </c>
      <c r="AF217" s="100">
        <v>12010.06395</v>
      </c>
      <c r="AG217" s="100">
        <v>7383.9770500000004</v>
      </c>
      <c r="AH217" s="100">
        <v>1240.1908000000001</v>
      </c>
      <c r="AI217" s="100">
        <v>29.309650000000001</v>
      </c>
      <c r="AJ217" s="100">
        <v>0.58494999999999997</v>
      </c>
      <c r="AK217" s="100">
        <v>3.9112</v>
      </c>
      <c r="AL217" s="111">
        <f t="shared" si="11"/>
        <v>9.808929541666668E-2</v>
      </c>
    </row>
    <row r="218" spans="1:38" x14ac:dyDescent="0.35">
      <c r="A218" s="14" t="s">
        <v>77</v>
      </c>
      <c r="B218" s="14">
        <v>1</v>
      </c>
      <c r="C218" s="98" t="s">
        <v>44</v>
      </c>
      <c r="D218" s="14">
        <v>1</v>
      </c>
      <c r="E218" s="14">
        <v>3483.2</v>
      </c>
      <c r="F218" s="14">
        <v>3484</v>
      </c>
      <c r="G218" s="99" t="str">
        <f t="shared" si="12"/>
        <v>R63S1</v>
      </c>
      <c r="H218" s="99">
        <f t="array" ref="H218">MIN(IF($G$2:$G$523 = G218,$E$2:$E$523,""))</f>
        <v>3397.4</v>
      </c>
      <c r="I218" s="99">
        <f t="array" ref="I218">MAX(IF($G$2:$G$523 = G218,$F$2:$F$523,""))</f>
        <v>3484</v>
      </c>
      <c r="J218" s="99" t="str">
        <f t="shared" si="10"/>
        <v>R63</v>
      </c>
      <c r="K218" s="99" t="s">
        <v>165</v>
      </c>
      <c r="L218" s="100">
        <v>2.5649225352112679</v>
      </c>
      <c r="M218" s="100">
        <v>59.241507746478852</v>
      </c>
      <c r="N218" s="100">
        <v>106.14237112676059</v>
      </c>
      <c r="O218" s="100">
        <v>82.56940563380283</v>
      </c>
      <c r="P218" s="100">
        <v>5.0216549295774612E-2</v>
      </c>
      <c r="Q218" s="112">
        <v>3.943111267605634E-2</v>
      </c>
      <c r="R218" s="100">
        <v>5.1045148626760559E-2</v>
      </c>
      <c r="S218" s="100">
        <v>11928.158167957739</v>
      </c>
      <c r="T218" s="100">
        <v>7356.362781690138</v>
      </c>
      <c r="U218" s="113">
        <v>2151.4956207746459</v>
      </c>
      <c r="V218" s="100">
        <v>70.253532394366232</v>
      </c>
      <c r="W218" s="100">
        <v>0.84756971830985905</v>
      </c>
      <c r="X218" s="100">
        <v>5.5836742957746468</v>
      </c>
      <c r="Y218" s="100">
        <v>2.4973666666666672</v>
      </c>
      <c r="Z218" s="100">
        <v>73.825766666666667</v>
      </c>
      <c r="AA218" s="100">
        <v>129.7270666666667</v>
      </c>
      <c r="AB218" s="100">
        <v>54.194200000000002</v>
      </c>
      <c r="AC218" s="100">
        <v>0.1884666666666667</v>
      </c>
      <c r="AD218" s="100">
        <v>0.10824066666666669</v>
      </c>
      <c r="AE218" s="100">
        <v>0.1216070466666667</v>
      </c>
      <c r="AF218" s="100">
        <v>12109.727199999999</v>
      </c>
      <c r="AG218" s="100">
        <v>7275.4323000000004</v>
      </c>
      <c r="AH218" s="100">
        <v>915.10739999999987</v>
      </c>
      <c r="AI218" s="100">
        <v>23.1144</v>
      </c>
      <c r="AJ218" s="100">
        <v>0.46526666666666672</v>
      </c>
      <c r="AK218" s="100">
        <v>3.0340333333333329</v>
      </c>
      <c r="AL218" s="111">
        <f t="shared" si="11"/>
        <v>9.808929541666668E-2</v>
      </c>
    </row>
    <row r="219" spans="1:38" x14ac:dyDescent="0.35">
      <c r="A219" s="14" t="s">
        <v>78</v>
      </c>
      <c r="B219" s="14">
        <v>8</v>
      </c>
      <c r="C219" s="98" t="s">
        <v>46</v>
      </c>
      <c r="D219" s="14">
        <v>1</v>
      </c>
      <c r="E219" s="14">
        <v>2756.2</v>
      </c>
      <c r="F219" s="14">
        <v>2758</v>
      </c>
      <c r="G219" s="99" t="str">
        <f t="shared" si="12"/>
        <v>R66S8</v>
      </c>
      <c r="H219" s="99">
        <f t="array" ref="H219">MIN(IF($G$2:$G$523 = G219,$E$2:$E$523,""))</f>
        <v>2756.2</v>
      </c>
      <c r="I219" s="99">
        <f t="array" ref="I219">MAX(IF($G$2:$G$523 = G219,$F$2:$F$523,""))</f>
        <v>2793</v>
      </c>
      <c r="J219" s="99" t="str">
        <f t="shared" si="10"/>
        <v>R66</v>
      </c>
      <c r="K219" s="99" t="s">
        <v>166</v>
      </c>
      <c r="L219" s="100">
        <v>2.5863487603305768</v>
      </c>
      <c r="M219" s="100">
        <v>86.614535537190122</v>
      </c>
      <c r="N219" s="100">
        <v>168.56948512396701</v>
      </c>
      <c r="O219" s="100">
        <v>108.6029603305785</v>
      </c>
      <c r="P219" s="100">
        <v>0.17559834710743791</v>
      </c>
      <c r="Q219" s="112">
        <v>6.0019057851239697E-2</v>
      </c>
      <c r="R219" s="100">
        <v>0.1207080495867769</v>
      </c>
      <c r="S219" s="100">
        <v>9091.1668057851275</v>
      </c>
      <c r="T219" s="100">
        <v>6485.4645652892541</v>
      </c>
      <c r="U219" s="113">
        <v>1917.7123677685961</v>
      </c>
      <c r="V219" s="100">
        <v>6.7351099173553743</v>
      </c>
      <c r="W219" s="100">
        <v>0.85226363636363589</v>
      </c>
      <c r="X219" s="100">
        <v>1.934884297520661</v>
      </c>
      <c r="Y219" s="100">
        <v>2.4782333333333328</v>
      </c>
      <c r="Z219" s="100">
        <v>81.201933333333344</v>
      </c>
      <c r="AA219" s="100">
        <v>138.70533333333341</v>
      </c>
      <c r="AB219" s="100">
        <v>65.719400000000007</v>
      </c>
      <c r="AC219" s="100">
        <v>1.0743499999999999</v>
      </c>
      <c r="AD219" s="100">
        <v>0.12284633333333329</v>
      </c>
      <c r="AE219" s="100">
        <v>0.15011683333333331</v>
      </c>
      <c r="AF219" s="100">
        <v>9047.4897333333338</v>
      </c>
      <c r="AG219" s="100">
        <v>5974.6696499999998</v>
      </c>
      <c r="AH219" s="100">
        <v>753.03045000000009</v>
      </c>
      <c r="AI219" s="100">
        <v>20.248533333333331</v>
      </c>
      <c r="AJ219" s="100">
        <v>0.48781666666666662</v>
      </c>
      <c r="AK219" s="100">
        <v>2.492833333333333</v>
      </c>
      <c r="AL219" s="111">
        <f t="shared" si="11"/>
        <v>0.13578141666666665</v>
      </c>
    </row>
    <row r="220" spans="1:38" x14ac:dyDescent="0.35">
      <c r="A220" s="14" t="s">
        <v>78</v>
      </c>
      <c r="B220" s="14">
        <v>8</v>
      </c>
      <c r="C220" s="98" t="s">
        <v>46</v>
      </c>
      <c r="D220" s="14">
        <v>2</v>
      </c>
      <c r="E220" s="14">
        <v>2791.8</v>
      </c>
      <c r="F220" s="14">
        <v>2793</v>
      </c>
      <c r="G220" s="99" t="str">
        <f t="shared" si="12"/>
        <v>R66S8</v>
      </c>
      <c r="H220" s="99">
        <f t="array" ref="H220">MIN(IF($G$2:$G$523 = G220,$E$2:$E$523,""))</f>
        <v>2756.2</v>
      </c>
      <c r="I220" s="99">
        <f t="array" ref="I220">MAX(IF($G$2:$G$523 = G220,$F$2:$F$523,""))</f>
        <v>2793</v>
      </c>
      <c r="J220" s="99" t="str">
        <f t="shared" si="10"/>
        <v>R66</v>
      </c>
      <c r="K220" s="99" t="s">
        <v>166</v>
      </c>
      <c r="L220" s="100">
        <v>2.5863487603305768</v>
      </c>
      <c r="M220" s="100">
        <v>86.614535537190122</v>
      </c>
      <c r="N220" s="100">
        <v>168.56948512396701</v>
      </c>
      <c r="O220" s="100">
        <v>108.6029603305785</v>
      </c>
      <c r="P220" s="100">
        <v>0.17559834710743791</v>
      </c>
      <c r="Q220" s="100">
        <v>6.0019057851239697E-2</v>
      </c>
      <c r="R220" s="100">
        <v>0.1207080495867769</v>
      </c>
      <c r="S220" s="100">
        <v>9091.1668057851275</v>
      </c>
      <c r="T220" s="100">
        <v>6485.4645652892541</v>
      </c>
      <c r="U220" s="100">
        <v>1917.7123677685961</v>
      </c>
      <c r="V220" s="100">
        <v>6.7351099173553743</v>
      </c>
      <c r="W220" s="100">
        <v>0.85226363636363589</v>
      </c>
      <c r="X220" s="100">
        <v>1.934884297520661</v>
      </c>
      <c r="Y220" s="100">
        <v>2.5068250000000001</v>
      </c>
      <c r="Z220" s="100">
        <v>83.750600000000006</v>
      </c>
      <c r="AA220" s="100">
        <v>147.69515000000001</v>
      </c>
      <c r="AB220" s="100">
        <v>69.224924999999999</v>
      </c>
      <c r="AC220" s="100">
        <v>0.32400000000000001</v>
      </c>
      <c r="AD220" s="100">
        <v>9.4616749999999999E-2</v>
      </c>
      <c r="AE220" s="100">
        <v>0.121446</v>
      </c>
      <c r="AF220" s="100">
        <v>9177.0004749999989</v>
      </c>
      <c r="AG220" s="100">
        <v>6178.2875999999997</v>
      </c>
      <c r="AH220" s="100">
        <v>1080.5474750000001</v>
      </c>
      <c r="AI220" s="100">
        <v>9.5272000000000006</v>
      </c>
      <c r="AJ220" s="100">
        <v>0.58199999999999996</v>
      </c>
      <c r="AK220" s="100">
        <v>2.2256749999999998</v>
      </c>
      <c r="AL220" s="111">
        <f t="shared" si="11"/>
        <v>0.13578141666666665</v>
      </c>
    </row>
    <row r="221" spans="1:38" x14ac:dyDescent="0.35">
      <c r="A221" s="14" t="s">
        <v>78</v>
      </c>
      <c r="B221" s="14">
        <v>7</v>
      </c>
      <c r="C221" s="98" t="s">
        <v>45</v>
      </c>
      <c r="D221" s="14">
        <v>1</v>
      </c>
      <c r="E221" s="14">
        <v>2819.8</v>
      </c>
      <c r="F221" s="14">
        <v>2820.6</v>
      </c>
      <c r="G221" s="99" t="str">
        <f t="shared" si="12"/>
        <v>R66S7</v>
      </c>
      <c r="H221" s="99">
        <f t="array" ref="H221">MIN(IF($G$2:$G$523 = G221,$E$2:$E$523,""))</f>
        <v>2819.8</v>
      </c>
      <c r="I221" s="99">
        <f t="array" ref="I221">MAX(IF($G$2:$G$523 = G221,$F$2:$F$523,""))</f>
        <v>2881.4</v>
      </c>
      <c r="J221" s="99" t="str">
        <f t="shared" si="10"/>
        <v>R66</v>
      </c>
      <c r="K221" s="99" t="s">
        <v>166</v>
      </c>
      <c r="L221" s="100">
        <v>2.6682960396039621</v>
      </c>
      <c r="M221" s="100">
        <v>72.362664356435687</v>
      </c>
      <c r="N221" s="100">
        <v>135.14087574257431</v>
      </c>
      <c r="O221" s="100">
        <v>32.147563366336627</v>
      </c>
      <c r="P221" s="100">
        <v>0.12942029702970301</v>
      </c>
      <c r="Q221" s="112">
        <v>5.237794059405939E-2</v>
      </c>
      <c r="R221" s="100">
        <v>0.1082597673267327</v>
      </c>
      <c r="S221" s="100">
        <v>9391.0195074257408</v>
      </c>
      <c r="T221" s="100">
        <v>6513.5520242574257</v>
      </c>
      <c r="U221" s="113">
        <v>1889.4536742574251</v>
      </c>
      <c r="V221" s="100">
        <v>59.564322277227731</v>
      </c>
      <c r="W221" s="100">
        <v>0.68566683168316866</v>
      </c>
      <c r="X221" s="100">
        <v>3.7069099009901021</v>
      </c>
      <c r="Y221" s="100">
        <v>2.5659999999999998</v>
      </c>
      <c r="Z221" s="100">
        <v>89.113650000000007</v>
      </c>
      <c r="AA221" s="100">
        <v>156.36805000000001</v>
      </c>
      <c r="AB221" s="100">
        <v>17.2639</v>
      </c>
      <c r="AC221" s="100">
        <v>0.2145</v>
      </c>
      <c r="AD221" s="100">
        <v>6.3216999999999995E-2</v>
      </c>
      <c r="AE221" s="100">
        <v>0.13344349999999999</v>
      </c>
      <c r="AF221" s="100">
        <v>9285.5874000000003</v>
      </c>
      <c r="AG221" s="100">
        <v>6202.9475000000002</v>
      </c>
      <c r="AH221" s="100">
        <v>1575.1998000000001</v>
      </c>
      <c r="AI221" s="100">
        <v>7.8632499999999999</v>
      </c>
      <c r="AJ221" s="100">
        <v>0.42970000000000003</v>
      </c>
      <c r="AK221" s="100">
        <v>1.9886999999999999</v>
      </c>
      <c r="AL221" s="111">
        <f t="shared" si="11"/>
        <v>0.17533437499999999</v>
      </c>
    </row>
    <row r="222" spans="1:38" x14ac:dyDescent="0.35">
      <c r="A222" s="14" t="s">
        <v>78</v>
      </c>
      <c r="B222" s="14">
        <v>7</v>
      </c>
      <c r="C222" s="98" t="s">
        <v>45</v>
      </c>
      <c r="D222" s="14">
        <v>2</v>
      </c>
      <c r="E222" s="14">
        <v>2837.4</v>
      </c>
      <c r="F222" s="14">
        <v>2838.2</v>
      </c>
      <c r="G222" s="99" t="str">
        <f t="shared" si="12"/>
        <v>R66S7</v>
      </c>
      <c r="H222" s="99">
        <f t="array" ref="H222">MIN(IF($G$2:$G$523 = G222,$E$2:$E$523,""))</f>
        <v>2819.8</v>
      </c>
      <c r="I222" s="99">
        <f t="array" ref="I222">MAX(IF($G$2:$G$523 = G222,$F$2:$F$523,""))</f>
        <v>2881.4</v>
      </c>
      <c r="J222" s="99" t="str">
        <f t="shared" si="10"/>
        <v>R66</v>
      </c>
      <c r="K222" s="99" t="s">
        <v>166</v>
      </c>
      <c r="L222" s="100">
        <v>2.6682960396039621</v>
      </c>
      <c r="M222" s="100">
        <v>72.362664356435687</v>
      </c>
      <c r="N222" s="100">
        <v>135.14087574257431</v>
      </c>
      <c r="O222" s="100">
        <v>32.147563366336627</v>
      </c>
      <c r="P222" s="100">
        <v>0.12942029702970301</v>
      </c>
      <c r="Q222" s="100">
        <v>5.237794059405939E-2</v>
      </c>
      <c r="R222" s="100">
        <v>0.1082597673267327</v>
      </c>
      <c r="S222" s="100">
        <v>9391.0195074257408</v>
      </c>
      <c r="T222" s="100">
        <v>6513.5520242574257</v>
      </c>
      <c r="U222" s="100">
        <v>1889.4536742574251</v>
      </c>
      <c r="V222" s="100">
        <v>59.564322277227731</v>
      </c>
      <c r="W222" s="100">
        <v>0.68566683168316866</v>
      </c>
      <c r="X222" s="100">
        <v>3.7069099009901021</v>
      </c>
      <c r="Y222" s="100">
        <v>2.5434000000000001</v>
      </c>
      <c r="Z222" s="100">
        <v>74.188299999999998</v>
      </c>
      <c r="AA222" s="100">
        <v>140.51755</v>
      </c>
      <c r="AB222" s="100">
        <v>61.651850000000003</v>
      </c>
      <c r="AC222" s="100">
        <v>0.29039999999999999</v>
      </c>
      <c r="AD222" s="100">
        <v>8.3204500000000001E-2</v>
      </c>
      <c r="AE222" s="100">
        <v>0.1647865</v>
      </c>
      <c r="AF222" s="100">
        <v>9337.668450000001</v>
      </c>
      <c r="AG222" s="100">
        <v>6563.4076999999997</v>
      </c>
      <c r="AH222" s="100">
        <v>1247.5922499999999</v>
      </c>
      <c r="AI222" s="100">
        <v>74.177149999999997</v>
      </c>
      <c r="AJ222" s="100">
        <v>0.3639</v>
      </c>
      <c r="AK222" s="100">
        <v>2.6805500000000002</v>
      </c>
      <c r="AL222" s="111">
        <f t="shared" si="11"/>
        <v>0.17533437499999999</v>
      </c>
    </row>
    <row r="223" spans="1:38" x14ac:dyDescent="0.35">
      <c r="A223" s="14" t="s">
        <v>78</v>
      </c>
      <c r="B223" s="14">
        <v>7</v>
      </c>
      <c r="C223" s="98" t="s">
        <v>45</v>
      </c>
      <c r="D223" s="14">
        <v>3</v>
      </c>
      <c r="E223" s="14">
        <v>2856.7</v>
      </c>
      <c r="F223" s="14">
        <v>2857.3</v>
      </c>
      <c r="G223" s="99" t="str">
        <f t="shared" si="12"/>
        <v>R66S7</v>
      </c>
      <c r="H223" s="99">
        <f t="array" ref="H223">MIN(IF($G$2:$G$523 = G223,$E$2:$E$523,""))</f>
        <v>2819.8</v>
      </c>
      <c r="I223" s="99">
        <f t="array" ref="I223">MAX(IF($G$2:$G$523 = G223,$F$2:$F$523,""))</f>
        <v>2881.4</v>
      </c>
      <c r="J223" s="99" t="str">
        <f t="shared" si="10"/>
        <v>R66</v>
      </c>
      <c r="K223" s="99" t="s">
        <v>166</v>
      </c>
      <c r="L223" s="100">
        <v>2.6682960396039621</v>
      </c>
      <c r="M223" s="100">
        <v>72.362664356435687</v>
      </c>
      <c r="N223" s="100">
        <v>135.14087574257431</v>
      </c>
      <c r="O223" s="100">
        <v>32.147563366336627</v>
      </c>
      <c r="P223" s="100">
        <v>0.12942029702970301</v>
      </c>
      <c r="Q223" s="100">
        <v>5.237794059405939E-2</v>
      </c>
      <c r="R223" s="100">
        <v>0.1082597673267327</v>
      </c>
      <c r="S223" s="100">
        <v>9391.0195074257408</v>
      </c>
      <c r="T223" s="100">
        <v>6513.5520242574257</v>
      </c>
      <c r="U223" s="100">
        <v>1889.4536742574251</v>
      </c>
      <c r="V223" s="100">
        <v>59.564322277227731</v>
      </c>
      <c r="W223" s="100">
        <v>0.68566683168316866</v>
      </c>
      <c r="X223" s="100">
        <v>3.7069099009901021</v>
      </c>
      <c r="Y223" s="100">
        <v>2.4590999999999998</v>
      </c>
      <c r="Z223" s="100">
        <v>72.120599999999996</v>
      </c>
      <c r="AA223" s="100">
        <v>142.9725</v>
      </c>
      <c r="AB223" s="100">
        <v>28.487649999999999</v>
      </c>
      <c r="AC223" s="100">
        <v>0.23169999999999999</v>
      </c>
      <c r="AD223" s="100">
        <v>7.8292E-2</v>
      </c>
      <c r="AE223" s="100">
        <v>0.1401135</v>
      </c>
      <c r="AF223" s="100">
        <v>9403.6826000000001</v>
      </c>
      <c r="AG223" s="100">
        <v>6767.9521500000001</v>
      </c>
      <c r="AH223" s="100">
        <v>1318.1253999999999</v>
      </c>
      <c r="AI223" s="100">
        <v>73.463549999999998</v>
      </c>
      <c r="AJ223" s="100">
        <v>0.42044999999999999</v>
      </c>
      <c r="AK223" s="100">
        <v>2.5036499999999999</v>
      </c>
      <c r="AL223" s="111">
        <f t="shared" si="11"/>
        <v>0.17533437499999999</v>
      </c>
    </row>
    <row r="224" spans="1:38" x14ac:dyDescent="0.35">
      <c r="A224" s="14" t="s">
        <v>78</v>
      </c>
      <c r="B224" s="14">
        <v>7</v>
      </c>
      <c r="C224" s="98" t="s">
        <v>45</v>
      </c>
      <c r="D224" s="14">
        <v>4</v>
      </c>
      <c r="E224" s="14">
        <v>2880.6</v>
      </c>
      <c r="F224" s="14">
        <v>2881.4</v>
      </c>
      <c r="G224" s="99" t="str">
        <f t="shared" si="12"/>
        <v>R66S7</v>
      </c>
      <c r="H224" s="99">
        <f t="array" ref="H224">MIN(IF($G$2:$G$523 = G224,$E$2:$E$523,""))</f>
        <v>2819.8</v>
      </c>
      <c r="I224" s="99">
        <f t="array" ref="I224">MAX(IF($G$2:$G$523 = G224,$F$2:$F$523,""))</f>
        <v>2881.4</v>
      </c>
      <c r="J224" s="99" t="str">
        <f t="shared" si="10"/>
        <v>R66</v>
      </c>
      <c r="K224" s="99" t="s">
        <v>166</v>
      </c>
      <c r="L224" s="100">
        <v>2.6682960396039621</v>
      </c>
      <c r="M224" s="100">
        <v>72.362664356435687</v>
      </c>
      <c r="N224" s="100">
        <v>135.14087574257431</v>
      </c>
      <c r="O224" s="100">
        <v>32.147563366336627</v>
      </c>
      <c r="P224" s="100">
        <v>0.12942029702970301</v>
      </c>
      <c r="Q224" s="100">
        <v>5.237794059405939E-2</v>
      </c>
      <c r="R224" s="100">
        <v>0.1082597673267327</v>
      </c>
      <c r="S224" s="100">
        <v>9391.0195074257408</v>
      </c>
      <c r="T224" s="100">
        <v>6513.5520242574257</v>
      </c>
      <c r="U224" s="100">
        <v>1889.4536742574251</v>
      </c>
      <c r="V224" s="100">
        <v>59.564322277227731</v>
      </c>
      <c r="W224" s="100">
        <v>0.68566683168316866</v>
      </c>
      <c r="X224" s="100">
        <v>3.7069099009901021</v>
      </c>
      <c r="Y224" s="100">
        <v>2.5306999999999999</v>
      </c>
      <c r="Z224" s="100">
        <v>96.643899999999988</v>
      </c>
      <c r="AA224" s="100">
        <v>170.90880000000001</v>
      </c>
      <c r="AB224" s="100">
        <v>23.209466666666671</v>
      </c>
      <c r="AC224" s="100">
        <v>0.56873333333333331</v>
      </c>
      <c r="AD224" s="100">
        <v>0.15417166666666671</v>
      </c>
      <c r="AE224" s="100">
        <v>0.26299400000000001</v>
      </c>
      <c r="AF224" s="100">
        <v>9520.208966666667</v>
      </c>
      <c r="AG224" s="100">
        <v>6340.1553999999996</v>
      </c>
      <c r="AH224" s="100">
        <v>492.85573333333332</v>
      </c>
      <c r="AI224" s="100">
        <v>17.277666666666669</v>
      </c>
      <c r="AJ224" s="100">
        <v>0.25190000000000001</v>
      </c>
      <c r="AK224" s="100">
        <v>1.6030333333333331</v>
      </c>
      <c r="AL224" s="111">
        <f t="shared" si="11"/>
        <v>0.17533437499999999</v>
      </c>
    </row>
    <row r="225" spans="1:38" x14ac:dyDescent="0.35">
      <c r="A225" s="14" t="s">
        <v>78</v>
      </c>
      <c r="B225" s="14">
        <v>6</v>
      </c>
      <c r="C225" s="98" t="s">
        <v>45</v>
      </c>
      <c r="D225" s="14">
        <v>1</v>
      </c>
      <c r="E225" s="14">
        <v>2905</v>
      </c>
      <c r="F225" s="14">
        <v>2905.8</v>
      </c>
      <c r="G225" s="99" t="str">
        <f t="shared" si="12"/>
        <v>R66S6</v>
      </c>
      <c r="H225" s="99">
        <f t="array" ref="H225">MIN(IF($G$2:$G$523 = G225,$E$2:$E$523,""))</f>
        <v>2905</v>
      </c>
      <c r="I225" s="99">
        <f t="array" ref="I225">MAX(IF($G$2:$G$523 = G225,$F$2:$F$523,""))</f>
        <v>2999.8</v>
      </c>
      <c r="J225" s="99" t="str">
        <f t="shared" si="10"/>
        <v>R66</v>
      </c>
      <c r="K225" s="99" t="s">
        <v>166</v>
      </c>
      <c r="L225" s="100">
        <v>2.731633118971061</v>
      </c>
      <c r="M225" s="100">
        <v>61.769549517684887</v>
      </c>
      <c r="N225" s="100">
        <v>114.04935659163981</v>
      </c>
      <c r="O225" s="100">
        <v>69.547840836012853</v>
      </c>
      <c r="P225" s="100">
        <v>5.1793569131832737E-2</v>
      </c>
      <c r="Q225" s="112">
        <v>3.332733118971061E-2</v>
      </c>
      <c r="R225" s="100">
        <v>5.7231839228295812E-2</v>
      </c>
      <c r="S225" s="100">
        <v>9789.0265614147938</v>
      </c>
      <c r="T225" s="100">
        <v>6655.8387765273301</v>
      </c>
      <c r="U225" s="113">
        <v>2261.9490627009659</v>
      </c>
      <c r="V225" s="100">
        <v>75.347223794212198</v>
      </c>
      <c r="W225" s="100">
        <v>0.85669517684887453</v>
      </c>
      <c r="X225" s="100">
        <v>5.6221842443729946</v>
      </c>
      <c r="Y225" s="100">
        <v>2.6068666666666669</v>
      </c>
      <c r="Z225" s="100">
        <v>72.696633333333338</v>
      </c>
      <c r="AA225" s="100">
        <v>128.05346666666671</v>
      </c>
      <c r="AB225" s="100">
        <v>47.666166666666669</v>
      </c>
      <c r="AC225" s="100">
        <v>7.51E-2</v>
      </c>
      <c r="AD225" s="100">
        <v>3.1917000000000001E-2</v>
      </c>
      <c r="AE225" s="100">
        <v>6.3995666666666673E-2</v>
      </c>
      <c r="AF225" s="100">
        <v>9616.125</v>
      </c>
      <c r="AG225" s="100">
        <v>6364.1028666666671</v>
      </c>
      <c r="AH225" s="100">
        <v>2215.6977666666671</v>
      </c>
      <c r="AI225" s="100">
        <v>35.090933333333332</v>
      </c>
      <c r="AJ225" s="100">
        <v>0.77769999999999995</v>
      </c>
      <c r="AK225" s="100">
        <v>3.3169</v>
      </c>
      <c r="AL225" s="111">
        <f t="shared" si="11"/>
        <v>0.104114125</v>
      </c>
    </row>
    <row r="226" spans="1:38" x14ac:dyDescent="0.35">
      <c r="A226" s="14" t="s">
        <v>78</v>
      </c>
      <c r="B226" s="14">
        <v>6</v>
      </c>
      <c r="C226" s="98" t="s">
        <v>45</v>
      </c>
      <c r="D226" s="14">
        <v>2</v>
      </c>
      <c r="E226" s="14">
        <v>2948.6</v>
      </c>
      <c r="F226" s="14">
        <v>2949.4</v>
      </c>
      <c r="G226" s="99" t="str">
        <f t="shared" si="12"/>
        <v>R66S6</v>
      </c>
      <c r="H226" s="99">
        <f t="array" ref="H226">MIN(IF($G$2:$G$523 = G226,$E$2:$E$523,""))</f>
        <v>2905</v>
      </c>
      <c r="I226" s="99">
        <f t="array" ref="I226">MAX(IF($G$2:$G$523 = G226,$F$2:$F$523,""))</f>
        <v>2999.8</v>
      </c>
      <c r="J226" s="99" t="str">
        <f t="shared" si="10"/>
        <v>R66</v>
      </c>
      <c r="K226" s="99" t="s">
        <v>166</v>
      </c>
      <c r="L226" s="100">
        <v>2.731633118971061</v>
      </c>
      <c r="M226" s="100">
        <v>61.769549517684887</v>
      </c>
      <c r="N226" s="100">
        <v>114.04935659163981</v>
      </c>
      <c r="O226" s="100">
        <v>69.547840836012853</v>
      </c>
      <c r="P226" s="100">
        <v>5.1793569131832737E-2</v>
      </c>
      <c r="Q226" s="100">
        <v>3.332733118971061E-2</v>
      </c>
      <c r="R226" s="100">
        <v>5.7231839228295812E-2</v>
      </c>
      <c r="S226" s="100">
        <v>9789.0265614147938</v>
      </c>
      <c r="T226" s="100">
        <v>6655.8387765273301</v>
      </c>
      <c r="U226" s="100">
        <v>2261.9490627009659</v>
      </c>
      <c r="V226" s="100">
        <v>75.347223794212198</v>
      </c>
      <c r="W226" s="100">
        <v>0.85669517684887453</v>
      </c>
      <c r="X226" s="100">
        <v>5.6221842443729946</v>
      </c>
      <c r="Y226" s="100">
        <v>2.536866666666667</v>
      </c>
      <c r="Z226" s="100">
        <v>85.57316666666668</v>
      </c>
      <c r="AA226" s="100">
        <v>151.3262666666667</v>
      </c>
      <c r="AB226" s="100">
        <v>37.301233333333343</v>
      </c>
      <c r="AC226" s="100">
        <v>0.3232666666666667</v>
      </c>
      <c r="AD226" s="100">
        <v>0.127277</v>
      </c>
      <c r="AE226" s="100">
        <v>0.17702233333333331</v>
      </c>
      <c r="AF226" s="100">
        <v>9786.169899999999</v>
      </c>
      <c r="AG226" s="100">
        <v>6442.8745000000008</v>
      </c>
      <c r="AH226" s="100">
        <v>737.09259999999995</v>
      </c>
      <c r="AI226" s="100">
        <v>36.145733333333332</v>
      </c>
      <c r="AJ226" s="100">
        <v>0.34699999999999998</v>
      </c>
      <c r="AK226" s="100">
        <v>2.1514333333333329</v>
      </c>
      <c r="AL226" s="111">
        <f t="shared" si="11"/>
        <v>0.104114125</v>
      </c>
    </row>
    <row r="227" spans="1:38" x14ac:dyDescent="0.35">
      <c r="A227" s="14" t="s">
        <v>78</v>
      </c>
      <c r="B227" s="14">
        <v>6</v>
      </c>
      <c r="C227" s="98" t="s">
        <v>45</v>
      </c>
      <c r="D227" s="14">
        <v>3</v>
      </c>
      <c r="E227" s="14">
        <v>2979.2</v>
      </c>
      <c r="F227" s="14">
        <v>2979.8</v>
      </c>
      <c r="G227" s="99" t="str">
        <f t="shared" si="12"/>
        <v>R66S6</v>
      </c>
      <c r="H227" s="99">
        <f t="array" ref="H227">MIN(IF($G$2:$G$523 = G227,$E$2:$E$523,""))</f>
        <v>2905</v>
      </c>
      <c r="I227" s="99">
        <f t="array" ref="I227">MAX(IF($G$2:$G$523 = G227,$F$2:$F$523,""))</f>
        <v>2999.8</v>
      </c>
      <c r="J227" s="99" t="str">
        <f t="shared" si="10"/>
        <v>R66</v>
      </c>
      <c r="K227" s="99" t="s">
        <v>166</v>
      </c>
      <c r="L227" s="100">
        <v>2.731633118971061</v>
      </c>
      <c r="M227" s="100">
        <v>61.769549517684887</v>
      </c>
      <c r="N227" s="100">
        <v>114.04935659163981</v>
      </c>
      <c r="O227" s="100">
        <v>69.547840836012853</v>
      </c>
      <c r="P227" s="100">
        <v>5.1793569131832737E-2</v>
      </c>
      <c r="Q227" s="100">
        <v>3.332733118971061E-2</v>
      </c>
      <c r="R227" s="100">
        <v>5.7231839228295812E-2</v>
      </c>
      <c r="S227" s="100">
        <v>9789.0265614147938</v>
      </c>
      <c r="T227" s="100">
        <v>6655.8387765273301</v>
      </c>
      <c r="U227" s="100">
        <v>2261.9490627009659</v>
      </c>
      <c r="V227" s="100">
        <v>75.347223794212198</v>
      </c>
      <c r="W227" s="100">
        <v>0.85669517684887453</v>
      </c>
      <c r="X227" s="100">
        <v>5.6221842443729946</v>
      </c>
      <c r="Y227" s="100">
        <v>2.41215</v>
      </c>
      <c r="Z227" s="100">
        <v>58.512949999999996</v>
      </c>
      <c r="AA227" s="100">
        <v>100.74720000000001</v>
      </c>
      <c r="AB227" s="100">
        <v>120.56829999999999</v>
      </c>
      <c r="AC227" s="100">
        <v>7.8500000000000011E-3</v>
      </c>
      <c r="AD227" s="100">
        <v>6.2869999999999995E-2</v>
      </c>
      <c r="AE227" s="100">
        <v>0.103189</v>
      </c>
      <c r="AF227" s="100">
        <v>9912.485349999999</v>
      </c>
      <c r="AG227" s="100">
        <v>6368.1555000000008</v>
      </c>
      <c r="AH227" s="100">
        <v>1597.4310499999999</v>
      </c>
      <c r="AI227" s="100">
        <v>64.539349999999999</v>
      </c>
      <c r="AJ227" s="100">
        <v>0.81840000000000002</v>
      </c>
      <c r="AK227" s="100">
        <v>5.5085999999999986</v>
      </c>
      <c r="AL227" s="111">
        <f t="shared" si="11"/>
        <v>0.104114125</v>
      </c>
    </row>
    <row r="228" spans="1:38" x14ac:dyDescent="0.35">
      <c r="A228" s="14" t="s">
        <v>78</v>
      </c>
      <c r="B228" s="14">
        <v>6</v>
      </c>
      <c r="C228" s="98" t="s">
        <v>45</v>
      </c>
      <c r="D228" s="14">
        <v>4</v>
      </c>
      <c r="E228" s="14">
        <v>2999</v>
      </c>
      <c r="F228" s="14">
        <v>2999.8</v>
      </c>
      <c r="G228" s="99" t="str">
        <f t="shared" si="12"/>
        <v>R66S6</v>
      </c>
      <c r="H228" s="99">
        <f t="array" ref="H228">MIN(IF($G$2:$G$523 = G228,$E$2:$E$523,""))</f>
        <v>2905</v>
      </c>
      <c r="I228" s="99">
        <f t="array" ref="I228">MAX(IF($G$2:$G$523 = G228,$F$2:$F$523,""))</f>
        <v>2999.8</v>
      </c>
      <c r="J228" s="99" t="str">
        <f t="shared" si="10"/>
        <v>R66</v>
      </c>
      <c r="K228" s="99" t="s">
        <v>166</v>
      </c>
      <c r="L228" s="100">
        <v>2.731633118971061</v>
      </c>
      <c r="M228" s="100">
        <v>61.769549517684887</v>
      </c>
      <c r="N228" s="100">
        <v>114.04935659163981</v>
      </c>
      <c r="O228" s="100">
        <v>69.547840836012853</v>
      </c>
      <c r="P228" s="100">
        <v>5.1793569131832737E-2</v>
      </c>
      <c r="Q228" s="100">
        <v>3.332733118971061E-2</v>
      </c>
      <c r="R228" s="100">
        <v>5.7231839228295812E-2</v>
      </c>
      <c r="S228" s="100">
        <v>9789.0265614147938</v>
      </c>
      <c r="T228" s="100">
        <v>6655.8387765273301</v>
      </c>
      <c r="U228" s="100">
        <v>2261.9490627009659</v>
      </c>
      <c r="V228" s="100">
        <v>75.347223794212198</v>
      </c>
      <c r="W228" s="100">
        <v>0.85669517684887453</v>
      </c>
      <c r="X228" s="100">
        <v>5.6221842443729946</v>
      </c>
      <c r="Y228" s="100">
        <v>2.3767999999999998</v>
      </c>
      <c r="Z228" s="100">
        <v>68.742149999999995</v>
      </c>
      <c r="AA228" s="100">
        <v>115.8805</v>
      </c>
      <c r="AB228" s="100">
        <v>161.83595</v>
      </c>
      <c r="AC228" s="100">
        <v>1.8550000000000001E-2</v>
      </c>
      <c r="AD228" s="100">
        <v>7.1794999999999998E-2</v>
      </c>
      <c r="AE228" s="100">
        <v>7.2249499999999994E-2</v>
      </c>
      <c r="AF228" s="100">
        <v>9996.4487000000008</v>
      </c>
      <c r="AG228" s="100">
        <v>6277.1728499999999</v>
      </c>
      <c r="AH228" s="100">
        <v>1418.8516500000001</v>
      </c>
      <c r="AI228" s="100">
        <v>264.79854999999998</v>
      </c>
      <c r="AJ228" s="100">
        <v>0.68710000000000004</v>
      </c>
      <c r="AK228" s="100">
        <v>3.6623000000000001</v>
      </c>
      <c r="AL228" s="111">
        <f t="shared" si="11"/>
        <v>0.104114125</v>
      </c>
    </row>
    <row r="229" spans="1:38" x14ac:dyDescent="0.35">
      <c r="A229" s="14" t="s">
        <v>78</v>
      </c>
      <c r="B229" s="14">
        <v>5</v>
      </c>
      <c r="C229" s="98" t="s">
        <v>44</v>
      </c>
      <c r="D229" s="14">
        <v>1</v>
      </c>
      <c r="E229" s="14">
        <v>3019.3</v>
      </c>
      <c r="F229" s="14">
        <v>3020.3</v>
      </c>
      <c r="G229" s="99" t="str">
        <f t="shared" si="12"/>
        <v>R66S5</v>
      </c>
      <c r="H229" s="99">
        <f t="array" ref="H229">MIN(IF($G$2:$G$523 = G229,$E$2:$E$523,""))</f>
        <v>3019.3</v>
      </c>
      <c r="I229" s="99">
        <f t="array" ref="I229">MAX(IF($G$2:$G$523 = G229,$F$2:$F$523,""))</f>
        <v>3059</v>
      </c>
      <c r="J229" s="99" t="str">
        <f t="shared" si="10"/>
        <v>R66</v>
      </c>
      <c r="K229" s="99" t="s">
        <v>166</v>
      </c>
      <c r="L229" s="100">
        <v>2.378408396946563</v>
      </c>
      <c r="M229" s="100">
        <v>68.339371755725182</v>
      </c>
      <c r="N229" s="100">
        <v>118.3598465648855</v>
      </c>
      <c r="O229" s="100">
        <v>183.61922824427481</v>
      </c>
      <c r="P229" s="100">
        <v>0.24238320610687011</v>
      </c>
      <c r="Q229" s="112">
        <v>0.1062092824427481</v>
      </c>
      <c r="R229" s="100">
        <v>0.11850302290076339</v>
      </c>
      <c r="S229" s="100">
        <v>10145.905940458009</v>
      </c>
      <c r="T229" s="100">
        <v>6483.5663709923647</v>
      </c>
      <c r="U229" s="113">
        <v>1003.674174045802</v>
      </c>
      <c r="V229" s="100">
        <v>165.7294129770992</v>
      </c>
      <c r="W229" s="100">
        <v>0.47783053435114509</v>
      </c>
      <c r="X229" s="100">
        <v>3.5956969465648849</v>
      </c>
      <c r="Y229" s="100">
        <v>2.3896000000000002</v>
      </c>
      <c r="Z229" s="100">
        <v>66.578850000000003</v>
      </c>
      <c r="AA229" s="100">
        <v>114.410875</v>
      </c>
      <c r="AB229" s="100">
        <v>243.54967500000001</v>
      </c>
      <c r="AC229" s="100">
        <v>0.28265000000000001</v>
      </c>
      <c r="AD229" s="100">
        <v>0.12038525</v>
      </c>
      <c r="AE229" s="100">
        <v>0.12376175</v>
      </c>
      <c r="AF229" s="100">
        <v>10071.488300000001</v>
      </c>
      <c r="AG229" s="100">
        <v>6415.7601000000004</v>
      </c>
      <c r="AH229" s="100">
        <v>779.18150000000003</v>
      </c>
      <c r="AI229" s="100">
        <v>145.68427500000001</v>
      </c>
      <c r="AJ229" s="100">
        <v>0.44752500000000001</v>
      </c>
      <c r="AK229" s="100">
        <v>3.8733249999999999</v>
      </c>
      <c r="AL229" s="111">
        <f t="shared" si="11"/>
        <v>0.14069744444444446</v>
      </c>
    </row>
    <row r="230" spans="1:38" x14ac:dyDescent="0.35">
      <c r="A230" s="14" t="s">
        <v>78</v>
      </c>
      <c r="B230" s="14">
        <v>5</v>
      </c>
      <c r="C230" s="98" t="s">
        <v>44</v>
      </c>
      <c r="D230" s="14">
        <v>2</v>
      </c>
      <c r="E230" s="14">
        <v>3043</v>
      </c>
      <c r="F230" s="14">
        <v>3044</v>
      </c>
      <c r="G230" s="99" t="str">
        <f t="shared" si="12"/>
        <v>R66S5</v>
      </c>
      <c r="H230" s="99">
        <f t="array" ref="H230">MIN(IF($G$2:$G$523 = G230,$E$2:$E$523,""))</f>
        <v>3019.3</v>
      </c>
      <c r="I230" s="99">
        <f t="array" ref="I230">MAX(IF($G$2:$G$523 = G230,$F$2:$F$523,""))</f>
        <v>3059</v>
      </c>
      <c r="J230" s="99" t="str">
        <f t="shared" si="10"/>
        <v>R66</v>
      </c>
      <c r="K230" s="99" t="s">
        <v>166</v>
      </c>
      <c r="L230" s="100">
        <v>2.378408396946563</v>
      </c>
      <c r="M230" s="100">
        <v>68.339371755725182</v>
      </c>
      <c r="N230" s="100">
        <v>118.3598465648855</v>
      </c>
      <c r="O230" s="100">
        <v>183.61922824427481</v>
      </c>
      <c r="P230" s="100">
        <v>0.24238320610687011</v>
      </c>
      <c r="Q230" s="100">
        <v>0.1062092824427481</v>
      </c>
      <c r="R230" s="100">
        <v>0.11850302290076339</v>
      </c>
      <c r="S230" s="100">
        <v>10145.905940458009</v>
      </c>
      <c r="T230" s="100">
        <v>6483.5663709923647</v>
      </c>
      <c r="U230" s="100">
        <v>1003.674174045802</v>
      </c>
      <c r="V230" s="100">
        <v>165.7294129770992</v>
      </c>
      <c r="W230" s="100">
        <v>0.47783053435114509</v>
      </c>
      <c r="X230" s="100">
        <v>3.5956969465648849</v>
      </c>
      <c r="Y230" s="100">
        <v>2.2843333333333331</v>
      </c>
      <c r="Z230" s="100">
        <v>69.232033333333334</v>
      </c>
      <c r="AA230" s="100">
        <v>121.6343333333333</v>
      </c>
      <c r="AB230" s="100">
        <v>116.375</v>
      </c>
      <c r="AC230" s="100">
        <v>0.48943333333333328</v>
      </c>
      <c r="AD230" s="100">
        <v>0.1732673333333333</v>
      </c>
      <c r="AE230" s="100">
        <v>0.1745593333333334</v>
      </c>
      <c r="AF230" s="100">
        <v>10158.657533333329</v>
      </c>
      <c r="AG230" s="100">
        <v>6571.4611000000004</v>
      </c>
      <c r="AH230" s="100">
        <v>367.57333333333332</v>
      </c>
      <c r="AI230" s="100">
        <v>234.19153333333341</v>
      </c>
      <c r="AJ230" s="100">
        <v>0.33813333333333329</v>
      </c>
      <c r="AK230" s="100">
        <v>3.1873333333333331</v>
      </c>
      <c r="AL230" s="111">
        <f t="shared" si="11"/>
        <v>0.14069744444444446</v>
      </c>
    </row>
    <row r="231" spans="1:38" x14ac:dyDescent="0.35">
      <c r="A231" s="14" t="s">
        <v>78</v>
      </c>
      <c r="B231" s="14">
        <v>5</v>
      </c>
      <c r="C231" s="98" t="s">
        <v>44</v>
      </c>
      <c r="D231" s="14">
        <v>3</v>
      </c>
      <c r="E231" s="14">
        <v>3058</v>
      </c>
      <c r="F231" s="14">
        <v>3059</v>
      </c>
      <c r="G231" s="99" t="str">
        <f t="shared" si="12"/>
        <v>R66S5</v>
      </c>
      <c r="H231" s="99">
        <f t="array" ref="H231">MIN(IF($G$2:$G$523 = G231,$E$2:$E$523,""))</f>
        <v>3019.3</v>
      </c>
      <c r="I231" s="99">
        <f t="array" ref="I231">MAX(IF($G$2:$G$523 = G231,$F$2:$F$523,""))</f>
        <v>3059</v>
      </c>
      <c r="J231" s="99" t="str">
        <f t="shared" si="10"/>
        <v>R66</v>
      </c>
      <c r="K231" s="99" t="s">
        <v>166</v>
      </c>
      <c r="L231" s="100">
        <v>2.378408396946563</v>
      </c>
      <c r="M231" s="100">
        <v>68.339371755725182</v>
      </c>
      <c r="N231" s="100">
        <v>118.3598465648855</v>
      </c>
      <c r="O231" s="100">
        <v>183.61922824427481</v>
      </c>
      <c r="P231" s="100">
        <v>0.24238320610687011</v>
      </c>
      <c r="Q231" s="100">
        <v>0.1062092824427481</v>
      </c>
      <c r="R231" s="100">
        <v>0.11850302290076339</v>
      </c>
      <c r="S231" s="100">
        <v>10145.905940458009</v>
      </c>
      <c r="T231" s="100">
        <v>6483.5663709923647</v>
      </c>
      <c r="U231" s="100">
        <v>1003.674174045802</v>
      </c>
      <c r="V231" s="100">
        <v>165.7294129770992</v>
      </c>
      <c r="W231" s="100">
        <v>0.47783053435114509</v>
      </c>
      <c r="X231" s="100">
        <v>3.5956969465648849</v>
      </c>
      <c r="Y231" s="100">
        <v>2.3060999999999998</v>
      </c>
      <c r="Z231" s="100">
        <v>71.761049999999997</v>
      </c>
      <c r="AA231" s="100">
        <v>126.50149999999999</v>
      </c>
      <c r="AB231" s="100">
        <v>152.80054999999999</v>
      </c>
      <c r="AC231" s="100">
        <v>0.28402500000000003</v>
      </c>
      <c r="AD231" s="100">
        <v>0.1235175</v>
      </c>
      <c r="AE231" s="100">
        <v>0.12377125</v>
      </c>
      <c r="AF231" s="100">
        <v>10217.348625000001</v>
      </c>
      <c r="AG231" s="100">
        <v>6612.1510250000001</v>
      </c>
      <c r="AH231" s="100">
        <v>758.08977500000003</v>
      </c>
      <c r="AI231" s="100">
        <v>184.97537500000001</v>
      </c>
      <c r="AJ231" s="100">
        <v>0.45115000000000011</v>
      </c>
      <c r="AK231" s="100">
        <v>2.9574750000000001</v>
      </c>
      <c r="AL231" s="111">
        <f t="shared" si="11"/>
        <v>0.14069744444444446</v>
      </c>
    </row>
    <row r="232" spans="1:38" x14ac:dyDescent="0.35">
      <c r="A232" s="14" t="s">
        <v>78</v>
      </c>
      <c r="B232" s="14">
        <v>4</v>
      </c>
      <c r="C232" s="98" t="s">
        <v>44</v>
      </c>
      <c r="D232" s="14">
        <v>1</v>
      </c>
      <c r="E232" s="14">
        <v>3090</v>
      </c>
      <c r="F232" s="14">
        <v>3090.8</v>
      </c>
      <c r="G232" s="99" t="str">
        <f t="shared" si="12"/>
        <v>R66S4</v>
      </c>
      <c r="H232" s="99">
        <f t="array" ref="H232">MIN(IF($G$2:$G$523 = G232,$E$2:$E$523,""))</f>
        <v>3090</v>
      </c>
      <c r="I232" s="99">
        <f t="array" ref="I232">MAX(IF($G$2:$G$523 = G232,$F$2:$F$523,""))</f>
        <v>3225.5</v>
      </c>
      <c r="J232" s="99" t="str">
        <f t="shared" si="10"/>
        <v>R66</v>
      </c>
      <c r="K232" s="99" t="s">
        <v>166</v>
      </c>
      <c r="L232" s="100">
        <v>2.667155730337079</v>
      </c>
      <c r="M232" s="100">
        <v>63.000518202247207</v>
      </c>
      <c r="N232" s="100">
        <v>114.1305280898877</v>
      </c>
      <c r="O232" s="100">
        <v>84.177965842696608</v>
      </c>
      <c r="P232" s="100">
        <v>2.567842696629212E-2</v>
      </c>
      <c r="Q232" s="112">
        <v>2.4562449438202259E-2</v>
      </c>
      <c r="R232" s="100">
        <v>4.2560298876404473E-2</v>
      </c>
      <c r="S232" s="100">
        <v>10603.756226067409</v>
      </c>
      <c r="T232" s="100">
        <v>6904.0799377528028</v>
      </c>
      <c r="U232" s="113">
        <v>2448.615310337078</v>
      </c>
      <c r="V232" s="100">
        <v>63.622289662921368</v>
      </c>
      <c r="W232" s="100">
        <v>0.92676044943820257</v>
      </c>
      <c r="X232" s="100">
        <v>4.9684451685393256</v>
      </c>
      <c r="Y232" s="100">
        <v>2.467133333333333</v>
      </c>
      <c r="Z232" s="100">
        <v>61.946399999999997</v>
      </c>
      <c r="AA232" s="100">
        <v>102.536</v>
      </c>
      <c r="AB232" s="100">
        <v>231.2945</v>
      </c>
      <c r="AC232" s="100">
        <v>1.7433333333333328E-2</v>
      </c>
      <c r="AD232" s="100">
        <v>4.7502000000000009E-2</v>
      </c>
      <c r="AE232" s="100">
        <v>7.2412666666666667E-2</v>
      </c>
      <c r="AF232" s="100">
        <v>10361.7194</v>
      </c>
      <c r="AG232" s="100">
        <v>6292.5986333333321</v>
      </c>
      <c r="AH232" s="100">
        <v>1872.0685333333331</v>
      </c>
      <c r="AI232" s="100">
        <v>220.31296666666671</v>
      </c>
      <c r="AJ232" s="100">
        <v>0.71233333333333337</v>
      </c>
      <c r="AK232" s="100">
        <v>5.2005333333333326</v>
      </c>
      <c r="AL232" s="111">
        <f t="shared" si="11"/>
        <v>0.10722124999999999</v>
      </c>
    </row>
    <row r="233" spans="1:38" x14ac:dyDescent="0.35">
      <c r="A233" s="14" t="s">
        <v>78</v>
      </c>
      <c r="B233" s="14">
        <v>4</v>
      </c>
      <c r="C233" s="98" t="s">
        <v>44</v>
      </c>
      <c r="D233" s="14">
        <v>2</v>
      </c>
      <c r="E233" s="14">
        <v>3124.5</v>
      </c>
      <c r="F233" s="14">
        <v>3125.1</v>
      </c>
      <c r="G233" s="99" t="str">
        <f t="shared" si="12"/>
        <v>R66S4</v>
      </c>
      <c r="H233" s="99">
        <f t="array" ref="H233">MIN(IF($G$2:$G$523 = G233,$E$2:$E$523,""))</f>
        <v>3090</v>
      </c>
      <c r="I233" s="99">
        <f t="array" ref="I233">MAX(IF($G$2:$G$523 = G233,$F$2:$F$523,""))</f>
        <v>3225.5</v>
      </c>
      <c r="J233" s="99" t="str">
        <f t="shared" si="10"/>
        <v>R66</v>
      </c>
      <c r="K233" s="99" t="s">
        <v>166</v>
      </c>
      <c r="L233" s="100">
        <v>2.667155730337079</v>
      </c>
      <c r="M233" s="100">
        <v>63.000518202247207</v>
      </c>
      <c r="N233" s="100">
        <v>114.1305280898877</v>
      </c>
      <c r="O233" s="100">
        <v>84.177965842696608</v>
      </c>
      <c r="P233" s="100">
        <v>2.567842696629212E-2</v>
      </c>
      <c r="Q233" s="100">
        <v>2.4562449438202259E-2</v>
      </c>
      <c r="R233" s="100">
        <v>4.2560298876404473E-2</v>
      </c>
      <c r="S233" s="100">
        <v>10603.756226067409</v>
      </c>
      <c r="T233" s="100">
        <v>6904.0799377528028</v>
      </c>
      <c r="U233" s="100">
        <v>2448.615310337078</v>
      </c>
      <c r="V233" s="100">
        <v>63.622289662921368</v>
      </c>
      <c r="W233" s="100">
        <v>0.92676044943820257</v>
      </c>
      <c r="X233" s="100">
        <v>4.9684451685393256</v>
      </c>
      <c r="Y233" s="100">
        <v>2.3820999999999999</v>
      </c>
      <c r="Z233" s="100">
        <v>64.523600000000002</v>
      </c>
      <c r="AA233" s="100">
        <v>116.6242</v>
      </c>
      <c r="AB233" s="100">
        <v>38.754800000000003</v>
      </c>
      <c r="AC233" s="100">
        <v>0.2064</v>
      </c>
      <c r="AD233" s="100">
        <v>7.9352000000000006E-2</v>
      </c>
      <c r="AE233" s="100">
        <v>0.12994700000000001</v>
      </c>
      <c r="AF233" s="100">
        <v>10472.796899999999</v>
      </c>
      <c r="AG233" s="100">
        <v>6853.5888999999997</v>
      </c>
      <c r="AH233" s="100">
        <v>1297.9078</v>
      </c>
      <c r="AI233" s="100">
        <v>77.034499999999994</v>
      </c>
      <c r="AJ233" s="100">
        <v>0.43880000000000002</v>
      </c>
      <c r="AK233" s="100">
        <v>3.8066</v>
      </c>
      <c r="AL233" s="111">
        <f t="shared" si="11"/>
        <v>0.10722124999999999</v>
      </c>
    </row>
    <row r="234" spans="1:38" x14ac:dyDescent="0.35">
      <c r="A234" s="14" t="s">
        <v>78</v>
      </c>
      <c r="B234" s="14">
        <v>4</v>
      </c>
      <c r="C234" s="98" t="s">
        <v>44</v>
      </c>
      <c r="D234" s="14">
        <v>3</v>
      </c>
      <c r="E234" s="14">
        <v>3141.5</v>
      </c>
      <c r="F234" s="14">
        <v>3142.1</v>
      </c>
      <c r="G234" s="99" t="str">
        <f t="shared" si="12"/>
        <v>R66S4</v>
      </c>
      <c r="H234" s="99">
        <f t="array" ref="H234">MIN(IF($G$2:$G$523 = G234,$E$2:$E$523,""))</f>
        <v>3090</v>
      </c>
      <c r="I234" s="99">
        <f t="array" ref="I234">MAX(IF($G$2:$G$523 = G234,$F$2:$F$523,""))</f>
        <v>3225.5</v>
      </c>
      <c r="J234" s="99" t="str">
        <f t="shared" si="10"/>
        <v>R66</v>
      </c>
      <c r="K234" s="99" t="s">
        <v>166</v>
      </c>
      <c r="L234" s="100">
        <v>2.667155730337079</v>
      </c>
      <c r="M234" s="100">
        <v>63.000518202247207</v>
      </c>
      <c r="N234" s="100">
        <v>114.1305280898877</v>
      </c>
      <c r="O234" s="100">
        <v>84.177965842696608</v>
      </c>
      <c r="P234" s="100">
        <v>2.567842696629212E-2</v>
      </c>
      <c r="Q234" s="100">
        <v>2.4562449438202259E-2</v>
      </c>
      <c r="R234" s="100">
        <v>4.2560298876404473E-2</v>
      </c>
      <c r="S234" s="100">
        <v>10603.756226067409</v>
      </c>
      <c r="T234" s="100">
        <v>6904.0799377528028</v>
      </c>
      <c r="U234" s="100">
        <v>2448.615310337078</v>
      </c>
      <c r="V234" s="100">
        <v>63.622289662921368</v>
      </c>
      <c r="W234" s="100">
        <v>0.92676044943820257</v>
      </c>
      <c r="X234" s="100">
        <v>4.9684451685393256</v>
      </c>
      <c r="Y234" s="100">
        <v>2.4037999999999999</v>
      </c>
      <c r="Z234" s="100">
        <v>66.411100000000005</v>
      </c>
      <c r="AA234" s="100">
        <v>111.1335</v>
      </c>
      <c r="AB234" s="100">
        <v>91.649599999999992</v>
      </c>
      <c r="AC234" s="100">
        <v>3.6650000000000002E-2</v>
      </c>
      <c r="AD234" s="100">
        <v>7.1354500000000001E-2</v>
      </c>
      <c r="AE234" s="100">
        <v>9.9213999999999997E-2</v>
      </c>
      <c r="AF234" s="100">
        <v>10562.4341</v>
      </c>
      <c r="AG234" s="100">
        <v>6429.9114000000009</v>
      </c>
      <c r="AH234" s="100">
        <v>1426.0808</v>
      </c>
      <c r="AI234" s="100">
        <v>119.8901</v>
      </c>
      <c r="AJ234" s="100">
        <v>0.53469999999999995</v>
      </c>
      <c r="AK234" s="100">
        <v>4.1105</v>
      </c>
      <c r="AL234" s="111">
        <f t="shared" si="11"/>
        <v>0.10722124999999999</v>
      </c>
    </row>
    <row r="235" spans="1:38" x14ac:dyDescent="0.35">
      <c r="A235" s="14" t="s">
        <v>78</v>
      </c>
      <c r="B235" s="14">
        <v>4</v>
      </c>
      <c r="C235" s="98" t="s">
        <v>44</v>
      </c>
      <c r="D235" s="14">
        <v>4</v>
      </c>
      <c r="E235" s="14">
        <v>3224.5</v>
      </c>
      <c r="F235" s="14">
        <v>3225.5</v>
      </c>
      <c r="G235" s="99" t="str">
        <f t="shared" si="12"/>
        <v>R66S4</v>
      </c>
      <c r="H235" s="99">
        <f t="array" ref="H235">MIN(IF($G$2:$G$523 = G235,$E$2:$E$523,""))</f>
        <v>3090</v>
      </c>
      <c r="I235" s="99">
        <f t="array" ref="I235">MAX(IF($G$2:$G$523 = G235,$F$2:$F$523,""))</f>
        <v>3225.5</v>
      </c>
      <c r="J235" s="99" t="str">
        <f t="shared" si="10"/>
        <v>R66</v>
      </c>
      <c r="K235" s="99" t="s">
        <v>166</v>
      </c>
      <c r="L235" s="100">
        <v>2.667155730337079</v>
      </c>
      <c r="M235" s="100">
        <v>63.000518202247207</v>
      </c>
      <c r="N235" s="100">
        <v>114.1305280898877</v>
      </c>
      <c r="O235" s="100">
        <v>84.177965842696608</v>
      </c>
      <c r="P235" s="100">
        <v>2.567842696629212E-2</v>
      </c>
      <c r="Q235" s="100">
        <v>2.4562449438202259E-2</v>
      </c>
      <c r="R235" s="100">
        <v>4.2560298876404473E-2</v>
      </c>
      <c r="S235" s="100">
        <v>10603.756226067409</v>
      </c>
      <c r="T235" s="100">
        <v>6904.0799377528028</v>
      </c>
      <c r="U235" s="100">
        <v>2448.615310337078</v>
      </c>
      <c r="V235" s="100">
        <v>63.622289662921368</v>
      </c>
      <c r="W235" s="100">
        <v>0.92676044943820257</v>
      </c>
      <c r="X235" s="100">
        <v>4.9684451685393256</v>
      </c>
      <c r="Y235" s="100">
        <v>2.4037000000000002</v>
      </c>
      <c r="Z235" s="100">
        <v>73.103033333333329</v>
      </c>
      <c r="AA235" s="100">
        <v>123.9946333333333</v>
      </c>
      <c r="AB235" s="100">
        <v>91.087299999999985</v>
      </c>
      <c r="AC235" s="100">
        <v>0.2288</v>
      </c>
      <c r="AD235" s="100">
        <v>0.1132093333333333</v>
      </c>
      <c r="AE235" s="100">
        <v>0.1273113333333333</v>
      </c>
      <c r="AF235" s="100">
        <v>10891.046233333331</v>
      </c>
      <c r="AG235" s="100">
        <v>6626.8545000000004</v>
      </c>
      <c r="AH235" s="100">
        <v>853.57073333333335</v>
      </c>
      <c r="AI235" s="100">
        <v>101.9492666666667</v>
      </c>
      <c r="AJ235" s="100">
        <v>0.4424333333333334</v>
      </c>
      <c r="AK235" s="100">
        <v>3.1482999999999999</v>
      </c>
      <c r="AL235" s="111">
        <f t="shared" si="11"/>
        <v>0.10722124999999999</v>
      </c>
    </row>
    <row r="236" spans="1:38" x14ac:dyDescent="0.35">
      <c r="A236" s="14" t="s">
        <v>78</v>
      </c>
      <c r="B236" s="14">
        <v>3</v>
      </c>
      <c r="C236" s="98" t="s">
        <v>44</v>
      </c>
      <c r="D236" s="14">
        <v>1</v>
      </c>
      <c r="E236" s="14">
        <v>3319.4</v>
      </c>
      <c r="F236" s="14">
        <v>3320.4</v>
      </c>
      <c r="G236" s="99" t="str">
        <f t="shared" si="12"/>
        <v>R66S3</v>
      </c>
      <c r="H236" s="99">
        <f t="array" ref="H236">MIN(IF($G$2:$G$523 = G236,$E$2:$E$523,""))</f>
        <v>3319.4</v>
      </c>
      <c r="I236" s="99">
        <f t="array" ref="I236">MAX(IF($G$2:$G$523 = G236,$F$2:$F$523,""))</f>
        <v>3389</v>
      </c>
      <c r="J236" s="99" t="str">
        <f t="shared" si="10"/>
        <v>R66</v>
      </c>
      <c r="K236" s="99" t="s">
        <v>166</v>
      </c>
      <c r="L236" s="100">
        <v>2.617254824561404</v>
      </c>
      <c r="M236" s="100">
        <v>67.198138596491219</v>
      </c>
      <c r="N236" s="100">
        <v>117.0979188596491</v>
      </c>
      <c r="O236" s="100">
        <v>111.9043530701754</v>
      </c>
      <c r="P236" s="100">
        <v>2.2021052631579E-2</v>
      </c>
      <c r="Q236" s="112">
        <v>3.1402583333333338E-2</v>
      </c>
      <c r="R236" s="100">
        <v>4.6872302631578953E-2</v>
      </c>
      <c r="S236" s="100">
        <v>11401.492654385969</v>
      </c>
      <c r="T236" s="100">
        <v>6975.1908754386004</v>
      </c>
      <c r="U236" s="113">
        <v>2303.5445337719279</v>
      </c>
      <c r="V236" s="100">
        <v>53.049883333333369</v>
      </c>
      <c r="W236" s="100">
        <v>0.89666929824561437</v>
      </c>
      <c r="X236" s="100">
        <v>4.2514714912280702</v>
      </c>
      <c r="Y236" s="100">
        <v>2.399166666666666</v>
      </c>
      <c r="Z236" s="100">
        <v>77.652699999999996</v>
      </c>
      <c r="AA236" s="100">
        <v>134.52623333333341</v>
      </c>
      <c r="AB236" s="100">
        <v>89.249466666666663</v>
      </c>
      <c r="AC236" s="100">
        <v>0.24526666666666669</v>
      </c>
      <c r="AD236" s="100">
        <v>0.1072306666666667</v>
      </c>
      <c r="AE236" s="100">
        <v>0.13205366666666671</v>
      </c>
      <c r="AF236" s="100">
        <v>11265.000333333341</v>
      </c>
      <c r="AG236" s="100">
        <v>6891.0676999999996</v>
      </c>
      <c r="AH236" s="100">
        <v>921.22953333333328</v>
      </c>
      <c r="AI236" s="100">
        <v>72.733366666666669</v>
      </c>
      <c r="AJ236" s="100">
        <v>0.43020000000000003</v>
      </c>
      <c r="AK236" s="100">
        <v>2.6120666666666672</v>
      </c>
      <c r="AL236" s="111">
        <f t="shared" si="11"/>
        <v>9.0776000000000009E-2</v>
      </c>
    </row>
    <row r="237" spans="1:38" x14ac:dyDescent="0.35">
      <c r="A237" s="14" t="s">
        <v>78</v>
      </c>
      <c r="B237" s="14">
        <v>3</v>
      </c>
      <c r="C237" s="98" t="s">
        <v>44</v>
      </c>
      <c r="D237" s="14">
        <v>2</v>
      </c>
      <c r="E237" s="14">
        <v>3362.4</v>
      </c>
      <c r="F237" s="14">
        <v>3363.4</v>
      </c>
      <c r="G237" s="99" t="str">
        <f t="shared" si="12"/>
        <v>R66S3</v>
      </c>
      <c r="H237" s="99">
        <f t="array" ref="H237">MIN(IF($G$2:$G$523 = G237,$E$2:$E$523,""))</f>
        <v>3319.4</v>
      </c>
      <c r="I237" s="99">
        <f t="array" ref="I237">MAX(IF($G$2:$G$523 = G237,$F$2:$F$523,""))</f>
        <v>3389</v>
      </c>
      <c r="J237" s="99" t="str">
        <f t="shared" si="10"/>
        <v>R66</v>
      </c>
      <c r="K237" s="99" t="s">
        <v>166</v>
      </c>
      <c r="L237" s="100">
        <v>2.617254824561404</v>
      </c>
      <c r="M237" s="100">
        <v>67.198138596491219</v>
      </c>
      <c r="N237" s="100">
        <v>117.0979188596491</v>
      </c>
      <c r="O237" s="100">
        <v>111.9043530701754</v>
      </c>
      <c r="P237" s="100">
        <v>2.2021052631579E-2</v>
      </c>
      <c r="Q237" s="100">
        <v>3.1402583333333338E-2</v>
      </c>
      <c r="R237" s="100">
        <v>4.6872302631578953E-2</v>
      </c>
      <c r="S237" s="100">
        <v>11401.492654385969</v>
      </c>
      <c r="T237" s="100">
        <v>6975.1908754386004</v>
      </c>
      <c r="U237" s="100">
        <v>2303.5445337719279</v>
      </c>
      <c r="V237" s="100">
        <v>53.049883333333369</v>
      </c>
      <c r="W237" s="100">
        <v>0.89666929824561437</v>
      </c>
      <c r="X237" s="100">
        <v>4.2514714912280702</v>
      </c>
      <c r="Y237" s="100">
        <v>2.5731000000000002</v>
      </c>
      <c r="Z237" s="100">
        <v>68.037866666666673</v>
      </c>
      <c r="AA237" s="100">
        <v>116.2576</v>
      </c>
      <c r="AB237" s="100">
        <v>117.50879999999999</v>
      </c>
      <c r="AC237" s="100">
        <v>2.0533333333333331E-2</v>
      </c>
      <c r="AD237" s="100">
        <v>4.5624333333333329E-2</v>
      </c>
      <c r="AE237" s="100">
        <v>7.715533333333334E-2</v>
      </c>
      <c r="AF237" s="100">
        <v>11442.9691</v>
      </c>
      <c r="AG237" s="100">
        <v>6858.1773999999996</v>
      </c>
      <c r="AH237" s="100">
        <v>1916.5258333333329</v>
      </c>
      <c r="AI237" s="100">
        <v>85.828333333333319</v>
      </c>
      <c r="AJ237" s="100">
        <v>0.66070000000000007</v>
      </c>
      <c r="AK237" s="100">
        <v>4.0688000000000004</v>
      </c>
      <c r="AL237" s="111">
        <f t="shared" si="11"/>
        <v>9.0776000000000009E-2</v>
      </c>
    </row>
    <row r="238" spans="1:38" x14ac:dyDescent="0.35">
      <c r="A238" s="14" t="s">
        <v>78</v>
      </c>
      <c r="B238" s="14">
        <v>3</v>
      </c>
      <c r="C238" s="98" t="s">
        <v>44</v>
      </c>
      <c r="D238" s="14">
        <v>3</v>
      </c>
      <c r="E238" s="14">
        <v>3388</v>
      </c>
      <c r="F238" s="14">
        <v>3389</v>
      </c>
      <c r="G238" s="99" t="str">
        <f t="shared" si="12"/>
        <v>R66S3</v>
      </c>
      <c r="H238" s="99">
        <f t="array" ref="H238">MIN(IF($G$2:$G$523 = G238,$E$2:$E$523,""))</f>
        <v>3319.4</v>
      </c>
      <c r="I238" s="99">
        <f t="array" ref="I238">MAX(IF($G$2:$G$523 = G238,$F$2:$F$523,""))</f>
        <v>3389</v>
      </c>
      <c r="J238" s="99" t="str">
        <f t="shared" si="10"/>
        <v>R66</v>
      </c>
      <c r="K238" s="99" t="s">
        <v>166</v>
      </c>
      <c r="L238" s="100">
        <v>2.617254824561404</v>
      </c>
      <c r="M238" s="100">
        <v>67.198138596491219</v>
      </c>
      <c r="N238" s="100">
        <v>117.0979188596491</v>
      </c>
      <c r="O238" s="100">
        <v>111.9043530701754</v>
      </c>
      <c r="P238" s="100">
        <v>2.2021052631579E-2</v>
      </c>
      <c r="Q238" s="100">
        <v>3.1402583333333338E-2</v>
      </c>
      <c r="R238" s="100">
        <v>4.6872302631578953E-2</v>
      </c>
      <c r="S238" s="100">
        <v>11401.492654385969</v>
      </c>
      <c r="T238" s="100">
        <v>6975.1908754386004</v>
      </c>
      <c r="U238" s="100">
        <v>2303.5445337719279</v>
      </c>
      <c r="V238" s="100">
        <v>53.049883333333369</v>
      </c>
      <c r="W238" s="100">
        <v>0.89666929824561437</v>
      </c>
      <c r="X238" s="100">
        <v>4.2514714912280702</v>
      </c>
      <c r="Y238" s="100">
        <v>2.6393</v>
      </c>
      <c r="Z238" s="100">
        <v>66.489199999999997</v>
      </c>
      <c r="AA238" s="100">
        <v>113.66240000000001</v>
      </c>
      <c r="AB238" s="100">
        <v>92.36569999999999</v>
      </c>
      <c r="AC238" s="100">
        <v>3.9133333333333332E-2</v>
      </c>
      <c r="AD238" s="100">
        <v>5.2284666666666667E-2</v>
      </c>
      <c r="AE238" s="100">
        <v>6.3118999999999995E-2</v>
      </c>
      <c r="AF238" s="100">
        <v>11546.30143333333</v>
      </c>
      <c r="AG238" s="100">
        <v>6897.1243333333332</v>
      </c>
      <c r="AH238" s="100">
        <v>1775.495733333333</v>
      </c>
      <c r="AI238" s="100">
        <v>42.826933333333329</v>
      </c>
      <c r="AJ238" s="100">
        <v>0.86446666666666661</v>
      </c>
      <c r="AK238" s="100">
        <v>4.4707666666666661</v>
      </c>
      <c r="AL238" s="111">
        <f t="shared" si="11"/>
        <v>9.0776000000000009E-2</v>
      </c>
    </row>
    <row r="239" spans="1:38" x14ac:dyDescent="0.35">
      <c r="A239" s="14" t="s">
        <v>78</v>
      </c>
      <c r="B239" s="14">
        <v>2</v>
      </c>
      <c r="C239" s="98" t="s">
        <v>44</v>
      </c>
      <c r="D239" s="14">
        <v>1</v>
      </c>
      <c r="E239" s="14">
        <v>3413.2</v>
      </c>
      <c r="F239" s="14">
        <v>3414</v>
      </c>
      <c r="G239" s="99" t="str">
        <f t="shared" si="12"/>
        <v>R66S2</v>
      </c>
      <c r="H239" s="99">
        <f t="array" ref="H239">MIN(IF($G$2:$G$523 = G239,$E$2:$E$523,""))</f>
        <v>3413.2</v>
      </c>
      <c r="I239" s="99">
        <f t="array" ref="I239">MAX(IF($G$2:$G$523 = G239,$F$2:$F$523,""))</f>
        <v>3462.6</v>
      </c>
      <c r="J239" s="99" t="str">
        <f t="shared" si="10"/>
        <v>R66</v>
      </c>
      <c r="K239" s="99" t="s">
        <v>166</v>
      </c>
      <c r="L239" s="100">
        <v>2.6428277777777769</v>
      </c>
      <c r="M239" s="100">
        <v>62.315353086419748</v>
      </c>
      <c r="N239" s="100">
        <v>110.98417962962969</v>
      </c>
      <c r="O239" s="100">
        <v>113.0486339506173</v>
      </c>
      <c r="P239" s="100">
        <v>5.6977160493827159E-2</v>
      </c>
      <c r="Q239" s="112">
        <v>4.9161512345678983E-2</v>
      </c>
      <c r="R239" s="100">
        <v>7.0671141975308646E-2</v>
      </c>
      <c r="S239" s="100">
        <v>11733.373311111111</v>
      </c>
      <c r="T239" s="100">
        <v>7239.5160364197573</v>
      </c>
      <c r="U239" s="113">
        <v>1909.436965432099</v>
      </c>
      <c r="V239" s="100">
        <v>62.482268518518516</v>
      </c>
      <c r="W239" s="100">
        <v>0.77376419753086434</v>
      </c>
      <c r="X239" s="100">
        <v>4.9443746913580258</v>
      </c>
      <c r="Y239" s="100">
        <v>2.7239499999999999</v>
      </c>
      <c r="Z239" s="100">
        <v>65.1965</v>
      </c>
      <c r="AA239" s="100">
        <v>117.6399</v>
      </c>
      <c r="AB239" s="100">
        <v>63.507099999999987</v>
      </c>
      <c r="AC239" s="100">
        <v>0.11045000000000001</v>
      </c>
      <c r="AD239" s="100">
        <v>4.3034500000000003E-2</v>
      </c>
      <c r="AE239" s="100">
        <v>8.3926000000000001E-2</v>
      </c>
      <c r="AF239" s="100">
        <v>11630.0049</v>
      </c>
      <c r="AG239" s="100">
        <v>7294.4582499999997</v>
      </c>
      <c r="AH239" s="100">
        <v>1962.9528499999999</v>
      </c>
      <c r="AI239" s="100">
        <v>27.947700000000001</v>
      </c>
      <c r="AJ239" s="100">
        <v>0.62295</v>
      </c>
      <c r="AK239" s="100">
        <v>4.4220499999999996</v>
      </c>
      <c r="AL239" s="111">
        <f t="shared" si="11"/>
        <v>9.3231083333333326E-2</v>
      </c>
    </row>
    <row r="240" spans="1:38" x14ac:dyDescent="0.35">
      <c r="A240" s="14" t="s">
        <v>78</v>
      </c>
      <c r="B240" s="14">
        <v>2</v>
      </c>
      <c r="C240" s="98" t="s">
        <v>44</v>
      </c>
      <c r="D240" s="14">
        <v>2</v>
      </c>
      <c r="E240" s="14">
        <v>3421.5</v>
      </c>
      <c r="F240" s="14">
        <v>3422.1</v>
      </c>
      <c r="G240" s="99" t="str">
        <f t="shared" si="12"/>
        <v>R66S2</v>
      </c>
      <c r="H240" s="99">
        <f t="array" ref="H240">MIN(IF($G$2:$G$523 = G240,$E$2:$E$523,""))</f>
        <v>3413.2</v>
      </c>
      <c r="I240" s="99">
        <f t="array" ref="I240">MAX(IF($G$2:$G$523 = G240,$F$2:$F$523,""))</f>
        <v>3462.6</v>
      </c>
      <c r="J240" s="99" t="str">
        <f t="shared" si="10"/>
        <v>R66</v>
      </c>
      <c r="K240" s="99" t="s">
        <v>166</v>
      </c>
      <c r="L240" s="100">
        <v>2.6428277777777769</v>
      </c>
      <c r="M240" s="100">
        <v>62.315353086419748</v>
      </c>
      <c r="N240" s="100">
        <v>110.98417962962969</v>
      </c>
      <c r="O240" s="100">
        <v>113.0486339506173</v>
      </c>
      <c r="P240" s="100">
        <v>5.6977160493827159E-2</v>
      </c>
      <c r="Q240" s="100">
        <v>4.9161512345678983E-2</v>
      </c>
      <c r="R240" s="100">
        <v>7.0671141975308646E-2</v>
      </c>
      <c r="S240" s="100">
        <v>11733.373311111111</v>
      </c>
      <c r="T240" s="100">
        <v>7239.5160364197573</v>
      </c>
      <c r="U240" s="100">
        <v>1909.436965432099</v>
      </c>
      <c r="V240" s="100">
        <v>62.482268518518516</v>
      </c>
      <c r="W240" s="100">
        <v>0.77376419753086434</v>
      </c>
      <c r="X240" s="100">
        <v>4.9443746913580258</v>
      </c>
      <c r="Y240" s="100">
        <v>2.4204500000000002</v>
      </c>
      <c r="Z240" s="100">
        <v>61.99485</v>
      </c>
      <c r="AA240" s="100">
        <v>105.09225000000001</v>
      </c>
      <c r="AB240" s="100">
        <v>189.21019999999999</v>
      </c>
      <c r="AC240" s="100">
        <v>0.20674999999999999</v>
      </c>
      <c r="AD240" s="100">
        <v>0.101838</v>
      </c>
      <c r="AE240" s="100">
        <v>0.101966</v>
      </c>
      <c r="AF240" s="100">
        <v>11684.7822</v>
      </c>
      <c r="AG240" s="100">
        <v>6877.5654500000001</v>
      </c>
      <c r="AH240" s="100">
        <v>986.31404999999995</v>
      </c>
      <c r="AI240" s="100">
        <v>188.0343</v>
      </c>
      <c r="AJ240" s="100">
        <v>0.52085000000000004</v>
      </c>
      <c r="AK240" s="100">
        <v>4.8552</v>
      </c>
      <c r="AL240" s="111">
        <f t="shared" si="11"/>
        <v>9.3231083333333326E-2</v>
      </c>
    </row>
    <row r="241" spans="1:38" x14ac:dyDescent="0.35">
      <c r="A241" s="14" t="s">
        <v>78</v>
      </c>
      <c r="B241" s="14">
        <v>2</v>
      </c>
      <c r="C241" s="98" t="s">
        <v>44</v>
      </c>
      <c r="D241" s="14">
        <v>3</v>
      </c>
      <c r="E241" s="14">
        <v>3435.7</v>
      </c>
      <c r="F241" s="14">
        <v>3436.5</v>
      </c>
      <c r="G241" s="99" t="str">
        <f t="shared" si="12"/>
        <v>R66S2</v>
      </c>
      <c r="H241" s="99">
        <f t="array" ref="H241">MIN(IF($G$2:$G$523 = G241,$E$2:$E$523,""))</f>
        <v>3413.2</v>
      </c>
      <c r="I241" s="99">
        <f t="array" ref="I241">MAX(IF($G$2:$G$523 = G241,$F$2:$F$523,""))</f>
        <v>3462.6</v>
      </c>
      <c r="J241" s="99" t="str">
        <f t="shared" si="10"/>
        <v>R66</v>
      </c>
      <c r="K241" s="99" t="s">
        <v>166</v>
      </c>
      <c r="L241" s="100">
        <v>2.6428277777777769</v>
      </c>
      <c r="M241" s="100">
        <v>62.315353086419748</v>
      </c>
      <c r="N241" s="100">
        <v>110.98417962962969</v>
      </c>
      <c r="O241" s="100">
        <v>113.0486339506173</v>
      </c>
      <c r="P241" s="100">
        <v>5.6977160493827159E-2</v>
      </c>
      <c r="Q241" s="100">
        <v>4.9161512345678983E-2</v>
      </c>
      <c r="R241" s="100">
        <v>7.0671141975308646E-2</v>
      </c>
      <c r="S241" s="100">
        <v>11733.373311111111</v>
      </c>
      <c r="T241" s="100">
        <v>7239.5160364197573</v>
      </c>
      <c r="U241" s="100">
        <v>1909.436965432099</v>
      </c>
      <c r="V241" s="100">
        <v>62.482268518518516</v>
      </c>
      <c r="W241" s="100">
        <v>0.77376419753086434</v>
      </c>
      <c r="X241" s="100">
        <v>4.9443746913580258</v>
      </c>
      <c r="Y241" s="100">
        <v>2.7926000000000002</v>
      </c>
      <c r="Z241" s="100">
        <v>62.717866666666673</v>
      </c>
      <c r="AA241" s="100">
        <v>109.54153333333331</v>
      </c>
      <c r="AB241" s="100">
        <v>80.428633333333337</v>
      </c>
      <c r="AC241" s="100">
        <v>7.7833333333333324E-2</v>
      </c>
      <c r="AD241" s="100">
        <v>4.4051666666666663E-2</v>
      </c>
      <c r="AE241" s="100">
        <v>8.3529999999999993E-2</v>
      </c>
      <c r="AF241" s="100">
        <v>11731.676766666669</v>
      </c>
      <c r="AG241" s="100">
        <v>7109.3271666666669</v>
      </c>
      <c r="AH241" s="100">
        <v>1945.894233333333</v>
      </c>
      <c r="AI241" s="100">
        <v>41.854866666666659</v>
      </c>
      <c r="AJ241" s="100">
        <v>0.73543333333333338</v>
      </c>
      <c r="AK241" s="100">
        <v>5.387833333333333</v>
      </c>
      <c r="AL241" s="111">
        <f t="shared" si="11"/>
        <v>9.3231083333333326E-2</v>
      </c>
    </row>
    <row r="242" spans="1:38" x14ac:dyDescent="0.35">
      <c r="A242" s="14" t="s">
        <v>78</v>
      </c>
      <c r="B242" s="14">
        <v>2</v>
      </c>
      <c r="C242" s="98" t="s">
        <v>44</v>
      </c>
      <c r="D242" s="14">
        <v>4</v>
      </c>
      <c r="E242" s="14">
        <v>3461.8</v>
      </c>
      <c r="F242" s="14">
        <v>3462.6</v>
      </c>
      <c r="G242" s="99" t="str">
        <f t="shared" si="12"/>
        <v>R66S2</v>
      </c>
      <c r="H242" s="99">
        <f t="array" ref="H242">MIN(IF($G$2:$G$523 = G242,$E$2:$E$523,""))</f>
        <v>3413.2</v>
      </c>
      <c r="I242" s="99">
        <f t="array" ref="I242">MAX(IF($G$2:$G$523 = G242,$F$2:$F$523,""))</f>
        <v>3462.6</v>
      </c>
      <c r="J242" s="99" t="str">
        <f t="shared" si="10"/>
        <v>R66</v>
      </c>
      <c r="K242" s="99" t="s">
        <v>166</v>
      </c>
      <c r="L242" s="100">
        <v>2.6428277777777769</v>
      </c>
      <c r="M242" s="100">
        <v>62.315353086419748</v>
      </c>
      <c r="N242" s="100">
        <v>110.98417962962969</v>
      </c>
      <c r="O242" s="100">
        <v>113.0486339506173</v>
      </c>
      <c r="P242" s="100">
        <v>5.6977160493827159E-2</v>
      </c>
      <c r="Q242" s="100">
        <v>4.9161512345678983E-2</v>
      </c>
      <c r="R242" s="100">
        <v>7.0671141975308646E-2</v>
      </c>
      <c r="S242" s="100">
        <v>11733.373311111111</v>
      </c>
      <c r="T242" s="100">
        <v>7239.5160364197573</v>
      </c>
      <c r="U242" s="100">
        <v>1909.436965432099</v>
      </c>
      <c r="V242" s="100">
        <v>62.482268518518516</v>
      </c>
      <c r="W242" s="100">
        <v>0.77376419753086434</v>
      </c>
      <c r="X242" s="100">
        <v>4.9443746913580258</v>
      </c>
      <c r="Y242" s="100">
        <v>2.4412666666666669</v>
      </c>
      <c r="Z242" s="100">
        <v>70.561366666666672</v>
      </c>
      <c r="AA242" s="100">
        <v>120.19936666666671</v>
      </c>
      <c r="AB242" s="100">
        <v>169.309</v>
      </c>
      <c r="AC242" s="100">
        <v>0.21213333333333331</v>
      </c>
      <c r="AD242" s="100">
        <v>0.1004036666666667</v>
      </c>
      <c r="AE242" s="100">
        <v>0.10350233333333329</v>
      </c>
      <c r="AF242" s="100">
        <v>11847.390299999999</v>
      </c>
      <c r="AG242" s="100">
        <v>6961.0879000000014</v>
      </c>
      <c r="AH242" s="100">
        <v>1006.4095</v>
      </c>
      <c r="AI242" s="100">
        <v>49.768166666666673</v>
      </c>
      <c r="AJ242" s="100">
        <v>0.51569999999999994</v>
      </c>
      <c r="AK242" s="100">
        <v>3.4832000000000001</v>
      </c>
      <c r="AL242" s="111">
        <f t="shared" si="11"/>
        <v>9.3231083333333326E-2</v>
      </c>
    </row>
    <row r="243" spans="1:38" x14ac:dyDescent="0.35">
      <c r="A243" s="14" t="s">
        <v>78</v>
      </c>
      <c r="B243" s="14">
        <v>1</v>
      </c>
      <c r="C243" s="98" t="s">
        <v>44</v>
      </c>
      <c r="D243" s="14">
        <v>1</v>
      </c>
      <c r="E243" s="14">
        <v>3498</v>
      </c>
      <c r="F243" s="14">
        <v>3498.8</v>
      </c>
      <c r="G243" s="99" t="str">
        <f t="shared" si="12"/>
        <v>R66S1</v>
      </c>
      <c r="H243" s="99">
        <f t="array" ref="H243">MIN(IF($G$2:$G$523 = G243,$E$2:$E$523,""))</f>
        <v>3498</v>
      </c>
      <c r="I243" s="99">
        <f t="array" ref="I243">MAX(IF($G$2:$G$523 = G243,$F$2:$F$523,""))</f>
        <v>3545.8</v>
      </c>
      <c r="J243" s="99" t="str">
        <f t="shared" si="10"/>
        <v>R66</v>
      </c>
      <c r="K243" s="99" t="s">
        <v>166</v>
      </c>
      <c r="L243" s="100">
        <v>2.7254573248407659</v>
      </c>
      <c r="M243" s="100">
        <v>61.560451592356678</v>
      </c>
      <c r="N243" s="100">
        <v>108.42460445859869</v>
      </c>
      <c r="O243" s="100">
        <v>64.42154394904459</v>
      </c>
      <c r="P243" s="100">
        <v>4.1584076433121009E-2</v>
      </c>
      <c r="Q243" s="112">
        <v>3.40270573248408E-2</v>
      </c>
      <c r="R243" s="100">
        <v>4.5365636942675133E-2</v>
      </c>
      <c r="S243" s="100">
        <v>12078.65783566879</v>
      </c>
      <c r="T243" s="100">
        <v>7286.5633146496766</v>
      </c>
      <c r="U243" s="113">
        <v>2240.8767808917182</v>
      </c>
      <c r="V243" s="100">
        <v>43.175788535031828</v>
      </c>
      <c r="W243" s="100">
        <v>0.86307197452229312</v>
      </c>
      <c r="X243" s="100">
        <v>5.5027898089172007</v>
      </c>
      <c r="Y243" s="100">
        <v>2.7998666666666669</v>
      </c>
      <c r="Z243" s="100">
        <v>58.028266666666667</v>
      </c>
      <c r="AA243" s="100">
        <v>102.3724333333333</v>
      </c>
      <c r="AB243" s="100">
        <v>50.577066666666667</v>
      </c>
      <c r="AC243" s="100">
        <v>8.0733333333333324E-2</v>
      </c>
      <c r="AD243" s="100">
        <v>5.7213666666666663E-2</v>
      </c>
      <c r="AE243" s="100">
        <v>6.7487000000000005E-2</v>
      </c>
      <c r="AF243" s="100">
        <v>11982.4007</v>
      </c>
      <c r="AG243" s="100">
        <v>7264.1542999999992</v>
      </c>
      <c r="AH243" s="100">
        <v>1678.391066666667</v>
      </c>
      <c r="AI243" s="100">
        <v>60.684766666666668</v>
      </c>
      <c r="AJ243" s="100">
        <v>0.73819999999999997</v>
      </c>
      <c r="AK243" s="100">
        <v>6.5518000000000001</v>
      </c>
      <c r="AL243" s="111">
        <f t="shared" si="11"/>
        <v>7.954944444444445E-2</v>
      </c>
    </row>
    <row r="244" spans="1:38" x14ac:dyDescent="0.35">
      <c r="A244" s="14" t="s">
        <v>78</v>
      </c>
      <c r="B244" s="14">
        <v>1</v>
      </c>
      <c r="C244" s="98" t="s">
        <v>44</v>
      </c>
      <c r="D244" s="14">
        <v>2</v>
      </c>
      <c r="E244" s="14">
        <v>3525.8</v>
      </c>
      <c r="F244" s="14">
        <v>3527</v>
      </c>
      <c r="G244" s="99" t="str">
        <f t="shared" si="12"/>
        <v>R66S1</v>
      </c>
      <c r="H244" s="99">
        <f t="array" ref="H244">MIN(IF($G$2:$G$523 = G244,$E$2:$E$523,""))</f>
        <v>3498</v>
      </c>
      <c r="I244" s="99">
        <f t="array" ref="I244">MAX(IF($G$2:$G$523 = G244,$F$2:$F$523,""))</f>
        <v>3545.8</v>
      </c>
      <c r="J244" s="99" t="str">
        <f t="shared" si="10"/>
        <v>R66</v>
      </c>
      <c r="K244" s="99" t="s">
        <v>166</v>
      </c>
      <c r="L244" s="100">
        <v>2.7254573248407659</v>
      </c>
      <c r="M244" s="100">
        <v>61.560451592356678</v>
      </c>
      <c r="N244" s="100">
        <v>108.42460445859869</v>
      </c>
      <c r="O244" s="100">
        <v>64.42154394904459</v>
      </c>
      <c r="P244" s="100">
        <v>4.1584076433121009E-2</v>
      </c>
      <c r="Q244" s="100">
        <v>3.40270573248408E-2</v>
      </c>
      <c r="R244" s="100">
        <v>4.5365636942675133E-2</v>
      </c>
      <c r="S244" s="100">
        <v>12078.65783566879</v>
      </c>
      <c r="T244" s="100">
        <v>7286.5633146496766</v>
      </c>
      <c r="U244" s="100">
        <v>2240.8767808917182</v>
      </c>
      <c r="V244" s="100">
        <v>43.175788535031828</v>
      </c>
      <c r="W244" s="100">
        <v>0.86307197452229312</v>
      </c>
      <c r="X244" s="100">
        <v>5.5027898089172007</v>
      </c>
      <c r="Y244" s="100">
        <v>2.7416749999999999</v>
      </c>
      <c r="Z244" s="100">
        <v>64.835875000000001</v>
      </c>
      <c r="AA244" s="100">
        <v>112.170475</v>
      </c>
      <c r="AB244" s="100">
        <v>46.291999999999987</v>
      </c>
      <c r="AC244" s="100">
        <v>0.1022</v>
      </c>
      <c r="AD244" s="100">
        <v>6.7736500000000005E-2</v>
      </c>
      <c r="AE244" s="100">
        <v>7.9383000000000009E-2</v>
      </c>
      <c r="AF244" s="100">
        <v>12103.4319</v>
      </c>
      <c r="AG244" s="100">
        <v>7157.5536999999986</v>
      </c>
      <c r="AH244" s="100">
        <v>1487.7376999999999</v>
      </c>
      <c r="AI244" s="100">
        <v>40.312750000000001</v>
      </c>
      <c r="AJ244" s="100">
        <v>0.65357500000000002</v>
      </c>
      <c r="AK244" s="100">
        <v>4.9010249999999997</v>
      </c>
      <c r="AL244" s="111">
        <f t="shared" si="11"/>
        <v>7.954944444444445E-2</v>
      </c>
    </row>
    <row r="245" spans="1:38" x14ac:dyDescent="0.35">
      <c r="A245" s="14" t="s">
        <v>78</v>
      </c>
      <c r="B245" s="14">
        <v>1</v>
      </c>
      <c r="C245" s="98" t="s">
        <v>44</v>
      </c>
      <c r="D245" s="14">
        <v>3</v>
      </c>
      <c r="E245" s="14">
        <v>3545</v>
      </c>
      <c r="F245" s="14">
        <v>3545.8</v>
      </c>
      <c r="G245" s="99" t="str">
        <f t="shared" si="12"/>
        <v>R66S1</v>
      </c>
      <c r="H245" s="99">
        <f t="array" ref="H245">MIN(IF($G$2:$G$523 = G245,$E$2:$E$523,""))</f>
        <v>3498</v>
      </c>
      <c r="I245" s="99">
        <f t="array" ref="I245">MAX(IF($G$2:$G$523 = G245,$F$2:$F$523,""))</f>
        <v>3545.8</v>
      </c>
      <c r="J245" s="99" t="str">
        <f t="shared" si="10"/>
        <v>R66</v>
      </c>
      <c r="K245" s="99" t="s">
        <v>166</v>
      </c>
      <c r="L245" s="100">
        <v>2.7254573248407659</v>
      </c>
      <c r="M245" s="100">
        <v>61.560451592356678</v>
      </c>
      <c r="N245" s="100">
        <v>108.42460445859869</v>
      </c>
      <c r="O245" s="100">
        <v>64.42154394904459</v>
      </c>
      <c r="P245" s="100">
        <v>4.1584076433121009E-2</v>
      </c>
      <c r="Q245" s="100">
        <v>3.40270573248408E-2</v>
      </c>
      <c r="R245" s="100">
        <v>4.5365636942675133E-2</v>
      </c>
      <c r="S245" s="100">
        <v>12078.65783566879</v>
      </c>
      <c r="T245" s="100">
        <v>7286.5633146496766</v>
      </c>
      <c r="U245" s="100">
        <v>2240.8767808917182</v>
      </c>
      <c r="V245" s="100">
        <v>43.175788535031828</v>
      </c>
      <c r="W245" s="100">
        <v>0.86307197452229312</v>
      </c>
      <c r="X245" s="100">
        <v>5.5027898089172007</v>
      </c>
      <c r="Y245" s="100">
        <v>2.7092000000000001</v>
      </c>
      <c r="Z245" s="100">
        <v>58.839700000000001</v>
      </c>
      <c r="AA245" s="100">
        <v>103.5998666666667</v>
      </c>
      <c r="AB245" s="100">
        <v>45.795833333333341</v>
      </c>
      <c r="AC245" s="100">
        <v>0.12606666666666669</v>
      </c>
      <c r="AD245" s="100">
        <v>8.2146333333333335E-2</v>
      </c>
      <c r="AE245" s="100">
        <v>9.1778333333333337E-2</v>
      </c>
      <c r="AF245" s="100">
        <v>12174.77766666667</v>
      </c>
      <c r="AG245" s="100">
        <v>7313.6612999999998</v>
      </c>
      <c r="AH245" s="100">
        <v>1255.9072333333329</v>
      </c>
      <c r="AI245" s="100">
        <v>49.755333333333333</v>
      </c>
      <c r="AJ245" s="100">
        <v>0.57466666666666666</v>
      </c>
      <c r="AK245" s="100">
        <v>6.0490666666666666</v>
      </c>
      <c r="AL245" s="111">
        <f t="shared" si="11"/>
        <v>7.954944444444445E-2</v>
      </c>
    </row>
    <row r="246" spans="1:38" x14ac:dyDescent="0.35">
      <c r="A246" s="14" t="s">
        <v>79</v>
      </c>
      <c r="B246" s="14">
        <v>8</v>
      </c>
      <c r="C246" s="98" t="s">
        <v>46</v>
      </c>
      <c r="D246" s="14">
        <v>1</v>
      </c>
      <c r="E246" s="14">
        <v>2942.4</v>
      </c>
      <c r="F246" s="14">
        <v>2943</v>
      </c>
      <c r="G246" s="99" t="str">
        <f t="shared" si="12"/>
        <v>R67S8</v>
      </c>
      <c r="H246" s="99">
        <f t="array" ref="H246">MIN(IF($G$2:$G$523 = G246,$E$2:$E$523,""))</f>
        <v>2942.4</v>
      </c>
      <c r="I246" s="99">
        <f t="array" ref="I246">MAX(IF($G$2:$G$523 = G246,$F$2:$F$523,""))</f>
        <v>2961.4</v>
      </c>
      <c r="J246" s="99" t="str">
        <f t="shared" si="10"/>
        <v>R67</v>
      </c>
      <c r="K246" s="99" t="s">
        <v>167</v>
      </c>
      <c r="L246" s="100">
        <v>2.4985080645161299</v>
      </c>
      <c r="M246" s="100">
        <v>84.830156451612908</v>
      </c>
      <c r="N246" s="100">
        <v>148.3492612903226</v>
      </c>
      <c r="O246" s="100">
        <v>104.377314516129</v>
      </c>
      <c r="P246" s="100">
        <v>0.13448350000000001</v>
      </c>
      <c r="Q246" s="112">
        <v>4.5395574193548373E-2</v>
      </c>
      <c r="R246" s="100">
        <v>8.3175441935483888E-2</v>
      </c>
      <c r="S246" s="100">
        <v>9392.2014290322622</v>
      </c>
      <c r="T246" s="100">
        <v>6249.6032548387093</v>
      </c>
      <c r="U246" s="113">
        <v>2004.449867741936</v>
      </c>
      <c r="V246" s="100">
        <v>20.62699677419355</v>
      </c>
      <c r="W246" s="100">
        <v>0.87096935483870974</v>
      </c>
      <c r="X246" s="100">
        <v>2.2458612903225812</v>
      </c>
      <c r="Y246" s="100">
        <v>2.4685999999999999</v>
      </c>
      <c r="Z246" s="100">
        <v>72.6571</v>
      </c>
      <c r="AA246" s="100">
        <v>118.49615</v>
      </c>
      <c r="AB246" s="100">
        <v>74.805449999999993</v>
      </c>
      <c r="AC246" s="100">
        <v>0.18829599999999999</v>
      </c>
      <c r="AD246" s="100">
        <v>7.2119199999999994E-2</v>
      </c>
      <c r="AE246" s="100">
        <v>8.3932649999999998E-2</v>
      </c>
      <c r="AF246" s="100">
        <v>9370.0708000000013</v>
      </c>
      <c r="AG246" s="100">
        <v>5973.9668000000001</v>
      </c>
      <c r="AH246" s="100">
        <v>1422.56825</v>
      </c>
      <c r="AI246" s="100">
        <v>48.499650000000003</v>
      </c>
      <c r="AJ246" s="100">
        <v>0.80115000000000003</v>
      </c>
      <c r="AK246" s="100">
        <v>3.4115000000000002</v>
      </c>
      <c r="AL246" s="111">
        <f t="shared" si="11"/>
        <v>9.311499166666666E-2</v>
      </c>
    </row>
    <row r="247" spans="1:38" x14ac:dyDescent="0.35">
      <c r="A247" s="14" t="s">
        <v>79</v>
      </c>
      <c r="B247" s="14">
        <v>8</v>
      </c>
      <c r="C247" s="98" t="s">
        <v>46</v>
      </c>
      <c r="D247" s="14">
        <v>2</v>
      </c>
      <c r="E247" s="14">
        <v>2952.8</v>
      </c>
      <c r="F247" s="14">
        <v>2954</v>
      </c>
      <c r="G247" s="99" t="str">
        <f t="shared" si="12"/>
        <v>R67S8</v>
      </c>
      <c r="H247" s="99">
        <f t="array" ref="H247">MIN(IF($G$2:$G$523 = G247,$E$2:$E$523,""))</f>
        <v>2942.4</v>
      </c>
      <c r="I247" s="99">
        <f t="array" ref="I247">MAX(IF($G$2:$G$523 = G247,$F$2:$F$523,""))</f>
        <v>2961.4</v>
      </c>
      <c r="J247" s="99" t="str">
        <f t="shared" si="10"/>
        <v>R67</v>
      </c>
      <c r="K247" s="99" t="s">
        <v>167</v>
      </c>
      <c r="L247" s="100">
        <v>2.4985080645161299</v>
      </c>
      <c r="M247" s="100">
        <v>84.830156451612908</v>
      </c>
      <c r="N247" s="100">
        <v>148.3492612903226</v>
      </c>
      <c r="O247" s="100">
        <v>104.377314516129</v>
      </c>
      <c r="P247" s="100">
        <v>0.13448350000000001</v>
      </c>
      <c r="Q247" s="100">
        <v>4.5395574193548373E-2</v>
      </c>
      <c r="R247" s="100">
        <v>8.3175441935483888E-2</v>
      </c>
      <c r="S247" s="100">
        <v>9392.2014290322622</v>
      </c>
      <c r="T247" s="100">
        <v>6249.6032548387093</v>
      </c>
      <c r="U247" s="100">
        <v>2004.449867741936</v>
      </c>
      <c r="V247" s="100">
        <v>20.62699677419355</v>
      </c>
      <c r="W247" s="100">
        <v>0.87096935483870974</v>
      </c>
      <c r="X247" s="100">
        <v>2.2458612903225812</v>
      </c>
      <c r="Y247" s="100">
        <v>2.4246750000000001</v>
      </c>
      <c r="Z247" s="100">
        <v>79.96405</v>
      </c>
      <c r="AA247" s="100">
        <v>133.8595</v>
      </c>
      <c r="AB247" s="100">
        <v>60.985600000000012</v>
      </c>
      <c r="AC247" s="100">
        <v>0.19523625</v>
      </c>
      <c r="AD247" s="100">
        <v>6.7583575000000007E-2</v>
      </c>
      <c r="AE247" s="100">
        <v>8.4729799999999994E-2</v>
      </c>
      <c r="AF247" s="100">
        <v>9400.5903500000004</v>
      </c>
      <c r="AG247" s="100">
        <v>6201.5448249999999</v>
      </c>
      <c r="AH247" s="100">
        <v>1498.3471750000001</v>
      </c>
      <c r="AI247" s="100">
        <v>63.584924999999998</v>
      </c>
      <c r="AJ247" s="100">
        <v>0.80034999999999989</v>
      </c>
      <c r="AK247" s="100">
        <v>2.4437000000000002</v>
      </c>
      <c r="AL247" s="111">
        <f t="shared" si="11"/>
        <v>9.311499166666666E-2</v>
      </c>
    </row>
    <row r="248" spans="1:38" x14ac:dyDescent="0.35">
      <c r="A248" s="14" t="s">
        <v>79</v>
      </c>
      <c r="B248" s="14">
        <v>8</v>
      </c>
      <c r="C248" s="98" t="s">
        <v>46</v>
      </c>
      <c r="D248" s="14">
        <v>3</v>
      </c>
      <c r="E248" s="14">
        <v>2960</v>
      </c>
      <c r="F248" s="14">
        <v>2961.4</v>
      </c>
      <c r="G248" s="99" t="str">
        <f t="shared" si="12"/>
        <v>R67S8</v>
      </c>
      <c r="H248" s="99">
        <f t="array" ref="H248">MIN(IF($G$2:$G$523 = G248,$E$2:$E$523,""))</f>
        <v>2942.4</v>
      </c>
      <c r="I248" s="99">
        <f t="array" ref="I248">MAX(IF($G$2:$G$523 = G248,$F$2:$F$523,""))</f>
        <v>2961.4</v>
      </c>
      <c r="J248" s="99" t="str">
        <f t="shared" si="10"/>
        <v>R67</v>
      </c>
      <c r="K248" s="99" t="s">
        <v>167</v>
      </c>
      <c r="L248" s="100">
        <v>2.4985080645161299</v>
      </c>
      <c r="M248" s="100">
        <v>84.830156451612908</v>
      </c>
      <c r="N248" s="100">
        <v>148.3492612903226</v>
      </c>
      <c r="O248" s="100">
        <v>104.377314516129</v>
      </c>
      <c r="P248" s="100">
        <v>0.13448350000000001</v>
      </c>
      <c r="Q248" s="100">
        <v>4.5395574193548373E-2</v>
      </c>
      <c r="R248" s="100">
        <v>8.3175441935483888E-2</v>
      </c>
      <c r="S248" s="100">
        <v>9392.2014290322622</v>
      </c>
      <c r="T248" s="100">
        <v>6249.6032548387093</v>
      </c>
      <c r="U248" s="100">
        <v>2004.449867741936</v>
      </c>
      <c r="V248" s="100">
        <v>20.62699677419355</v>
      </c>
      <c r="W248" s="100">
        <v>0.87096935483870974</v>
      </c>
      <c r="X248" s="100">
        <v>2.2458612903225812</v>
      </c>
      <c r="Y248" s="100">
        <v>2.3582000000000001</v>
      </c>
      <c r="Z248" s="100">
        <v>82.258849999999995</v>
      </c>
      <c r="AA248" s="100">
        <v>129.352825</v>
      </c>
      <c r="AB248" s="100">
        <v>77.646274999999989</v>
      </c>
      <c r="AC248" s="100">
        <v>0.23118150000000001</v>
      </c>
      <c r="AD248" s="100">
        <v>0.1051583</v>
      </c>
      <c r="AE248" s="100">
        <v>0.110682525</v>
      </c>
      <c r="AF248" s="100">
        <v>9442.6867750000001</v>
      </c>
      <c r="AG248" s="100">
        <v>5934.0850499999997</v>
      </c>
      <c r="AH248" s="100">
        <v>946.96482499999991</v>
      </c>
      <c r="AI248" s="100">
        <v>36.73865</v>
      </c>
      <c r="AJ248" s="100">
        <v>0.63009999999999999</v>
      </c>
      <c r="AK248" s="100">
        <v>2.4114249999999999</v>
      </c>
      <c r="AL248" s="111">
        <f t="shared" si="11"/>
        <v>9.311499166666666E-2</v>
      </c>
    </row>
    <row r="249" spans="1:38" x14ac:dyDescent="0.35">
      <c r="A249" s="14" t="s">
        <v>79</v>
      </c>
      <c r="B249" s="14">
        <v>7</v>
      </c>
      <c r="C249" s="98" t="s">
        <v>45</v>
      </c>
      <c r="D249" s="14">
        <v>1</v>
      </c>
      <c r="E249" s="14">
        <v>2982</v>
      </c>
      <c r="F249" s="14">
        <v>2983</v>
      </c>
      <c r="G249" s="99" t="str">
        <f t="shared" si="12"/>
        <v>R67S7</v>
      </c>
      <c r="H249" s="99">
        <f t="array" ref="H249">MIN(IF($G$2:$G$523 = G249,$E$2:$E$523,""))</f>
        <v>2982</v>
      </c>
      <c r="I249" s="99">
        <f t="array" ref="I249">MAX(IF($G$2:$G$523 = G249,$F$2:$F$523,""))</f>
        <v>3007</v>
      </c>
      <c r="J249" s="99" t="str">
        <f t="shared" si="10"/>
        <v>R67</v>
      </c>
      <c r="K249" s="99" t="s">
        <v>167</v>
      </c>
      <c r="L249" s="100">
        <v>2.6264158536585369</v>
      </c>
      <c r="M249" s="100">
        <v>68.892993902438988</v>
      </c>
      <c r="N249" s="100">
        <v>123.5629451219512</v>
      </c>
      <c r="O249" s="100">
        <v>37.048712195121936</v>
      </c>
      <c r="P249" s="100">
        <v>0.10257043902439029</v>
      </c>
      <c r="Q249" s="112">
        <v>4.6747458536585372E-2</v>
      </c>
      <c r="R249" s="100">
        <v>8.028337073170734E-2</v>
      </c>
      <c r="S249" s="100">
        <v>9553.4928682926802</v>
      </c>
      <c r="T249" s="100">
        <v>6380.8975426829275</v>
      </c>
      <c r="U249" s="113">
        <v>1914.1028060975621</v>
      </c>
      <c r="V249" s="100">
        <v>58.288268292682943</v>
      </c>
      <c r="W249" s="100">
        <v>0.69540121951219536</v>
      </c>
      <c r="X249" s="100">
        <v>4.5156134146341458</v>
      </c>
      <c r="Y249" s="100">
        <v>2.66</v>
      </c>
      <c r="Z249" s="100">
        <v>68.156233333333333</v>
      </c>
      <c r="AA249" s="100">
        <v>117.77946666666671</v>
      </c>
      <c r="AB249" s="100">
        <v>35.769066666666667</v>
      </c>
      <c r="AC249" s="100">
        <v>0.1127813333333333</v>
      </c>
      <c r="AD249" s="100">
        <v>6.644103333333333E-2</v>
      </c>
      <c r="AE249" s="100">
        <v>8.5485199999999997E-2</v>
      </c>
      <c r="AF249" s="100">
        <v>9509.3945000000003</v>
      </c>
      <c r="AG249" s="100">
        <v>6312.7794666666668</v>
      </c>
      <c r="AH249" s="100">
        <v>1511.6568</v>
      </c>
      <c r="AI249" s="100">
        <v>25.954000000000001</v>
      </c>
      <c r="AJ249" s="100">
        <v>0.61343333333333339</v>
      </c>
      <c r="AK249" s="100">
        <v>4.023133333333333</v>
      </c>
      <c r="AL249" s="111">
        <f t="shared" si="11"/>
        <v>9.0186244444444452E-2</v>
      </c>
    </row>
    <row r="250" spans="1:38" x14ac:dyDescent="0.35">
      <c r="A250" s="14" t="s">
        <v>79</v>
      </c>
      <c r="B250" s="14">
        <v>7</v>
      </c>
      <c r="C250" s="98" t="s">
        <v>45</v>
      </c>
      <c r="D250" s="14">
        <v>2</v>
      </c>
      <c r="E250" s="14">
        <v>2988</v>
      </c>
      <c r="F250" s="14">
        <v>2989</v>
      </c>
      <c r="G250" s="99" t="str">
        <f t="shared" si="12"/>
        <v>R67S7</v>
      </c>
      <c r="H250" s="99">
        <f t="array" ref="H250">MIN(IF($G$2:$G$523 = G250,$E$2:$E$523,""))</f>
        <v>2982</v>
      </c>
      <c r="I250" s="99">
        <f t="array" ref="I250">MAX(IF($G$2:$G$523 = G250,$F$2:$F$523,""))</f>
        <v>3007</v>
      </c>
      <c r="J250" s="99" t="str">
        <f t="shared" si="10"/>
        <v>R67</v>
      </c>
      <c r="K250" s="99" t="s">
        <v>167</v>
      </c>
      <c r="L250" s="100">
        <v>2.6264158536585369</v>
      </c>
      <c r="M250" s="100">
        <v>68.892993902438988</v>
      </c>
      <c r="N250" s="100">
        <v>123.5629451219512</v>
      </c>
      <c r="O250" s="100">
        <v>37.048712195121936</v>
      </c>
      <c r="P250" s="100">
        <v>0.10257043902439029</v>
      </c>
      <c r="Q250" s="100">
        <v>4.6747458536585372E-2</v>
      </c>
      <c r="R250" s="100">
        <v>8.028337073170734E-2</v>
      </c>
      <c r="S250" s="100">
        <v>9553.4928682926802</v>
      </c>
      <c r="T250" s="100">
        <v>6380.8975426829275</v>
      </c>
      <c r="U250" s="100">
        <v>1914.1028060975621</v>
      </c>
      <c r="V250" s="100">
        <v>58.288268292682943</v>
      </c>
      <c r="W250" s="100">
        <v>0.69540121951219536</v>
      </c>
      <c r="X250" s="100">
        <v>4.5156134146341458</v>
      </c>
      <c r="Y250" s="100">
        <v>2.4102666666666659</v>
      </c>
      <c r="Z250" s="100">
        <v>87.925333333333342</v>
      </c>
      <c r="AA250" s="100">
        <v>149.1616333333333</v>
      </c>
      <c r="AB250" s="100">
        <v>99.607300000000009</v>
      </c>
      <c r="AC250" s="100">
        <v>0.22279166666666661</v>
      </c>
      <c r="AD250" s="100">
        <v>7.3458666666666672E-2</v>
      </c>
      <c r="AE250" s="100">
        <v>0.1204071666666667</v>
      </c>
      <c r="AF250" s="100">
        <v>9542.0478666666659</v>
      </c>
      <c r="AG250" s="100">
        <v>6140.0395666666664</v>
      </c>
      <c r="AH250" s="100">
        <v>1391.264433333333</v>
      </c>
      <c r="AI250" s="100">
        <v>73.967366666666663</v>
      </c>
      <c r="AJ250" s="100">
        <v>0.45983333333333332</v>
      </c>
      <c r="AK250" s="100">
        <v>2.0249333333333328</v>
      </c>
      <c r="AL250" s="111">
        <f t="shared" si="11"/>
        <v>9.0186244444444452E-2</v>
      </c>
    </row>
    <row r="251" spans="1:38" x14ac:dyDescent="0.35">
      <c r="A251" s="14" t="s">
        <v>79</v>
      </c>
      <c r="B251" s="14">
        <v>7</v>
      </c>
      <c r="C251" s="98" t="s">
        <v>45</v>
      </c>
      <c r="D251" s="14">
        <v>3</v>
      </c>
      <c r="E251" s="14">
        <v>3006</v>
      </c>
      <c r="F251" s="14">
        <v>3007</v>
      </c>
      <c r="G251" s="99" t="str">
        <f t="shared" si="12"/>
        <v>R67S7</v>
      </c>
      <c r="H251" s="99">
        <f t="array" ref="H251">MIN(IF($G$2:$G$523 = G251,$E$2:$E$523,""))</f>
        <v>2982</v>
      </c>
      <c r="I251" s="99">
        <f t="array" ref="I251">MAX(IF($G$2:$G$523 = G251,$F$2:$F$523,""))</f>
        <v>3007</v>
      </c>
      <c r="J251" s="99" t="str">
        <f t="shared" si="10"/>
        <v>R67</v>
      </c>
      <c r="K251" s="99" t="s">
        <v>167</v>
      </c>
      <c r="L251" s="100">
        <v>2.6264158536585369</v>
      </c>
      <c r="M251" s="100">
        <v>68.892993902438988</v>
      </c>
      <c r="N251" s="100">
        <v>123.5629451219512</v>
      </c>
      <c r="O251" s="100">
        <v>37.048712195121936</v>
      </c>
      <c r="P251" s="100">
        <v>0.10257043902439029</v>
      </c>
      <c r="Q251" s="100">
        <v>4.6747458536585372E-2</v>
      </c>
      <c r="R251" s="100">
        <v>8.028337073170734E-2</v>
      </c>
      <c r="S251" s="100">
        <v>9553.4928682926802</v>
      </c>
      <c r="T251" s="100">
        <v>6380.8975426829275</v>
      </c>
      <c r="U251" s="100">
        <v>1914.1028060975621</v>
      </c>
      <c r="V251" s="100">
        <v>58.288268292682943</v>
      </c>
      <c r="W251" s="100">
        <v>0.69540121951219536</v>
      </c>
      <c r="X251" s="100">
        <v>4.5156134146341458</v>
      </c>
      <c r="Y251" s="100">
        <v>2.6846000000000001</v>
      </c>
      <c r="Z251" s="100">
        <v>63.262633333333333</v>
      </c>
      <c r="AA251" s="100">
        <v>111.6443</v>
      </c>
      <c r="AB251" s="100">
        <v>27.854433333333329</v>
      </c>
      <c r="AC251" s="100">
        <v>7.5940000000000007E-2</v>
      </c>
      <c r="AD251" s="100">
        <v>3.7746599999999998E-2</v>
      </c>
      <c r="AE251" s="100">
        <v>6.4666366666666655E-2</v>
      </c>
      <c r="AF251" s="100">
        <v>9625.501266666668</v>
      </c>
      <c r="AG251" s="100">
        <v>5892.897633333333</v>
      </c>
      <c r="AH251" s="100">
        <v>2080.3957</v>
      </c>
      <c r="AI251" s="100">
        <v>28.439599999999999</v>
      </c>
      <c r="AJ251" s="100">
        <v>0.7631</v>
      </c>
      <c r="AK251" s="100">
        <v>5.6843333333333339</v>
      </c>
      <c r="AL251" s="111">
        <f t="shared" si="11"/>
        <v>9.0186244444444452E-2</v>
      </c>
    </row>
    <row r="252" spans="1:38" x14ac:dyDescent="0.35">
      <c r="A252" s="14" t="s">
        <v>79</v>
      </c>
      <c r="B252" s="14">
        <v>6</v>
      </c>
      <c r="C252" s="98" t="s">
        <v>45</v>
      </c>
      <c r="D252" s="14">
        <v>1</v>
      </c>
      <c r="E252" s="14">
        <v>3053.6</v>
      </c>
      <c r="F252" s="14">
        <v>3054.4</v>
      </c>
      <c r="G252" s="99" t="str">
        <f t="shared" si="12"/>
        <v>R67S6</v>
      </c>
      <c r="H252" s="99">
        <f t="array" ref="H252">MIN(IF($G$2:$G$523 = G252,$E$2:$E$523,""))</f>
        <v>3053.6</v>
      </c>
      <c r="I252" s="99">
        <f t="array" ref="I252">MAX(IF($G$2:$G$523 = G252,$F$2:$F$523,""))</f>
        <v>3148</v>
      </c>
      <c r="J252" s="99" t="str">
        <f t="shared" si="10"/>
        <v>R67</v>
      </c>
      <c r="K252" s="99" t="s">
        <v>167</v>
      </c>
      <c r="L252" s="100">
        <v>2.745988064516129</v>
      </c>
      <c r="M252" s="100">
        <v>67.971569999999986</v>
      </c>
      <c r="N252" s="100">
        <v>126.556704516129</v>
      </c>
      <c r="O252" s="100">
        <v>31.80600870967746</v>
      </c>
      <c r="P252" s="100">
        <v>3.4987735483870963E-2</v>
      </c>
      <c r="Q252" s="112">
        <v>2.5385509032258051E-2</v>
      </c>
      <c r="R252" s="100">
        <v>6.0453277741935478E-2</v>
      </c>
      <c r="S252" s="100"/>
      <c r="T252" s="100"/>
      <c r="U252" s="113">
        <v>2403.8276499999988</v>
      </c>
      <c r="V252" s="100">
        <v>32.733657419354842</v>
      </c>
      <c r="W252" s="100">
        <v>0.89794387096774209</v>
      </c>
      <c r="X252" s="100"/>
      <c r="Y252" s="100">
        <v>2.5129999999999999</v>
      </c>
      <c r="Z252" s="100">
        <v>81.375900000000001</v>
      </c>
      <c r="AA252" s="100">
        <v>135.8544666666667</v>
      </c>
      <c r="AB252" s="100">
        <v>33.682399999999987</v>
      </c>
      <c r="AC252" s="100">
        <v>0.15387799999999999</v>
      </c>
      <c r="AD252" s="100">
        <v>6.7784833333333336E-2</v>
      </c>
      <c r="AE252" s="100">
        <v>0.1062438</v>
      </c>
      <c r="AF252" s="100">
        <v>9784.5097666666679</v>
      </c>
      <c r="AG252" s="100">
        <v>6498.4759333333341</v>
      </c>
      <c r="AH252" s="100">
        <v>1490.1908000000001</v>
      </c>
      <c r="AI252" s="100">
        <v>56.061500000000002</v>
      </c>
      <c r="AJ252" s="100">
        <v>0.52523333333333333</v>
      </c>
      <c r="AK252" s="100">
        <v>2.3426999999999998</v>
      </c>
      <c r="AL252" s="111">
        <f t="shared" si="11"/>
        <v>9.4130318749999997E-2</v>
      </c>
    </row>
    <row r="253" spans="1:38" x14ac:dyDescent="0.35">
      <c r="A253" s="14" t="s">
        <v>79</v>
      </c>
      <c r="B253" s="14">
        <v>6</v>
      </c>
      <c r="C253" s="98" t="s">
        <v>45</v>
      </c>
      <c r="D253" s="14">
        <v>2</v>
      </c>
      <c r="E253" s="14">
        <v>3072.4</v>
      </c>
      <c r="F253" s="14">
        <v>3073</v>
      </c>
      <c r="G253" s="99" t="str">
        <f t="shared" si="12"/>
        <v>R67S6</v>
      </c>
      <c r="H253" s="99">
        <f t="array" ref="H253">MIN(IF($G$2:$G$523 = G253,$E$2:$E$523,""))</f>
        <v>3053.6</v>
      </c>
      <c r="I253" s="99">
        <f t="array" ref="I253">MAX(IF($G$2:$G$523 = G253,$F$2:$F$523,""))</f>
        <v>3148</v>
      </c>
      <c r="J253" s="99" t="str">
        <f t="shared" si="10"/>
        <v>R67</v>
      </c>
      <c r="K253" s="99" t="s">
        <v>167</v>
      </c>
      <c r="L253" s="100">
        <v>2.745988064516129</v>
      </c>
      <c r="M253" s="100">
        <v>67.971569999999986</v>
      </c>
      <c r="N253" s="100">
        <v>126.556704516129</v>
      </c>
      <c r="O253" s="100">
        <v>31.80600870967746</v>
      </c>
      <c r="P253" s="100">
        <v>3.4987735483870963E-2</v>
      </c>
      <c r="Q253" s="100">
        <v>2.5385509032258051E-2</v>
      </c>
      <c r="R253" s="100">
        <v>6.0453277741935478E-2</v>
      </c>
      <c r="S253" s="100"/>
      <c r="T253" s="100"/>
      <c r="U253" s="100">
        <v>2403.8276499999988</v>
      </c>
      <c r="V253" s="100">
        <v>32.733657419354842</v>
      </c>
      <c r="W253" s="100">
        <v>0.89794387096774209</v>
      </c>
      <c r="X253" s="100"/>
      <c r="Y253" s="100">
        <v>2.5742500000000001</v>
      </c>
      <c r="Z253" s="100">
        <v>80.057299999999998</v>
      </c>
      <c r="AA253" s="100">
        <v>130.89895000000001</v>
      </c>
      <c r="AB253" s="100">
        <v>32.972549999999998</v>
      </c>
      <c r="AC253" s="100">
        <v>6.951750000000001E-2</v>
      </c>
      <c r="AD253" s="100">
        <v>3.5141199999999997E-2</v>
      </c>
      <c r="AE253" s="100">
        <v>6.0921999999999997E-2</v>
      </c>
      <c r="AF253" s="100">
        <v>9851.891599999999</v>
      </c>
      <c r="AG253" s="100">
        <v>6647.7624500000002</v>
      </c>
      <c r="AH253" s="100">
        <v>2145.4203499999999</v>
      </c>
      <c r="AI253" s="100">
        <v>185.62549999999999</v>
      </c>
      <c r="AJ253" s="100">
        <v>0.80489999999999995</v>
      </c>
      <c r="AK253" s="100">
        <v>2.3889</v>
      </c>
      <c r="AL253" s="111">
        <f t="shared" si="11"/>
        <v>9.4130318749999997E-2</v>
      </c>
    </row>
    <row r="254" spans="1:38" x14ac:dyDescent="0.35">
      <c r="A254" s="14" t="s">
        <v>79</v>
      </c>
      <c r="B254" s="14">
        <v>6</v>
      </c>
      <c r="C254" s="98" t="s">
        <v>45</v>
      </c>
      <c r="D254" s="14">
        <v>3</v>
      </c>
      <c r="E254" s="14">
        <v>3091</v>
      </c>
      <c r="F254" s="14">
        <v>3091.8</v>
      </c>
      <c r="G254" s="99" t="str">
        <f t="shared" si="12"/>
        <v>R67S6</v>
      </c>
      <c r="H254" s="99">
        <f t="array" ref="H254">MIN(IF($G$2:$G$523 = G254,$E$2:$E$523,""))</f>
        <v>3053.6</v>
      </c>
      <c r="I254" s="99">
        <f t="array" ref="I254">MAX(IF($G$2:$G$523 = G254,$F$2:$F$523,""))</f>
        <v>3148</v>
      </c>
      <c r="J254" s="99" t="str">
        <f t="shared" si="10"/>
        <v>R67</v>
      </c>
      <c r="K254" s="99" t="s">
        <v>167</v>
      </c>
      <c r="L254" s="100">
        <v>2.745988064516129</v>
      </c>
      <c r="M254" s="100">
        <v>67.971569999999986</v>
      </c>
      <c r="N254" s="100">
        <v>126.556704516129</v>
      </c>
      <c r="O254" s="100">
        <v>31.80600870967746</v>
      </c>
      <c r="P254" s="100">
        <v>3.4987735483870963E-2</v>
      </c>
      <c r="Q254" s="100">
        <v>2.5385509032258051E-2</v>
      </c>
      <c r="R254" s="100">
        <v>6.0453277741935478E-2</v>
      </c>
      <c r="S254" s="100"/>
      <c r="T254" s="100"/>
      <c r="U254" s="100">
        <v>2403.8276499999988</v>
      </c>
      <c r="V254" s="100">
        <v>32.733657419354842</v>
      </c>
      <c r="W254" s="100">
        <v>0.89794387096774209</v>
      </c>
      <c r="X254" s="100"/>
      <c r="Y254" s="100">
        <v>2.6852</v>
      </c>
      <c r="Z254" s="100">
        <v>76.441800000000001</v>
      </c>
      <c r="AA254" s="100">
        <v>158.8937</v>
      </c>
      <c r="AB254" s="100">
        <v>18.501449999999998</v>
      </c>
      <c r="AC254" s="100">
        <v>0.125338</v>
      </c>
      <c r="AD254" s="100">
        <v>6.0392500000000002E-2</v>
      </c>
      <c r="AE254" s="100">
        <v>9.1599050000000001E-2</v>
      </c>
      <c r="AF254" s="100">
        <v>9901.2943999999989</v>
      </c>
      <c r="AG254" s="100">
        <v>7144.6933499999996</v>
      </c>
      <c r="AH254" s="100">
        <v>1617.9889499999999</v>
      </c>
      <c r="AI254" s="100">
        <v>8.1454000000000004</v>
      </c>
      <c r="AJ254" s="100">
        <v>0.57794999999999996</v>
      </c>
      <c r="AK254" s="100">
        <v>2.2679</v>
      </c>
      <c r="AL254" s="111">
        <f t="shared" si="11"/>
        <v>9.4130318749999997E-2</v>
      </c>
    </row>
    <row r="255" spans="1:38" x14ac:dyDescent="0.35">
      <c r="A255" s="14" t="s">
        <v>79</v>
      </c>
      <c r="B255" s="14">
        <v>6</v>
      </c>
      <c r="C255" s="98" t="s">
        <v>45</v>
      </c>
      <c r="D255" s="14">
        <v>4</v>
      </c>
      <c r="E255" s="14">
        <v>3147</v>
      </c>
      <c r="F255" s="14">
        <v>3148</v>
      </c>
      <c r="G255" s="99" t="str">
        <f t="shared" si="12"/>
        <v>R67S6</v>
      </c>
      <c r="H255" s="99">
        <f t="array" ref="H255">MIN(IF($G$2:$G$523 = G255,$E$2:$E$523,""))</f>
        <v>3053.6</v>
      </c>
      <c r="I255" s="99">
        <f t="array" ref="I255">MAX(IF($G$2:$G$523 = G255,$F$2:$F$523,""))</f>
        <v>3148</v>
      </c>
      <c r="J255" s="99" t="str">
        <f t="shared" si="10"/>
        <v>R67</v>
      </c>
      <c r="K255" s="99" t="s">
        <v>167</v>
      </c>
      <c r="L255" s="100">
        <v>2.745988064516129</v>
      </c>
      <c r="M255" s="100">
        <v>67.971569999999986</v>
      </c>
      <c r="N255" s="100">
        <v>126.556704516129</v>
      </c>
      <c r="O255" s="100">
        <v>31.80600870967746</v>
      </c>
      <c r="P255" s="100">
        <v>3.4987735483870963E-2</v>
      </c>
      <c r="Q255" s="100">
        <v>2.5385509032258051E-2</v>
      </c>
      <c r="R255" s="100">
        <v>6.0453277741935478E-2</v>
      </c>
      <c r="S255" s="100"/>
      <c r="T255" s="100"/>
      <c r="U255" s="100">
        <v>2403.8276499999988</v>
      </c>
      <c r="V255" s="100">
        <v>32.733657419354842</v>
      </c>
      <c r="W255" s="100">
        <v>0.89794387096774209</v>
      </c>
      <c r="X255" s="100"/>
      <c r="Y255" s="100">
        <v>2.5324</v>
      </c>
      <c r="Z255" s="100">
        <v>93.526525000000007</v>
      </c>
      <c r="AA255" s="100">
        <v>174.2955</v>
      </c>
      <c r="AB255" s="100">
        <v>24.477900000000009</v>
      </c>
      <c r="AC255" s="100">
        <v>0.17925874999999999</v>
      </c>
      <c r="AD255" s="100">
        <v>7.7976275000000012E-2</v>
      </c>
      <c r="AE255" s="100">
        <v>0.117756425</v>
      </c>
      <c r="AF255" s="100">
        <v>10138.953125</v>
      </c>
      <c r="AG255" s="100">
        <v>6870.8228999999992</v>
      </c>
      <c r="AH255" s="100">
        <v>1327.172325</v>
      </c>
      <c r="AI255" s="100">
        <v>17.156475</v>
      </c>
      <c r="AJ255" s="100">
        <v>0.47494999999999998</v>
      </c>
      <c r="AK255" s="100">
        <v>1.573275</v>
      </c>
      <c r="AL255" s="111">
        <f t="shared" si="11"/>
        <v>9.4130318749999997E-2</v>
      </c>
    </row>
    <row r="256" spans="1:38" x14ac:dyDescent="0.35">
      <c r="A256" s="14" t="s">
        <v>79</v>
      </c>
      <c r="B256" s="14">
        <v>5</v>
      </c>
      <c r="C256" s="98" t="s">
        <v>80</v>
      </c>
      <c r="D256" s="14">
        <v>1</v>
      </c>
      <c r="E256" s="14">
        <v>3215.5</v>
      </c>
      <c r="F256" s="14">
        <v>3216.5</v>
      </c>
      <c r="G256" s="99" t="str">
        <f t="shared" si="12"/>
        <v>R67S5</v>
      </c>
      <c r="H256" s="99">
        <f t="array" ref="H256">MIN(IF($G$2:$G$523 = G256,$E$2:$E$523,""))</f>
        <v>3215.5</v>
      </c>
      <c r="I256" s="99">
        <f t="array" ref="I256">MAX(IF($G$2:$G$523 = G256,$F$2:$F$523,""))</f>
        <v>3247</v>
      </c>
      <c r="J256" s="99" t="str">
        <f t="shared" si="10"/>
        <v>R67</v>
      </c>
      <c r="K256" s="99" t="s">
        <v>167</v>
      </c>
      <c r="L256" s="100">
        <v>2.633094174757284</v>
      </c>
      <c r="M256" s="100">
        <v>62.555492233009723</v>
      </c>
      <c r="N256" s="100">
        <v>119.1867145631068</v>
      </c>
      <c r="O256" s="100">
        <v>91.210199029126215</v>
      </c>
      <c r="P256" s="100">
        <v>7.2428242718446598E-2</v>
      </c>
      <c r="Q256" s="112">
        <v>4.4495091262135911E-2</v>
      </c>
      <c r="R256" s="100">
        <v>6.7508808737864065E-2</v>
      </c>
      <c r="S256" s="100">
        <v>10468.352447572821</v>
      </c>
      <c r="T256" s="100">
        <v>6986.7483135922357</v>
      </c>
      <c r="U256" s="113">
        <v>2048.185561165049</v>
      </c>
      <c r="V256" s="100">
        <v>104.1934174757282</v>
      </c>
      <c r="W256" s="100">
        <v>0.79643786407766992</v>
      </c>
      <c r="X256" s="100">
        <v>4.7312514563106793</v>
      </c>
      <c r="Y256" s="100">
        <v>2.702833333333333</v>
      </c>
      <c r="Z256" s="100">
        <v>62.066966666666673</v>
      </c>
      <c r="AA256" s="100">
        <v>115.35063333333331</v>
      </c>
      <c r="AB256" s="100">
        <v>75.033533333333324</v>
      </c>
      <c r="AC256" s="100">
        <v>0.1122996666666667</v>
      </c>
      <c r="AD256" s="100">
        <v>8.2584466666666675E-2</v>
      </c>
      <c r="AE256" s="100">
        <v>8.5366966666666669E-2</v>
      </c>
      <c r="AF256" s="100">
        <v>10416.73893333333</v>
      </c>
      <c r="AG256" s="100">
        <v>6788.8919333333333</v>
      </c>
      <c r="AH256" s="100">
        <v>1254.7545</v>
      </c>
      <c r="AI256" s="100">
        <v>53.287933333333328</v>
      </c>
      <c r="AJ256" s="100">
        <v>0.61726666666666674</v>
      </c>
      <c r="AK256" s="100">
        <v>5.0560333333333327</v>
      </c>
      <c r="AL256" s="111">
        <f t="shared" si="11"/>
        <v>0.10430689999999999</v>
      </c>
    </row>
    <row r="257" spans="1:38" x14ac:dyDescent="0.35">
      <c r="A257" s="14" t="s">
        <v>79</v>
      </c>
      <c r="B257" s="14">
        <v>5</v>
      </c>
      <c r="C257" s="98" t="s">
        <v>80</v>
      </c>
      <c r="D257" s="14">
        <v>2</v>
      </c>
      <c r="E257" s="14">
        <v>3230.4</v>
      </c>
      <c r="F257" s="14">
        <v>3231.2</v>
      </c>
      <c r="G257" s="99" t="str">
        <f t="shared" si="12"/>
        <v>R67S5</v>
      </c>
      <c r="H257" s="99">
        <f t="array" ref="H257">MIN(IF($G$2:$G$523 = G257,$E$2:$E$523,""))</f>
        <v>3215.5</v>
      </c>
      <c r="I257" s="99">
        <f t="array" ref="I257">MAX(IF($G$2:$G$523 = G257,$F$2:$F$523,""))</f>
        <v>3247</v>
      </c>
      <c r="J257" s="99" t="str">
        <f t="shared" si="10"/>
        <v>R67</v>
      </c>
      <c r="K257" s="99" t="s">
        <v>167</v>
      </c>
      <c r="L257" s="100">
        <v>2.633094174757284</v>
      </c>
      <c r="M257" s="100">
        <v>62.555492233009723</v>
      </c>
      <c r="N257" s="100">
        <v>119.1867145631068</v>
      </c>
      <c r="O257" s="100">
        <v>91.210199029126215</v>
      </c>
      <c r="P257" s="100">
        <v>7.2428242718446598E-2</v>
      </c>
      <c r="Q257" s="100">
        <v>4.4495091262135911E-2</v>
      </c>
      <c r="R257" s="100">
        <v>6.7508808737864065E-2</v>
      </c>
      <c r="S257" s="100">
        <v>10468.352447572821</v>
      </c>
      <c r="T257" s="100">
        <v>6986.7483135922357</v>
      </c>
      <c r="U257" s="100">
        <v>2048.185561165049</v>
      </c>
      <c r="V257" s="100">
        <v>104.1934174757282</v>
      </c>
      <c r="W257" s="100">
        <v>0.79643786407766992</v>
      </c>
      <c r="X257" s="100">
        <v>4.7312514563106793</v>
      </c>
      <c r="Y257" s="100">
        <v>2.3233999999999999</v>
      </c>
      <c r="Z257" s="100">
        <v>75.426999999999992</v>
      </c>
      <c r="AA257" s="100">
        <v>139.0601666666667</v>
      </c>
      <c r="AB257" s="100">
        <v>175.31846666666669</v>
      </c>
      <c r="AC257" s="100">
        <v>0.157217</v>
      </c>
      <c r="AD257" s="100">
        <v>7.5918633333333332E-2</v>
      </c>
      <c r="AE257" s="100">
        <v>9.5011733333333334E-2</v>
      </c>
      <c r="AF257" s="100">
        <v>10481.71713333333</v>
      </c>
      <c r="AG257" s="100">
        <v>6694.2727999999997</v>
      </c>
      <c r="AH257" s="100">
        <v>1358.6066000000001</v>
      </c>
      <c r="AI257" s="100">
        <v>32.796866666666673</v>
      </c>
      <c r="AJ257" s="100">
        <v>0.55103333333333326</v>
      </c>
      <c r="AK257" s="100">
        <v>2.649866666666667</v>
      </c>
      <c r="AL257" s="111">
        <f t="shared" si="11"/>
        <v>0.10430689999999999</v>
      </c>
    </row>
    <row r="258" spans="1:38" x14ac:dyDescent="0.35">
      <c r="A258" s="14" t="s">
        <v>79</v>
      </c>
      <c r="B258" s="14">
        <v>5</v>
      </c>
      <c r="C258" s="98" t="s">
        <v>80</v>
      </c>
      <c r="D258" s="14">
        <v>3</v>
      </c>
      <c r="E258" s="14">
        <v>3245.6</v>
      </c>
      <c r="F258" s="14">
        <v>3247</v>
      </c>
      <c r="G258" s="99" t="str">
        <f t="shared" si="12"/>
        <v>R67S5</v>
      </c>
      <c r="H258" s="99">
        <f t="array" ref="H258">MIN(IF($G$2:$G$523 = G258,$E$2:$E$523,""))</f>
        <v>3215.5</v>
      </c>
      <c r="I258" s="99">
        <f t="array" ref="I258">MAX(IF($G$2:$G$523 = G258,$F$2:$F$523,""))</f>
        <v>3247</v>
      </c>
      <c r="J258" s="99" t="str">
        <f t="shared" si="10"/>
        <v>R67</v>
      </c>
      <c r="K258" s="99" t="s">
        <v>167</v>
      </c>
      <c r="L258" s="100">
        <v>2.633094174757284</v>
      </c>
      <c r="M258" s="100">
        <v>62.555492233009723</v>
      </c>
      <c r="N258" s="100">
        <v>119.1867145631068</v>
      </c>
      <c r="O258" s="100">
        <v>91.210199029126215</v>
      </c>
      <c r="P258" s="100">
        <v>7.2428242718446598E-2</v>
      </c>
      <c r="Q258" s="100">
        <v>4.4495091262135911E-2</v>
      </c>
      <c r="R258" s="100">
        <v>6.7508808737864065E-2</v>
      </c>
      <c r="S258" s="100">
        <v>10468.352447572821</v>
      </c>
      <c r="T258" s="100">
        <v>6986.7483135922357</v>
      </c>
      <c r="U258" s="100">
        <v>2048.185561165049</v>
      </c>
      <c r="V258" s="100">
        <v>104.1934174757282</v>
      </c>
      <c r="W258" s="100">
        <v>0.79643786407766992</v>
      </c>
      <c r="X258" s="100">
        <v>4.7312514563106793</v>
      </c>
      <c r="Y258" s="100">
        <v>2.2125750000000002</v>
      </c>
      <c r="Z258" s="100">
        <v>78.746375</v>
      </c>
      <c r="AA258" s="100">
        <v>135.39817500000001</v>
      </c>
      <c r="AB258" s="100">
        <v>143.00630000000001</v>
      </c>
      <c r="AC258" s="100">
        <v>0.31384725000000002</v>
      </c>
      <c r="AD258" s="100">
        <v>0.133888275</v>
      </c>
      <c r="AE258" s="100">
        <v>0.13254199999999999</v>
      </c>
      <c r="AF258" s="100">
        <v>10534.112800000001</v>
      </c>
      <c r="AG258" s="100">
        <v>6891.3429999999998</v>
      </c>
      <c r="AH258" s="100">
        <v>648.90954999999997</v>
      </c>
      <c r="AI258" s="100">
        <v>214.30417499999999</v>
      </c>
      <c r="AJ258" s="100">
        <v>0.42235</v>
      </c>
      <c r="AK258" s="100">
        <v>2.1166749999999999</v>
      </c>
      <c r="AL258" s="111">
        <f t="shared" si="11"/>
        <v>0.10430689999999999</v>
      </c>
    </row>
    <row r="259" spans="1:38" x14ac:dyDescent="0.35">
      <c r="A259" s="14" t="s">
        <v>79</v>
      </c>
      <c r="B259" s="14">
        <v>4</v>
      </c>
      <c r="C259" s="98" t="s">
        <v>44</v>
      </c>
      <c r="D259" s="14">
        <v>1</v>
      </c>
      <c r="E259" s="14">
        <v>3273.2</v>
      </c>
      <c r="F259" s="14">
        <v>3274</v>
      </c>
      <c r="G259" s="99" t="str">
        <f t="shared" si="12"/>
        <v>R67S4</v>
      </c>
      <c r="H259" s="99">
        <f t="array" ref="H259">MIN(IF($G$2:$G$523 = G259,$E$2:$E$523,""))</f>
        <v>3273.2</v>
      </c>
      <c r="I259" s="99">
        <f t="array" ref="I259">MAX(IF($G$2:$G$523 = G259,$F$2:$F$523,""))</f>
        <v>3317.6</v>
      </c>
      <c r="J259" s="99" t="str">
        <f t="shared" ref="J259:J322" si="13">CONCATENATE("R",RIGHT(A259,2))</f>
        <v>R67</v>
      </c>
      <c r="K259" s="99" t="s">
        <v>167</v>
      </c>
      <c r="L259" s="100">
        <v>2.3918034246575361</v>
      </c>
      <c r="M259" s="100">
        <v>66.249033561643841</v>
      </c>
      <c r="N259" s="100">
        <v>110.7454342465753</v>
      </c>
      <c r="O259" s="100">
        <v>234.4522643835615</v>
      </c>
      <c r="P259" s="100">
        <v>0.1006621712328767</v>
      </c>
      <c r="Q259" s="112">
        <v>6.6212559589041098E-2</v>
      </c>
      <c r="R259" s="100">
        <v>8.1215544520547925E-2</v>
      </c>
      <c r="S259" s="100">
        <v>10748.98845958904</v>
      </c>
      <c r="T259" s="100">
        <v>6574.4827458904119</v>
      </c>
      <c r="U259" s="113">
        <v>1530.248145890411</v>
      </c>
      <c r="V259" s="100">
        <v>169.40328561643841</v>
      </c>
      <c r="W259" s="100">
        <v>0.6358006849315071</v>
      </c>
      <c r="X259" s="100">
        <v>4.0369636986301343</v>
      </c>
      <c r="Y259" s="100">
        <v>2.3807</v>
      </c>
      <c r="Z259" s="100">
        <v>66.573566666666665</v>
      </c>
      <c r="AA259" s="100">
        <v>108.89223333333329</v>
      </c>
      <c r="AB259" s="100">
        <v>217.34593333333339</v>
      </c>
      <c r="AC259" s="100">
        <v>2.076766666666667E-2</v>
      </c>
      <c r="AD259" s="100">
        <v>4.6759699999999987E-2</v>
      </c>
      <c r="AE259" s="100">
        <v>7.7066933333333323E-2</v>
      </c>
      <c r="AF259" s="100">
        <v>10665.26823333333</v>
      </c>
      <c r="AG259" s="100">
        <v>6479.2107666666661</v>
      </c>
      <c r="AH259" s="100">
        <v>1886.9506666666671</v>
      </c>
      <c r="AI259" s="100">
        <v>233.64123333333339</v>
      </c>
      <c r="AJ259" s="100">
        <v>0.65439999999999998</v>
      </c>
      <c r="AK259" s="100">
        <v>4.0186999999999999</v>
      </c>
      <c r="AL259" s="111">
        <f t="shared" ref="AL259:AL322" si="14">AVERAGEIF($G$2:$G$466,G259,$AE$2:$AE$466)</f>
        <v>7.8441258333333333E-2</v>
      </c>
    </row>
    <row r="260" spans="1:38" x14ac:dyDescent="0.35">
      <c r="A260" s="14" t="s">
        <v>79</v>
      </c>
      <c r="B260" s="14">
        <v>4</v>
      </c>
      <c r="C260" s="98" t="s">
        <v>44</v>
      </c>
      <c r="D260" s="14">
        <v>2</v>
      </c>
      <c r="E260" s="14">
        <v>3284.2</v>
      </c>
      <c r="F260" s="14">
        <v>3285</v>
      </c>
      <c r="G260" s="99" t="str">
        <f t="shared" si="12"/>
        <v>R67S4</v>
      </c>
      <c r="H260" s="99">
        <f t="array" ref="H260">MIN(IF($G$2:$G$523 = G260,$E$2:$E$523,""))</f>
        <v>3273.2</v>
      </c>
      <c r="I260" s="99">
        <f t="array" ref="I260">MAX(IF($G$2:$G$523 = G260,$F$2:$F$523,""))</f>
        <v>3317.6</v>
      </c>
      <c r="J260" s="99" t="str">
        <f t="shared" si="13"/>
        <v>R67</v>
      </c>
      <c r="K260" s="99" t="s">
        <v>167</v>
      </c>
      <c r="L260" s="100">
        <v>2.3918034246575361</v>
      </c>
      <c r="M260" s="100">
        <v>66.249033561643841</v>
      </c>
      <c r="N260" s="100">
        <v>110.7454342465753</v>
      </c>
      <c r="O260" s="100">
        <v>234.4522643835615</v>
      </c>
      <c r="P260" s="100">
        <v>0.1006621712328767</v>
      </c>
      <c r="Q260" s="100">
        <v>6.6212559589041098E-2</v>
      </c>
      <c r="R260" s="100">
        <v>8.1215544520547925E-2</v>
      </c>
      <c r="S260" s="100">
        <v>10748.98845958904</v>
      </c>
      <c r="T260" s="100">
        <v>6574.4827458904119</v>
      </c>
      <c r="U260" s="100">
        <v>1530.248145890411</v>
      </c>
      <c r="V260" s="100">
        <v>169.40328561643841</v>
      </c>
      <c r="W260" s="100">
        <v>0.6358006849315071</v>
      </c>
      <c r="X260" s="100">
        <v>4.0369636986301343</v>
      </c>
      <c r="Y260" s="100">
        <v>2.3972333333333329</v>
      </c>
      <c r="Z260" s="100">
        <v>66.120366666666669</v>
      </c>
      <c r="AA260" s="100">
        <v>110.131</v>
      </c>
      <c r="AB260" s="100">
        <v>235.0392333333333</v>
      </c>
      <c r="AC260" s="100">
        <v>0.14592233333333329</v>
      </c>
      <c r="AD260" s="100">
        <v>6.4341733333333331E-2</v>
      </c>
      <c r="AE260" s="100">
        <v>8.18749E-2</v>
      </c>
      <c r="AF260" s="100">
        <v>10705.956399999999</v>
      </c>
      <c r="AG260" s="100">
        <v>6555.9339</v>
      </c>
      <c r="AH260" s="100">
        <v>1548.7835</v>
      </c>
      <c r="AI260" s="100">
        <v>156.54446666666669</v>
      </c>
      <c r="AJ260" s="100">
        <v>0.62383333333333335</v>
      </c>
      <c r="AK260" s="100">
        <v>4.0606999999999998</v>
      </c>
      <c r="AL260" s="111">
        <f t="shared" si="14"/>
        <v>7.8441258333333333E-2</v>
      </c>
    </row>
    <row r="261" spans="1:38" x14ac:dyDescent="0.35">
      <c r="A261" s="14" t="s">
        <v>79</v>
      </c>
      <c r="B261" s="14">
        <v>4</v>
      </c>
      <c r="C261" s="98" t="s">
        <v>44</v>
      </c>
      <c r="D261" s="14">
        <v>3</v>
      </c>
      <c r="E261" s="14">
        <v>3302</v>
      </c>
      <c r="F261" s="14">
        <v>3302.8</v>
      </c>
      <c r="G261" s="99" t="str">
        <f t="shared" si="12"/>
        <v>R67S4</v>
      </c>
      <c r="H261" s="99">
        <f t="array" ref="H261">MIN(IF($G$2:$G$523 = G261,$E$2:$E$523,""))</f>
        <v>3273.2</v>
      </c>
      <c r="I261" s="99">
        <f t="array" ref="I261">MAX(IF($G$2:$G$523 = G261,$F$2:$F$523,""))</f>
        <v>3317.6</v>
      </c>
      <c r="J261" s="99" t="str">
        <f t="shared" si="13"/>
        <v>R67</v>
      </c>
      <c r="K261" s="99" t="s">
        <v>167</v>
      </c>
      <c r="L261" s="100">
        <v>2.3918034246575361</v>
      </c>
      <c r="M261" s="100">
        <v>66.249033561643841</v>
      </c>
      <c r="N261" s="100">
        <v>110.7454342465753</v>
      </c>
      <c r="O261" s="100">
        <v>234.4522643835615</v>
      </c>
      <c r="P261" s="100">
        <v>0.1006621712328767</v>
      </c>
      <c r="Q261" s="100">
        <v>6.6212559589041098E-2</v>
      </c>
      <c r="R261" s="100">
        <v>8.1215544520547925E-2</v>
      </c>
      <c r="S261" s="100">
        <v>10748.98845958904</v>
      </c>
      <c r="T261" s="100">
        <v>6574.4827458904119</v>
      </c>
      <c r="U261" s="100">
        <v>1530.248145890411</v>
      </c>
      <c r="V261" s="100">
        <v>169.40328561643841</v>
      </c>
      <c r="W261" s="100">
        <v>0.6358006849315071</v>
      </c>
      <c r="X261" s="100">
        <v>4.0369636986301343</v>
      </c>
      <c r="Y261" s="100">
        <v>2.39655</v>
      </c>
      <c r="Z261" s="100">
        <v>65.024750000000012</v>
      </c>
      <c r="AA261" s="100">
        <v>112.70435000000001</v>
      </c>
      <c r="AB261" s="100">
        <v>243.86770000000001</v>
      </c>
      <c r="AC261" s="100">
        <v>0.12464</v>
      </c>
      <c r="AD261" s="100">
        <v>6.8662749999999995E-2</v>
      </c>
      <c r="AE261" s="100">
        <v>7.4149800000000002E-2</v>
      </c>
      <c r="AF261" s="100">
        <v>10769.90625</v>
      </c>
      <c r="AG261" s="100">
        <v>6725.3606</v>
      </c>
      <c r="AH261" s="100">
        <v>1471.2579000000001</v>
      </c>
      <c r="AI261" s="100">
        <v>130.62309999999999</v>
      </c>
      <c r="AJ261" s="100">
        <v>0.67175000000000007</v>
      </c>
      <c r="AK261" s="100">
        <v>4.0671499999999998</v>
      </c>
      <c r="AL261" s="111">
        <f t="shared" si="14"/>
        <v>7.8441258333333333E-2</v>
      </c>
    </row>
    <row r="262" spans="1:38" x14ac:dyDescent="0.35">
      <c r="A262" s="14" t="s">
        <v>79</v>
      </c>
      <c r="B262" s="14">
        <v>4</v>
      </c>
      <c r="C262" s="98" t="s">
        <v>44</v>
      </c>
      <c r="D262" s="14">
        <v>4</v>
      </c>
      <c r="E262" s="14">
        <v>3316.8</v>
      </c>
      <c r="F262" s="14">
        <v>3317.6</v>
      </c>
      <c r="G262" s="99" t="str">
        <f t="shared" si="12"/>
        <v>R67S4</v>
      </c>
      <c r="H262" s="99">
        <f t="array" ref="H262">MIN(IF($G$2:$G$523 = G262,$E$2:$E$523,""))</f>
        <v>3273.2</v>
      </c>
      <c r="I262" s="99">
        <f t="array" ref="I262">MAX(IF($G$2:$G$523 = G262,$F$2:$F$523,""))</f>
        <v>3317.6</v>
      </c>
      <c r="J262" s="99" t="str">
        <f t="shared" si="13"/>
        <v>R67</v>
      </c>
      <c r="K262" s="99" t="s">
        <v>167</v>
      </c>
      <c r="L262" s="100">
        <v>2.3918034246575361</v>
      </c>
      <c r="M262" s="100">
        <v>66.249033561643841</v>
      </c>
      <c r="N262" s="100">
        <v>110.7454342465753</v>
      </c>
      <c r="O262" s="100">
        <v>234.4522643835615</v>
      </c>
      <c r="P262" s="100">
        <v>0.1006621712328767</v>
      </c>
      <c r="Q262" s="100">
        <v>6.6212559589041098E-2</v>
      </c>
      <c r="R262" s="100">
        <v>8.1215544520547925E-2</v>
      </c>
      <c r="S262" s="100">
        <v>10748.98845958904</v>
      </c>
      <c r="T262" s="100">
        <v>6574.4827458904119</v>
      </c>
      <c r="U262" s="100">
        <v>1530.248145890411</v>
      </c>
      <c r="V262" s="100">
        <v>169.40328561643841</v>
      </c>
      <c r="W262" s="100">
        <v>0.6358006849315071</v>
      </c>
      <c r="X262" s="100">
        <v>4.0369636986301343</v>
      </c>
      <c r="Y262" s="100">
        <v>2.4110999999999998</v>
      </c>
      <c r="Z262" s="100">
        <v>62.085866666666668</v>
      </c>
      <c r="AA262" s="100">
        <v>104.8097666666667</v>
      </c>
      <c r="AB262" s="100">
        <v>228.63766666666669</v>
      </c>
      <c r="AC262" s="100">
        <v>4.2507333333333328E-2</v>
      </c>
      <c r="AD262" s="100">
        <v>6.9895399999999996E-2</v>
      </c>
      <c r="AE262" s="100">
        <v>8.0673400000000006E-2</v>
      </c>
      <c r="AF262" s="100">
        <v>10837.276366666671</v>
      </c>
      <c r="AG262" s="100">
        <v>6580.0688333333337</v>
      </c>
      <c r="AH262" s="100">
        <v>1455.664933333333</v>
      </c>
      <c r="AI262" s="100">
        <v>198.9896333333333</v>
      </c>
      <c r="AJ262" s="100">
        <v>0.6351</v>
      </c>
      <c r="AK262" s="100">
        <v>4.8474000000000004</v>
      </c>
      <c r="AL262" s="111">
        <f t="shared" si="14"/>
        <v>7.8441258333333333E-2</v>
      </c>
    </row>
    <row r="263" spans="1:38" x14ac:dyDescent="0.35">
      <c r="A263" s="14" t="s">
        <v>79</v>
      </c>
      <c r="B263" s="14">
        <v>3</v>
      </c>
      <c r="C263" s="98" t="s">
        <v>44</v>
      </c>
      <c r="D263" s="14">
        <v>1</v>
      </c>
      <c r="E263" s="14">
        <v>3357.5</v>
      </c>
      <c r="F263" s="14">
        <v>3359</v>
      </c>
      <c r="G263" s="99" t="str">
        <f t="shared" si="12"/>
        <v>R67S3</v>
      </c>
      <c r="H263" s="99">
        <f t="array" ref="H263">MIN(IF($G$2:$G$523 = G263,$E$2:$E$523,""))</f>
        <v>3357.5</v>
      </c>
      <c r="I263" s="99">
        <f t="array" ref="I263">MAX(IF($G$2:$G$523 = G263,$F$2:$F$523,""))</f>
        <v>3445.5</v>
      </c>
      <c r="J263" s="99" t="str">
        <f t="shared" si="13"/>
        <v>R67</v>
      </c>
      <c r="K263" s="99" t="s">
        <v>167</v>
      </c>
      <c r="L263" s="100">
        <v>2.7011595155709358</v>
      </c>
      <c r="M263" s="100">
        <v>59.302353287197249</v>
      </c>
      <c r="N263" s="100">
        <v>105.30597370242209</v>
      </c>
      <c r="O263" s="100">
        <v>85.94249204152247</v>
      </c>
      <c r="P263" s="100">
        <v>1.208587543252595E-2</v>
      </c>
      <c r="Q263" s="112">
        <v>1.983087162629758E-2</v>
      </c>
      <c r="R263" s="100">
        <v>3.7714831141868521E-2</v>
      </c>
      <c r="S263" s="100">
        <v>11155.26635709342</v>
      </c>
      <c r="T263" s="100">
        <v>7110.1100581314913</v>
      </c>
      <c r="U263" s="113">
        <v>2545.3870595155672</v>
      </c>
      <c r="V263" s="100">
        <v>108.0779238754325</v>
      </c>
      <c r="W263" s="100">
        <v>0.95852352941176511</v>
      </c>
      <c r="X263" s="100">
        <v>5.8026505190311433</v>
      </c>
      <c r="Y263" s="100">
        <v>2.33996</v>
      </c>
      <c r="Z263" s="100">
        <v>68.389879999999991</v>
      </c>
      <c r="AA263" s="100">
        <v>124.20214</v>
      </c>
      <c r="AB263" s="100">
        <v>86.151359999999997</v>
      </c>
      <c r="AC263" s="100">
        <v>0.16360140000000001</v>
      </c>
      <c r="AD263" s="100">
        <v>9.3913339999999998E-2</v>
      </c>
      <c r="AE263" s="100">
        <v>0.1042806</v>
      </c>
      <c r="AF263" s="100">
        <v>10967.00978</v>
      </c>
      <c r="AG263" s="100">
        <v>7337.6803799999998</v>
      </c>
      <c r="AH263" s="100">
        <v>1102.6798200000001</v>
      </c>
      <c r="AI263" s="100">
        <v>99.03586</v>
      </c>
      <c r="AJ263" s="100">
        <v>0.53639999999999999</v>
      </c>
      <c r="AK263" s="100">
        <v>2.9257399999999998</v>
      </c>
      <c r="AL263" s="111">
        <f t="shared" si="14"/>
        <v>0.10599631000000001</v>
      </c>
    </row>
    <row r="264" spans="1:38" x14ac:dyDescent="0.35">
      <c r="A264" s="14" t="s">
        <v>79</v>
      </c>
      <c r="B264" s="14">
        <v>3</v>
      </c>
      <c r="C264" s="98" t="s">
        <v>44</v>
      </c>
      <c r="D264" s="14">
        <v>2</v>
      </c>
      <c r="E264" s="14">
        <v>3444</v>
      </c>
      <c r="F264" s="14">
        <v>3445.5</v>
      </c>
      <c r="G264" s="99" t="str">
        <f t="shared" si="12"/>
        <v>R67S3</v>
      </c>
      <c r="H264" s="99">
        <f t="array" ref="H264">MIN(IF($G$2:$G$523 = G264,$E$2:$E$523,""))</f>
        <v>3357.5</v>
      </c>
      <c r="I264" s="99">
        <f t="array" ref="I264">MAX(IF($G$2:$G$523 = G264,$F$2:$F$523,""))</f>
        <v>3445.5</v>
      </c>
      <c r="J264" s="99" t="str">
        <f t="shared" si="13"/>
        <v>R67</v>
      </c>
      <c r="K264" s="99" t="s">
        <v>167</v>
      </c>
      <c r="L264" s="100">
        <v>2.7011595155709358</v>
      </c>
      <c r="M264" s="100">
        <v>59.302353287197249</v>
      </c>
      <c r="N264" s="100">
        <v>105.30597370242209</v>
      </c>
      <c r="O264" s="100">
        <v>85.94249204152247</v>
      </c>
      <c r="P264" s="100">
        <v>1.208587543252595E-2</v>
      </c>
      <c r="Q264" s="100">
        <v>1.983087162629758E-2</v>
      </c>
      <c r="R264" s="100">
        <v>3.7714831141868521E-2</v>
      </c>
      <c r="S264" s="100">
        <v>11155.26635709342</v>
      </c>
      <c r="T264" s="100">
        <v>7110.1100581314913</v>
      </c>
      <c r="U264" s="100">
        <v>2545.3870595155672</v>
      </c>
      <c r="V264" s="100">
        <v>108.0779238754325</v>
      </c>
      <c r="W264" s="100">
        <v>0.95852352941176511</v>
      </c>
      <c r="X264" s="100">
        <v>5.8026505190311433</v>
      </c>
      <c r="Y264" s="100">
        <v>2.4186399999999999</v>
      </c>
      <c r="Z264" s="100">
        <v>60.111660000000008</v>
      </c>
      <c r="AA264" s="100">
        <v>103.2062</v>
      </c>
      <c r="AB264" s="100">
        <v>135.51362</v>
      </c>
      <c r="AC264" s="100">
        <v>0.14847959999999999</v>
      </c>
      <c r="AD264" s="100">
        <v>7.0896639999999997E-2</v>
      </c>
      <c r="AE264" s="100">
        <v>0.10771202000000001</v>
      </c>
      <c r="AF264" s="100">
        <v>11352.11074</v>
      </c>
      <c r="AG264" s="100">
        <v>6717.3702999999996</v>
      </c>
      <c r="AH264" s="100">
        <v>1439.5154</v>
      </c>
      <c r="AI264" s="100">
        <v>423.80358000000001</v>
      </c>
      <c r="AJ264" s="100">
        <v>0.50153999999999999</v>
      </c>
      <c r="AK264" s="100">
        <v>5.3409199999999997</v>
      </c>
      <c r="AL264" s="111">
        <f t="shared" si="14"/>
        <v>0.10599631000000001</v>
      </c>
    </row>
    <row r="265" spans="1:38" x14ac:dyDescent="0.35">
      <c r="A265" s="14" t="s">
        <v>79</v>
      </c>
      <c r="B265" s="14">
        <v>2</v>
      </c>
      <c r="C265" s="98" t="s">
        <v>44</v>
      </c>
      <c r="D265" s="14">
        <v>1</v>
      </c>
      <c r="E265" s="14">
        <v>3476.6</v>
      </c>
      <c r="F265" s="14">
        <v>3477.4</v>
      </c>
      <c r="G265" s="99" t="str">
        <f t="shared" si="12"/>
        <v>R67S2</v>
      </c>
      <c r="H265" s="99">
        <f t="array" ref="H265">MIN(IF($G$2:$G$523 = G265,$E$2:$E$523,""))</f>
        <v>3476.6</v>
      </c>
      <c r="I265" s="99">
        <f t="array" ref="I265">MAX(IF($G$2:$G$523 = G265,$F$2:$F$523,""))</f>
        <v>3555.2</v>
      </c>
      <c r="J265" s="99" t="str">
        <f t="shared" si="13"/>
        <v>R67</v>
      </c>
      <c r="K265" s="99" t="s">
        <v>167</v>
      </c>
      <c r="L265" s="100">
        <v>2.71651085271318</v>
      </c>
      <c r="M265" s="100">
        <v>60.957224806201587</v>
      </c>
      <c r="N265" s="100">
        <v>108.3086682170542</v>
      </c>
      <c r="O265" s="100">
        <v>95.575942248061978</v>
      </c>
      <c r="P265" s="100">
        <v>2.7252015503875959E-2</v>
      </c>
      <c r="Q265" s="112">
        <v>2.440165426356589E-2</v>
      </c>
      <c r="R265" s="100">
        <v>4.5277255813953497E-2</v>
      </c>
      <c r="S265" s="100">
        <v>11615.228740310071</v>
      </c>
      <c r="T265" s="100">
        <v>7308.8869310077516</v>
      </c>
      <c r="U265" s="113">
        <v>2466.1530906976768</v>
      </c>
      <c r="V265" s="100">
        <v>134.31848798449599</v>
      </c>
      <c r="W265" s="100">
        <v>0.89010232558139557</v>
      </c>
      <c r="X265" s="100">
        <v>5.6870313953488356</v>
      </c>
      <c r="Y265" s="100">
        <v>2.5063</v>
      </c>
      <c r="Z265" s="100">
        <v>74.445300000000003</v>
      </c>
      <c r="AA265" s="100">
        <v>132.23759999999999</v>
      </c>
      <c r="AB265" s="100">
        <v>141.46145000000001</v>
      </c>
      <c r="AC265" s="100">
        <v>3.1385999999999997E-2</v>
      </c>
      <c r="AD265" s="100">
        <v>8.5476549999999998E-2</v>
      </c>
      <c r="AE265" s="100">
        <v>0.10065354999999999</v>
      </c>
      <c r="AF265" s="100">
        <v>11459.0425</v>
      </c>
      <c r="AG265" s="100">
        <v>7219.6489500000007</v>
      </c>
      <c r="AH265" s="100">
        <v>1206.7727</v>
      </c>
      <c r="AI265" s="100">
        <v>81.518100000000004</v>
      </c>
      <c r="AJ265" s="100">
        <v>0.53105000000000002</v>
      </c>
      <c r="AK265" s="100">
        <v>2.8540999999999999</v>
      </c>
      <c r="AL265" s="111">
        <f t="shared" si="14"/>
        <v>0.10893854777777777</v>
      </c>
    </row>
    <row r="266" spans="1:38" x14ac:dyDescent="0.35">
      <c r="A266" s="14" t="s">
        <v>79</v>
      </c>
      <c r="B266" s="14">
        <v>2</v>
      </c>
      <c r="C266" s="98" t="s">
        <v>44</v>
      </c>
      <c r="D266" s="14">
        <v>2</v>
      </c>
      <c r="E266" s="14">
        <v>3523</v>
      </c>
      <c r="F266" s="14">
        <v>3524.6</v>
      </c>
      <c r="G266" s="99" t="str">
        <f t="shared" si="12"/>
        <v>R67S2</v>
      </c>
      <c r="H266" s="99">
        <f t="array" ref="H266">MIN(IF($G$2:$G$523 = G266,$E$2:$E$523,""))</f>
        <v>3476.6</v>
      </c>
      <c r="I266" s="99">
        <f t="array" ref="I266">MAX(IF($G$2:$G$523 = G266,$F$2:$F$523,""))</f>
        <v>3555.2</v>
      </c>
      <c r="J266" s="99" t="str">
        <f t="shared" si="13"/>
        <v>R67</v>
      </c>
      <c r="K266" s="99" t="s">
        <v>167</v>
      </c>
      <c r="L266" s="100">
        <v>2.71651085271318</v>
      </c>
      <c r="M266" s="100">
        <v>60.957224806201587</v>
      </c>
      <c r="N266" s="100">
        <v>108.3086682170542</v>
      </c>
      <c r="O266" s="100">
        <v>95.575942248061978</v>
      </c>
      <c r="P266" s="100">
        <v>2.7252015503875959E-2</v>
      </c>
      <c r="Q266" s="100">
        <v>2.440165426356589E-2</v>
      </c>
      <c r="R266" s="100">
        <v>4.5277255813953497E-2</v>
      </c>
      <c r="S266" s="100">
        <v>11615.228740310071</v>
      </c>
      <c r="T266" s="100">
        <v>7308.8869310077516</v>
      </c>
      <c r="U266" s="100">
        <v>2466.1530906976768</v>
      </c>
      <c r="V266" s="100">
        <v>134.31848798449599</v>
      </c>
      <c r="W266" s="100">
        <v>0.89010232558139557</v>
      </c>
      <c r="X266" s="100">
        <v>5.6870313953488356</v>
      </c>
      <c r="Y266" s="100">
        <v>2.52176</v>
      </c>
      <c r="Z266" s="100">
        <v>67.215560000000011</v>
      </c>
      <c r="AA266" s="100">
        <v>116.83504000000001</v>
      </c>
      <c r="AB266" s="100">
        <v>79.123840000000001</v>
      </c>
      <c r="AC266" s="100">
        <v>0.16701099999999999</v>
      </c>
      <c r="AD266" s="100">
        <v>7.3217259999999992E-2</v>
      </c>
      <c r="AE266" s="100">
        <v>0.11880665999999999</v>
      </c>
      <c r="AF266" s="100">
        <v>11647.29924</v>
      </c>
      <c r="AG266" s="100">
        <v>7306.9399600000006</v>
      </c>
      <c r="AH266" s="100">
        <v>1420.42714</v>
      </c>
      <c r="AI266" s="100">
        <v>142.91965999999999</v>
      </c>
      <c r="AJ266" s="100">
        <v>0.47992000000000001</v>
      </c>
      <c r="AK266" s="100">
        <v>3.7825600000000001</v>
      </c>
      <c r="AL266" s="111">
        <f t="shared" si="14"/>
        <v>0.10893854777777777</v>
      </c>
    </row>
    <row r="267" spans="1:38" x14ac:dyDescent="0.35">
      <c r="A267" s="14" t="s">
        <v>79</v>
      </c>
      <c r="B267" s="14">
        <v>2</v>
      </c>
      <c r="C267" s="98" t="s">
        <v>44</v>
      </c>
      <c r="D267" s="40">
        <v>3</v>
      </c>
      <c r="E267" s="14">
        <v>3554.4</v>
      </c>
      <c r="F267" s="14">
        <v>3555.2</v>
      </c>
      <c r="G267" s="99" t="str">
        <f t="shared" si="12"/>
        <v>R67S2</v>
      </c>
      <c r="H267" s="99">
        <f t="array" ref="H267">MIN(IF($G$2:$G$523 = G267,$E$2:$E$523,""))</f>
        <v>3476.6</v>
      </c>
      <c r="I267" s="99">
        <f t="array" ref="I267">MAX(IF($G$2:$G$523 = G267,$F$2:$F$523,""))</f>
        <v>3555.2</v>
      </c>
      <c r="J267" s="99" t="str">
        <f t="shared" si="13"/>
        <v>R67</v>
      </c>
      <c r="K267" s="99" t="s">
        <v>167</v>
      </c>
      <c r="L267" s="100">
        <v>2.71651085271318</v>
      </c>
      <c r="M267" s="100">
        <v>60.957224806201587</v>
      </c>
      <c r="N267" s="100">
        <v>108.3086682170542</v>
      </c>
      <c r="O267" s="100">
        <v>95.575942248061978</v>
      </c>
      <c r="P267" s="100">
        <v>2.7252015503875959E-2</v>
      </c>
      <c r="Q267" s="100">
        <v>2.440165426356589E-2</v>
      </c>
      <c r="R267" s="100">
        <v>4.5277255813953497E-2</v>
      </c>
      <c r="S267" s="100">
        <v>11615.228740310071</v>
      </c>
      <c r="T267" s="100">
        <v>7308.8869310077516</v>
      </c>
      <c r="U267" s="100">
        <v>2466.1530906976768</v>
      </c>
      <c r="V267" s="100">
        <v>134.31848798449599</v>
      </c>
      <c r="W267" s="100">
        <v>0.89010232558139557</v>
      </c>
      <c r="X267" s="100">
        <v>5.6870313953488356</v>
      </c>
      <c r="Y267" s="100">
        <v>2.4302666666666668</v>
      </c>
      <c r="Z267" s="100">
        <v>74.899199999999993</v>
      </c>
      <c r="AA267" s="100">
        <v>126.5134666666667</v>
      </c>
      <c r="AB267" s="100">
        <v>66.450166666666675</v>
      </c>
      <c r="AC267" s="100">
        <v>0.15888033333333329</v>
      </c>
      <c r="AD267" s="100">
        <v>8.3126966666666663E-2</v>
      </c>
      <c r="AE267" s="100">
        <v>0.10735543333333331</v>
      </c>
      <c r="AF267" s="100">
        <v>11767.41276666667</v>
      </c>
      <c r="AG267" s="100">
        <v>7470.6728666666668</v>
      </c>
      <c r="AH267" s="100">
        <v>1243.256666666666</v>
      </c>
      <c r="AI267" s="100">
        <v>296.03370000000001</v>
      </c>
      <c r="AJ267" s="100">
        <v>0.51166666666666671</v>
      </c>
      <c r="AK267" s="100">
        <v>2.610233333333333</v>
      </c>
      <c r="AL267" s="111">
        <f t="shared" si="14"/>
        <v>0.10893854777777777</v>
      </c>
    </row>
    <row r="268" spans="1:38" x14ac:dyDescent="0.35">
      <c r="A268" s="14" t="s">
        <v>79</v>
      </c>
      <c r="B268" s="12">
        <v>1</v>
      </c>
      <c r="C268" s="98" t="s">
        <v>44</v>
      </c>
      <c r="D268" s="12">
        <v>1</v>
      </c>
      <c r="E268" s="12">
        <v>3625</v>
      </c>
      <c r="F268" s="12">
        <v>3625.6</v>
      </c>
      <c r="G268" s="99" t="str">
        <f t="shared" si="12"/>
        <v>R67S1</v>
      </c>
      <c r="H268" s="99">
        <f t="array" ref="H268">MIN(IF($G$2:$G$523 = G268,$E$2:$E$523,""))</f>
        <v>3625</v>
      </c>
      <c r="I268" s="99">
        <f t="array" ref="I268">MAX(IF($G$2:$G$523 = G268,$F$2:$F$523,""))</f>
        <v>3655.6</v>
      </c>
      <c r="J268" s="99" t="str">
        <f t="shared" si="13"/>
        <v>R67</v>
      </c>
      <c r="K268" s="99" t="s">
        <v>167</v>
      </c>
      <c r="L268" s="100">
        <v>2.6383459999999999</v>
      </c>
      <c r="M268" s="100">
        <v>62.868802000000002</v>
      </c>
      <c r="N268" s="100">
        <v>111.53630800000001</v>
      </c>
      <c r="O268" s="100">
        <v>106.047487</v>
      </c>
      <c r="P268" s="100">
        <v>8.3636189999999999E-2</v>
      </c>
      <c r="Q268" s="112">
        <v>5.6631376999999983E-2</v>
      </c>
      <c r="R268" s="100">
        <v>8.1534148000000015E-2</v>
      </c>
      <c r="S268" s="100">
        <v>12125.891964</v>
      </c>
      <c r="T268" s="100">
        <v>7384.5225569999984</v>
      </c>
      <c r="U268" s="113">
        <v>1786.0470600000001</v>
      </c>
      <c r="V268" s="100">
        <v>52.187596999999997</v>
      </c>
      <c r="W268" s="100">
        <v>0.73713400000000007</v>
      </c>
      <c r="X268" s="100">
        <v>4.8750199999999992</v>
      </c>
      <c r="Y268" s="100">
        <v>2.7551000000000001</v>
      </c>
      <c r="Z268" s="100">
        <v>60.910649999999997</v>
      </c>
      <c r="AA268" s="100">
        <v>110.08240000000001</v>
      </c>
      <c r="AB268" s="100">
        <v>82.076799999999992</v>
      </c>
      <c r="AC268" s="100">
        <v>4.0548500000000001E-2</v>
      </c>
      <c r="AD268" s="100">
        <v>1.512965E-2</v>
      </c>
      <c r="AE268" s="100">
        <v>7.1575899999999998E-2</v>
      </c>
      <c r="AF268" s="100">
        <v>12060.025900000001</v>
      </c>
      <c r="AG268" s="100">
        <v>7461.2775499999998</v>
      </c>
      <c r="AH268" s="100">
        <v>2641.35635</v>
      </c>
      <c r="AI268" s="100">
        <v>25.269100000000002</v>
      </c>
      <c r="AJ268" s="100">
        <v>0.86820000000000008</v>
      </c>
      <c r="AK268" s="100">
        <v>5.3567999999999998</v>
      </c>
      <c r="AL268" s="111">
        <f t="shared" si="14"/>
        <v>0.10770213666666667</v>
      </c>
    </row>
    <row r="269" spans="1:38" x14ac:dyDescent="0.35">
      <c r="A269" s="14" t="s">
        <v>79</v>
      </c>
      <c r="B269" s="12">
        <v>1</v>
      </c>
      <c r="C269" s="98" t="s">
        <v>44</v>
      </c>
      <c r="D269" s="12">
        <v>2</v>
      </c>
      <c r="E269" s="12">
        <v>3637.2</v>
      </c>
      <c r="F269" s="12">
        <v>3638</v>
      </c>
      <c r="G269" s="99" t="str">
        <f t="shared" si="12"/>
        <v>R67S1</v>
      </c>
      <c r="H269" s="99">
        <f t="array" ref="H269">MIN(IF($G$2:$G$523 = G269,$E$2:$E$523,""))</f>
        <v>3625</v>
      </c>
      <c r="I269" s="99">
        <f t="array" ref="I269">MAX(IF($G$2:$G$523 = G269,$F$2:$F$523,""))</f>
        <v>3655.6</v>
      </c>
      <c r="J269" s="99" t="str">
        <f t="shared" si="13"/>
        <v>R67</v>
      </c>
      <c r="K269" s="99" t="s">
        <v>167</v>
      </c>
      <c r="L269" s="100">
        <v>2.6383459999999999</v>
      </c>
      <c r="M269" s="100">
        <v>62.868802000000002</v>
      </c>
      <c r="N269" s="100">
        <v>111.53630800000001</v>
      </c>
      <c r="O269" s="100">
        <v>106.047487</v>
      </c>
      <c r="P269" s="100">
        <v>8.3636189999999999E-2</v>
      </c>
      <c r="Q269" s="100">
        <v>5.6631376999999983E-2</v>
      </c>
      <c r="R269" s="100">
        <v>8.1534148000000015E-2</v>
      </c>
      <c r="S269" s="100">
        <v>12125.891964</v>
      </c>
      <c r="T269" s="100">
        <v>7384.5225569999984</v>
      </c>
      <c r="U269" s="100">
        <v>1786.0470600000001</v>
      </c>
      <c r="V269" s="100">
        <v>52.187596999999997</v>
      </c>
      <c r="W269" s="100">
        <v>0.73713400000000007</v>
      </c>
      <c r="X269" s="100">
        <v>4.8750199999999992</v>
      </c>
      <c r="Y269" s="100">
        <v>2.6869999999999998</v>
      </c>
      <c r="Z269" s="100">
        <v>61.434449999999998</v>
      </c>
      <c r="AA269" s="100">
        <v>107.24705</v>
      </c>
      <c r="AB269" s="100">
        <v>106.32304999999999</v>
      </c>
      <c r="AC269" s="100">
        <v>2.0309500000000001E-2</v>
      </c>
      <c r="AD269" s="100">
        <v>4.9494950000000003E-2</v>
      </c>
      <c r="AE269" s="100">
        <v>8.9879849999999997E-2</v>
      </c>
      <c r="AF269" s="100">
        <v>12121.3379</v>
      </c>
      <c r="AG269" s="100">
        <v>7247.5017000000007</v>
      </c>
      <c r="AH269" s="100">
        <v>1830.3009500000001</v>
      </c>
      <c r="AI269" s="100">
        <v>64.24915</v>
      </c>
      <c r="AJ269" s="100">
        <v>0.68924999999999992</v>
      </c>
      <c r="AK269" s="100">
        <v>5.3985000000000003</v>
      </c>
      <c r="AL269" s="111">
        <f t="shared" si="14"/>
        <v>0.10770213666666667</v>
      </c>
    </row>
    <row r="270" spans="1:38" x14ac:dyDescent="0.35">
      <c r="A270" s="14" t="s">
        <v>79</v>
      </c>
      <c r="B270" s="12">
        <v>1</v>
      </c>
      <c r="C270" s="98" t="s">
        <v>44</v>
      </c>
      <c r="D270" s="12">
        <v>3</v>
      </c>
      <c r="E270" s="12">
        <v>3654</v>
      </c>
      <c r="F270" s="12">
        <v>3655.6</v>
      </c>
      <c r="G270" s="99" t="str">
        <f t="shared" si="12"/>
        <v>R67S1</v>
      </c>
      <c r="H270" s="99">
        <f t="array" ref="H270">MIN(IF($G$2:$G$523 = G270,$E$2:$E$523,""))</f>
        <v>3625</v>
      </c>
      <c r="I270" s="99">
        <f t="array" ref="I270">MAX(IF($G$2:$G$523 = G270,$F$2:$F$523,""))</f>
        <v>3655.6</v>
      </c>
      <c r="J270" s="99" t="str">
        <f t="shared" si="13"/>
        <v>R67</v>
      </c>
      <c r="K270" s="99" t="s">
        <v>167</v>
      </c>
      <c r="L270" s="100">
        <v>2.6383459999999999</v>
      </c>
      <c r="M270" s="100">
        <v>62.868802000000002</v>
      </c>
      <c r="N270" s="100">
        <v>111.53630800000001</v>
      </c>
      <c r="O270" s="100">
        <v>106.047487</v>
      </c>
      <c r="P270" s="100">
        <v>8.3636189999999999E-2</v>
      </c>
      <c r="Q270" s="100">
        <v>5.6631376999999983E-2</v>
      </c>
      <c r="R270" s="100">
        <v>8.1534148000000015E-2</v>
      </c>
      <c r="S270" s="100">
        <v>12125.891964</v>
      </c>
      <c r="T270" s="100">
        <v>7384.5225569999984</v>
      </c>
      <c r="U270" s="100">
        <v>1786.0470600000001</v>
      </c>
      <c r="V270" s="100">
        <v>52.187596999999997</v>
      </c>
      <c r="W270" s="100">
        <v>0.73713400000000007</v>
      </c>
      <c r="X270" s="100">
        <v>4.8750199999999992</v>
      </c>
      <c r="Y270" s="100">
        <v>2.37018</v>
      </c>
      <c r="Z270" s="100">
        <v>70.11112</v>
      </c>
      <c r="AA270" s="100">
        <v>122.51362</v>
      </c>
      <c r="AB270" s="100">
        <v>145.56530000000001</v>
      </c>
      <c r="AC270" s="100">
        <v>0.43189739999999999</v>
      </c>
      <c r="AD270" s="100">
        <v>0.15082898</v>
      </c>
      <c r="AE270" s="100">
        <v>0.16165066</v>
      </c>
      <c r="AF270" s="100">
        <v>12167.45156</v>
      </c>
      <c r="AG270" s="100">
        <v>7756.6573200000003</v>
      </c>
      <c r="AH270" s="100">
        <v>519.24462000000005</v>
      </c>
      <c r="AI270" s="100">
        <v>75.619499999999988</v>
      </c>
      <c r="AJ270" s="100">
        <v>0.36292000000000002</v>
      </c>
      <c r="AK270" s="100">
        <v>2.91154</v>
      </c>
      <c r="AL270" s="111">
        <f t="shared" si="14"/>
        <v>0.10770213666666667</v>
      </c>
    </row>
    <row r="271" spans="1:38" x14ac:dyDescent="0.35">
      <c r="A271" s="14" t="s">
        <v>81</v>
      </c>
      <c r="B271" s="14">
        <v>6</v>
      </c>
      <c r="C271" s="98" t="s">
        <v>46</v>
      </c>
      <c r="D271" s="14">
        <v>4</v>
      </c>
      <c r="E271" s="12">
        <v>3092.4</v>
      </c>
      <c r="F271" s="12">
        <v>3093.2</v>
      </c>
      <c r="G271" s="99" t="str">
        <f t="shared" si="12"/>
        <v>R69S6</v>
      </c>
      <c r="H271" s="99">
        <f t="array" ref="H271">MIN(IF($G$2:$G$523 = G271,$E$2:$E$523,""))</f>
        <v>3054.8</v>
      </c>
      <c r="I271" s="99">
        <f t="array" ref="I271">MAX(IF($G$2:$G$523 = G271,$F$2:$F$523,""))</f>
        <v>3093.2</v>
      </c>
      <c r="J271" s="99" t="str">
        <f t="shared" si="13"/>
        <v>R69</v>
      </c>
      <c r="K271" s="99" t="s">
        <v>168</v>
      </c>
      <c r="L271" s="100">
        <v>2.558260317460316</v>
      </c>
      <c r="M271" s="100">
        <v>85.922194444444429</v>
      </c>
      <c r="N271" s="100">
        <v>161.36165396825399</v>
      </c>
      <c r="O271" s="100">
        <v>113.7177277777778</v>
      </c>
      <c r="P271" s="100">
        <v>0.11265010317460319</v>
      </c>
      <c r="Q271" s="100">
        <v>6.4391793650793644E-2</v>
      </c>
      <c r="R271" s="100">
        <v>0.13294850793650789</v>
      </c>
      <c r="S271" s="100">
        <v>10085.0811468254</v>
      </c>
      <c r="T271" s="100">
        <v>6845.6955746031763</v>
      </c>
      <c r="U271" s="100">
        <v>1723.5653642857139</v>
      </c>
      <c r="V271" s="100"/>
      <c r="W271" s="100"/>
      <c r="X271" s="100">
        <v>1.9607952380952389</v>
      </c>
      <c r="Y271" s="100">
        <v>2.4337333333333331</v>
      </c>
      <c r="Z271" s="100">
        <v>77.560933333333324</v>
      </c>
      <c r="AA271" s="100">
        <v>133.11526666666671</v>
      </c>
      <c r="AB271" s="100">
        <v>42.569699999999997</v>
      </c>
      <c r="AC271" s="100">
        <v>0.28763033333333332</v>
      </c>
      <c r="AD271" s="100">
        <v>0.160972</v>
      </c>
      <c r="AE271" s="100">
        <v>0.16366566666666671</v>
      </c>
      <c r="AF271" s="100">
        <v>10186.27473333333</v>
      </c>
      <c r="AG271" s="100">
        <v>6329.1601333333338</v>
      </c>
      <c r="AH271" s="100">
        <v>442.0727</v>
      </c>
      <c r="AI271" s="100"/>
      <c r="AJ271" s="100"/>
      <c r="AK271" s="100">
        <v>2.856466666666666</v>
      </c>
      <c r="AL271" s="111">
        <f t="shared" si="14"/>
        <v>0.15856329166666666</v>
      </c>
    </row>
    <row r="272" spans="1:38" x14ac:dyDescent="0.35">
      <c r="A272" s="14" t="s">
        <v>81</v>
      </c>
      <c r="B272" s="14">
        <v>6</v>
      </c>
      <c r="C272" s="98" t="s">
        <v>46</v>
      </c>
      <c r="D272" s="14">
        <v>3</v>
      </c>
      <c r="E272" s="12">
        <v>3077.8</v>
      </c>
      <c r="F272" s="12">
        <v>3078.6</v>
      </c>
      <c r="G272" s="99" t="str">
        <f t="shared" si="12"/>
        <v>R69S6</v>
      </c>
      <c r="H272" s="99">
        <f t="array" ref="H272">MIN(IF($G$2:$G$523 = G272,$E$2:$E$523,""))</f>
        <v>3054.8</v>
      </c>
      <c r="I272" s="99">
        <f t="array" ref="I272">MAX(IF($G$2:$G$523 = G272,$F$2:$F$523,""))</f>
        <v>3093.2</v>
      </c>
      <c r="J272" s="99" t="str">
        <f t="shared" si="13"/>
        <v>R69</v>
      </c>
      <c r="K272" s="99" t="s">
        <v>168</v>
      </c>
      <c r="L272" s="100">
        <v>2.558260317460316</v>
      </c>
      <c r="M272" s="100">
        <v>85.922194444444429</v>
      </c>
      <c r="N272" s="100">
        <v>161.36165396825399</v>
      </c>
      <c r="O272" s="100">
        <v>113.7177277777778</v>
      </c>
      <c r="P272" s="100">
        <v>0.11265010317460319</v>
      </c>
      <c r="Q272" s="100">
        <v>6.4391793650793644E-2</v>
      </c>
      <c r="R272" s="100">
        <v>0.13294850793650789</v>
      </c>
      <c r="S272" s="100">
        <v>10085.0811468254</v>
      </c>
      <c r="T272" s="100">
        <v>6845.6955746031763</v>
      </c>
      <c r="U272" s="100">
        <v>1723.5653642857139</v>
      </c>
      <c r="V272" s="100"/>
      <c r="W272" s="100"/>
      <c r="X272" s="100">
        <v>1.9607952380952389</v>
      </c>
      <c r="Y272" s="100">
        <v>2.4472</v>
      </c>
      <c r="Z272" s="100">
        <v>85.299033333333341</v>
      </c>
      <c r="AA272" s="100">
        <v>150.322</v>
      </c>
      <c r="AB272" s="100">
        <v>108.2747</v>
      </c>
      <c r="AC272" s="100">
        <v>0.17207600000000001</v>
      </c>
      <c r="AD272" s="100">
        <v>0.1234193333333333</v>
      </c>
      <c r="AE272" s="100">
        <v>0.14960699999999999</v>
      </c>
      <c r="AF272" s="100">
        <v>10115.552066666671</v>
      </c>
      <c r="AG272" s="100">
        <v>6566.7203666666674</v>
      </c>
      <c r="AH272" s="100">
        <v>762.8390333333333</v>
      </c>
      <c r="AI272" s="100"/>
      <c r="AJ272" s="100"/>
      <c r="AK272" s="100">
        <v>2.0381666666666671</v>
      </c>
      <c r="AL272" s="111">
        <f t="shared" si="14"/>
        <v>0.15856329166666666</v>
      </c>
    </row>
    <row r="273" spans="1:38" x14ac:dyDescent="0.35">
      <c r="A273" s="14" t="s">
        <v>81</v>
      </c>
      <c r="B273" s="14">
        <v>6</v>
      </c>
      <c r="C273" s="98" t="s">
        <v>46</v>
      </c>
      <c r="D273" s="14">
        <v>2</v>
      </c>
      <c r="E273" s="12">
        <v>3063</v>
      </c>
      <c r="F273" s="12">
        <v>3063.8</v>
      </c>
      <c r="G273" s="99" t="str">
        <f t="shared" si="12"/>
        <v>R69S6</v>
      </c>
      <c r="H273" s="99">
        <f t="array" ref="H273">MIN(IF($G$2:$G$523 = G273,$E$2:$E$523,""))</f>
        <v>3054.8</v>
      </c>
      <c r="I273" s="99">
        <f t="array" ref="I273">MAX(IF($G$2:$G$523 = G273,$F$2:$F$523,""))</f>
        <v>3093.2</v>
      </c>
      <c r="J273" s="99" t="str">
        <f t="shared" si="13"/>
        <v>R69</v>
      </c>
      <c r="K273" s="99" t="s">
        <v>168</v>
      </c>
      <c r="L273" s="100">
        <v>2.558260317460316</v>
      </c>
      <c r="M273" s="100">
        <v>85.922194444444429</v>
      </c>
      <c r="N273" s="100">
        <v>161.36165396825399</v>
      </c>
      <c r="O273" s="100">
        <v>113.7177277777778</v>
      </c>
      <c r="P273" s="100">
        <v>0.11265010317460319</v>
      </c>
      <c r="Q273" s="100">
        <v>6.4391793650793644E-2</v>
      </c>
      <c r="R273" s="100">
        <v>0.13294850793650789</v>
      </c>
      <c r="S273" s="100">
        <v>10085.0811468254</v>
      </c>
      <c r="T273" s="100">
        <v>6845.6955746031763</v>
      </c>
      <c r="U273" s="100">
        <v>1723.5653642857139</v>
      </c>
      <c r="V273" s="100"/>
      <c r="W273" s="100"/>
      <c r="X273" s="100">
        <v>1.9607952380952389</v>
      </c>
      <c r="Y273" s="100">
        <v>2.5146999999999999</v>
      </c>
      <c r="Z273" s="100">
        <v>83.892650000000003</v>
      </c>
      <c r="AA273" s="100">
        <v>145.74565000000001</v>
      </c>
      <c r="AB273" s="100">
        <v>52.550350000000002</v>
      </c>
      <c r="AC273" s="100">
        <v>0.24111850000000001</v>
      </c>
      <c r="AD273" s="100">
        <v>0.11443300000000001</v>
      </c>
      <c r="AE273" s="100">
        <v>0.14469650000000001</v>
      </c>
      <c r="AF273" s="100">
        <v>10060.424849999999</v>
      </c>
      <c r="AG273" s="100">
        <v>6481.3114999999998</v>
      </c>
      <c r="AH273" s="100">
        <v>839.79390000000001</v>
      </c>
      <c r="AI273" s="100"/>
      <c r="AJ273" s="100"/>
      <c r="AK273" s="100">
        <v>2.3146499999999999</v>
      </c>
      <c r="AL273" s="111">
        <f t="shared" si="14"/>
        <v>0.15856329166666666</v>
      </c>
    </row>
    <row r="274" spans="1:38" x14ac:dyDescent="0.35">
      <c r="A274" s="14" t="s">
        <v>81</v>
      </c>
      <c r="B274" s="14">
        <v>6</v>
      </c>
      <c r="C274" s="98" t="s">
        <v>46</v>
      </c>
      <c r="D274" s="14">
        <v>1</v>
      </c>
      <c r="E274" s="12">
        <v>3054.8</v>
      </c>
      <c r="F274" s="12">
        <v>3055.6</v>
      </c>
      <c r="G274" s="99" t="str">
        <f t="shared" si="12"/>
        <v>R69S6</v>
      </c>
      <c r="H274" s="99">
        <f t="array" ref="H274">MIN(IF($G$2:$G$523 = G274,$E$2:$E$523,""))</f>
        <v>3054.8</v>
      </c>
      <c r="I274" s="99">
        <f t="array" ref="I274">MAX(IF($G$2:$G$523 = G274,$F$2:$F$523,""))</f>
        <v>3093.2</v>
      </c>
      <c r="J274" s="99" t="str">
        <f t="shared" si="13"/>
        <v>R69</v>
      </c>
      <c r="K274" s="99" t="s">
        <v>168</v>
      </c>
      <c r="L274" s="100">
        <v>2.558260317460316</v>
      </c>
      <c r="M274" s="100">
        <v>85.922194444444429</v>
      </c>
      <c r="N274" s="100">
        <v>161.36165396825399</v>
      </c>
      <c r="O274" s="100">
        <v>113.7177277777778</v>
      </c>
      <c r="P274" s="100">
        <v>0.11265010317460319</v>
      </c>
      <c r="Q274" s="112">
        <v>6.4391793650793644E-2</v>
      </c>
      <c r="R274" s="100">
        <v>0.13294850793650789</v>
      </c>
      <c r="S274" s="100">
        <v>10085.0811468254</v>
      </c>
      <c r="T274" s="100">
        <v>6845.6955746031763</v>
      </c>
      <c r="U274" s="113">
        <v>1723.5653642857139</v>
      </c>
      <c r="V274" s="100"/>
      <c r="W274" s="100"/>
      <c r="X274" s="100">
        <v>1.9607952380952389</v>
      </c>
      <c r="Y274" s="100">
        <v>2.4746000000000001</v>
      </c>
      <c r="Z274" s="100">
        <v>84.062950000000001</v>
      </c>
      <c r="AA274" s="100">
        <v>143.49315000000001</v>
      </c>
      <c r="AB274" s="100">
        <v>62.865349999999999</v>
      </c>
      <c r="AC274" s="100">
        <v>0.319494</v>
      </c>
      <c r="AD274" s="100">
        <v>0.1450005</v>
      </c>
      <c r="AE274" s="100">
        <v>0.176284</v>
      </c>
      <c r="AF274" s="100">
        <v>10034.727999999999</v>
      </c>
      <c r="AG274" s="100">
        <v>6334.4031000000004</v>
      </c>
      <c r="AH274" s="100">
        <v>559.173</v>
      </c>
      <c r="AI274" s="100"/>
      <c r="AJ274" s="100"/>
      <c r="AK274" s="100">
        <v>2.1959499999999998</v>
      </c>
      <c r="AL274" s="111">
        <f t="shared" si="14"/>
        <v>0.15856329166666666</v>
      </c>
    </row>
    <row r="275" spans="1:38" x14ac:dyDescent="0.35">
      <c r="A275" s="14" t="s">
        <v>81</v>
      </c>
      <c r="B275" s="12">
        <v>4</v>
      </c>
      <c r="C275" s="98" t="s">
        <v>45</v>
      </c>
      <c r="D275" s="12">
        <v>3</v>
      </c>
      <c r="E275" s="12">
        <v>3212.2</v>
      </c>
      <c r="F275" s="12">
        <v>3213</v>
      </c>
      <c r="G275" s="99" t="str">
        <f t="shared" si="12"/>
        <v>R69S4</v>
      </c>
      <c r="H275" s="99">
        <f t="array" ref="H275">MIN(IF($G$2:$G$523 = G275,$E$2:$E$523,""))</f>
        <v>3181.5</v>
      </c>
      <c r="I275" s="99">
        <f t="array" ref="I275">MAX(IF($G$2:$G$523 = G275,$F$2:$F$523,""))</f>
        <v>3213</v>
      </c>
      <c r="J275" s="99" t="str">
        <f t="shared" si="13"/>
        <v>R69</v>
      </c>
      <c r="K275" s="99" t="s">
        <v>168</v>
      </c>
      <c r="L275" s="100">
        <v>2.7499572815533968</v>
      </c>
      <c r="M275" s="100">
        <v>63.808355339805843</v>
      </c>
      <c r="N275" s="100">
        <v>118.27621067961159</v>
      </c>
      <c r="O275" s="100">
        <v>38.622182524271842</v>
      </c>
      <c r="P275" s="100">
        <v>0.1129692815533981</v>
      </c>
      <c r="Q275" s="100">
        <v>5.3472378640776717E-2</v>
      </c>
      <c r="R275" s="100">
        <v>8.8476194174757272E-2</v>
      </c>
      <c r="S275" s="100">
        <v>10571.377378640769</v>
      </c>
      <c r="T275" s="100">
        <v>7070.4760281553381</v>
      </c>
      <c r="U275" s="100">
        <v>1834.8168155339811</v>
      </c>
      <c r="V275" s="100"/>
      <c r="W275" s="100"/>
      <c r="X275" s="100">
        <v>5.1562203883495128</v>
      </c>
      <c r="Y275" s="100">
        <v>2.676566666666667</v>
      </c>
      <c r="Z275" s="100">
        <v>76.505299999999991</v>
      </c>
      <c r="AA275" s="100">
        <v>139.7664666666667</v>
      </c>
      <c r="AB275" s="100">
        <v>29.912366666666671</v>
      </c>
      <c r="AC275" s="100">
        <v>0.27798533333333331</v>
      </c>
      <c r="AD275" s="100">
        <v>7.1857333333333329E-2</v>
      </c>
      <c r="AE275" s="100">
        <v>0.1591953333333333</v>
      </c>
      <c r="AF275" s="100">
        <v>10624.12596666667</v>
      </c>
      <c r="AG275" s="100">
        <v>7250.9537666666656</v>
      </c>
      <c r="AH275" s="100">
        <v>1423.0119</v>
      </c>
      <c r="AI275" s="100"/>
      <c r="AJ275" s="100"/>
      <c r="AK275" s="100">
        <v>2.8439333333333341</v>
      </c>
      <c r="AL275" s="111">
        <f t="shared" si="14"/>
        <v>0.16949566666666668</v>
      </c>
    </row>
    <row r="276" spans="1:38" x14ac:dyDescent="0.35">
      <c r="A276" s="14" t="s">
        <v>81</v>
      </c>
      <c r="B276" s="12">
        <v>4</v>
      </c>
      <c r="C276" s="98" t="s">
        <v>45</v>
      </c>
      <c r="D276" s="12">
        <v>2</v>
      </c>
      <c r="E276" s="12">
        <v>3196</v>
      </c>
      <c r="F276" s="12">
        <v>3197.2</v>
      </c>
      <c r="G276" s="99" t="str">
        <f t="shared" si="12"/>
        <v>R69S4</v>
      </c>
      <c r="H276" s="99">
        <f t="array" ref="H276">MIN(IF($G$2:$G$523 = G276,$E$2:$E$523,""))</f>
        <v>3181.5</v>
      </c>
      <c r="I276" s="99">
        <f t="array" ref="I276">MAX(IF($G$2:$G$523 = G276,$F$2:$F$523,""))</f>
        <v>3213</v>
      </c>
      <c r="J276" s="99" t="str">
        <f t="shared" si="13"/>
        <v>R69</v>
      </c>
      <c r="K276" s="99" t="s">
        <v>168</v>
      </c>
      <c r="L276" s="100">
        <v>2.7499572815533968</v>
      </c>
      <c r="M276" s="100">
        <v>63.808355339805843</v>
      </c>
      <c r="N276" s="100">
        <v>118.27621067961159</v>
      </c>
      <c r="O276" s="100">
        <v>38.622182524271842</v>
      </c>
      <c r="P276" s="100">
        <v>0.1129692815533981</v>
      </c>
      <c r="Q276" s="100">
        <v>5.3472378640776717E-2</v>
      </c>
      <c r="R276" s="100">
        <v>8.8476194174757272E-2</v>
      </c>
      <c r="S276" s="100">
        <v>10571.377378640769</v>
      </c>
      <c r="T276" s="100">
        <v>7070.4760281553381</v>
      </c>
      <c r="U276" s="100">
        <v>1834.8168155339811</v>
      </c>
      <c r="V276" s="100"/>
      <c r="W276" s="100"/>
      <c r="X276" s="100">
        <v>5.1562203883495128</v>
      </c>
      <c r="Y276" s="100">
        <v>2.6125500000000001</v>
      </c>
      <c r="Z276" s="100">
        <v>75.134424999999993</v>
      </c>
      <c r="AA276" s="100">
        <v>108.9726</v>
      </c>
      <c r="AB276" s="100">
        <v>38.390749999999997</v>
      </c>
      <c r="AC276" s="100">
        <v>0.30683775000000002</v>
      </c>
      <c r="AD276" s="100">
        <v>0.11691074999999999</v>
      </c>
      <c r="AE276" s="100">
        <v>0.170628</v>
      </c>
      <c r="AF276" s="100">
        <v>10564.478025</v>
      </c>
      <c r="AG276" s="100">
        <v>7146.496975</v>
      </c>
      <c r="AH276" s="100">
        <v>814.61747500000001</v>
      </c>
      <c r="AI276" s="100"/>
      <c r="AJ276" s="100"/>
      <c r="AK276" s="100">
        <v>2.8553250000000001</v>
      </c>
      <c r="AL276" s="111">
        <f t="shared" si="14"/>
        <v>0.16949566666666668</v>
      </c>
    </row>
    <row r="277" spans="1:38" x14ac:dyDescent="0.35">
      <c r="A277" s="14" t="s">
        <v>81</v>
      </c>
      <c r="B277" s="12">
        <v>4</v>
      </c>
      <c r="C277" s="98" t="s">
        <v>45</v>
      </c>
      <c r="D277" s="12">
        <v>1</v>
      </c>
      <c r="E277" s="12">
        <v>3181.5</v>
      </c>
      <c r="F277" s="12">
        <v>3182.5</v>
      </c>
      <c r="G277" s="99" t="str">
        <f t="shared" si="12"/>
        <v>R69S4</v>
      </c>
      <c r="H277" s="99">
        <f t="array" ref="H277">MIN(IF($G$2:$G$523 = G277,$E$2:$E$523,""))</f>
        <v>3181.5</v>
      </c>
      <c r="I277" s="99">
        <f t="array" ref="I277">MAX(IF($G$2:$G$523 = G277,$F$2:$F$523,""))</f>
        <v>3213</v>
      </c>
      <c r="J277" s="99" t="str">
        <f t="shared" si="13"/>
        <v>R69</v>
      </c>
      <c r="K277" s="99" t="s">
        <v>168</v>
      </c>
      <c r="L277" s="100">
        <v>2.7499572815533968</v>
      </c>
      <c r="M277" s="100">
        <v>63.808355339805843</v>
      </c>
      <c r="N277" s="100">
        <v>118.27621067961159</v>
      </c>
      <c r="O277" s="100">
        <v>38.622182524271842</v>
      </c>
      <c r="P277" s="100">
        <v>0.1129692815533981</v>
      </c>
      <c r="Q277" s="112">
        <v>5.3472378640776717E-2</v>
      </c>
      <c r="R277" s="100">
        <v>8.8476194174757272E-2</v>
      </c>
      <c r="S277" s="100">
        <v>10571.377378640769</v>
      </c>
      <c r="T277" s="100">
        <v>7070.4760281553381</v>
      </c>
      <c r="U277" s="113">
        <v>1834.8168155339811</v>
      </c>
      <c r="V277" s="100"/>
      <c r="W277" s="100"/>
      <c r="X277" s="100">
        <v>5.1562203883495128</v>
      </c>
      <c r="Y277" s="100">
        <v>2.5251666666666668</v>
      </c>
      <c r="Z277" s="100">
        <v>81.289366666666652</v>
      </c>
      <c r="AA277" s="100">
        <v>148.71073333333331</v>
      </c>
      <c r="AB277" s="100">
        <v>33.659766666666663</v>
      </c>
      <c r="AC277" s="100">
        <v>0.32618466666666662</v>
      </c>
      <c r="AD277" s="100">
        <v>0.10902533333333329</v>
      </c>
      <c r="AE277" s="100">
        <v>0.17866366666666669</v>
      </c>
      <c r="AF277" s="100">
        <v>10510.421233333331</v>
      </c>
      <c r="AG277" s="100">
        <v>7054.9536333333344</v>
      </c>
      <c r="AH277" s="100">
        <v>912.30006666666668</v>
      </c>
      <c r="AI277" s="100"/>
      <c r="AJ277" s="100"/>
      <c r="AK277" s="100">
        <v>2.2014</v>
      </c>
      <c r="AL277" s="111">
        <f t="shared" si="14"/>
        <v>0.16949566666666668</v>
      </c>
    </row>
    <row r="278" spans="1:38" x14ac:dyDescent="0.35">
      <c r="A278" s="14" t="s">
        <v>81</v>
      </c>
      <c r="B278" s="12">
        <v>3</v>
      </c>
      <c r="C278" s="98" t="s">
        <v>45</v>
      </c>
      <c r="D278" s="12">
        <v>2</v>
      </c>
      <c r="E278" s="12">
        <v>3248.5</v>
      </c>
      <c r="F278" s="12">
        <v>3250</v>
      </c>
      <c r="G278" s="99" t="str">
        <f t="shared" ref="G278:G341" si="15">CONCATENATE("R",RIGHT(A278,2),"S",B278)</f>
        <v>R69S3</v>
      </c>
      <c r="H278" s="99">
        <f t="array" ref="H278">MIN(IF($G$2:$G$523 = G278,$E$2:$E$523,""))</f>
        <v>3233.2</v>
      </c>
      <c r="I278" s="99">
        <f t="array" ref="I278">MAX(IF($G$2:$G$523 = G278,$F$2:$F$523,""))</f>
        <v>3250</v>
      </c>
      <c r="J278" s="99" t="str">
        <f t="shared" si="13"/>
        <v>R69</v>
      </c>
      <c r="K278" s="99" t="s">
        <v>168</v>
      </c>
      <c r="L278" s="100">
        <v>2.6765672727272731</v>
      </c>
      <c r="M278" s="100">
        <v>65.331621818181816</v>
      </c>
      <c r="N278" s="100">
        <v>122.4739436363636</v>
      </c>
      <c r="O278" s="100">
        <v>31.058027272727269</v>
      </c>
      <c r="P278" s="100">
        <v>0.1483023636363637</v>
      </c>
      <c r="Q278" s="100">
        <v>5.9399636363636363E-2</v>
      </c>
      <c r="R278" s="100">
        <v>0.1138304727272728</v>
      </c>
      <c r="S278" s="100">
        <v>10747.403729090909</v>
      </c>
      <c r="T278" s="100">
        <v>7136.6673290909084</v>
      </c>
      <c r="U278" s="100">
        <v>1742.7021</v>
      </c>
      <c r="V278" s="100"/>
      <c r="W278" s="100"/>
      <c r="X278" s="100">
        <v>4.3081418181818201</v>
      </c>
      <c r="Y278" s="100">
        <v>2.4169200000000002</v>
      </c>
      <c r="Z278" s="100">
        <v>63.546300000000009</v>
      </c>
      <c r="AA278" s="100">
        <v>94.268780000000007</v>
      </c>
      <c r="AB278" s="100">
        <v>40.984679999999997</v>
      </c>
      <c r="AC278" s="100">
        <v>0.17554040000000001</v>
      </c>
      <c r="AD278" s="100">
        <v>8.22272E-2</v>
      </c>
      <c r="AE278" s="100">
        <v>0.1153966</v>
      </c>
      <c r="AF278" s="100">
        <v>10783.68204</v>
      </c>
      <c r="AG278" s="100">
        <v>7030.52052</v>
      </c>
      <c r="AH278" s="100">
        <v>1281.4215200000001</v>
      </c>
      <c r="AI278" s="100"/>
      <c r="AJ278" s="100"/>
      <c r="AK278" s="100">
        <v>4.0925200000000004</v>
      </c>
      <c r="AL278" s="111">
        <f t="shared" si="14"/>
        <v>0.1184548</v>
      </c>
    </row>
    <row r="279" spans="1:38" x14ac:dyDescent="0.35">
      <c r="A279" s="14" t="s">
        <v>81</v>
      </c>
      <c r="B279" s="12">
        <v>3</v>
      </c>
      <c r="C279" s="98" t="s">
        <v>45</v>
      </c>
      <c r="D279" s="12">
        <v>1</v>
      </c>
      <c r="E279" s="12">
        <v>3233.2</v>
      </c>
      <c r="F279" s="12">
        <v>3234.7</v>
      </c>
      <c r="G279" s="99" t="str">
        <f t="shared" si="15"/>
        <v>R69S3</v>
      </c>
      <c r="H279" s="99">
        <f t="array" ref="H279">MIN(IF($G$2:$G$523 = G279,$E$2:$E$523,""))</f>
        <v>3233.2</v>
      </c>
      <c r="I279" s="99">
        <f t="array" ref="I279">MAX(IF($G$2:$G$523 = G279,$F$2:$F$523,""))</f>
        <v>3250</v>
      </c>
      <c r="J279" s="99" t="str">
        <f t="shared" si="13"/>
        <v>R69</v>
      </c>
      <c r="K279" s="99" t="s">
        <v>168</v>
      </c>
      <c r="L279" s="100">
        <v>2.6765672727272731</v>
      </c>
      <c r="M279" s="100">
        <v>65.331621818181816</v>
      </c>
      <c r="N279" s="100">
        <v>122.4739436363636</v>
      </c>
      <c r="O279" s="100">
        <v>31.058027272727269</v>
      </c>
      <c r="P279" s="100">
        <v>0.1483023636363637</v>
      </c>
      <c r="Q279" s="112">
        <v>5.9399636363636363E-2</v>
      </c>
      <c r="R279" s="100">
        <v>0.1138304727272728</v>
      </c>
      <c r="S279" s="100">
        <v>10747.403729090909</v>
      </c>
      <c r="T279" s="100">
        <v>7136.6673290909084</v>
      </c>
      <c r="U279" s="113">
        <v>1742.7021</v>
      </c>
      <c r="V279" s="100"/>
      <c r="W279" s="100"/>
      <c r="X279" s="100">
        <v>4.3081418181818201</v>
      </c>
      <c r="Y279" s="100">
        <v>2.6449600000000002</v>
      </c>
      <c r="Z279" s="100">
        <v>64.211620000000011</v>
      </c>
      <c r="AA279" s="100">
        <v>119.89754000000001</v>
      </c>
      <c r="AB279" s="100">
        <v>39.071399999999997</v>
      </c>
      <c r="AC279" s="100">
        <v>0.1881408</v>
      </c>
      <c r="AD279" s="100">
        <v>8.966940000000001E-2</v>
      </c>
      <c r="AE279" s="100">
        <v>0.121513</v>
      </c>
      <c r="AF279" s="100">
        <v>10719.295099999999</v>
      </c>
      <c r="AG279" s="100">
        <v>7079.6125999999986</v>
      </c>
      <c r="AH279" s="100">
        <v>1150.0752399999999</v>
      </c>
      <c r="AI279" s="100"/>
      <c r="AJ279" s="100"/>
      <c r="AK279" s="100">
        <v>4.15998</v>
      </c>
      <c r="AL279" s="111">
        <f t="shared" si="14"/>
        <v>0.1184548</v>
      </c>
    </row>
    <row r="280" spans="1:38" x14ac:dyDescent="0.35">
      <c r="A280" s="14" t="s">
        <v>81</v>
      </c>
      <c r="B280" s="12">
        <v>2</v>
      </c>
      <c r="C280" s="98" t="s">
        <v>45</v>
      </c>
      <c r="D280" s="12">
        <v>3</v>
      </c>
      <c r="E280" s="12">
        <v>3302.4</v>
      </c>
      <c r="F280" s="12">
        <v>3303.4</v>
      </c>
      <c r="G280" s="99" t="str">
        <f t="shared" si="15"/>
        <v>R69S2</v>
      </c>
      <c r="H280" s="99">
        <f t="array" ref="H280">MIN(IF($G$2:$G$523 = G280,$E$2:$E$523,""))</f>
        <v>3276</v>
      </c>
      <c r="I280" s="99">
        <f t="array" ref="I280">MAX(IF($G$2:$G$523 = G280,$F$2:$F$523,""))</f>
        <v>3303.4</v>
      </c>
      <c r="J280" s="99" t="str">
        <f t="shared" si="13"/>
        <v>R69</v>
      </c>
      <c r="K280" s="99" t="s">
        <v>168</v>
      </c>
      <c r="L280" s="100">
        <v>2.6657426966292141</v>
      </c>
      <c r="M280" s="100">
        <v>67.890952808988771</v>
      </c>
      <c r="N280" s="100">
        <v>127.4807157303371</v>
      </c>
      <c r="O280" s="100">
        <v>41.000368539325848</v>
      </c>
      <c r="P280" s="100">
        <v>0.1965864606741573</v>
      </c>
      <c r="Q280" s="100">
        <v>7.5623719101123588E-2</v>
      </c>
      <c r="R280" s="100">
        <v>0.12564653932584269</v>
      </c>
      <c r="S280" s="100">
        <v>10935.91293258427</v>
      </c>
      <c r="T280" s="100">
        <v>7286.9614168539347</v>
      </c>
      <c r="U280" s="100">
        <v>1408.6452314606749</v>
      </c>
      <c r="V280" s="100"/>
      <c r="W280" s="100"/>
      <c r="X280" s="100">
        <v>3.5923044943820202</v>
      </c>
      <c r="Y280" s="100">
        <v>2.7194333333333329</v>
      </c>
      <c r="Z280" s="100">
        <v>66.870533333333341</v>
      </c>
      <c r="AA280" s="100">
        <v>123.7065666666667</v>
      </c>
      <c r="AB280" s="100">
        <v>35.74516666666667</v>
      </c>
      <c r="AC280" s="100">
        <v>0.14871899999999999</v>
      </c>
      <c r="AD280" s="100">
        <v>5.1708999999999998E-2</v>
      </c>
      <c r="AE280" s="100">
        <v>0.103246</v>
      </c>
      <c r="AF280" s="100">
        <v>10986.954100000001</v>
      </c>
      <c r="AG280" s="100">
        <v>7335.0551666666679</v>
      </c>
      <c r="AH280" s="100">
        <v>1789.844166666667</v>
      </c>
      <c r="AI280" s="100"/>
      <c r="AJ280" s="100"/>
      <c r="AK280" s="100">
        <v>3.838833333333334</v>
      </c>
      <c r="AL280" s="111">
        <f t="shared" si="14"/>
        <v>0.13203288888888889</v>
      </c>
    </row>
    <row r="281" spans="1:38" x14ac:dyDescent="0.35">
      <c r="A281" s="14" t="s">
        <v>81</v>
      </c>
      <c r="B281" s="12">
        <v>2</v>
      </c>
      <c r="C281" s="98" t="s">
        <v>45</v>
      </c>
      <c r="D281" s="12">
        <v>2</v>
      </c>
      <c r="E281" s="12">
        <v>3285.2</v>
      </c>
      <c r="F281" s="12">
        <v>3286.2</v>
      </c>
      <c r="G281" s="99" t="str">
        <f t="shared" si="15"/>
        <v>R69S2</v>
      </c>
      <c r="H281" s="99">
        <f t="array" ref="H281">MIN(IF($G$2:$G$523 = G281,$E$2:$E$523,""))</f>
        <v>3276</v>
      </c>
      <c r="I281" s="99">
        <f t="array" ref="I281">MAX(IF($G$2:$G$523 = G281,$F$2:$F$523,""))</f>
        <v>3303.4</v>
      </c>
      <c r="J281" s="99" t="str">
        <f t="shared" si="13"/>
        <v>R69</v>
      </c>
      <c r="K281" s="99" t="s">
        <v>168</v>
      </c>
      <c r="L281" s="100">
        <v>2.6657426966292141</v>
      </c>
      <c r="M281" s="100">
        <v>67.890952808988771</v>
      </c>
      <c r="N281" s="100">
        <v>127.4807157303371</v>
      </c>
      <c r="O281" s="100">
        <v>41.000368539325848</v>
      </c>
      <c r="P281" s="100">
        <v>0.1965864606741573</v>
      </c>
      <c r="Q281" s="100">
        <v>7.5623719101123588E-2</v>
      </c>
      <c r="R281" s="100">
        <v>0.12564653932584269</v>
      </c>
      <c r="S281" s="100">
        <v>10935.91293258427</v>
      </c>
      <c r="T281" s="100">
        <v>7286.9614168539347</v>
      </c>
      <c r="U281" s="100">
        <v>1408.6452314606749</v>
      </c>
      <c r="V281" s="100"/>
      <c r="W281" s="100"/>
      <c r="X281" s="100">
        <v>3.5923044943820202</v>
      </c>
      <c r="Y281" s="100">
        <v>2.6196666666666668</v>
      </c>
      <c r="Z281" s="100">
        <v>70.317899999999995</v>
      </c>
      <c r="AA281" s="100">
        <v>127.18980000000001</v>
      </c>
      <c r="AB281" s="100">
        <v>44.379266666666673</v>
      </c>
      <c r="AC281" s="100">
        <v>0.25409666666666669</v>
      </c>
      <c r="AD281" s="100">
        <v>9.4374E-2</v>
      </c>
      <c r="AE281" s="100">
        <v>0.14985366666666669</v>
      </c>
      <c r="AF281" s="100">
        <v>10931.63376666667</v>
      </c>
      <c r="AG281" s="100">
        <v>7049.3518666666669</v>
      </c>
      <c r="AH281" s="100">
        <v>1094.6755000000001</v>
      </c>
      <c r="AI281" s="100"/>
      <c r="AJ281" s="100"/>
      <c r="AK281" s="100">
        <v>3.416666666666667</v>
      </c>
      <c r="AL281" s="111">
        <f t="shared" si="14"/>
        <v>0.13203288888888889</v>
      </c>
    </row>
    <row r="282" spans="1:38" x14ac:dyDescent="0.35">
      <c r="A282" s="14" t="s">
        <v>81</v>
      </c>
      <c r="B282" s="12">
        <v>2</v>
      </c>
      <c r="C282" s="98" t="s">
        <v>45</v>
      </c>
      <c r="D282" s="12">
        <v>1</v>
      </c>
      <c r="E282" s="12">
        <v>3276</v>
      </c>
      <c r="F282" s="12">
        <v>3277</v>
      </c>
      <c r="G282" s="99" t="str">
        <f t="shared" si="15"/>
        <v>R69S2</v>
      </c>
      <c r="H282" s="99">
        <f t="array" ref="H282">MIN(IF($G$2:$G$523 = G282,$E$2:$E$523,""))</f>
        <v>3276</v>
      </c>
      <c r="I282" s="99">
        <f t="array" ref="I282">MAX(IF($G$2:$G$523 = G282,$F$2:$F$523,""))</f>
        <v>3303.4</v>
      </c>
      <c r="J282" s="99" t="str">
        <f t="shared" si="13"/>
        <v>R69</v>
      </c>
      <c r="K282" s="99" t="s">
        <v>168</v>
      </c>
      <c r="L282" s="100">
        <v>2.6657426966292141</v>
      </c>
      <c r="M282" s="100">
        <v>67.890952808988771</v>
      </c>
      <c r="N282" s="100">
        <v>127.4807157303371</v>
      </c>
      <c r="O282" s="100">
        <v>41.000368539325848</v>
      </c>
      <c r="P282" s="100">
        <v>0.1965864606741573</v>
      </c>
      <c r="Q282" s="112">
        <v>7.5623719101123588E-2</v>
      </c>
      <c r="R282" s="100">
        <v>0.12564653932584269</v>
      </c>
      <c r="S282" s="100">
        <v>10935.91293258427</v>
      </c>
      <c r="T282" s="100">
        <v>7286.9614168539347</v>
      </c>
      <c r="U282" s="113">
        <v>1408.6452314606749</v>
      </c>
      <c r="V282" s="100"/>
      <c r="W282" s="100"/>
      <c r="X282" s="100">
        <v>3.5923044943820202</v>
      </c>
      <c r="Y282" s="100">
        <v>2.5739000000000001</v>
      </c>
      <c r="Z282" s="100">
        <v>69.319699999999997</v>
      </c>
      <c r="AA282" s="100">
        <v>129.71583333333331</v>
      </c>
      <c r="AB282" s="100">
        <v>65.252200000000002</v>
      </c>
      <c r="AC282" s="100">
        <v>0.2372526666666667</v>
      </c>
      <c r="AD282" s="100">
        <v>0.10277799999999999</v>
      </c>
      <c r="AE282" s="100">
        <v>0.14299899999999999</v>
      </c>
      <c r="AF282" s="100">
        <v>10871.99773333333</v>
      </c>
      <c r="AG282" s="100">
        <v>7496.9242999999997</v>
      </c>
      <c r="AH282" s="100">
        <v>980.57076666666671</v>
      </c>
      <c r="AI282" s="100"/>
      <c r="AJ282" s="100"/>
      <c r="AK282" s="100">
        <v>3.500233333333334</v>
      </c>
      <c r="AL282" s="111">
        <f t="shared" si="14"/>
        <v>0.13203288888888889</v>
      </c>
    </row>
    <row r="283" spans="1:38" x14ac:dyDescent="0.35">
      <c r="A283" s="14" t="s">
        <v>81</v>
      </c>
      <c r="B283" s="12">
        <v>1</v>
      </c>
      <c r="C283" s="98" t="s">
        <v>45</v>
      </c>
      <c r="D283" s="12">
        <v>4</v>
      </c>
      <c r="E283" s="12">
        <v>3383.7</v>
      </c>
      <c r="F283" s="12">
        <v>3384.3</v>
      </c>
      <c r="G283" s="99" t="str">
        <f t="shared" si="15"/>
        <v>R69S1</v>
      </c>
      <c r="H283" s="99">
        <f t="array" ref="H283">MIN(IF($G$2:$G$523 = G283,$E$2:$E$523,""))</f>
        <v>3334.4</v>
      </c>
      <c r="I283" s="99">
        <f t="array" ref="I283">MAX(IF($G$2:$G$523 = G283,$F$2:$F$523,""))</f>
        <v>3384.3</v>
      </c>
      <c r="J283" s="99" t="str">
        <f t="shared" si="13"/>
        <v>R69</v>
      </c>
      <c r="K283" s="99" t="s">
        <v>168</v>
      </c>
      <c r="L283" s="99"/>
      <c r="M283" s="99">
        <v>67.469461585365863</v>
      </c>
      <c r="N283" s="99">
        <v>131.429243292683</v>
      </c>
      <c r="O283" s="99"/>
      <c r="P283" s="99"/>
      <c r="Q283" s="99">
        <v>3.9926310975609752E-2</v>
      </c>
      <c r="R283" s="99">
        <v>0.1012320975609757</v>
      </c>
      <c r="S283" s="99"/>
      <c r="T283" s="99"/>
      <c r="U283" s="99">
        <v>2066.3153768292682</v>
      </c>
      <c r="V283" s="99"/>
      <c r="W283" s="99"/>
      <c r="X283" s="99"/>
      <c r="Y283" s="99"/>
      <c r="Z283" s="99">
        <v>66.81465</v>
      </c>
      <c r="AA283" s="99">
        <v>129.06725</v>
      </c>
      <c r="AB283" s="99"/>
      <c r="AC283" s="99"/>
      <c r="AD283" s="99">
        <v>8.3896999999999999E-2</v>
      </c>
      <c r="AE283" s="99">
        <v>0.15594050000000001</v>
      </c>
      <c r="AF283" s="99"/>
      <c r="AG283" s="99"/>
      <c r="AH283" s="99">
        <v>1242.2709</v>
      </c>
      <c r="AI283" s="99"/>
      <c r="AJ283" s="99"/>
      <c r="AK283" s="99"/>
      <c r="AL283" s="111">
        <f t="shared" si="14"/>
        <v>0.15090425000000002</v>
      </c>
    </row>
    <row r="284" spans="1:38" x14ac:dyDescent="0.35">
      <c r="A284" s="14" t="s">
        <v>81</v>
      </c>
      <c r="B284" s="12">
        <v>1</v>
      </c>
      <c r="C284" s="98" t="s">
        <v>45</v>
      </c>
      <c r="D284" s="12">
        <v>3</v>
      </c>
      <c r="E284" s="12">
        <v>3366.4</v>
      </c>
      <c r="F284" s="12">
        <v>3367.2</v>
      </c>
      <c r="G284" s="99" t="str">
        <f t="shared" si="15"/>
        <v>R69S1</v>
      </c>
      <c r="H284" s="99">
        <f t="array" ref="H284">MIN(IF($G$2:$G$523 = G284,$E$2:$E$523,""))</f>
        <v>3334.4</v>
      </c>
      <c r="I284" s="99">
        <f t="array" ref="I284">MAX(IF($G$2:$G$523 = G284,$F$2:$F$523,""))</f>
        <v>3384.3</v>
      </c>
      <c r="J284" s="99" t="str">
        <f t="shared" si="13"/>
        <v>R69</v>
      </c>
      <c r="K284" s="99" t="s">
        <v>168</v>
      </c>
      <c r="L284" s="99"/>
      <c r="M284" s="99">
        <v>67.469461585365863</v>
      </c>
      <c r="N284" s="99">
        <v>131.429243292683</v>
      </c>
      <c r="O284" s="99"/>
      <c r="P284" s="99"/>
      <c r="Q284" s="99">
        <v>3.9926310975609752E-2</v>
      </c>
      <c r="R284" s="99">
        <v>0.1012320975609757</v>
      </c>
      <c r="S284" s="99"/>
      <c r="T284" s="99"/>
      <c r="U284" s="99">
        <v>2066.3153768292682</v>
      </c>
      <c r="V284" s="99"/>
      <c r="W284" s="99"/>
      <c r="X284" s="99"/>
      <c r="Y284" s="99">
        <v>2.668000000000001</v>
      </c>
      <c r="Z284" s="99">
        <v>67.855033333333338</v>
      </c>
      <c r="AA284" s="99">
        <v>129.92993333333331</v>
      </c>
      <c r="AB284" s="99">
        <v>38.059199999999997</v>
      </c>
      <c r="AC284" s="99">
        <v>0.22766766666666671</v>
      </c>
      <c r="AD284" s="99">
        <v>5.6744333333333327E-2</v>
      </c>
      <c r="AE284" s="99">
        <v>0.13891733333333331</v>
      </c>
      <c r="AF284" s="99">
        <v>11211.612300000001</v>
      </c>
      <c r="AG284" s="99">
        <v>8076.229800000001</v>
      </c>
      <c r="AH284" s="99">
        <v>1701.6544333333329</v>
      </c>
      <c r="AI284" s="99"/>
      <c r="AJ284" s="99"/>
      <c r="AK284" s="99">
        <v>3.7863000000000002</v>
      </c>
      <c r="AL284" s="111">
        <f t="shared" si="14"/>
        <v>0.15090425000000002</v>
      </c>
    </row>
    <row r="285" spans="1:38" x14ac:dyDescent="0.35">
      <c r="A285" s="14" t="s">
        <v>81</v>
      </c>
      <c r="B285" s="12">
        <v>1</v>
      </c>
      <c r="C285" s="98" t="s">
        <v>45</v>
      </c>
      <c r="D285" s="12">
        <v>2</v>
      </c>
      <c r="E285" s="12">
        <v>3351.5</v>
      </c>
      <c r="F285" s="12">
        <v>3352.3</v>
      </c>
      <c r="G285" s="99" t="str">
        <f t="shared" si="15"/>
        <v>R69S1</v>
      </c>
      <c r="H285" s="99">
        <f t="array" ref="H285">MIN(IF($G$2:$G$523 = G285,$E$2:$E$523,""))</f>
        <v>3334.4</v>
      </c>
      <c r="I285" s="99">
        <f t="array" ref="I285">MAX(IF($G$2:$G$523 = G285,$F$2:$F$523,""))</f>
        <v>3384.3</v>
      </c>
      <c r="J285" s="99" t="str">
        <f t="shared" si="13"/>
        <v>R69</v>
      </c>
      <c r="K285" s="99" t="s">
        <v>168</v>
      </c>
      <c r="L285" s="99"/>
      <c r="M285" s="99">
        <v>67.469461585365863</v>
      </c>
      <c r="N285" s="99">
        <v>131.429243292683</v>
      </c>
      <c r="O285" s="99"/>
      <c r="P285" s="99"/>
      <c r="Q285" s="99">
        <v>3.9926310975609752E-2</v>
      </c>
      <c r="R285" s="99">
        <v>0.1012320975609757</v>
      </c>
      <c r="S285" s="99"/>
      <c r="T285" s="99"/>
      <c r="U285" s="99">
        <v>2066.3153768292682</v>
      </c>
      <c r="V285" s="99"/>
      <c r="W285" s="99"/>
      <c r="X285" s="99"/>
      <c r="Y285" s="99">
        <v>2.456233333333333</v>
      </c>
      <c r="Z285" s="99">
        <v>79.186966666666663</v>
      </c>
      <c r="AA285" s="99">
        <v>141.55673333333331</v>
      </c>
      <c r="AB285" s="99">
        <v>39.07</v>
      </c>
      <c r="AC285" s="99">
        <v>0.21815066666666669</v>
      </c>
      <c r="AD285" s="99">
        <v>8.9487999999999998E-2</v>
      </c>
      <c r="AE285" s="99">
        <v>0.13507766666666671</v>
      </c>
      <c r="AF285" s="99">
        <v>11178.90556666667</v>
      </c>
      <c r="AG285" s="99">
        <v>7507.0571333333328</v>
      </c>
      <c r="AH285" s="99">
        <v>1152.4508000000001</v>
      </c>
      <c r="AI285" s="99"/>
      <c r="AJ285" s="99"/>
      <c r="AK285" s="99">
        <v>1.934833333333333</v>
      </c>
      <c r="AL285" s="111">
        <f t="shared" si="14"/>
        <v>0.15090425000000002</v>
      </c>
    </row>
    <row r="286" spans="1:38" x14ac:dyDescent="0.35">
      <c r="A286" s="14" t="s">
        <v>81</v>
      </c>
      <c r="B286" s="12">
        <v>1</v>
      </c>
      <c r="C286" s="98" t="s">
        <v>45</v>
      </c>
      <c r="D286" s="12">
        <v>1</v>
      </c>
      <c r="E286" s="12">
        <v>3334.4</v>
      </c>
      <c r="F286" s="12">
        <v>3335</v>
      </c>
      <c r="G286" s="99" t="str">
        <f t="shared" si="15"/>
        <v>R69S1</v>
      </c>
      <c r="H286" s="99">
        <f t="array" ref="H286">MIN(IF($G$2:$G$523 = G286,$E$2:$E$523,""))</f>
        <v>3334.4</v>
      </c>
      <c r="I286" s="99">
        <f t="array" ref="I286">MAX(IF($G$2:$G$523 = G286,$F$2:$F$523,""))</f>
        <v>3384.3</v>
      </c>
      <c r="J286" s="99" t="str">
        <f t="shared" si="13"/>
        <v>R69</v>
      </c>
      <c r="K286" s="99" t="s">
        <v>168</v>
      </c>
      <c r="L286" s="99"/>
      <c r="M286" s="99">
        <v>67.469461585365863</v>
      </c>
      <c r="N286" s="99">
        <v>131.429243292683</v>
      </c>
      <c r="O286" s="99"/>
      <c r="P286" s="99"/>
      <c r="Q286" s="112">
        <v>3.9926310975609752E-2</v>
      </c>
      <c r="R286" s="99">
        <v>0.1012320975609757</v>
      </c>
      <c r="S286" s="99"/>
      <c r="T286" s="99"/>
      <c r="U286" s="113">
        <v>2066.3153768292682</v>
      </c>
      <c r="V286" s="99"/>
      <c r="W286" s="99"/>
      <c r="X286" s="99"/>
      <c r="Y286" s="99">
        <v>2.6783999999999999</v>
      </c>
      <c r="Z286" s="99">
        <v>79.453749999999999</v>
      </c>
      <c r="AA286" s="99">
        <v>153.18180000000001</v>
      </c>
      <c r="AB286" s="99">
        <v>20.529599999999999</v>
      </c>
      <c r="AC286" s="99">
        <v>0.3071065</v>
      </c>
      <c r="AD286" s="99">
        <v>3.9900999999999999E-2</v>
      </c>
      <c r="AE286" s="99">
        <v>0.17368149999999999</v>
      </c>
      <c r="AF286" s="99">
        <v>11108.360849999999</v>
      </c>
      <c r="AG286" s="99">
        <v>7508.88645</v>
      </c>
      <c r="AH286" s="99">
        <v>2032.355</v>
      </c>
      <c r="AI286" s="99"/>
      <c r="AJ286" s="99"/>
      <c r="AK286" s="99">
        <v>2.3795999999999999</v>
      </c>
      <c r="AL286" s="111">
        <f t="shared" si="14"/>
        <v>0.15090425000000002</v>
      </c>
    </row>
    <row r="287" spans="1:38" x14ac:dyDescent="0.35">
      <c r="A287" s="14" t="s">
        <v>82</v>
      </c>
      <c r="B287" s="14">
        <v>6</v>
      </c>
      <c r="C287" s="98" t="s">
        <v>46</v>
      </c>
      <c r="D287" s="14">
        <v>1</v>
      </c>
      <c r="E287" s="14">
        <v>3211.8</v>
      </c>
      <c r="F287" s="14">
        <v>3212.8</v>
      </c>
      <c r="G287" s="99" t="str">
        <f t="shared" si="15"/>
        <v>R49S6</v>
      </c>
      <c r="H287" s="99">
        <f t="array" ref="H287">MIN(IF($G$2:$G$523 = G287,$E$2:$E$523,""))</f>
        <v>3211.8</v>
      </c>
      <c r="I287" s="99">
        <f t="array" ref="I287">MAX(IF($G$2:$G$523 = G287,$F$2:$F$523,""))</f>
        <v>3254.8</v>
      </c>
      <c r="J287" s="99" t="str">
        <f t="shared" si="13"/>
        <v>R49</v>
      </c>
      <c r="K287" s="99" t="s">
        <v>169</v>
      </c>
      <c r="L287" s="99"/>
      <c r="M287" s="99">
        <v>65.915070921985816</v>
      </c>
      <c r="N287" s="99">
        <v>121.5121432624114</v>
      </c>
      <c r="O287" s="99">
        <v>31.28380567375887</v>
      </c>
      <c r="P287" s="99">
        <v>9.7013510638297898E-2</v>
      </c>
      <c r="Q287" s="112">
        <v>0.1912375886524823</v>
      </c>
      <c r="R287" s="99"/>
      <c r="S287" s="99"/>
      <c r="T287" s="99"/>
      <c r="U287" s="113"/>
      <c r="V287" s="99"/>
      <c r="W287" s="99">
        <v>0.79355744680851004</v>
      </c>
      <c r="X287" s="99"/>
      <c r="Y287" s="99"/>
      <c r="Z287" s="99">
        <v>73.546166666666664</v>
      </c>
      <c r="AA287" s="99">
        <v>137.58333333333329</v>
      </c>
      <c r="AB287" s="99">
        <v>41.152800000000013</v>
      </c>
      <c r="AC287" s="99">
        <v>0.17849233333333331</v>
      </c>
      <c r="AD287" s="99">
        <v>7.6200000000000004E-2</v>
      </c>
      <c r="AE287" s="99"/>
      <c r="AF287" s="99">
        <v>10405.28583333333</v>
      </c>
      <c r="AG287" s="99">
        <v>7051.4900666666663</v>
      </c>
      <c r="AH287" s="99">
        <v>-960097084074.66663</v>
      </c>
      <c r="AI287" s="99"/>
      <c r="AJ287" s="99">
        <v>0.48070000000000002</v>
      </c>
      <c r="AK287" s="99">
        <v>2.8389000000000002</v>
      </c>
      <c r="AL287" s="111" t="e">
        <f t="shared" si="14"/>
        <v>#DIV/0!</v>
      </c>
    </row>
    <row r="288" spans="1:38" x14ac:dyDescent="0.35">
      <c r="A288" s="14" t="s">
        <v>82</v>
      </c>
      <c r="B288" s="14">
        <v>6</v>
      </c>
      <c r="C288" s="98" t="s">
        <v>46</v>
      </c>
      <c r="D288" s="14">
        <v>2</v>
      </c>
      <c r="E288" s="14">
        <v>3221</v>
      </c>
      <c r="F288" s="14">
        <v>3221.8</v>
      </c>
      <c r="G288" s="99" t="str">
        <f t="shared" si="15"/>
        <v>R49S6</v>
      </c>
      <c r="H288" s="99">
        <f t="array" ref="H288">MIN(IF($G$2:$G$523 = G288,$E$2:$E$523,""))</f>
        <v>3211.8</v>
      </c>
      <c r="I288" s="99">
        <f t="array" ref="I288">MAX(IF($G$2:$G$523 = G288,$F$2:$F$523,""))</f>
        <v>3254.8</v>
      </c>
      <c r="J288" s="99" t="str">
        <f t="shared" si="13"/>
        <v>R49</v>
      </c>
      <c r="K288" s="99" t="s">
        <v>169</v>
      </c>
      <c r="L288" s="99"/>
      <c r="M288" s="99">
        <v>65.915070921985816</v>
      </c>
      <c r="N288" s="99">
        <v>121.5121432624114</v>
      </c>
      <c r="O288" s="99">
        <v>31.28380567375887</v>
      </c>
      <c r="P288" s="99">
        <v>9.7013510638297898E-2</v>
      </c>
      <c r="Q288" s="99">
        <v>0.1912375886524823</v>
      </c>
      <c r="R288" s="99"/>
      <c r="S288" s="99"/>
      <c r="T288" s="99"/>
      <c r="U288" s="99">
        <v>-95195126920.84758</v>
      </c>
      <c r="V288" s="99"/>
      <c r="W288" s="99">
        <v>0.79355744680851004</v>
      </c>
      <c r="X288" s="99"/>
      <c r="Y288" s="99"/>
      <c r="Z288" s="99">
        <v>60.022066666666667</v>
      </c>
      <c r="AA288" s="99">
        <v>117.54526666666671</v>
      </c>
      <c r="AB288" s="99">
        <v>38.429166666666667</v>
      </c>
      <c r="AC288" s="99">
        <v>5.2338000000000003E-2</v>
      </c>
      <c r="AD288" s="99">
        <v>4.6399999999999997E-2</v>
      </c>
      <c r="AE288" s="99"/>
      <c r="AF288" s="99">
        <v>10450.900066666671</v>
      </c>
      <c r="AG288" s="99">
        <v>6878.4269000000013</v>
      </c>
      <c r="AH288" s="99">
        <v>-66623508522.666656</v>
      </c>
      <c r="AI288" s="99"/>
      <c r="AJ288" s="99">
        <v>0.81550000000000011</v>
      </c>
      <c r="AK288" s="99">
        <v>5.0243000000000002</v>
      </c>
      <c r="AL288" s="111" t="e">
        <f t="shared" si="14"/>
        <v>#DIV/0!</v>
      </c>
    </row>
    <row r="289" spans="1:38" x14ac:dyDescent="0.35">
      <c r="A289" s="14" t="s">
        <v>82</v>
      </c>
      <c r="B289" s="14">
        <v>6</v>
      </c>
      <c r="C289" s="98" t="s">
        <v>46</v>
      </c>
      <c r="D289" s="14">
        <v>3</v>
      </c>
      <c r="E289" s="14">
        <v>3237.8</v>
      </c>
      <c r="F289" s="14">
        <v>3238.6</v>
      </c>
      <c r="G289" s="99" t="str">
        <f t="shared" si="15"/>
        <v>R49S6</v>
      </c>
      <c r="H289" s="99">
        <f t="array" ref="H289">MIN(IF($G$2:$G$523 = G289,$E$2:$E$523,""))</f>
        <v>3211.8</v>
      </c>
      <c r="I289" s="99">
        <f t="array" ref="I289">MAX(IF($G$2:$G$523 = G289,$F$2:$F$523,""))</f>
        <v>3254.8</v>
      </c>
      <c r="J289" s="99" t="str">
        <f t="shared" si="13"/>
        <v>R49</v>
      </c>
      <c r="K289" s="99" t="s">
        <v>169</v>
      </c>
      <c r="L289" s="99"/>
      <c r="M289" s="99">
        <v>65.915070921985816</v>
      </c>
      <c r="N289" s="99">
        <v>121.5121432624114</v>
      </c>
      <c r="O289" s="99">
        <v>31.28380567375887</v>
      </c>
      <c r="P289" s="99">
        <v>9.7013510638297898E-2</v>
      </c>
      <c r="Q289" s="99">
        <v>0.1912375886524823</v>
      </c>
      <c r="R289" s="99"/>
      <c r="S289" s="99"/>
      <c r="T289" s="99"/>
      <c r="U289" s="99">
        <v>-95195126920.84758</v>
      </c>
      <c r="V289" s="99"/>
      <c r="W289" s="99">
        <v>0.79355744680851004</v>
      </c>
      <c r="X289" s="99"/>
      <c r="Y289" s="99"/>
      <c r="Z289" s="99">
        <v>51.629333333333342</v>
      </c>
      <c r="AA289" s="99">
        <v>86.487499999999997</v>
      </c>
      <c r="AB289" s="99">
        <v>34.345033333333333</v>
      </c>
      <c r="AC289" s="99">
        <v>0.20441333333333331</v>
      </c>
      <c r="AD289" s="99">
        <v>0.11559999999999999</v>
      </c>
      <c r="AE289" s="99"/>
      <c r="AF289" s="99">
        <v>10487.7835</v>
      </c>
      <c r="AG289" s="99">
        <v>7497.1584999999995</v>
      </c>
      <c r="AH289" s="99">
        <v>933.47253333333322</v>
      </c>
      <c r="AI289" s="99"/>
      <c r="AJ289" s="99">
        <v>0.51776666666666671</v>
      </c>
      <c r="AK289" s="99">
        <v>6.1099333333333341</v>
      </c>
      <c r="AL289" s="111" t="e">
        <f t="shared" si="14"/>
        <v>#DIV/0!</v>
      </c>
    </row>
    <row r="290" spans="1:38" x14ac:dyDescent="0.35">
      <c r="A290" s="14" t="s">
        <v>82</v>
      </c>
      <c r="B290" s="14">
        <v>6</v>
      </c>
      <c r="C290" s="98" t="s">
        <v>46</v>
      </c>
      <c r="D290" s="14">
        <v>4</v>
      </c>
      <c r="E290" s="14">
        <v>3254</v>
      </c>
      <c r="F290" s="14">
        <v>3254.8</v>
      </c>
      <c r="G290" s="99" t="str">
        <f t="shared" si="15"/>
        <v>R49S6</v>
      </c>
      <c r="H290" s="99">
        <f t="array" ref="H290">MIN(IF($G$2:$G$523 = G290,$E$2:$E$523,""))</f>
        <v>3211.8</v>
      </c>
      <c r="I290" s="99">
        <f t="array" ref="I290">MAX(IF($G$2:$G$523 = G290,$F$2:$F$523,""))</f>
        <v>3254.8</v>
      </c>
      <c r="J290" s="99" t="str">
        <f t="shared" si="13"/>
        <v>R49</v>
      </c>
      <c r="K290" s="99" t="s">
        <v>169</v>
      </c>
      <c r="L290" s="99"/>
      <c r="M290" s="99">
        <v>65.915070921985816</v>
      </c>
      <c r="N290" s="99">
        <v>121.5121432624114</v>
      </c>
      <c r="O290" s="99">
        <v>31.28380567375887</v>
      </c>
      <c r="P290" s="99">
        <v>9.7013510638297898E-2</v>
      </c>
      <c r="Q290" s="99">
        <v>0.1912375886524823</v>
      </c>
      <c r="R290" s="99"/>
      <c r="S290" s="99"/>
      <c r="T290" s="99"/>
      <c r="U290" s="99">
        <v>-95195126920.84758</v>
      </c>
      <c r="V290" s="99"/>
      <c r="W290" s="99">
        <v>0.79355744680851004</v>
      </c>
      <c r="X290" s="99"/>
      <c r="Y290" s="99"/>
      <c r="Z290" s="99">
        <v>62.436599999999999</v>
      </c>
      <c r="AA290" s="99">
        <v>109.26616666666671</v>
      </c>
      <c r="AB290" s="99">
        <v>23.864433333333331</v>
      </c>
      <c r="AC290" s="99">
        <v>5.4122666666666659E-2</v>
      </c>
      <c r="AD290" s="99">
        <v>3.9533333333333337E-2</v>
      </c>
      <c r="AE290" s="99"/>
      <c r="AF290" s="99">
        <v>10586.03843333333</v>
      </c>
      <c r="AG290" s="99">
        <v>6840.5523999999996</v>
      </c>
      <c r="AH290" s="99">
        <v>2042.493733333333</v>
      </c>
      <c r="AI290" s="99"/>
      <c r="AJ290" s="99">
        <v>0.79513333333333336</v>
      </c>
      <c r="AK290" s="99">
        <v>5.2669666666666659</v>
      </c>
      <c r="AL290" s="111" t="e">
        <f t="shared" si="14"/>
        <v>#DIV/0!</v>
      </c>
    </row>
    <row r="291" spans="1:38" x14ac:dyDescent="0.35">
      <c r="A291" s="14" t="s">
        <v>82</v>
      </c>
      <c r="B291" s="14">
        <v>5</v>
      </c>
      <c r="C291" s="98" t="s">
        <v>46</v>
      </c>
      <c r="D291" s="14">
        <v>1</v>
      </c>
      <c r="E291" s="14">
        <v>3292.8</v>
      </c>
      <c r="F291" s="14">
        <v>3293.4</v>
      </c>
      <c r="G291" s="99" t="str">
        <f t="shared" si="15"/>
        <v>R49S5</v>
      </c>
      <c r="H291" s="99">
        <f t="array" ref="H291">MIN(IF($G$2:$G$523 = G291,$E$2:$E$523,""))</f>
        <v>3292.8</v>
      </c>
      <c r="I291" s="99">
        <f t="array" ref="I291">MAX(IF($G$2:$G$523 = G291,$F$2:$F$523,""))</f>
        <v>3340.8</v>
      </c>
      <c r="J291" s="99" t="str">
        <f t="shared" si="13"/>
        <v>R49</v>
      </c>
      <c r="K291" s="99" t="s">
        <v>169</v>
      </c>
      <c r="L291" s="99"/>
      <c r="M291" s="99">
        <v>64.282084076433136</v>
      </c>
      <c r="N291" s="99">
        <v>116.4796949044586</v>
      </c>
      <c r="O291" s="99">
        <v>33.581335031847132</v>
      </c>
      <c r="P291" s="99">
        <v>0.1025184585987261</v>
      </c>
      <c r="Q291" s="112">
        <v>5.6205095541401261E-2</v>
      </c>
      <c r="R291" s="99"/>
      <c r="S291" s="99">
        <v>10834.43952356688</v>
      </c>
      <c r="T291" s="99">
        <v>6947.2084254777092</v>
      </c>
      <c r="U291" s="113">
        <v>1835.7472101910821</v>
      </c>
      <c r="V291" s="99"/>
      <c r="W291" s="99">
        <v>0.72335414012738875</v>
      </c>
      <c r="X291" s="99">
        <v>5.5953923566879009</v>
      </c>
      <c r="Y291" s="99"/>
      <c r="Z291" s="99">
        <v>101.44055</v>
      </c>
      <c r="AA291" s="99">
        <v>88.738749999999996</v>
      </c>
      <c r="AB291" s="99">
        <v>18.164850000000001</v>
      </c>
      <c r="AC291" s="99">
        <v>0.4450865</v>
      </c>
      <c r="AD291" s="99">
        <v>0.20905000000000001</v>
      </c>
      <c r="AE291" s="99"/>
      <c r="AF291" s="99">
        <v>10723.104950000001</v>
      </c>
      <c r="AG291" s="99">
        <v>7252.7611999999999</v>
      </c>
      <c r="AH291" s="99">
        <v>205.58914999999999</v>
      </c>
      <c r="AI291" s="99"/>
      <c r="AJ291" s="99">
        <v>0.2868</v>
      </c>
      <c r="AK291" s="99">
        <v>1.01275</v>
      </c>
      <c r="AL291" s="111" t="e">
        <f t="shared" si="14"/>
        <v>#DIV/0!</v>
      </c>
    </row>
    <row r="292" spans="1:38" x14ac:dyDescent="0.35">
      <c r="A292" s="14" t="s">
        <v>82</v>
      </c>
      <c r="B292" s="14">
        <v>5</v>
      </c>
      <c r="C292" s="98" t="s">
        <v>46</v>
      </c>
      <c r="D292" s="14">
        <v>2</v>
      </c>
      <c r="E292" s="14">
        <v>3308.6</v>
      </c>
      <c r="F292" s="14">
        <v>3309.4</v>
      </c>
      <c r="G292" s="99" t="str">
        <f t="shared" si="15"/>
        <v>R49S5</v>
      </c>
      <c r="H292" s="99">
        <f t="array" ref="H292">MIN(IF($G$2:$G$523 = G292,$E$2:$E$523,""))</f>
        <v>3292.8</v>
      </c>
      <c r="I292" s="99">
        <f t="array" ref="I292">MAX(IF($G$2:$G$523 = G292,$F$2:$F$523,""))</f>
        <v>3340.8</v>
      </c>
      <c r="J292" s="99" t="str">
        <f t="shared" si="13"/>
        <v>R49</v>
      </c>
      <c r="K292" s="99" t="s">
        <v>169</v>
      </c>
      <c r="L292" s="99"/>
      <c r="M292" s="99">
        <v>64.282084076433136</v>
      </c>
      <c r="N292" s="99">
        <v>116.4796949044586</v>
      </c>
      <c r="O292" s="99">
        <v>33.581335031847132</v>
      </c>
      <c r="P292" s="99">
        <v>0.1025184585987261</v>
      </c>
      <c r="Q292" s="99">
        <v>5.6205095541401261E-2</v>
      </c>
      <c r="R292" s="99"/>
      <c r="S292" s="99">
        <v>10834.43952356688</v>
      </c>
      <c r="T292" s="99">
        <v>6947.2084254777092</v>
      </c>
      <c r="U292" s="99">
        <v>1835.7472101910821</v>
      </c>
      <c r="V292" s="99"/>
      <c r="W292" s="99">
        <v>0.72335414012738875</v>
      </c>
      <c r="X292" s="99">
        <v>5.5953923566879009</v>
      </c>
      <c r="Y292" s="99"/>
      <c r="Z292" s="99">
        <v>76.46223333333333</v>
      </c>
      <c r="AA292" s="99">
        <v>136.93343333333331</v>
      </c>
      <c r="AB292" s="99">
        <v>16.216433333333331</v>
      </c>
      <c r="AC292" s="99">
        <v>0.26290066666666673</v>
      </c>
      <c r="AD292" s="99">
        <v>0.12470000000000001</v>
      </c>
      <c r="AE292" s="99"/>
      <c r="AF292" s="99">
        <v>10807.162433333329</v>
      </c>
      <c r="AG292" s="99">
        <v>6847.6211000000003</v>
      </c>
      <c r="AH292" s="99">
        <v>752.04759999999999</v>
      </c>
      <c r="AI292" s="99"/>
      <c r="AJ292" s="99">
        <v>0.38809999999999989</v>
      </c>
      <c r="AK292" s="99">
        <v>2.7317</v>
      </c>
      <c r="AL292" s="111" t="e">
        <f t="shared" si="14"/>
        <v>#DIV/0!</v>
      </c>
    </row>
    <row r="293" spans="1:38" x14ac:dyDescent="0.35">
      <c r="A293" s="14" t="s">
        <v>82</v>
      </c>
      <c r="B293" s="14">
        <v>5</v>
      </c>
      <c r="C293" s="98" t="s">
        <v>46</v>
      </c>
      <c r="D293" s="14">
        <v>3</v>
      </c>
      <c r="E293" s="14">
        <v>3319.2</v>
      </c>
      <c r="F293" s="14">
        <v>3320.4</v>
      </c>
      <c r="G293" s="99" t="str">
        <f t="shared" si="15"/>
        <v>R49S5</v>
      </c>
      <c r="H293" s="99">
        <f t="array" ref="H293">MIN(IF($G$2:$G$523 = G293,$E$2:$E$523,""))</f>
        <v>3292.8</v>
      </c>
      <c r="I293" s="99">
        <f t="array" ref="I293">MAX(IF($G$2:$G$523 = G293,$F$2:$F$523,""))</f>
        <v>3340.8</v>
      </c>
      <c r="J293" s="99" t="str">
        <f t="shared" si="13"/>
        <v>R49</v>
      </c>
      <c r="K293" s="99" t="s">
        <v>169</v>
      </c>
      <c r="L293" s="99"/>
      <c r="M293" s="99">
        <v>64.282084076433136</v>
      </c>
      <c r="N293" s="99">
        <v>116.4796949044586</v>
      </c>
      <c r="O293" s="99">
        <v>33.581335031847132</v>
      </c>
      <c r="P293" s="99">
        <v>0.1025184585987261</v>
      </c>
      <c r="Q293" s="99">
        <v>5.6205095541401261E-2</v>
      </c>
      <c r="R293" s="99"/>
      <c r="S293" s="99">
        <v>10834.43952356688</v>
      </c>
      <c r="T293" s="99">
        <v>6947.2084254777092</v>
      </c>
      <c r="U293" s="99">
        <v>1835.7472101910821</v>
      </c>
      <c r="V293" s="99"/>
      <c r="W293" s="99">
        <v>0.72335414012738875</v>
      </c>
      <c r="X293" s="99">
        <v>5.5953923566879009</v>
      </c>
      <c r="Y293" s="99"/>
      <c r="Z293" s="99">
        <v>82.667625000000001</v>
      </c>
      <c r="AA293" s="99">
        <v>150.08125000000001</v>
      </c>
      <c r="AB293" s="99">
        <v>32.385000000000012</v>
      </c>
      <c r="AC293" s="99">
        <v>0.3123435</v>
      </c>
      <c r="AD293" s="99">
        <v>0.119175</v>
      </c>
      <c r="AE293" s="99"/>
      <c r="AF293" s="99">
        <v>10855.642325000001</v>
      </c>
      <c r="AG293" s="99">
        <v>6758.2999249999993</v>
      </c>
      <c r="AH293" s="99">
        <v>811.48194999999998</v>
      </c>
      <c r="AI293" s="99"/>
      <c r="AJ293" s="99">
        <v>0.35062500000000002</v>
      </c>
      <c r="AK293" s="99">
        <v>2.0807000000000002</v>
      </c>
      <c r="AL293" s="111" t="e">
        <f t="shared" si="14"/>
        <v>#DIV/0!</v>
      </c>
    </row>
    <row r="294" spans="1:38" x14ac:dyDescent="0.35">
      <c r="A294" s="14" t="s">
        <v>82</v>
      </c>
      <c r="B294" s="14">
        <v>5</v>
      </c>
      <c r="C294" s="98" t="s">
        <v>46</v>
      </c>
      <c r="D294" s="14">
        <v>4</v>
      </c>
      <c r="E294" s="14">
        <v>3340</v>
      </c>
      <c r="F294" s="14">
        <v>3340.8</v>
      </c>
      <c r="G294" s="99" t="str">
        <f t="shared" si="15"/>
        <v>R49S5</v>
      </c>
      <c r="H294" s="99">
        <f t="array" ref="H294">MIN(IF($G$2:$G$523 = G294,$E$2:$E$523,""))</f>
        <v>3292.8</v>
      </c>
      <c r="I294" s="99">
        <f t="array" ref="I294">MAX(IF($G$2:$G$523 = G294,$F$2:$F$523,""))</f>
        <v>3340.8</v>
      </c>
      <c r="J294" s="99" t="str">
        <f t="shared" si="13"/>
        <v>R49</v>
      </c>
      <c r="K294" s="99" t="s">
        <v>169</v>
      </c>
      <c r="L294" s="99"/>
      <c r="M294" s="99">
        <v>64.282084076433136</v>
      </c>
      <c r="N294" s="99">
        <v>116.4796949044586</v>
      </c>
      <c r="O294" s="99">
        <v>33.581335031847132</v>
      </c>
      <c r="P294" s="99">
        <v>0.1025184585987261</v>
      </c>
      <c r="Q294" s="99">
        <v>5.6205095541401261E-2</v>
      </c>
      <c r="R294" s="99"/>
      <c r="S294" s="99">
        <v>10834.43952356688</v>
      </c>
      <c r="T294" s="99">
        <v>6947.2084254777092</v>
      </c>
      <c r="U294" s="99">
        <v>1835.7472101910821</v>
      </c>
      <c r="V294" s="99"/>
      <c r="W294" s="99">
        <v>0.72335414012738875</v>
      </c>
      <c r="X294" s="99">
        <v>5.5953923566879009</v>
      </c>
      <c r="Y294" s="99"/>
      <c r="Z294" s="99">
        <v>78.764499999999998</v>
      </c>
      <c r="AA294" s="99">
        <v>141.33799999999999</v>
      </c>
      <c r="AB294" s="99">
        <v>23.692499999999999</v>
      </c>
      <c r="AC294" s="99">
        <v>0.283829</v>
      </c>
      <c r="AD294" s="99">
        <v>0.10440000000000001</v>
      </c>
      <c r="AE294" s="99"/>
      <c r="AF294" s="99">
        <v>10920.238300000001</v>
      </c>
      <c r="AG294" s="99">
        <v>7154.2814999999991</v>
      </c>
      <c r="AH294" s="99">
        <v>958.14160000000004</v>
      </c>
      <c r="AI294" s="99"/>
      <c r="AJ294" s="99">
        <v>0.36780000000000002</v>
      </c>
      <c r="AK294" s="99">
        <v>2.8757000000000001</v>
      </c>
      <c r="AL294" s="111" t="e">
        <f t="shared" si="14"/>
        <v>#DIV/0!</v>
      </c>
    </row>
    <row r="295" spans="1:38" x14ac:dyDescent="0.35">
      <c r="A295" s="14" t="s">
        <v>82</v>
      </c>
      <c r="B295" s="14">
        <v>4</v>
      </c>
      <c r="C295" s="98" t="s">
        <v>72</v>
      </c>
      <c r="D295" s="14">
        <v>1</v>
      </c>
      <c r="E295" s="14">
        <v>3363.4</v>
      </c>
      <c r="F295" s="14">
        <v>3364.4</v>
      </c>
      <c r="G295" s="99" t="str">
        <f t="shared" si="15"/>
        <v>R49S4</v>
      </c>
      <c r="H295" s="99">
        <f t="array" ref="H295">MIN(IF($G$2:$G$523 = G295,$E$2:$E$523,""))</f>
        <v>3363.4</v>
      </c>
      <c r="I295" s="99">
        <f t="array" ref="I295">MAX(IF($G$2:$G$523 = G295,$F$2:$F$523,""))</f>
        <v>3396.8</v>
      </c>
      <c r="J295" s="99" t="str">
        <f t="shared" si="13"/>
        <v>R49</v>
      </c>
      <c r="K295" s="99" t="s">
        <v>169</v>
      </c>
      <c r="L295" s="99"/>
      <c r="M295" s="99">
        <v>60.007752727272759</v>
      </c>
      <c r="N295" s="99">
        <v>108.3479963636363</v>
      </c>
      <c r="O295" s="99">
        <v>33.653163636363637</v>
      </c>
      <c r="P295" s="99">
        <v>8.4624718181818187E-2</v>
      </c>
      <c r="Q295" s="112">
        <v>5.2339090909090898E-2</v>
      </c>
      <c r="R295" s="99"/>
      <c r="S295" s="99">
        <v>11085.382895454541</v>
      </c>
      <c r="T295" s="99">
        <v>7085.3886772727265</v>
      </c>
      <c r="U295" s="113">
        <v>1889.087816363636</v>
      </c>
      <c r="V295" s="99"/>
      <c r="W295" s="99">
        <v>0.75276454545454541</v>
      </c>
      <c r="X295" s="99">
        <v>7.0439963636363636</v>
      </c>
      <c r="Y295" s="99"/>
      <c r="Z295" s="99">
        <v>75.343099999999993</v>
      </c>
      <c r="AA295" s="99">
        <v>129.11337499999999</v>
      </c>
      <c r="AB295" s="99">
        <v>38.904775000000001</v>
      </c>
      <c r="AC295" s="99">
        <v>0.259048</v>
      </c>
      <c r="AD295" s="99">
        <v>0.12855</v>
      </c>
      <c r="AE295" s="99"/>
      <c r="AF295" s="99">
        <v>11033.165300000001</v>
      </c>
      <c r="AG295" s="99">
        <v>6810.09105</v>
      </c>
      <c r="AH295" s="99">
        <v>703.96280000000002</v>
      </c>
      <c r="AI295" s="99"/>
      <c r="AJ295" s="99">
        <v>0.38992500000000002</v>
      </c>
      <c r="AK295" s="99">
        <v>2.9890249999999998</v>
      </c>
      <c r="AL295" s="111" t="e">
        <f t="shared" si="14"/>
        <v>#DIV/0!</v>
      </c>
    </row>
    <row r="296" spans="1:38" x14ac:dyDescent="0.35">
      <c r="A296" s="14" t="s">
        <v>82</v>
      </c>
      <c r="B296" s="14">
        <v>4</v>
      </c>
      <c r="C296" s="98" t="s">
        <v>72</v>
      </c>
      <c r="D296" s="14">
        <v>2</v>
      </c>
      <c r="E296" s="14">
        <v>3377.6</v>
      </c>
      <c r="F296" s="14">
        <v>3378.6</v>
      </c>
      <c r="G296" s="99" t="str">
        <f t="shared" si="15"/>
        <v>R49S4</v>
      </c>
      <c r="H296" s="99">
        <f t="array" ref="H296">MIN(IF($G$2:$G$523 = G296,$E$2:$E$523,""))</f>
        <v>3363.4</v>
      </c>
      <c r="I296" s="99">
        <f t="array" ref="I296">MAX(IF($G$2:$G$523 = G296,$F$2:$F$523,""))</f>
        <v>3396.8</v>
      </c>
      <c r="J296" s="99" t="str">
        <f t="shared" si="13"/>
        <v>R49</v>
      </c>
      <c r="K296" s="99" t="s">
        <v>169</v>
      </c>
      <c r="L296" s="99"/>
      <c r="M296" s="99">
        <v>60.007752727272759</v>
      </c>
      <c r="N296" s="99">
        <v>108.3479963636363</v>
      </c>
      <c r="O296" s="99">
        <v>33.653163636363637</v>
      </c>
      <c r="P296" s="99">
        <v>8.4624718181818187E-2</v>
      </c>
      <c r="Q296" s="99">
        <v>5.2339090909090898E-2</v>
      </c>
      <c r="R296" s="99"/>
      <c r="S296" s="99">
        <v>11085.382895454541</v>
      </c>
      <c r="T296" s="99">
        <v>7085.3886772727265</v>
      </c>
      <c r="U296" s="99">
        <v>1889.087816363636</v>
      </c>
      <c r="V296" s="99"/>
      <c r="W296" s="99">
        <v>0.75276454545454541</v>
      </c>
      <c r="X296" s="99">
        <v>7.0439963636363636</v>
      </c>
      <c r="Y296" s="99"/>
      <c r="Z296" s="99">
        <v>73.287866666666673</v>
      </c>
      <c r="AA296" s="99">
        <v>136.81</v>
      </c>
      <c r="AB296" s="99">
        <v>28.922233333333331</v>
      </c>
      <c r="AC296" s="99">
        <v>0.28800533333333339</v>
      </c>
      <c r="AD296" s="99">
        <v>0.1135</v>
      </c>
      <c r="AE296" s="99"/>
      <c r="AF296" s="99">
        <v>11088.22036666667</v>
      </c>
      <c r="AG296" s="99">
        <v>6866.4876333333332</v>
      </c>
      <c r="AH296" s="99">
        <v>861.12310000000014</v>
      </c>
      <c r="AI296" s="99"/>
      <c r="AJ296" s="99">
        <v>0.36713333333333331</v>
      </c>
      <c r="AK296" s="99">
        <v>3.402533333333333</v>
      </c>
      <c r="AL296" s="111" t="e">
        <f t="shared" si="14"/>
        <v>#DIV/0!</v>
      </c>
    </row>
    <row r="297" spans="1:38" x14ac:dyDescent="0.35">
      <c r="A297" s="14" t="s">
        <v>82</v>
      </c>
      <c r="B297" s="14">
        <v>4</v>
      </c>
      <c r="C297" s="98" t="s">
        <v>72</v>
      </c>
      <c r="D297" s="14">
        <v>3</v>
      </c>
      <c r="E297" s="14">
        <v>3395.6</v>
      </c>
      <c r="F297" s="14">
        <v>3396.8</v>
      </c>
      <c r="G297" s="99" t="str">
        <f t="shared" si="15"/>
        <v>R49S4</v>
      </c>
      <c r="H297" s="99">
        <f t="array" ref="H297">MIN(IF($G$2:$G$523 = G297,$E$2:$E$523,""))</f>
        <v>3363.4</v>
      </c>
      <c r="I297" s="99">
        <f t="array" ref="I297">MAX(IF($G$2:$G$523 = G297,$F$2:$F$523,""))</f>
        <v>3396.8</v>
      </c>
      <c r="J297" s="99" t="str">
        <f t="shared" si="13"/>
        <v>R49</v>
      </c>
      <c r="K297" s="99" t="s">
        <v>169</v>
      </c>
      <c r="L297" s="99"/>
      <c r="M297" s="99">
        <v>60.007752727272759</v>
      </c>
      <c r="N297" s="99">
        <v>108.3479963636363</v>
      </c>
      <c r="O297" s="99">
        <v>33.653163636363637</v>
      </c>
      <c r="P297" s="99">
        <v>8.4624718181818187E-2</v>
      </c>
      <c r="Q297" s="99">
        <v>5.2339090909090898E-2</v>
      </c>
      <c r="R297" s="99"/>
      <c r="S297" s="99">
        <v>11085.382895454541</v>
      </c>
      <c r="T297" s="99">
        <v>7085.3886772727265</v>
      </c>
      <c r="U297" s="99">
        <v>1889.087816363636</v>
      </c>
      <c r="V297" s="99"/>
      <c r="W297" s="99">
        <v>0.75276454545454541</v>
      </c>
      <c r="X297" s="99">
        <v>7.0439963636363636</v>
      </c>
      <c r="Y297" s="99"/>
      <c r="Z297" s="99">
        <v>72.455200000000005</v>
      </c>
      <c r="AA297" s="99">
        <v>131.92427499999999</v>
      </c>
      <c r="AB297" s="99">
        <v>30.239550000000001</v>
      </c>
      <c r="AC297" s="99">
        <v>0.16742899999999999</v>
      </c>
      <c r="AD297" s="99">
        <v>9.2375000000000013E-2</v>
      </c>
      <c r="AE297" s="99"/>
      <c r="AF297" s="99">
        <v>11155.531499999999</v>
      </c>
      <c r="AG297" s="99">
        <v>7002.9533499999998</v>
      </c>
      <c r="AH297" s="99">
        <v>1117.52145</v>
      </c>
      <c r="AI297" s="99"/>
      <c r="AJ297" s="99">
        <v>0.49207499999999998</v>
      </c>
      <c r="AK297" s="99">
        <v>3.569175</v>
      </c>
      <c r="AL297" s="111" t="e">
        <f t="shared" si="14"/>
        <v>#DIV/0!</v>
      </c>
    </row>
    <row r="298" spans="1:38" x14ac:dyDescent="0.35">
      <c r="A298" s="14" t="s">
        <v>82</v>
      </c>
      <c r="B298" s="14">
        <v>3</v>
      </c>
      <c r="C298" s="98" t="s">
        <v>45</v>
      </c>
      <c r="D298" s="14">
        <v>1</v>
      </c>
      <c r="E298" s="14">
        <v>3423.7</v>
      </c>
      <c r="F298" s="14">
        <v>3424.3</v>
      </c>
      <c r="G298" s="99" t="str">
        <f t="shared" si="15"/>
        <v>R49S3</v>
      </c>
      <c r="H298" s="99">
        <f t="array" ref="H298">MIN(IF($G$2:$G$523 = G298,$E$2:$E$523,""))</f>
        <v>3423.7</v>
      </c>
      <c r="I298" s="99">
        <f t="array" ref="I298">MAX(IF($G$2:$G$523 = G298,$F$2:$F$523,""))</f>
        <v>3446.5</v>
      </c>
      <c r="J298" s="99" t="str">
        <f t="shared" si="13"/>
        <v>R49</v>
      </c>
      <c r="K298" s="99" t="s">
        <v>169</v>
      </c>
      <c r="L298" s="99"/>
      <c r="M298" s="99">
        <v>61.077143999999997</v>
      </c>
      <c r="N298" s="99">
        <v>118.53131866666671</v>
      </c>
      <c r="O298" s="99">
        <v>57.12677733333333</v>
      </c>
      <c r="P298" s="99">
        <v>6.674355999999998E-2</v>
      </c>
      <c r="Q298" s="112">
        <v>4.1438666666666679E-2</v>
      </c>
      <c r="R298" s="99"/>
      <c r="S298" s="99">
        <v>11297.48633466667</v>
      </c>
      <c r="T298" s="99">
        <v>7347.1033493333334</v>
      </c>
      <c r="U298" s="113">
        <v>2098.580481333333</v>
      </c>
      <c r="V298" s="99"/>
      <c r="W298" s="99">
        <v>0.75688933333333319</v>
      </c>
      <c r="X298" s="99">
        <v>5.249935999999999</v>
      </c>
      <c r="Y298" s="99"/>
      <c r="Z298" s="99">
        <v>64.917450000000002</v>
      </c>
      <c r="AA298" s="99">
        <v>123.81715</v>
      </c>
      <c r="AB298" s="99">
        <v>51.788150000000002</v>
      </c>
      <c r="AC298" s="99">
        <v>8.23155E-2</v>
      </c>
      <c r="AD298" s="99">
        <v>5.0250000000000003E-2</v>
      </c>
      <c r="AE298" s="99"/>
      <c r="AF298" s="99">
        <v>11262.398450000001</v>
      </c>
      <c r="AG298" s="99">
        <v>7136.6662500000002</v>
      </c>
      <c r="AH298" s="99">
        <v>1812.9219000000001</v>
      </c>
      <c r="AI298" s="99"/>
      <c r="AJ298" s="99">
        <v>0.73409999999999997</v>
      </c>
      <c r="AK298" s="99">
        <v>4.4784499999999996</v>
      </c>
      <c r="AL298" s="111" t="e">
        <f t="shared" si="14"/>
        <v>#DIV/0!</v>
      </c>
    </row>
    <row r="299" spans="1:38" x14ac:dyDescent="0.35">
      <c r="A299" s="14" t="s">
        <v>82</v>
      </c>
      <c r="B299" s="14">
        <v>3</v>
      </c>
      <c r="C299" s="98" t="s">
        <v>45</v>
      </c>
      <c r="D299" s="14">
        <v>2</v>
      </c>
      <c r="E299" s="14">
        <v>3431.5</v>
      </c>
      <c r="F299" s="14">
        <v>3432.7</v>
      </c>
      <c r="G299" s="99" t="str">
        <f t="shared" si="15"/>
        <v>R49S3</v>
      </c>
      <c r="H299" s="99">
        <f t="array" ref="H299">MIN(IF($G$2:$G$523 = G299,$E$2:$E$523,""))</f>
        <v>3423.7</v>
      </c>
      <c r="I299" s="99">
        <f t="array" ref="I299">MAX(IF($G$2:$G$523 = G299,$F$2:$F$523,""))</f>
        <v>3446.5</v>
      </c>
      <c r="J299" s="99" t="str">
        <f t="shared" si="13"/>
        <v>R49</v>
      </c>
      <c r="K299" s="99" t="s">
        <v>169</v>
      </c>
      <c r="L299" s="99"/>
      <c r="M299" s="99">
        <v>61.077143999999997</v>
      </c>
      <c r="N299" s="99">
        <v>118.53131866666671</v>
      </c>
      <c r="O299" s="99">
        <v>57.12677733333333</v>
      </c>
      <c r="P299" s="99">
        <v>6.674355999999998E-2</v>
      </c>
      <c r="Q299" s="99">
        <v>4.1438666666666679E-2</v>
      </c>
      <c r="R299" s="99"/>
      <c r="S299" s="99">
        <v>11297.48633466667</v>
      </c>
      <c r="T299" s="99">
        <v>7347.1033493333334</v>
      </c>
      <c r="U299" s="99">
        <v>2098.580481333333</v>
      </c>
      <c r="V299" s="99"/>
      <c r="W299" s="99">
        <v>0.75688933333333319</v>
      </c>
      <c r="X299" s="99">
        <v>5.249935999999999</v>
      </c>
      <c r="Y299" s="99"/>
      <c r="Z299" s="99">
        <v>64.857075000000009</v>
      </c>
      <c r="AA299" s="99">
        <v>121.696575</v>
      </c>
      <c r="AB299" s="99">
        <v>47.047525</v>
      </c>
      <c r="AC299" s="99">
        <v>0.17210775</v>
      </c>
      <c r="AD299" s="99">
        <v>7.2550000000000003E-2</v>
      </c>
      <c r="AE299" s="99"/>
      <c r="AF299" s="99">
        <v>11293.86915</v>
      </c>
      <c r="AG299" s="99">
        <v>7181.8664500000004</v>
      </c>
      <c r="AH299" s="99">
        <v>1406.821025</v>
      </c>
      <c r="AI299" s="99"/>
      <c r="AJ299" s="99">
        <v>0.48697499999999999</v>
      </c>
      <c r="AK299" s="99">
        <v>4.0764999999999993</v>
      </c>
      <c r="AL299" s="111" t="e">
        <f t="shared" si="14"/>
        <v>#DIV/0!</v>
      </c>
    </row>
    <row r="300" spans="1:38" x14ac:dyDescent="0.35">
      <c r="A300" s="14" t="s">
        <v>82</v>
      </c>
      <c r="B300" s="14">
        <v>3</v>
      </c>
      <c r="C300" s="98" t="s">
        <v>45</v>
      </c>
      <c r="D300" s="14">
        <v>3</v>
      </c>
      <c r="E300" s="14">
        <v>3445</v>
      </c>
      <c r="F300" s="14">
        <v>3446.5</v>
      </c>
      <c r="G300" s="99" t="str">
        <f t="shared" si="15"/>
        <v>R49S3</v>
      </c>
      <c r="H300" s="99">
        <f t="array" ref="H300">MIN(IF($G$2:$G$523 = G300,$E$2:$E$523,""))</f>
        <v>3423.7</v>
      </c>
      <c r="I300" s="99">
        <f t="array" ref="I300">MAX(IF($G$2:$G$523 = G300,$F$2:$F$523,""))</f>
        <v>3446.5</v>
      </c>
      <c r="J300" s="99" t="str">
        <f t="shared" si="13"/>
        <v>R49</v>
      </c>
      <c r="K300" s="99" t="s">
        <v>169</v>
      </c>
      <c r="L300" s="99"/>
      <c r="M300" s="99">
        <v>61.077143999999997</v>
      </c>
      <c r="N300" s="99">
        <v>118.53131866666671</v>
      </c>
      <c r="O300" s="99">
        <v>57.12677733333333</v>
      </c>
      <c r="P300" s="99">
        <v>6.674355999999998E-2</v>
      </c>
      <c r="Q300" s="99">
        <v>4.1438666666666679E-2</v>
      </c>
      <c r="R300" s="99"/>
      <c r="S300" s="99">
        <v>11297.48633466667</v>
      </c>
      <c r="T300" s="99">
        <v>7347.1033493333334</v>
      </c>
      <c r="U300" s="99">
        <v>2098.580481333333</v>
      </c>
      <c r="V300" s="99"/>
      <c r="W300" s="99">
        <v>0.75688933333333319</v>
      </c>
      <c r="X300" s="99">
        <v>5.249935999999999</v>
      </c>
      <c r="Y300" s="99"/>
      <c r="Z300" s="99">
        <v>68.022759999999991</v>
      </c>
      <c r="AA300" s="99">
        <v>138.89578</v>
      </c>
      <c r="AB300" s="99">
        <v>52.18244</v>
      </c>
      <c r="AC300" s="99">
        <v>0.2354028</v>
      </c>
      <c r="AD300" s="99">
        <v>0.1386</v>
      </c>
      <c r="AE300" s="99"/>
      <c r="AF300" s="99">
        <v>11320.577160000001</v>
      </c>
      <c r="AG300" s="99">
        <v>7760.3769400000001</v>
      </c>
      <c r="AH300" s="99">
        <v>658.18960000000004</v>
      </c>
      <c r="AI300" s="99"/>
      <c r="AJ300" s="99">
        <v>0.43031999999999992</v>
      </c>
      <c r="AK300" s="99">
        <v>3.6614999999999989</v>
      </c>
      <c r="AL300" s="111" t="e">
        <f t="shared" si="14"/>
        <v>#DIV/0!</v>
      </c>
    </row>
    <row r="301" spans="1:38" x14ac:dyDescent="0.35">
      <c r="A301" s="14" t="s">
        <v>82</v>
      </c>
      <c r="B301" s="14">
        <v>2</v>
      </c>
      <c r="C301" s="98" t="s">
        <v>45</v>
      </c>
      <c r="D301" s="14">
        <v>1</v>
      </c>
      <c r="E301" s="14">
        <v>3505</v>
      </c>
      <c r="F301" s="14">
        <v>3505.6</v>
      </c>
      <c r="G301" s="99" t="str">
        <f t="shared" si="15"/>
        <v>R49S2</v>
      </c>
      <c r="H301" s="99">
        <f t="array" ref="H301">MIN(IF($G$2:$G$523 = G301,$E$2:$E$523,""))</f>
        <v>3505</v>
      </c>
      <c r="I301" s="99">
        <f t="array" ref="I301">MAX(IF($G$2:$G$523 = G301,$F$2:$F$523,""))</f>
        <v>3541.7</v>
      </c>
      <c r="J301" s="99" t="str">
        <f t="shared" si="13"/>
        <v>R49</v>
      </c>
      <c r="K301" s="99" t="s">
        <v>169</v>
      </c>
      <c r="L301" s="99"/>
      <c r="M301" s="99">
        <v>64.233678333333359</v>
      </c>
      <c r="N301" s="99">
        <v>124.2894891666666</v>
      </c>
      <c r="O301" s="99">
        <v>28.98037416666666</v>
      </c>
      <c r="P301" s="99">
        <v>5.7367599999999998E-2</v>
      </c>
      <c r="Q301" s="112">
        <v>5.1426666666666662E-2</v>
      </c>
      <c r="R301" s="99"/>
      <c r="S301" s="99"/>
      <c r="T301" s="99"/>
      <c r="U301" s="113">
        <v>2008.9108074999999</v>
      </c>
      <c r="V301" s="99"/>
      <c r="W301" s="99">
        <v>0.80633166666666656</v>
      </c>
      <c r="X301" s="99"/>
      <c r="Y301" s="99"/>
      <c r="Z301" s="99">
        <v>67.462400000000002</v>
      </c>
      <c r="AA301" s="99">
        <v>120.93940000000001</v>
      </c>
      <c r="AB301" s="99">
        <v>43.151800000000001</v>
      </c>
      <c r="AC301" s="99">
        <v>0.18640950000000001</v>
      </c>
      <c r="AD301" s="99">
        <v>7.8550000000000009E-2</v>
      </c>
      <c r="AE301" s="99"/>
      <c r="AF301" s="99">
        <v>11595.614250000001</v>
      </c>
      <c r="AG301" s="99">
        <v>7159.5405499999997</v>
      </c>
      <c r="AH301" s="99">
        <v>1314.5228500000001</v>
      </c>
      <c r="AI301" s="99"/>
      <c r="AJ301" s="99">
        <v>0.46389999999999998</v>
      </c>
      <c r="AK301" s="99">
        <v>3.9796</v>
      </c>
      <c r="AL301" s="111" t="e">
        <f t="shared" si="14"/>
        <v>#DIV/0!</v>
      </c>
    </row>
    <row r="302" spans="1:38" x14ac:dyDescent="0.35">
      <c r="A302" s="14" t="s">
        <v>82</v>
      </c>
      <c r="B302" s="14">
        <v>2</v>
      </c>
      <c r="C302" s="98" t="s">
        <v>45</v>
      </c>
      <c r="D302" s="14">
        <v>2</v>
      </c>
      <c r="E302" s="14">
        <v>3528.6</v>
      </c>
      <c r="F302" s="14">
        <v>3530</v>
      </c>
      <c r="G302" s="99" t="str">
        <f t="shared" si="15"/>
        <v>R49S2</v>
      </c>
      <c r="H302" s="99">
        <f t="array" ref="H302">MIN(IF($G$2:$G$523 = G302,$E$2:$E$523,""))</f>
        <v>3505</v>
      </c>
      <c r="I302" s="99">
        <f t="array" ref="I302">MAX(IF($G$2:$G$523 = G302,$F$2:$F$523,""))</f>
        <v>3541.7</v>
      </c>
      <c r="J302" s="99" t="str">
        <f t="shared" si="13"/>
        <v>R49</v>
      </c>
      <c r="K302" s="99" t="s">
        <v>169</v>
      </c>
      <c r="L302" s="99"/>
      <c r="M302" s="99">
        <v>64.233678333333359</v>
      </c>
      <c r="N302" s="99">
        <v>124.2894891666666</v>
      </c>
      <c r="O302" s="99">
        <v>28.98037416666666</v>
      </c>
      <c r="P302" s="99">
        <v>5.7367599999999998E-2</v>
      </c>
      <c r="Q302" s="99">
        <v>5.1426666666666662E-2</v>
      </c>
      <c r="R302" s="99"/>
      <c r="S302" s="99"/>
      <c r="T302" s="99"/>
      <c r="U302" s="99">
        <v>2008.9108074999999</v>
      </c>
      <c r="V302" s="99"/>
      <c r="W302" s="99">
        <v>0.80633166666666656</v>
      </c>
      <c r="X302" s="99"/>
      <c r="Y302" s="99"/>
      <c r="Z302" s="99">
        <v>73.975920000000002</v>
      </c>
      <c r="AA302" s="99">
        <v>138.52209999999999</v>
      </c>
      <c r="AB302" s="99">
        <v>21.407260000000001</v>
      </c>
      <c r="AC302" s="99">
        <v>0.24447479999999999</v>
      </c>
      <c r="AD302" s="99">
        <v>7.9059999999999991E-2</v>
      </c>
      <c r="AE302" s="99"/>
      <c r="AF302" s="99">
        <v>11677.85252</v>
      </c>
      <c r="AG302" s="99">
        <v>7487.59728</v>
      </c>
      <c r="AH302" s="99">
        <v>1303.05304</v>
      </c>
      <c r="AI302" s="99"/>
      <c r="AJ302" s="99">
        <v>0.39957999999999988</v>
      </c>
      <c r="AK302" s="99">
        <v>3.0258600000000002</v>
      </c>
      <c r="AL302" s="111" t="e">
        <f t="shared" si="14"/>
        <v>#DIV/0!</v>
      </c>
    </row>
    <row r="303" spans="1:38" x14ac:dyDescent="0.35">
      <c r="A303" s="14" t="s">
        <v>82</v>
      </c>
      <c r="B303" s="14">
        <v>2</v>
      </c>
      <c r="C303" s="98" t="s">
        <v>45</v>
      </c>
      <c r="D303" s="14">
        <v>3</v>
      </c>
      <c r="E303" s="14">
        <v>3540.5</v>
      </c>
      <c r="F303" s="14">
        <v>3541.7</v>
      </c>
      <c r="G303" s="99" t="str">
        <f t="shared" si="15"/>
        <v>R49S2</v>
      </c>
      <c r="H303" s="99">
        <f t="array" ref="H303">MIN(IF($G$2:$G$523 = G303,$E$2:$E$523,""))</f>
        <v>3505</v>
      </c>
      <c r="I303" s="99">
        <f t="array" ref="I303">MAX(IF($G$2:$G$523 = G303,$F$2:$F$523,""))</f>
        <v>3541.7</v>
      </c>
      <c r="J303" s="99" t="str">
        <f t="shared" si="13"/>
        <v>R49</v>
      </c>
      <c r="K303" s="99" t="s">
        <v>169</v>
      </c>
      <c r="L303" s="99"/>
      <c r="M303" s="99">
        <v>64.233678333333359</v>
      </c>
      <c r="N303" s="99">
        <v>124.2894891666666</v>
      </c>
      <c r="O303" s="99">
        <v>28.98037416666666</v>
      </c>
      <c r="P303" s="99">
        <v>5.7367599999999998E-2</v>
      </c>
      <c r="Q303" s="99">
        <v>5.1426666666666662E-2</v>
      </c>
      <c r="R303" s="99"/>
      <c r="S303" s="99"/>
      <c r="T303" s="99"/>
      <c r="U303" s="99">
        <v>2008.9108074999999</v>
      </c>
      <c r="V303" s="99"/>
      <c r="W303" s="99">
        <v>0.80633166666666656</v>
      </c>
      <c r="X303" s="99"/>
      <c r="Y303" s="99"/>
      <c r="Z303" s="99">
        <v>70.179699999999997</v>
      </c>
      <c r="AA303" s="99">
        <v>130.43052499999999</v>
      </c>
      <c r="AB303" s="99">
        <v>32.375025000000001</v>
      </c>
      <c r="AC303" s="99">
        <v>0.28555825000000001</v>
      </c>
      <c r="AD303" s="99">
        <v>9.7500000000000003E-2</v>
      </c>
      <c r="AE303" s="99"/>
      <c r="AF303" s="99">
        <v>11711.0869</v>
      </c>
      <c r="AG303" s="99">
        <v>7791.5882499999998</v>
      </c>
      <c r="AH303" s="99">
        <v>1054.6306500000001</v>
      </c>
      <c r="AI303" s="99"/>
      <c r="AJ303" s="99">
        <v>0.37014999999999998</v>
      </c>
      <c r="AK303" s="99">
        <v>3.9487749999999999</v>
      </c>
      <c r="AL303" s="111" t="e">
        <f t="shared" si="14"/>
        <v>#DIV/0!</v>
      </c>
    </row>
    <row r="304" spans="1:38" x14ac:dyDescent="0.35">
      <c r="A304" s="14" t="s">
        <v>82</v>
      </c>
      <c r="B304" s="14">
        <v>1</v>
      </c>
      <c r="C304" s="98" t="s">
        <v>45</v>
      </c>
      <c r="D304" s="14">
        <v>1</v>
      </c>
      <c r="E304" s="14">
        <v>3576.5</v>
      </c>
      <c r="F304" s="14">
        <v>3577.1</v>
      </c>
      <c r="G304" s="99" t="str">
        <f t="shared" si="15"/>
        <v>R49S1</v>
      </c>
      <c r="H304" s="99">
        <f t="array" ref="H304">MIN(IF($G$2:$G$523 = G304,$E$2:$E$523,""))</f>
        <v>3576.5</v>
      </c>
      <c r="I304" s="99">
        <f t="array" ref="I304">MAX(IF($G$2:$G$523 = G304,$F$2:$F$523,""))</f>
        <v>3610.2</v>
      </c>
      <c r="J304" s="99" t="str">
        <f t="shared" si="13"/>
        <v>R49</v>
      </c>
      <c r="K304" s="99" t="s">
        <v>169</v>
      </c>
      <c r="L304" s="99"/>
      <c r="M304" s="99">
        <v>60.572329729729717</v>
      </c>
      <c r="N304" s="99">
        <v>113.8141963963964</v>
      </c>
      <c r="O304" s="99">
        <v>43.678957657657648</v>
      </c>
      <c r="P304" s="99">
        <v>0.10682463063063059</v>
      </c>
      <c r="Q304" s="112">
        <v>5.6825225225225227E-2</v>
      </c>
      <c r="R304" s="99"/>
      <c r="S304" s="99">
        <v>11943.244722522521</v>
      </c>
      <c r="T304" s="99">
        <v>7472.6568351351334</v>
      </c>
      <c r="U304" s="113">
        <v>1823.0091612612609</v>
      </c>
      <c r="V304" s="99"/>
      <c r="W304" s="99">
        <v>0.71116756756756738</v>
      </c>
      <c r="X304" s="99">
        <v>6.1964477477477491</v>
      </c>
      <c r="Y304" s="99"/>
      <c r="Z304" s="99">
        <v>62.142650000000003</v>
      </c>
      <c r="AA304" s="99">
        <v>122.58685</v>
      </c>
      <c r="AB304" s="99">
        <v>26.83625</v>
      </c>
      <c r="AC304" s="99">
        <v>0.15114349999999999</v>
      </c>
      <c r="AD304" s="99">
        <v>6.6849999999999993E-2</v>
      </c>
      <c r="AE304" s="99"/>
      <c r="AF304" s="99">
        <v>11887.786599999999</v>
      </c>
      <c r="AG304" s="99">
        <v>7205.8703499999992</v>
      </c>
      <c r="AH304" s="99">
        <v>1512.7963</v>
      </c>
      <c r="AI304" s="99"/>
      <c r="AJ304" s="99">
        <v>0.52329999999999999</v>
      </c>
      <c r="AK304" s="99">
        <v>4.30525</v>
      </c>
      <c r="AL304" s="111" t="e">
        <f t="shared" si="14"/>
        <v>#DIV/0!</v>
      </c>
    </row>
    <row r="305" spans="1:38" x14ac:dyDescent="0.35">
      <c r="A305" s="14" t="s">
        <v>82</v>
      </c>
      <c r="B305" s="14">
        <v>1</v>
      </c>
      <c r="C305" s="98" t="s">
        <v>45</v>
      </c>
      <c r="D305" s="14">
        <v>2</v>
      </c>
      <c r="E305" s="14">
        <v>3593</v>
      </c>
      <c r="F305" s="14">
        <v>3594.4</v>
      </c>
      <c r="G305" s="99" t="str">
        <f t="shared" si="15"/>
        <v>R49S1</v>
      </c>
      <c r="H305" s="99">
        <f t="array" ref="H305">MIN(IF($G$2:$G$523 = G305,$E$2:$E$523,""))</f>
        <v>3576.5</v>
      </c>
      <c r="I305" s="99">
        <f t="array" ref="I305">MAX(IF($G$2:$G$523 = G305,$F$2:$F$523,""))</f>
        <v>3610.2</v>
      </c>
      <c r="J305" s="99" t="str">
        <f t="shared" si="13"/>
        <v>R49</v>
      </c>
      <c r="K305" s="99" t="s">
        <v>169</v>
      </c>
      <c r="L305" s="99"/>
      <c r="M305" s="99">
        <v>60.572329729729717</v>
      </c>
      <c r="N305" s="99">
        <v>113.8141963963964</v>
      </c>
      <c r="O305" s="99">
        <v>43.678957657657648</v>
      </c>
      <c r="P305" s="99">
        <v>0.10682463063063059</v>
      </c>
      <c r="Q305" s="99">
        <v>5.6825225225225227E-2</v>
      </c>
      <c r="R305" s="99"/>
      <c r="S305" s="99">
        <v>11943.244722522521</v>
      </c>
      <c r="T305" s="99">
        <v>7472.6568351351334</v>
      </c>
      <c r="U305" s="99">
        <v>1823.0091612612609</v>
      </c>
      <c r="V305" s="99"/>
      <c r="W305" s="99">
        <v>0.71116756756756738</v>
      </c>
      <c r="X305" s="99">
        <v>6.1964477477477491</v>
      </c>
      <c r="Y305" s="99"/>
      <c r="Z305" s="99">
        <v>69.054149999999993</v>
      </c>
      <c r="AA305" s="99">
        <v>135.50444999999999</v>
      </c>
      <c r="AB305" s="99">
        <v>37.784475</v>
      </c>
      <c r="AC305" s="99">
        <v>0.26290775</v>
      </c>
      <c r="AD305" s="99">
        <v>0.1179</v>
      </c>
      <c r="AE305" s="99"/>
      <c r="AF305" s="99">
        <v>11949.1245</v>
      </c>
      <c r="AG305" s="99">
        <v>7392.6803</v>
      </c>
      <c r="AH305" s="99">
        <v>813.84802500000001</v>
      </c>
      <c r="AI305" s="99"/>
      <c r="AJ305" s="99">
        <v>0.38574999999999998</v>
      </c>
      <c r="AK305" s="99">
        <v>2.832875</v>
      </c>
      <c r="AL305" s="111" t="e">
        <f t="shared" si="14"/>
        <v>#DIV/0!</v>
      </c>
    </row>
    <row r="306" spans="1:38" x14ac:dyDescent="0.35">
      <c r="A306" s="14" t="s">
        <v>82</v>
      </c>
      <c r="B306" s="14">
        <v>1</v>
      </c>
      <c r="C306" s="98" t="s">
        <v>45</v>
      </c>
      <c r="D306" s="14">
        <v>3</v>
      </c>
      <c r="E306" s="14">
        <v>3609</v>
      </c>
      <c r="F306" s="14">
        <v>3610.2</v>
      </c>
      <c r="G306" s="99" t="str">
        <f t="shared" si="15"/>
        <v>R49S1</v>
      </c>
      <c r="H306" s="99">
        <f t="array" ref="H306">MIN(IF($G$2:$G$523 = G306,$E$2:$E$523,""))</f>
        <v>3576.5</v>
      </c>
      <c r="I306" s="99">
        <f t="array" ref="I306">MAX(IF($G$2:$G$523 = G306,$F$2:$F$523,""))</f>
        <v>3610.2</v>
      </c>
      <c r="J306" s="99" t="str">
        <f t="shared" si="13"/>
        <v>R49</v>
      </c>
      <c r="K306" s="99" t="s">
        <v>169</v>
      </c>
      <c r="L306" s="99"/>
      <c r="M306" s="99">
        <v>60.572329729729717</v>
      </c>
      <c r="N306" s="99">
        <v>113.8141963963964</v>
      </c>
      <c r="O306" s="99">
        <v>43.678957657657648</v>
      </c>
      <c r="P306" s="99">
        <v>0.10682463063063059</v>
      </c>
      <c r="Q306" s="99">
        <v>5.6825225225225227E-2</v>
      </c>
      <c r="R306" s="99"/>
      <c r="S306" s="99">
        <v>11943.244722522521</v>
      </c>
      <c r="T306" s="99">
        <v>7472.6568351351334</v>
      </c>
      <c r="U306" s="99">
        <v>1823.0091612612609</v>
      </c>
      <c r="V306" s="99"/>
      <c r="W306" s="99">
        <v>0.71116756756756738</v>
      </c>
      <c r="X306" s="99">
        <v>6.1964477477477491</v>
      </c>
      <c r="Y306" s="99"/>
      <c r="Z306" s="99">
        <v>82.989724999999993</v>
      </c>
      <c r="AA306" s="99">
        <v>147.26779999999999</v>
      </c>
      <c r="AB306" s="99">
        <v>20.889050000000001</v>
      </c>
      <c r="AC306" s="99">
        <v>0.40503899999999998</v>
      </c>
      <c r="AD306" s="99">
        <v>0.18392500000000001</v>
      </c>
      <c r="AE306" s="99"/>
      <c r="AF306" s="99">
        <v>12016.318600000001</v>
      </c>
      <c r="AG306" s="99">
        <v>7362.8370250000007</v>
      </c>
      <c r="AH306" s="99">
        <v>315.03949999999998</v>
      </c>
      <c r="AI306" s="99"/>
      <c r="AJ306" s="99">
        <v>0.30362499999999998</v>
      </c>
      <c r="AK306" s="99">
        <v>2.0340500000000001</v>
      </c>
      <c r="AL306" s="111" t="e">
        <f t="shared" si="14"/>
        <v>#DIV/0!</v>
      </c>
    </row>
    <row r="307" spans="1:38" x14ac:dyDescent="0.35">
      <c r="A307" s="14" t="s">
        <v>83</v>
      </c>
      <c r="B307" s="14">
        <v>7</v>
      </c>
      <c r="C307" s="98" t="s">
        <v>46</v>
      </c>
      <c r="D307" s="14">
        <v>3</v>
      </c>
      <c r="E307" s="14">
        <v>3009</v>
      </c>
      <c r="F307" s="14">
        <v>3010</v>
      </c>
      <c r="G307" s="99" t="str">
        <f t="shared" si="15"/>
        <v>R68S7</v>
      </c>
      <c r="H307" s="99">
        <f t="array" ref="H307">MIN(IF($G$2:$G$523 = G307,$E$2:$E$523,""))</f>
        <v>2964</v>
      </c>
      <c r="I307" s="99">
        <f t="array" ref="I307">MAX(IF($G$2:$G$523 = G307,$F$2:$F$523,""))</f>
        <v>3010</v>
      </c>
      <c r="J307" s="99" t="str">
        <f t="shared" si="13"/>
        <v>R68</v>
      </c>
      <c r="K307" s="99" t="s">
        <v>170</v>
      </c>
      <c r="L307" s="99">
        <v>2.5419801324503308</v>
      </c>
      <c r="M307" s="99">
        <v>79.975900662251689</v>
      </c>
      <c r="N307" s="99">
        <v>145.1732337748345</v>
      </c>
      <c r="O307" s="99">
        <v>60.534198675496697</v>
      </c>
      <c r="P307" s="99">
        <v>0.71337417218543042</v>
      </c>
      <c r="Q307" s="99">
        <v>6.7028466887417218E-2</v>
      </c>
      <c r="R307" s="99">
        <v>0.124010476821192</v>
      </c>
      <c r="S307" s="99">
        <v>9812.2388721854313</v>
      </c>
      <c r="T307" s="99">
        <v>6558.7219569536464</v>
      </c>
      <c r="U307" s="99">
        <v>1683.929624503312</v>
      </c>
      <c r="V307" s="99">
        <v>10.777163576158941</v>
      </c>
      <c r="W307" s="99"/>
      <c r="X307" s="99">
        <v>2.4674483443708608</v>
      </c>
      <c r="Y307" s="99">
        <v>2.500666666666667</v>
      </c>
      <c r="Z307" s="99">
        <v>85.63709999999999</v>
      </c>
      <c r="AA307" s="99">
        <v>146.51966666666669</v>
      </c>
      <c r="AB307" s="99">
        <v>62.998933333333333</v>
      </c>
      <c r="AC307" s="99">
        <v>0.37159999999999999</v>
      </c>
      <c r="AD307" s="99">
        <v>6.7597966666666662E-2</v>
      </c>
      <c r="AE307" s="99">
        <v>0.13263866666666671</v>
      </c>
      <c r="AF307" s="99">
        <v>9914.0914666666667</v>
      </c>
      <c r="AG307" s="99">
        <v>6326.8675333333331</v>
      </c>
      <c r="AH307" s="99">
        <v>1495.7016666666671</v>
      </c>
      <c r="AI307" s="99">
        <v>9.4233666666666682</v>
      </c>
      <c r="AJ307" s="99"/>
      <c r="AK307" s="99">
        <v>2.2244999999999999</v>
      </c>
      <c r="AL307" s="111">
        <f t="shared" si="14"/>
        <v>0.13647561111111114</v>
      </c>
    </row>
    <row r="308" spans="1:38" x14ac:dyDescent="0.35">
      <c r="A308" s="14" t="s">
        <v>83</v>
      </c>
      <c r="B308" s="14">
        <v>7</v>
      </c>
      <c r="C308" s="98" t="s">
        <v>46</v>
      </c>
      <c r="D308" s="14">
        <v>2</v>
      </c>
      <c r="E308" s="14">
        <v>2987</v>
      </c>
      <c r="F308" s="14">
        <v>2988</v>
      </c>
      <c r="G308" s="99" t="str">
        <f t="shared" si="15"/>
        <v>R68S7</v>
      </c>
      <c r="H308" s="99">
        <f t="array" ref="H308">MIN(IF($G$2:$G$523 = G308,$E$2:$E$523,""))</f>
        <v>2964</v>
      </c>
      <c r="I308" s="99">
        <f t="array" ref="I308">MAX(IF($G$2:$G$523 = G308,$F$2:$F$523,""))</f>
        <v>3010</v>
      </c>
      <c r="J308" s="99" t="str">
        <f t="shared" si="13"/>
        <v>R68</v>
      </c>
      <c r="K308" s="99" t="s">
        <v>170</v>
      </c>
      <c r="L308" s="99">
        <v>2.5419801324503308</v>
      </c>
      <c r="M308" s="99">
        <v>79.975900662251689</v>
      </c>
      <c r="N308" s="99">
        <v>145.1732337748345</v>
      </c>
      <c r="O308" s="99">
        <v>60.534198675496697</v>
      </c>
      <c r="P308" s="99">
        <v>0.71337417218543042</v>
      </c>
      <c r="Q308" s="99">
        <v>6.7028466887417218E-2</v>
      </c>
      <c r="R308" s="99">
        <v>0.124010476821192</v>
      </c>
      <c r="S308" s="99">
        <v>9812.2388721854313</v>
      </c>
      <c r="T308" s="99">
        <v>6558.7219569536464</v>
      </c>
      <c r="U308" s="99">
        <v>1683.929624503312</v>
      </c>
      <c r="V308" s="99">
        <v>10.777163576158941</v>
      </c>
      <c r="W308" s="99"/>
      <c r="X308" s="99">
        <v>2.4674483443708608</v>
      </c>
      <c r="Y308" s="99">
        <v>2.573175</v>
      </c>
      <c r="Z308" s="99">
        <v>78.201724999999996</v>
      </c>
      <c r="AA308" s="99">
        <v>143.96702500000001</v>
      </c>
      <c r="AB308" s="99">
        <v>58.289675000000003</v>
      </c>
      <c r="AC308" s="99">
        <v>0.72475000000000001</v>
      </c>
      <c r="AD308" s="99">
        <v>7.2083049999999996E-2</v>
      </c>
      <c r="AE308" s="99">
        <v>0.13400049999999999</v>
      </c>
      <c r="AF308" s="99">
        <v>9809.0029250000007</v>
      </c>
      <c r="AG308" s="99">
        <v>6659.5560249999999</v>
      </c>
      <c r="AH308" s="99">
        <v>1473.3849749999999</v>
      </c>
      <c r="AI308" s="99">
        <v>7.7189249999999996</v>
      </c>
      <c r="AJ308" s="99"/>
      <c r="AK308" s="99">
        <v>2.52</v>
      </c>
      <c r="AL308" s="111">
        <f t="shared" si="14"/>
        <v>0.13647561111111114</v>
      </c>
    </row>
    <row r="309" spans="1:38" x14ac:dyDescent="0.35">
      <c r="A309" s="14" t="s">
        <v>83</v>
      </c>
      <c r="B309" s="14">
        <v>7</v>
      </c>
      <c r="C309" s="98" t="s">
        <v>46</v>
      </c>
      <c r="D309" s="14">
        <v>1</v>
      </c>
      <c r="E309" s="14">
        <v>2964</v>
      </c>
      <c r="F309" s="14">
        <v>2965</v>
      </c>
      <c r="G309" s="99" t="str">
        <f t="shared" si="15"/>
        <v>R68S7</v>
      </c>
      <c r="H309" s="99">
        <f t="array" ref="H309">MIN(IF($G$2:$G$523 = G309,$E$2:$E$523,""))</f>
        <v>2964</v>
      </c>
      <c r="I309" s="99">
        <f t="array" ref="I309">MAX(IF($G$2:$G$523 = G309,$F$2:$F$523,""))</f>
        <v>3010</v>
      </c>
      <c r="J309" s="99" t="str">
        <f t="shared" si="13"/>
        <v>R68</v>
      </c>
      <c r="K309" s="99" t="s">
        <v>170</v>
      </c>
      <c r="L309" s="99">
        <v>2.5419801324503308</v>
      </c>
      <c r="M309" s="99">
        <v>79.975900662251689</v>
      </c>
      <c r="N309" s="99">
        <v>145.1732337748345</v>
      </c>
      <c r="O309" s="99">
        <v>60.534198675496697</v>
      </c>
      <c r="P309" s="99">
        <v>0.71337417218543042</v>
      </c>
      <c r="Q309" s="112">
        <v>6.7028466887417218E-2</v>
      </c>
      <c r="R309" s="99">
        <v>0.124010476821192</v>
      </c>
      <c r="S309" s="99">
        <v>9812.2388721854313</v>
      </c>
      <c r="T309" s="99">
        <v>6558.7219569536464</v>
      </c>
      <c r="U309" s="113">
        <v>1683.929624503312</v>
      </c>
      <c r="V309" s="99">
        <v>10.777163576158941</v>
      </c>
      <c r="W309" s="99"/>
      <c r="X309" s="99">
        <v>2.4674483443708608</v>
      </c>
      <c r="Y309" s="99">
        <v>2.5743999999999998</v>
      </c>
      <c r="Z309" s="99">
        <v>76.277600000000007</v>
      </c>
      <c r="AA309" s="99">
        <v>139.7843</v>
      </c>
      <c r="AB309" s="99">
        <v>48.130666666666663</v>
      </c>
      <c r="AC309" s="99">
        <v>0.29696666666666671</v>
      </c>
      <c r="AD309" s="99">
        <v>6.0901933333333332E-2</v>
      </c>
      <c r="AE309" s="99">
        <v>0.1427876666666667</v>
      </c>
      <c r="AF309" s="99">
        <v>9720.1266333333333</v>
      </c>
      <c r="AG309" s="99">
        <v>6597.5493333333334</v>
      </c>
      <c r="AH309" s="99">
        <v>1611.547966666667</v>
      </c>
      <c r="AI309" s="99">
        <v>7.2911000000000001</v>
      </c>
      <c r="AJ309" s="99"/>
      <c r="AK309" s="99">
        <v>2.6852</v>
      </c>
      <c r="AL309" s="111">
        <f t="shared" si="14"/>
        <v>0.13647561111111114</v>
      </c>
    </row>
    <row r="310" spans="1:38" x14ac:dyDescent="0.35">
      <c r="A310" s="14" t="s">
        <v>83</v>
      </c>
      <c r="B310" s="14">
        <v>6</v>
      </c>
      <c r="C310" s="98" t="s">
        <v>72</v>
      </c>
      <c r="D310" s="14">
        <v>2</v>
      </c>
      <c r="E310" s="14">
        <v>3062.5</v>
      </c>
      <c r="F310" s="14">
        <v>3064.3</v>
      </c>
      <c r="G310" s="99" t="str">
        <f t="shared" si="15"/>
        <v>R68S6</v>
      </c>
      <c r="H310" s="99">
        <f t="array" ref="H310">MIN(IF($G$2:$G$523 = G310,$E$2:$E$523,""))</f>
        <v>3031.6</v>
      </c>
      <c r="I310" s="99">
        <f t="array" ref="I310">MAX(IF($G$2:$G$523 = G310,$F$2:$F$523,""))</f>
        <v>3064.3</v>
      </c>
      <c r="J310" s="99" t="str">
        <f t="shared" si="13"/>
        <v>R68</v>
      </c>
      <c r="K310" s="99" t="s">
        <v>170</v>
      </c>
      <c r="L310" s="99">
        <v>2.5669009345794391</v>
      </c>
      <c r="M310" s="99">
        <v>76.472573831775691</v>
      </c>
      <c r="N310" s="99">
        <v>144.3190981308411</v>
      </c>
      <c r="O310" s="99">
        <v>26.541396261682252</v>
      </c>
      <c r="P310" s="99">
        <v>7.8372897196261657E-2</v>
      </c>
      <c r="Q310" s="99">
        <v>3.1762159813084112E-2</v>
      </c>
      <c r="R310" s="99">
        <v>8.2002990654205618E-2</v>
      </c>
      <c r="S310" s="99">
        <v>10041.1531728972</v>
      </c>
      <c r="T310" s="99">
        <v>6866.6618280373814</v>
      </c>
      <c r="U310" s="99">
        <v>2347.0212803738309</v>
      </c>
      <c r="V310" s="99">
        <v>10.42046728971963</v>
      </c>
      <c r="W310" s="99"/>
      <c r="X310" s="99">
        <v>2.5746196261682242</v>
      </c>
      <c r="Y310" s="99">
        <v>2.2891499999999998</v>
      </c>
      <c r="Z310" s="99">
        <v>68.624633333333335</v>
      </c>
      <c r="AA310" s="99">
        <v>137.72261666666671</v>
      </c>
      <c r="AB310" s="99">
        <v>32.587816666666662</v>
      </c>
      <c r="AC310" s="99">
        <v>0.40116666666666673</v>
      </c>
      <c r="AD310" s="99">
        <v>0.14386769999999999</v>
      </c>
      <c r="AE310" s="99">
        <v>0.2052141666666667</v>
      </c>
      <c r="AF310" s="99">
        <v>10087.7863</v>
      </c>
      <c r="AG310" s="99">
        <v>7170.7375500000007</v>
      </c>
      <c r="AH310" s="99">
        <v>649.11308333333329</v>
      </c>
      <c r="AI310" s="99">
        <v>37.750433333333341</v>
      </c>
      <c r="AJ310" s="99"/>
      <c r="AK310" s="99">
        <v>2.5830500000000001</v>
      </c>
      <c r="AL310" s="111">
        <f t="shared" si="14"/>
        <v>0.14793920833333335</v>
      </c>
    </row>
    <row r="311" spans="1:38" x14ac:dyDescent="0.35">
      <c r="A311" s="14" t="s">
        <v>83</v>
      </c>
      <c r="B311" s="14">
        <v>6</v>
      </c>
      <c r="C311" s="98" t="s">
        <v>72</v>
      </c>
      <c r="D311" s="14">
        <v>1</v>
      </c>
      <c r="E311" s="14">
        <v>3031.6</v>
      </c>
      <c r="F311" s="14">
        <v>3032.8</v>
      </c>
      <c r="G311" s="99" t="str">
        <f t="shared" si="15"/>
        <v>R68S6</v>
      </c>
      <c r="H311" s="99">
        <f t="array" ref="H311">MIN(IF($G$2:$G$523 = G311,$E$2:$E$523,""))</f>
        <v>3031.6</v>
      </c>
      <c r="I311" s="99">
        <f t="array" ref="I311">MAX(IF($G$2:$G$523 = G311,$F$2:$F$523,""))</f>
        <v>3064.3</v>
      </c>
      <c r="J311" s="99" t="str">
        <f t="shared" si="13"/>
        <v>R68</v>
      </c>
      <c r="K311" s="99" t="s">
        <v>170</v>
      </c>
      <c r="L311" s="99">
        <v>2.5669009345794391</v>
      </c>
      <c r="M311" s="99">
        <v>76.472573831775691</v>
      </c>
      <c r="N311" s="99">
        <v>144.3190981308411</v>
      </c>
      <c r="O311" s="99">
        <v>26.541396261682252</v>
      </c>
      <c r="P311" s="99">
        <v>7.8372897196261657E-2</v>
      </c>
      <c r="Q311" s="112">
        <v>3.1762159813084112E-2</v>
      </c>
      <c r="R311" s="99">
        <v>8.2002990654205618E-2</v>
      </c>
      <c r="S311" s="99">
        <v>10041.1531728972</v>
      </c>
      <c r="T311" s="99">
        <v>6866.6618280373814</v>
      </c>
      <c r="U311" s="113">
        <v>2347.0212803738309</v>
      </c>
      <c r="V311" s="99">
        <v>10.42046728971963</v>
      </c>
      <c r="W311" s="99"/>
      <c r="X311" s="99">
        <v>2.5746196261682242</v>
      </c>
      <c r="Y311" s="99">
        <v>2.5830250000000001</v>
      </c>
      <c r="Z311" s="99">
        <v>77.226525000000009</v>
      </c>
      <c r="AA311" s="99">
        <v>133.35509999999999</v>
      </c>
      <c r="AB311" s="99">
        <v>17.685700000000001</v>
      </c>
      <c r="AC311" s="99">
        <v>0.1348</v>
      </c>
      <c r="AD311" s="99">
        <v>4.1084524999999997E-2</v>
      </c>
      <c r="AE311" s="99">
        <v>9.0664250000000002E-2</v>
      </c>
      <c r="AF311" s="99">
        <v>10000.843500000001</v>
      </c>
      <c r="AG311" s="99">
        <v>6412.4491999999991</v>
      </c>
      <c r="AH311" s="99">
        <v>2086.4975250000002</v>
      </c>
      <c r="AI311" s="99">
        <v>15.549049999999999</v>
      </c>
      <c r="AJ311" s="99"/>
      <c r="AK311" s="99">
        <v>2.9106999999999998</v>
      </c>
      <c r="AL311" s="111">
        <f t="shared" si="14"/>
        <v>0.14793920833333335</v>
      </c>
    </row>
    <row r="312" spans="1:38" x14ac:dyDescent="0.35">
      <c r="A312" s="14" t="s">
        <v>83</v>
      </c>
      <c r="B312" s="14">
        <v>5</v>
      </c>
      <c r="C312" s="98" t="s">
        <v>45</v>
      </c>
      <c r="D312" s="14">
        <v>2</v>
      </c>
      <c r="E312" s="14">
        <v>3184.7</v>
      </c>
      <c r="F312" s="14">
        <v>3186.5</v>
      </c>
      <c r="G312" s="99" t="str">
        <f t="shared" si="15"/>
        <v>R68S5</v>
      </c>
      <c r="H312" s="99">
        <f t="array" ref="H312">MIN(IF($G$2:$G$523 = G312,$E$2:$E$523,""))</f>
        <v>3158.6</v>
      </c>
      <c r="I312" s="99">
        <f t="array" ref="I312">MAX(IF($G$2:$G$523 = G312,$F$2:$F$523,""))</f>
        <v>3186.5</v>
      </c>
      <c r="J312" s="99" t="str">
        <f t="shared" si="13"/>
        <v>R68</v>
      </c>
      <c r="K312" s="99" t="s">
        <v>170</v>
      </c>
      <c r="L312" s="99">
        <v>2.6670576086956519</v>
      </c>
      <c r="M312" s="99">
        <v>65.286596739130459</v>
      </c>
      <c r="N312" s="99">
        <v>119.0425923913043</v>
      </c>
      <c r="O312" s="99">
        <v>46.431885869565221</v>
      </c>
      <c r="P312" s="99">
        <v>0.10354782608695649</v>
      </c>
      <c r="Q312" s="99">
        <v>3.9044448913043463E-2</v>
      </c>
      <c r="R312" s="99">
        <v>9.7025869565217387E-2</v>
      </c>
      <c r="S312" s="99">
        <v>10540.349467391299</v>
      </c>
      <c r="T312" s="99">
        <v>6925.1511891304372</v>
      </c>
      <c r="U312" s="99">
        <v>2157.309933695652</v>
      </c>
      <c r="V312" s="99">
        <v>29.378997826086952</v>
      </c>
      <c r="W312" s="99"/>
      <c r="X312" s="99">
        <v>4.2772358695652182</v>
      </c>
      <c r="Y312" s="99">
        <v>2.5380333333333329</v>
      </c>
      <c r="Z312" s="99">
        <v>73.417783333333333</v>
      </c>
      <c r="AA312" s="99">
        <v>126.2330666666667</v>
      </c>
      <c r="AB312" s="99">
        <v>56.948599999999999</v>
      </c>
      <c r="AC312" s="99">
        <v>0.27708333333333329</v>
      </c>
      <c r="AD312" s="99">
        <v>9.2852483333333333E-2</v>
      </c>
      <c r="AE312" s="99">
        <v>0.15869249999999999</v>
      </c>
      <c r="AF312" s="99">
        <v>10609.078600000001</v>
      </c>
      <c r="AG312" s="99">
        <v>6612.3274833333326</v>
      </c>
      <c r="AH312" s="99">
        <v>1154.532533333333</v>
      </c>
      <c r="AI312" s="99">
        <v>30.432600000000001</v>
      </c>
      <c r="AJ312" s="99"/>
      <c r="AK312" s="99">
        <v>3.2571166666666671</v>
      </c>
      <c r="AL312" s="111">
        <f t="shared" si="14"/>
        <v>0.13626874999999999</v>
      </c>
    </row>
    <row r="313" spans="1:38" x14ac:dyDescent="0.35">
      <c r="A313" s="14" t="s">
        <v>83</v>
      </c>
      <c r="B313" s="14">
        <v>5</v>
      </c>
      <c r="C313" s="98" t="s">
        <v>45</v>
      </c>
      <c r="D313" s="14">
        <v>1</v>
      </c>
      <c r="E313" s="14">
        <v>3158.6</v>
      </c>
      <c r="F313" s="14">
        <v>3159.8</v>
      </c>
      <c r="G313" s="99" t="str">
        <f t="shared" si="15"/>
        <v>R68S5</v>
      </c>
      <c r="H313" s="99">
        <f t="array" ref="H313">MIN(IF($G$2:$G$523 = G313,$E$2:$E$523,""))</f>
        <v>3158.6</v>
      </c>
      <c r="I313" s="99">
        <f t="array" ref="I313">MAX(IF($G$2:$G$523 = G313,$F$2:$F$523,""))</f>
        <v>3186.5</v>
      </c>
      <c r="J313" s="99" t="str">
        <f t="shared" si="13"/>
        <v>R68</v>
      </c>
      <c r="K313" s="99" t="s">
        <v>170</v>
      </c>
      <c r="L313" s="99">
        <v>2.6670576086956519</v>
      </c>
      <c r="M313" s="99">
        <v>65.286596739130459</v>
      </c>
      <c r="N313" s="99">
        <v>119.0425923913043</v>
      </c>
      <c r="O313" s="99">
        <v>46.431885869565221</v>
      </c>
      <c r="P313" s="99">
        <v>0.10354782608695649</v>
      </c>
      <c r="Q313" s="112">
        <v>3.9044448913043463E-2</v>
      </c>
      <c r="R313" s="99">
        <v>9.7025869565217387E-2</v>
      </c>
      <c r="S313" s="99">
        <v>10540.349467391299</v>
      </c>
      <c r="T313" s="99">
        <v>6925.1511891304372</v>
      </c>
      <c r="U313" s="113">
        <v>2157.309933695652</v>
      </c>
      <c r="V313" s="99">
        <v>29.378997826086952</v>
      </c>
      <c r="W313" s="99"/>
      <c r="X313" s="99">
        <v>4.2772358695652182</v>
      </c>
      <c r="Y313" s="99">
        <v>2.8174999999999999</v>
      </c>
      <c r="Z313" s="99">
        <v>59.530799999999999</v>
      </c>
      <c r="AA313" s="99">
        <v>112.260775</v>
      </c>
      <c r="AB313" s="99">
        <v>19.005299999999998</v>
      </c>
      <c r="AC313" s="99">
        <v>0.1134</v>
      </c>
      <c r="AD313" s="99">
        <v>4.0433150000000001E-2</v>
      </c>
      <c r="AE313" s="99">
        <v>0.113845</v>
      </c>
      <c r="AF313" s="99">
        <v>10478.409925</v>
      </c>
      <c r="AG313" s="99">
        <v>7078.0769249999994</v>
      </c>
      <c r="AH313" s="99">
        <v>2079.1848749999999</v>
      </c>
      <c r="AI313" s="99">
        <v>14.060525</v>
      </c>
      <c r="AJ313" s="99"/>
      <c r="AK313" s="99">
        <v>5.3765499999999999</v>
      </c>
      <c r="AL313" s="111">
        <f t="shared" si="14"/>
        <v>0.13626874999999999</v>
      </c>
    </row>
    <row r="314" spans="1:38" x14ac:dyDescent="0.35">
      <c r="A314" s="14" t="s">
        <v>83</v>
      </c>
      <c r="B314" s="14">
        <v>4</v>
      </c>
      <c r="C314" s="98" t="s">
        <v>45</v>
      </c>
      <c r="D314" s="14">
        <v>4</v>
      </c>
      <c r="E314" s="14">
        <v>3258</v>
      </c>
      <c r="F314" s="14">
        <v>3258.8</v>
      </c>
      <c r="G314" s="99" t="str">
        <f t="shared" si="15"/>
        <v>R68S4</v>
      </c>
      <c r="H314" s="99">
        <f t="array" ref="H314">MIN(IF($G$2:$G$523 = G314,$E$2:$E$523,""))</f>
        <v>3213.2</v>
      </c>
      <c r="I314" s="99">
        <f t="array" ref="I314">MAX(IF($G$2:$G$523 = G314,$F$2:$F$523,""))</f>
        <v>3258.8</v>
      </c>
      <c r="J314" s="99" t="str">
        <f t="shared" si="13"/>
        <v>R68</v>
      </c>
      <c r="K314" s="99" t="s">
        <v>170</v>
      </c>
      <c r="L314" s="99">
        <v>2.764732</v>
      </c>
      <c r="M314" s="99">
        <v>66.297530000000009</v>
      </c>
      <c r="N314" s="99">
        <v>121.0771233333334</v>
      </c>
      <c r="O314" s="99">
        <v>32.870311999999977</v>
      </c>
      <c r="P314" s="99">
        <v>0.15263599999999991</v>
      </c>
      <c r="Q314" s="99">
        <v>5.0828838666666688E-2</v>
      </c>
      <c r="R314" s="99">
        <v>0.11041937333333331</v>
      </c>
      <c r="S314" s="99">
        <v>10792.257652</v>
      </c>
      <c r="T314" s="99">
        <v>7032.6199779999997</v>
      </c>
      <c r="U314" s="99">
        <v>1872.8414006666669</v>
      </c>
      <c r="V314" s="99">
        <v>12.18994866666667</v>
      </c>
      <c r="W314" s="99"/>
      <c r="X314" s="99">
        <v>4.4043773333333336</v>
      </c>
      <c r="Y314" s="99">
        <v>2.8001499999999999</v>
      </c>
      <c r="Z314" s="99">
        <v>71.217600000000004</v>
      </c>
      <c r="AA314" s="99">
        <v>125.79805</v>
      </c>
      <c r="AB314" s="99">
        <v>24.790099999999999</v>
      </c>
      <c r="AC314" s="99">
        <v>7.9499999999999987E-2</v>
      </c>
      <c r="AD314" s="99">
        <v>3.8156049999999997E-2</v>
      </c>
      <c r="AE314" s="99">
        <v>0.1088345</v>
      </c>
      <c r="AF314" s="99">
        <v>10891.3755</v>
      </c>
      <c r="AG314" s="99">
        <v>6885.5625</v>
      </c>
      <c r="AH314" s="99">
        <v>2069.8004999999998</v>
      </c>
      <c r="AI314" s="99">
        <v>5.5827500000000008</v>
      </c>
      <c r="AJ314" s="99"/>
      <c r="AK314" s="99">
        <v>3.79895</v>
      </c>
      <c r="AL314" s="111">
        <f t="shared" si="14"/>
        <v>0.13968887499999999</v>
      </c>
    </row>
    <row r="315" spans="1:38" x14ac:dyDescent="0.35">
      <c r="A315" s="14" t="s">
        <v>83</v>
      </c>
      <c r="B315" s="14">
        <v>4</v>
      </c>
      <c r="C315" s="98" t="s">
        <v>45</v>
      </c>
      <c r="D315" s="14">
        <v>3</v>
      </c>
      <c r="E315" s="14">
        <v>3237.2</v>
      </c>
      <c r="F315" s="14">
        <v>3238</v>
      </c>
      <c r="G315" s="99" t="str">
        <f t="shared" si="15"/>
        <v>R68S4</v>
      </c>
      <c r="H315" s="99">
        <f t="array" ref="H315">MIN(IF($G$2:$G$523 = G315,$E$2:$E$523,""))</f>
        <v>3213.2</v>
      </c>
      <c r="I315" s="99">
        <f t="array" ref="I315">MAX(IF($G$2:$G$523 = G315,$F$2:$F$523,""))</f>
        <v>3258.8</v>
      </c>
      <c r="J315" s="99" t="str">
        <f t="shared" si="13"/>
        <v>R68</v>
      </c>
      <c r="K315" s="99" t="s">
        <v>170</v>
      </c>
      <c r="L315" s="99">
        <v>2.764732</v>
      </c>
      <c r="M315" s="99">
        <v>66.297530000000009</v>
      </c>
      <c r="N315" s="99">
        <v>121.0771233333334</v>
      </c>
      <c r="O315" s="99">
        <v>32.870311999999977</v>
      </c>
      <c r="P315" s="99">
        <v>0.15263599999999991</v>
      </c>
      <c r="Q315" s="99">
        <v>5.0828838666666688E-2</v>
      </c>
      <c r="R315" s="99">
        <v>0.11041937333333331</v>
      </c>
      <c r="S315" s="99">
        <v>10792.257652</v>
      </c>
      <c r="T315" s="99">
        <v>7032.6199779999997</v>
      </c>
      <c r="U315" s="99">
        <v>1872.8414006666669</v>
      </c>
      <c r="V315" s="99">
        <v>12.18994866666667</v>
      </c>
      <c r="W315" s="99"/>
      <c r="X315" s="99">
        <v>4.4043773333333336</v>
      </c>
      <c r="Y315" s="99">
        <v>2.8136333333333332</v>
      </c>
      <c r="Z315" s="99">
        <v>69.442933333333329</v>
      </c>
      <c r="AA315" s="99">
        <v>128.73750000000001</v>
      </c>
      <c r="AB315" s="99">
        <v>24.861999999999998</v>
      </c>
      <c r="AC315" s="99">
        <v>0.23543333333333341</v>
      </c>
      <c r="AD315" s="99">
        <v>7.1112633333333328E-2</v>
      </c>
      <c r="AE315" s="99">
        <v>0.142432</v>
      </c>
      <c r="AF315" s="99">
        <v>10794.4619</v>
      </c>
      <c r="AG315" s="99">
        <v>7124.4244666666664</v>
      </c>
      <c r="AH315" s="99">
        <v>1435.0535</v>
      </c>
      <c r="AI315" s="99">
        <v>5.349566666666667</v>
      </c>
      <c r="AJ315" s="99"/>
      <c r="AK315" s="99">
        <v>3.7105000000000001</v>
      </c>
      <c r="AL315" s="111">
        <f t="shared" si="14"/>
        <v>0.13968887499999999</v>
      </c>
    </row>
    <row r="316" spans="1:38" x14ac:dyDescent="0.35">
      <c r="A316" s="14" t="s">
        <v>83</v>
      </c>
      <c r="B316" s="14">
        <v>4</v>
      </c>
      <c r="C316" s="98" t="s">
        <v>45</v>
      </c>
      <c r="D316" s="14">
        <v>2</v>
      </c>
      <c r="E316" s="14">
        <v>3223.8</v>
      </c>
      <c r="F316" s="14">
        <v>3224.6</v>
      </c>
      <c r="G316" s="99" t="str">
        <f t="shared" si="15"/>
        <v>R68S4</v>
      </c>
      <c r="H316" s="99">
        <f t="array" ref="H316">MIN(IF($G$2:$G$523 = G316,$E$2:$E$523,""))</f>
        <v>3213.2</v>
      </c>
      <c r="I316" s="99">
        <f t="array" ref="I316">MAX(IF($G$2:$G$523 = G316,$F$2:$F$523,""))</f>
        <v>3258.8</v>
      </c>
      <c r="J316" s="99" t="str">
        <f t="shared" si="13"/>
        <v>R68</v>
      </c>
      <c r="K316" s="99" t="s">
        <v>170</v>
      </c>
      <c r="L316" s="99">
        <v>2.764732</v>
      </c>
      <c r="M316" s="99">
        <v>66.297530000000009</v>
      </c>
      <c r="N316" s="99">
        <v>121.0771233333334</v>
      </c>
      <c r="O316" s="99">
        <v>32.870311999999977</v>
      </c>
      <c r="P316" s="99">
        <v>0.15263599999999991</v>
      </c>
      <c r="Q316" s="99">
        <v>5.0828838666666688E-2</v>
      </c>
      <c r="R316" s="99">
        <v>0.11041937333333331</v>
      </c>
      <c r="S316" s="99">
        <v>10792.257652</v>
      </c>
      <c r="T316" s="99">
        <v>7032.6199779999997</v>
      </c>
      <c r="U316" s="99">
        <v>1872.8414006666669</v>
      </c>
      <c r="V316" s="99">
        <v>12.18994866666667</v>
      </c>
      <c r="W316" s="99"/>
      <c r="X316" s="99">
        <v>4.4043773333333336</v>
      </c>
      <c r="Y316" s="99">
        <v>2.4969000000000001</v>
      </c>
      <c r="Z316" s="99">
        <v>71.847500000000011</v>
      </c>
      <c r="AA316" s="99">
        <v>131.19</v>
      </c>
      <c r="AB316" s="99">
        <v>37.242999999999988</v>
      </c>
      <c r="AC316" s="99">
        <v>0.2763666666666667</v>
      </c>
      <c r="AD316" s="99">
        <v>0.1108859333333333</v>
      </c>
      <c r="AE316" s="99">
        <v>0.15907933333333329</v>
      </c>
      <c r="AF316" s="99">
        <v>10745.1211</v>
      </c>
      <c r="AG316" s="99">
        <v>7020.8724333333339</v>
      </c>
      <c r="AH316" s="99">
        <v>889.10716666666667</v>
      </c>
      <c r="AI316" s="99">
        <v>15.880433333333331</v>
      </c>
      <c r="AJ316" s="99"/>
      <c r="AK316" s="99">
        <v>3.0394666666666659</v>
      </c>
      <c r="AL316" s="111">
        <f t="shared" si="14"/>
        <v>0.13968887499999999</v>
      </c>
    </row>
    <row r="317" spans="1:38" x14ac:dyDescent="0.35">
      <c r="A317" s="14" t="s">
        <v>83</v>
      </c>
      <c r="B317" s="14">
        <v>4</v>
      </c>
      <c r="C317" s="98" t="s">
        <v>45</v>
      </c>
      <c r="D317" s="14">
        <v>1</v>
      </c>
      <c r="E317" s="14">
        <v>3213.2</v>
      </c>
      <c r="F317" s="14">
        <v>3214</v>
      </c>
      <c r="G317" s="99" t="str">
        <f t="shared" si="15"/>
        <v>R68S4</v>
      </c>
      <c r="H317" s="99">
        <f t="array" ref="H317">MIN(IF($G$2:$G$523 = G317,$E$2:$E$523,""))</f>
        <v>3213.2</v>
      </c>
      <c r="I317" s="99">
        <f t="array" ref="I317">MAX(IF($G$2:$G$523 = G317,$F$2:$F$523,""))</f>
        <v>3258.8</v>
      </c>
      <c r="J317" s="99" t="str">
        <f t="shared" si="13"/>
        <v>R68</v>
      </c>
      <c r="K317" s="99" t="s">
        <v>170</v>
      </c>
      <c r="L317" s="99">
        <v>2.764732</v>
      </c>
      <c r="M317" s="99">
        <v>66.297530000000009</v>
      </c>
      <c r="N317" s="99">
        <v>121.0771233333334</v>
      </c>
      <c r="O317" s="99">
        <v>32.870311999999977</v>
      </c>
      <c r="P317" s="99">
        <v>0.15263599999999991</v>
      </c>
      <c r="Q317" s="112">
        <v>5.0828838666666688E-2</v>
      </c>
      <c r="R317" s="99">
        <v>0.11041937333333331</v>
      </c>
      <c r="S317" s="99">
        <v>10792.257652</v>
      </c>
      <c r="T317" s="99">
        <v>7032.6199779999997</v>
      </c>
      <c r="U317" s="113">
        <v>1872.8414006666669</v>
      </c>
      <c r="V317" s="99">
        <v>12.18994866666667</v>
      </c>
      <c r="W317" s="99"/>
      <c r="X317" s="99">
        <v>4.4043773333333336</v>
      </c>
      <c r="Y317" s="99">
        <v>2.7235999999999998</v>
      </c>
      <c r="Z317" s="99">
        <v>64.333866666666665</v>
      </c>
      <c r="AA317" s="99">
        <v>119.5763</v>
      </c>
      <c r="AB317" s="99">
        <v>28.731533333333331</v>
      </c>
      <c r="AC317" s="99">
        <v>0.25019999999999998</v>
      </c>
      <c r="AD317" s="99">
        <v>8.0484800000000009E-2</v>
      </c>
      <c r="AE317" s="99">
        <v>0.14840966666666669</v>
      </c>
      <c r="AF317" s="99">
        <v>10701.3122</v>
      </c>
      <c r="AG317" s="99">
        <v>7030.4116333333332</v>
      </c>
      <c r="AH317" s="99">
        <v>1297.1993666666669</v>
      </c>
      <c r="AI317" s="99">
        <v>12.753766666666669</v>
      </c>
      <c r="AJ317" s="99"/>
      <c r="AK317" s="99">
        <v>4.2808333333333337</v>
      </c>
      <c r="AL317" s="111">
        <f t="shared" si="14"/>
        <v>0.13968887499999999</v>
      </c>
    </row>
    <row r="318" spans="1:38" x14ac:dyDescent="0.35">
      <c r="A318" s="14" t="s">
        <v>83</v>
      </c>
      <c r="B318" s="14">
        <v>3</v>
      </c>
      <c r="C318" s="98" t="s">
        <v>44</v>
      </c>
      <c r="D318" s="14">
        <v>4</v>
      </c>
      <c r="E318" s="14">
        <v>3352.8</v>
      </c>
      <c r="F318" s="14">
        <v>3353.6</v>
      </c>
      <c r="G318" s="99" t="str">
        <f t="shared" si="15"/>
        <v>R68S3</v>
      </c>
      <c r="H318" s="99">
        <f t="array" ref="H318">MIN(IF($G$2:$G$523 = G318,$E$2:$E$523,""))</f>
        <v>3281.2</v>
      </c>
      <c r="I318" s="99">
        <f t="array" ref="I318">MAX(IF($G$2:$G$523 = G318,$F$2:$F$523,""))</f>
        <v>3353.6</v>
      </c>
      <c r="J318" s="99" t="str">
        <f t="shared" si="13"/>
        <v>R68</v>
      </c>
      <c r="K318" s="99" t="s">
        <v>170</v>
      </c>
      <c r="L318" s="99">
        <v>2.5326337552742602</v>
      </c>
      <c r="M318" s="99">
        <v>63.592461181434629</v>
      </c>
      <c r="N318" s="99">
        <v>114.1440265822784</v>
      </c>
      <c r="O318" s="99">
        <v>102.3509856540085</v>
      </c>
      <c r="P318" s="99">
        <v>7.3913924050632865E-2</v>
      </c>
      <c r="Q318" s="99">
        <v>3.9433163713080158E-2</v>
      </c>
      <c r="R318" s="99">
        <v>6.9202392405063276E-2</v>
      </c>
      <c r="S318" s="99">
        <v>11123.59830548523</v>
      </c>
      <c r="T318" s="99">
        <v>7055.3823421940924</v>
      </c>
      <c r="U318" s="99">
        <v>2138.811302109706</v>
      </c>
      <c r="V318" s="99">
        <v>104.35710928270041</v>
      </c>
      <c r="W318" s="99"/>
      <c r="X318" s="99">
        <v>4.517251054852319</v>
      </c>
      <c r="Y318" s="99">
        <v>2.6028500000000001</v>
      </c>
      <c r="Z318" s="99">
        <v>69.737300000000005</v>
      </c>
      <c r="AA318" s="99">
        <v>124.43875</v>
      </c>
      <c r="AB318" s="99">
        <v>37.340249999999997</v>
      </c>
      <c r="AC318" s="99">
        <v>0.12595000000000001</v>
      </c>
      <c r="AD318" s="99">
        <v>5.0214250000000002E-2</v>
      </c>
      <c r="AE318" s="99">
        <v>9.1614000000000001E-2</v>
      </c>
      <c r="AF318" s="99">
        <v>11268.47755</v>
      </c>
      <c r="AG318" s="99">
        <v>7088.4272500000006</v>
      </c>
      <c r="AH318" s="99">
        <v>1823.2177999999999</v>
      </c>
      <c r="AI318" s="99">
        <v>33.445149999999998</v>
      </c>
      <c r="AJ318" s="99"/>
      <c r="AK318" s="99">
        <v>3.5777999999999999</v>
      </c>
      <c r="AL318" s="111">
        <f t="shared" si="14"/>
        <v>0.10750070833333332</v>
      </c>
    </row>
    <row r="319" spans="1:38" x14ac:dyDescent="0.35">
      <c r="A319" s="14" t="s">
        <v>83</v>
      </c>
      <c r="B319" s="14">
        <v>3</v>
      </c>
      <c r="C319" s="98" t="s">
        <v>44</v>
      </c>
      <c r="D319" s="14">
        <v>3</v>
      </c>
      <c r="E319" s="14">
        <v>3329.6</v>
      </c>
      <c r="F319" s="14">
        <v>3330.4</v>
      </c>
      <c r="G319" s="99" t="str">
        <f t="shared" si="15"/>
        <v>R68S3</v>
      </c>
      <c r="H319" s="99">
        <f t="array" ref="H319">MIN(IF($G$2:$G$523 = G319,$E$2:$E$523,""))</f>
        <v>3281.2</v>
      </c>
      <c r="I319" s="99">
        <f t="array" ref="I319">MAX(IF($G$2:$G$523 = G319,$F$2:$F$523,""))</f>
        <v>3353.6</v>
      </c>
      <c r="J319" s="99" t="str">
        <f t="shared" si="13"/>
        <v>R68</v>
      </c>
      <c r="K319" s="99" t="s">
        <v>170</v>
      </c>
      <c r="L319" s="99">
        <v>2.5326337552742602</v>
      </c>
      <c r="M319" s="99">
        <v>63.592461181434629</v>
      </c>
      <c r="N319" s="99">
        <v>114.1440265822784</v>
      </c>
      <c r="O319" s="99">
        <v>102.3509856540085</v>
      </c>
      <c r="P319" s="99">
        <v>7.3913924050632865E-2</v>
      </c>
      <c r="Q319" s="99">
        <v>3.9433163713080158E-2</v>
      </c>
      <c r="R319" s="99">
        <v>6.9202392405063276E-2</v>
      </c>
      <c r="S319" s="99">
        <v>11123.59830548523</v>
      </c>
      <c r="T319" s="99">
        <v>7055.3823421940924</v>
      </c>
      <c r="U319" s="99">
        <v>2138.811302109706</v>
      </c>
      <c r="V319" s="99">
        <v>104.35710928270041</v>
      </c>
      <c r="W319" s="99"/>
      <c r="X319" s="99">
        <v>4.517251054852319</v>
      </c>
      <c r="Y319" s="99">
        <v>2.5522999999999998</v>
      </c>
      <c r="Z319" s="99">
        <v>70.363833333333332</v>
      </c>
      <c r="AA319" s="99">
        <v>134.68539999999999</v>
      </c>
      <c r="AB319" s="99">
        <v>40.080599999999997</v>
      </c>
      <c r="AC319" s="99">
        <v>0.14216666666666669</v>
      </c>
      <c r="AD319" s="99">
        <v>5.6563133333333328E-2</v>
      </c>
      <c r="AE319" s="99">
        <v>0.10018433333333331</v>
      </c>
      <c r="AF319" s="99">
        <v>11155.129566666659</v>
      </c>
      <c r="AG319" s="99">
        <v>7445.8141333333333</v>
      </c>
      <c r="AH319" s="99">
        <v>1695.5150000000001</v>
      </c>
      <c r="AI319" s="99">
        <v>22.72666666666667</v>
      </c>
      <c r="AJ319" s="99"/>
      <c r="AK319" s="99">
        <v>2.9853666666666658</v>
      </c>
      <c r="AL319" s="111">
        <f t="shared" si="14"/>
        <v>0.10750070833333332</v>
      </c>
    </row>
    <row r="320" spans="1:38" x14ac:dyDescent="0.35">
      <c r="A320" s="14" t="s">
        <v>83</v>
      </c>
      <c r="B320" s="14">
        <v>3</v>
      </c>
      <c r="C320" s="98" t="s">
        <v>44</v>
      </c>
      <c r="D320" s="14">
        <v>2</v>
      </c>
      <c r="E320" s="14">
        <v>3298</v>
      </c>
      <c r="F320" s="14">
        <v>3298.8</v>
      </c>
      <c r="G320" s="99" t="str">
        <f t="shared" si="15"/>
        <v>R68S3</v>
      </c>
      <c r="H320" s="99">
        <f t="array" ref="H320">MIN(IF($G$2:$G$523 = G320,$E$2:$E$523,""))</f>
        <v>3281.2</v>
      </c>
      <c r="I320" s="99">
        <f t="array" ref="I320">MAX(IF($G$2:$G$523 = G320,$F$2:$F$523,""))</f>
        <v>3353.6</v>
      </c>
      <c r="J320" s="99" t="str">
        <f t="shared" si="13"/>
        <v>R68</v>
      </c>
      <c r="K320" s="99" t="s">
        <v>170</v>
      </c>
      <c r="L320" s="99">
        <v>2.5326337552742602</v>
      </c>
      <c r="M320" s="99">
        <v>63.592461181434629</v>
      </c>
      <c r="N320" s="99">
        <v>114.1440265822784</v>
      </c>
      <c r="O320" s="99">
        <v>102.3509856540085</v>
      </c>
      <c r="P320" s="99">
        <v>7.3913924050632865E-2</v>
      </c>
      <c r="Q320" s="99">
        <v>3.9433163713080158E-2</v>
      </c>
      <c r="R320" s="99">
        <v>6.9202392405063276E-2</v>
      </c>
      <c r="S320" s="99">
        <v>11123.59830548523</v>
      </c>
      <c r="T320" s="99">
        <v>7055.3823421940924</v>
      </c>
      <c r="U320" s="99">
        <v>2138.811302109706</v>
      </c>
      <c r="V320" s="99">
        <v>104.35710928270041</v>
      </c>
      <c r="W320" s="99"/>
      <c r="X320" s="99">
        <v>4.517251054852319</v>
      </c>
      <c r="Y320" s="99">
        <v>2.3235999999999999</v>
      </c>
      <c r="Z320" s="99">
        <v>67.889600000000002</v>
      </c>
      <c r="AA320" s="99">
        <v>120.6439</v>
      </c>
      <c r="AB320" s="99">
        <v>184.0702</v>
      </c>
      <c r="AC320" s="99">
        <v>0.32865</v>
      </c>
      <c r="AD320" s="99">
        <v>0.1096022</v>
      </c>
      <c r="AE320" s="99">
        <v>0.136133</v>
      </c>
      <c r="AF320" s="99">
        <v>11049.72315</v>
      </c>
      <c r="AG320" s="99">
        <v>6975.0515500000001</v>
      </c>
      <c r="AH320" s="99">
        <v>904.58114999999998</v>
      </c>
      <c r="AI320" s="99">
        <v>154.02459999999999</v>
      </c>
      <c r="AJ320" s="99"/>
      <c r="AK320" s="99">
        <v>3.3416999999999999</v>
      </c>
      <c r="AL320" s="111">
        <f t="shared" si="14"/>
        <v>0.10750070833333332</v>
      </c>
    </row>
    <row r="321" spans="1:38" x14ac:dyDescent="0.35">
      <c r="A321" s="14" t="s">
        <v>83</v>
      </c>
      <c r="B321" s="14">
        <v>3</v>
      </c>
      <c r="C321" s="98" t="s">
        <v>44</v>
      </c>
      <c r="D321" s="14">
        <v>1</v>
      </c>
      <c r="E321" s="14">
        <v>3281.2</v>
      </c>
      <c r="F321" s="14">
        <v>3282</v>
      </c>
      <c r="G321" s="99" t="str">
        <f t="shared" si="15"/>
        <v>R68S3</v>
      </c>
      <c r="H321" s="99">
        <f t="array" ref="H321">MIN(IF($G$2:$G$523 = G321,$E$2:$E$523,""))</f>
        <v>3281.2</v>
      </c>
      <c r="I321" s="99">
        <f t="array" ref="I321">MAX(IF($G$2:$G$523 = G321,$F$2:$F$523,""))</f>
        <v>3353.6</v>
      </c>
      <c r="J321" s="99" t="str">
        <f t="shared" si="13"/>
        <v>R68</v>
      </c>
      <c r="K321" s="99" t="s">
        <v>170</v>
      </c>
      <c r="L321" s="99">
        <v>2.5326337552742602</v>
      </c>
      <c r="M321" s="99">
        <v>63.592461181434629</v>
      </c>
      <c r="N321" s="99">
        <v>114.1440265822784</v>
      </c>
      <c r="O321" s="99">
        <v>102.3509856540085</v>
      </c>
      <c r="P321" s="99">
        <v>7.3913924050632865E-2</v>
      </c>
      <c r="Q321" s="112">
        <v>3.9433163713080158E-2</v>
      </c>
      <c r="R321" s="99">
        <v>6.9202392405063276E-2</v>
      </c>
      <c r="S321" s="99">
        <v>11123.59830548523</v>
      </c>
      <c r="T321" s="99">
        <v>7055.3823421940924</v>
      </c>
      <c r="U321" s="113">
        <v>2138.811302109706</v>
      </c>
      <c r="V321" s="99">
        <v>104.35710928270041</v>
      </c>
      <c r="W321" s="99"/>
      <c r="X321" s="99">
        <v>4.517251054852319</v>
      </c>
      <c r="Y321" s="99">
        <v>2.5172500000000002</v>
      </c>
      <c r="Z321" s="99">
        <v>61.635050000000007</v>
      </c>
      <c r="AA321" s="99">
        <v>118.77970000000001</v>
      </c>
      <c r="AB321" s="99">
        <v>74.814449999999994</v>
      </c>
      <c r="AC321" s="99">
        <v>0.14630000000000001</v>
      </c>
      <c r="AD321" s="99">
        <v>5.127375E-2</v>
      </c>
      <c r="AE321" s="99">
        <v>0.1020715</v>
      </c>
      <c r="AF321" s="99">
        <v>10959.75145</v>
      </c>
      <c r="AG321" s="99">
        <v>7406.23855</v>
      </c>
      <c r="AH321" s="99">
        <v>1787.5739000000001</v>
      </c>
      <c r="AI321" s="99">
        <v>12.45495</v>
      </c>
      <c r="AJ321" s="99"/>
      <c r="AK321" s="99">
        <v>4.1116999999999999</v>
      </c>
      <c r="AL321" s="111">
        <f t="shared" si="14"/>
        <v>0.10750070833333332</v>
      </c>
    </row>
    <row r="322" spans="1:38" x14ac:dyDescent="0.35">
      <c r="A322" s="14" t="s">
        <v>83</v>
      </c>
      <c r="B322" s="14">
        <v>2</v>
      </c>
      <c r="C322" s="98" t="s">
        <v>44</v>
      </c>
      <c r="D322" s="14">
        <v>2</v>
      </c>
      <c r="E322" s="14">
        <v>3514.5</v>
      </c>
      <c r="F322" s="14">
        <v>3516.5</v>
      </c>
      <c r="G322" s="99" t="str">
        <f t="shared" si="15"/>
        <v>R68S2</v>
      </c>
      <c r="H322" s="99">
        <f t="array" ref="H322">MIN(IF($G$2:$G$523 = G322,$E$2:$E$523,""))</f>
        <v>3501</v>
      </c>
      <c r="I322" s="99">
        <f t="array" ref="I322">MAX(IF($G$2:$G$523 = G322,$F$2:$F$523,""))</f>
        <v>3516.5</v>
      </c>
      <c r="J322" s="99" t="str">
        <f t="shared" si="13"/>
        <v>R68</v>
      </c>
      <c r="K322" s="99" t="s">
        <v>170</v>
      </c>
      <c r="L322" s="99">
        <v>2.6670372549019601</v>
      </c>
      <c r="M322" s="99">
        <v>57.808768627450966</v>
      </c>
      <c r="N322" s="99">
        <v>104.2361666666667</v>
      </c>
      <c r="O322" s="99">
        <v>65.202286274509817</v>
      </c>
      <c r="P322" s="99">
        <v>8.2205882352941198E-2</v>
      </c>
      <c r="Q322" s="99">
        <v>3.8881343137254901E-2</v>
      </c>
      <c r="R322" s="99">
        <v>6.9829411764705876E-2</v>
      </c>
      <c r="S322" s="99">
        <v>11894.495133333339</v>
      </c>
      <c r="T322" s="99">
        <v>7385.6929607843149</v>
      </c>
      <c r="U322" s="99">
        <v>2257.2141921568632</v>
      </c>
      <c r="V322" s="99">
        <v>52.352062745098031</v>
      </c>
      <c r="W322" s="99"/>
      <c r="X322" s="99">
        <v>6.0282509803921576</v>
      </c>
      <c r="Y322" s="99">
        <v>2.4358428571428581</v>
      </c>
      <c r="Z322" s="99">
        <v>59.703628571428567</v>
      </c>
      <c r="AA322" s="99">
        <v>108.3242</v>
      </c>
      <c r="AB322" s="99">
        <v>63.26014285714286</v>
      </c>
      <c r="AC322" s="99">
        <v>0.33798571428571428</v>
      </c>
      <c r="AD322" s="99">
        <v>0.13653414285714291</v>
      </c>
      <c r="AE322" s="99">
        <v>0.1808141428571429</v>
      </c>
      <c r="AF322" s="99">
        <v>11919.958157142861</v>
      </c>
      <c r="AG322" s="99">
        <v>7431.6747285714291</v>
      </c>
      <c r="AH322" s="99">
        <v>736.41655714285719</v>
      </c>
      <c r="AI322" s="99">
        <v>54.757057142857143</v>
      </c>
      <c r="AJ322" s="99"/>
      <c r="AK322" s="99">
        <v>4.7968142857142846</v>
      </c>
      <c r="AL322" s="111">
        <f t="shared" si="14"/>
        <v>0.11089973809523812</v>
      </c>
    </row>
    <row r="323" spans="1:38" x14ac:dyDescent="0.35">
      <c r="A323" s="14" t="s">
        <v>83</v>
      </c>
      <c r="B323" s="14">
        <v>2</v>
      </c>
      <c r="C323" s="98" t="s">
        <v>44</v>
      </c>
      <c r="D323" s="14">
        <v>1</v>
      </c>
      <c r="E323" s="14">
        <v>3501</v>
      </c>
      <c r="F323" s="14">
        <v>3502</v>
      </c>
      <c r="G323" s="99" t="str">
        <f t="shared" si="15"/>
        <v>R68S2</v>
      </c>
      <c r="H323" s="99">
        <f t="array" ref="H323">MIN(IF($G$2:$G$523 = G323,$E$2:$E$523,""))</f>
        <v>3501</v>
      </c>
      <c r="I323" s="99">
        <f t="array" ref="I323">MAX(IF($G$2:$G$523 = G323,$F$2:$F$523,""))</f>
        <v>3516.5</v>
      </c>
      <c r="J323" s="99" t="str">
        <f t="shared" ref="J323:J386" si="16">CONCATENATE("R",RIGHT(A323,2))</f>
        <v>R68</v>
      </c>
      <c r="K323" s="99" t="s">
        <v>170</v>
      </c>
      <c r="L323" s="99">
        <v>2.6670372549019601</v>
      </c>
      <c r="M323" s="99">
        <v>57.808768627450966</v>
      </c>
      <c r="N323" s="99">
        <v>104.2361666666667</v>
      </c>
      <c r="O323" s="99">
        <v>65.202286274509817</v>
      </c>
      <c r="P323" s="99">
        <v>8.2205882352941198E-2</v>
      </c>
      <c r="Q323" s="112">
        <v>3.8881343137254901E-2</v>
      </c>
      <c r="R323" s="99">
        <v>6.9829411764705876E-2</v>
      </c>
      <c r="S323" s="99">
        <v>11894.495133333339</v>
      </c>
      <c r="T323" s="99">
        <v>7385.6929607843149</v>
      </c>
      <c r="U323" s="113">
        <v>2257.2141921568632</v>
      </c>
      <c r="V323" s="99">
        <v>52.352062745098031</v>
      </c>
      <c r="W323" s="99"/>
      <c r="X323" s="99">
        <v>6.0282509803921576</v>
      </c>
      <c r="Y323" s="99">
        <v>2.7484666666666668</v>
      </c>
      <c r="Z323" s="99">
        <v>65.024600000000007</v>
      </c>
      <c r="AA323" s="99">
        <v>117.2121666666666</v>
      </c>
      <c r="AB323" s="99">
        <v>48.709800000000001</v>
      </c>
      <c r="AC323" s="99">
        <v>3.3333333333333321E-5</v>
      </c>
      <c r="AD323" s="99">
        <v>1.273616666666667E-2</v>
      </c>
      <c r="AE323" s="99">
        <v>4.0985333333333339E-2</v>
      </c>
      <c r="AF323" s="99">
        <v>11864.90693333333</v>
      </c>
      <c r="AG323" s="99">
        <v>7371.916666666667</v>
      </c>
      <c r="AH323" s="99">
        <v>2716.737533333333</v>
      </c>
      <c r="AI323" s="99">
        <v>25.328633333333329</v>
      </c>
      <c r="AJ323" s="99"/>
      <c r="AK323" s="99">
        <v>4.5151000000000003</v>
      </c>
      <c r="AL323" s="111">
        <f t="shared" ref="AL323:AL386" si="17">AVERAGEIF($G$2:$G$466,G323,$AE$2:$AE$466)</f>
        <v>0.11089973809523812</v>
      </c>
    </row>
    <row r="324" spans="1:38" x14ac:dyDescent="0.35">
      <c r="A324" s="14" t="s">
        <v>83</v>
      </c>
      <c r="B324" s="14">
        <v>1</v>
      </c>
      <c r="C324" s="98" t="s">
        <v>44</v>
      </c>
      <c r="D324" s="14">
        <v>2</v>
      </c>
      <c r="E324" s="14">
        <v>3565</v>
      </c>
      <c r="F324" s="14">
        <v>3566.5</v>
      </c>
      <c r="G324" s="99" t="str">
        <f t="shared" si="15"/>
        <v>R68S1</v>
      </c>
      <c r="H324" s="99">
        <f t="array" ref="H324">MIN(IF($G$2:$G$523 = G324,$E$2:$E$523,""))</f>
        <v>3544</v>
      </c>
      <c r="I324" s="99">
        <f t="array" ref="I324">MAX(IF($G$2:$G$523 = G324,$F$2:$F$523,""))</f>
        <v>3566.5</v>
      </c>
      <c r="J324" s="99" t="str">
        <f t="shared" si="16"/>
        <v>R68</v>
      </c>
      <c r="K324" s="99" t="s">
        <v>170</v>
      </c>
      <c r="L324" s="99">
        <v>2.7202054054054048</v>
      </c>
      <c r="M324" s="99">
        <v>60.167418918918919</v>
      </c>
      <c r="N324" s="99">
        <v>108.8068716216216</v>
      </c>
      <c r="O324" s="99">
        <v>69.727891891891886</v>
      </c>
      <c r="P324" s="99">
        <v>8.735270270270272E-2</v>
      </c>
      <c r="Q324" s="99">
        <v>3.9700679729729717E-2</v>
      </c>
      <c r="R324" s="99">
        <v>8.0315108108108088E-2</v>
      </c>
      <c r="S324" s="99">
        <v>12082.86119324324</v>
      </c>
      <c r="T324" s="99">
        <v>7472.5530040540534</v>
      </c>
      <c r="U324" s="99">
        <v>2047.6860864864871</v>
      </c>
      <c r="V324" s="99">
        <v>32.082386486486477</v>
      </c>
      <c r="W324" s="99"/>
      <c r="X324" s="99">
        <v>5.4432918918918913</v>
      </c>
      <c r="Y324" s="99">
        <v>2.715780000000001</v>
      </c>
      <c r="Z324" s="99">
        <v>61.693859999999987</v>
      </c>
      <c r="AA324" s="99">
        <v>109.98072000000001</v>
      </c>
      <c r="AB324" s="99">
        <v>49.039479999999998</v>
      </c>
      <c r="AC324" s="99">
        <v>0.16836000000000001</v>
      </c>
      <c r="AD324" s="99">
        <v>5.1039340000000002E-2</v>
      </c>
      <c r="AE324" s="99">
        <v>0.1123228</v>
      </c>
      <c r="AF324" s="99">
        <v>12130.82382</v>
      </c>
      <c r="AG324" s="99">
        <v>7386.7050799999997</v>
      </c>
      <c r="AH324" s="99">
        <v>1814.23074</v>
      </c>
      <c r="AI324" s="99">
        <v>21.676539999999999</v>
      </c>
      <c r="AJ324" s="99"/>
      <c r="AK324" s="99">
        <v>5.2097199999999999</v>
      </c>
      <c r="AL324" s="111">
        <f t="shared" si="17"/>
        <v>0.10849700000000001</v>
      </c>
    </row>
    <row r="325" spans="1:38" x14ac:dyDescent="0.35">
      <c r="A325" s="14" t="s">
        <v>83</v>
      </c>
      <c r="B325" s="14">
        <v>1</v>
      </c>
      <c r="C325" s="98" t="s">
        <v>44</v>
      </c>
      <c r="D325" s="14">
        <v>1</v>
      </c>
      <c r="E325" s="14">
        <v>3544</v>
      </c>
      <c r="F325" s="14">
        <v>3545.5</v>
      </c>
      <c r="G325" s="99" t="str">
        <f t="shared" si="15"/>
        <v>R68S1</v>
      </c>
      <c r="H325" s="99">
        <f t="array" ref="H325">MIN(IF($G$2:$G$523 = G325,$E$2:$E$523,""))</f>
        <v>3544</v>
      </c>
      <c r="I325" s="99">
        <f t="array" ref="I325">MAX(IF($G$2:$G$523 = G325,$F$2:$F$523,""))</f>
        <v>3566.5</v>
      </c>
      <c r="J325" s="99" t="str">
        <f t="shared" si="16"/>
        <v>R68</v>
      </c>
      <c r="K325" s="99" t="s">
        <v>170</v>
      </c>
      <c r="L325" s="99">
        <v>2.7202054054054048</v>
      </c>
      <c r="M325" s="99">
        <v>60.167418918918919</v>
      </c>
      <c r="N325" s="99">
        <v>108.8068716216216</v>
      </c>
      <c r="O325" s="99">
        <v>69.727891891891886</v>
      </c>
      <c r="P325" s="99">
        <v>8.735270270270272E-2</v>
      </c>
      <c r="Q325" s="112">
        <v>3.9700679729729717E-2</v>
      </c>
      <c r="R325" s="99">
        <v>8.0315108108108088E-2</v>
      </c>
      <c r="S325" s="99">
        <v>12082.86119324324</v>
      </c>
      <c r="T325" s="99">
        <v>7472.5530040540534</v>
      </c>
      <c r="U325" s="113">
        <v>2047.6860864864871</v>
      </c>
      <c r="V325" s="99">
        <v>32.082386486486477</v>
      </c>
      <c r="W325" s="99"/>
      <c r="X325" s="99">
        <v>5.4432918918918913</v>
      </c>
      <c r="Y325" s="99">
        <v>2.7</v>
      </c>
      <c r="Z325" s="99">
        <v>60.317379999999993</v>
      </c>
      <c r="AA325" s="99">
        <v>108.02856</v>
      </c>
      <c r="AB325" s="99">
        <v>71.957619999999991</v>
      </c>
      <c r="AC325" s="99">
        <v>0.15273999999999999</v>
      </c>
      <c r="AD325" s="99">
        <v>4.9787440000000002E-2</v>
      </c>
      <c r="AE325" s="99">
        <v>0.10467120000000001</v>
      </c>
      <c r="AF325" s="99">
        <v>12043.420700000001</v>
      </c>
      <c r="AG325" s="99">
        <v>7388.3161200000004</v>
      </c>
      <c r="AH325" s="99">
        <v>1827.6610599999999</v>
      </c>
      <c r="AI325" s="99">
        <v>36.234740000000002</v>
      </c>
      <c r="AJ325" s="99"/>
      <c r="AK325" s="99">
        <v>5.4439599999999997</v>
      </c>
      <c r="AL325" s="111">
        <f t="shared" si="17"/>
        <v>0.10849700000000001</v>
      </c>
    </row>
    <row r="326" spans="1:38" x14ac:dyDescent="0.35">
      <c r="A326" s="14" t="s">
        <v>84</v>
      </c>
      <c r="B326" s="14">
        <v>7</v>
      </c>
      <c r="C326" s="98" t="s">
        <v>46</v>
      </c>
      <c r="D326" s="14">
        <v>3</v>
      </c>
      <c r="E326" s="14">
        <v>3022.2</v>
      </c>
      <c r="F326" s="14">
        <v>3023.2</v>
      </c>
      <c r="G326" s="99" t="str">
        <f t="shared" si="15"/>
        <v>R70S7</v>
      </c>
      <c r="H326" s="99">
        <f t="array" ref="H326">MIN(IF($G$2:$G$523 = G326,$E$2:$E$523,""))</f>
        <v>3000.5</v>
      </c>
      <c r="I326" s="99">
        <f t="array" ref="I326">MAX(IF($G$2:$G$523 = G326,$F$2:$F$523,""))</f>
        <v>3023.2</v>
      </c>
      <c r="J326" s="99" t="str">
        <f t="shared" si="16"/>
        <v>R70</v>
      </c>
      <c r="K326" s="99" t="s">
        <v>171</v>
      </c>
      <c r="L326" s="99">
        <v>2.6010432432432431</v>
      </c>
      <c r="M326" s="99">
        <v>80.089459459459462</v>
      </c>
      <c r="N326" s="99">
        <v>151.24160270270269</v>
      </c>
      <c r="O326" s="99">
        <v>96.334675675675641</v>
      </c>
      <c r="P326" s="99">
        <v>8.4563459459459436E-2</v>
      </c>
      <c r="Q326" s="99">
        <v>3.5964094594594598E-2</v>
      </c>
      <c r="R326" s="99">
        <v>0.1163463243243243</v>
      </c>
      <c r="S326" s="99">
        <v>10152.383681081081</v>
      </c>
      <c r="T326" s="99">
        <v>6906.5019216216206</v>
      </c>
      <c r="U326" s="99">
        <v>2163.7479540540539</v>
      </c>
      <c r="V326" s="99"/>
      <c r="W326" s="99">
        <v>0.70064864864864851</v>
      </c>
      <c r="X326" s="99">
        <v>2.3771189189189199</v>
      </c>
      <c r="Y326" s="99">
        <v>2.5479333333333329</v>
      </c>
      <c r="Z326" s="99">
        <v>67.910966666666667</v>
      </c>
      <c r="AA326" s="99">
        <v>124.10550000000001</v>
      </c>
      <c r="AB326" s="99">
        <v>60.9495</v>
      </c>
      <c r="AC326" s="99">
        <v>0.1526346666666667</v>
      </c>
      <c r="AD326" s="99">
        <v>6.4357466666666682E-2</v>
      </c>
      <c r="AE326" s="99">
        <v>0.1048916666666667</v>
      </c>
      <c r="AF326" s="99">
        <v>10201.620433333341</v>
      </c>
      <c r="AG326" s="99">
        <v>6792.6984000000002</v>
      </c>
      <c r="AH326" s="99">
        <v>1571.869633333333</v>
      </c>
      <c r="AI326" s="99"/>
      <c r="AJ326" s="99">
        <v>0.51966666666666661</v>
      </c>
      <c r="AK326" s="99">
        <v>3.5700333333333329</v>
      </c>
      <c r="AL326" s="111">
        <f t="shared" si="17"/>
        <v>0.10690200000000004</v>
      </c>
    </row>
    <row r="327" spans="1:38" x14ac:dyDescent="0.35">
      <c r="A327" s="14" t="s">
        <v>84</v>
      </c>
      <c r="B327" s="14">
        <v>7</v>
      </c>
      <c r="C327" s="98" t="s">
        <v>46</v>
      </c>
      <c r="D327" s="14">
        <v>2</v>
      </c>
      <c r="E327" s="14">
        <v>3007.5</v>
      </c>
      <c r="F327" s="14">
        <v>3008.5</v>
      </c>
      <c r="G327" s="99" t="str">
        <f t="shared" si="15"/>
        <v>R70S7</v>
      </c>
      <c r="H327" s="99">
        <f t="array" ref="H327">MIN(IF($G$2:$G$523 = G327,$E$2:$E$523,""))</f>
        <v>3000.5</v>
      </c>
      <c r="I327" s="99">
        <f t="array" ref="I327">MAX(IF($G$2:$G$523 = G327,$F$2:$F$523,""))</f>
        <v>3023.2</v>
      </c>
      <c r="J327" s="99" t="str">
        <f t="shared" si="16"/>
        <v>R70</v>
      </c>
      <c r="K327" s="99" t="s">
        <v>171</v>
      </c>
      <c r="L327" s="99">
        <v>2.6010432432432431</v>
      </c>
      <c r="M327" s="99">
        <v>80.089459459459462</v>
      </c>
      <c r="N327" s="99">
        <v>151.24160270270269</v>
      </c>
      <c r="O327" s="99">
        <v>96.334675675675641</v>
      </c>
      <c r="P327" s="99">
        <v>8.4563459459459436E-2</v>
      </c>
      <c r="Q327" s="99">
        <v>3.5964094594594598E-2</v>
      </c>
      <c r="R327" s="99">
        <v>0.1163463243243243</v>
      </c>
      <c r="S327" s="99">
        <v>10152.383681081081</v>
      </c>
      <c r="T327" s="99">
        <v>6906.5019216216206</v>
      </c>
      <c r="U327" s="99">
        <v>2163.7479540540539</v>
      </c>
      <c r="V327" s="99"/>
      <c r="W327" s="99">
        <v>0.70064864864864851</v>
      </c>
      <c r="X327" s="99">
        <v>2.3771189189189199</v>
      </c>
      <c r="Y327" s="99">
        <v>2.5630999999999999</v>
      </c>
      <c r="Z327" s="99">
        <v>77.897433333333325</v>
      </c>
      <c r="AA327" s="99">
        <v>142.46206666666669</v>
      </c>
      <c r="AB327" s="99">
        <v>64.57459999999999</v>
      </c>
      <c r="AC327" s="99">
        <v>0.15075666666666671</v>
      </c>
      <c r="AD327" s="99">
        <v>5.6737633333333343E-2</v>
      </c>
      <c r="AE327" s="99">
        <v>0.10424466666666669</v>
      </c>
      <c r="AF327" s="99">
        <v>10143.6888</v>
      </c>
      <c r="AG327" s="99">
        <v>6773.7295000000004</v>
      </c>
      <c r="AH327" s="99">
        <v>1687.9453333333331</v>
      </c>
      <c r="AI327" s="99"/>
      <c r="AJ327" s="99">
        <v>0.52406666666666657</v>
      </c>
      <c r="AK327" s="99">
        <v>2.5478666666666658</v>
      </c>
      <c r="AL327" s="111">
        <f t="shared" si="17"/>
        <v>0.10690200000000004</v>
      </c>
    </row>
    <row r="328" spans="1:38" x14ac:dyDescent="0.35">
      <c r="A328" s="14" t="s">
        <v>84</v>
      </c>
      <c r="B328" s="14">
        <v>7</v>
      </c>
      <c r="C328" s="98" t="s">
        <v>46</v>
      </c>
      <c r="D328" s="14">
        <v>1</v>
      </c>
      <c r="E328" s="14">
        <v>3000.5</v>
      </c>
      <c r="F328" s="14">
        <v>3001.5</v>
      </c>
      <c r="G328" s="99" t="str">
        <f t="shared" si="15"/>
        <v>R70S7</v>
      </c>
      <c r="H328" s="99">
        <f t="array" ref="H328">MIN(IF($G$2:$G$523 = G328,$E$2:$E$523,""))</f>
        <v>3000.5</v>
      </c>
      <c r="I328" s="99">
        <f t="array" ref="I328">MAX(IF($G$2:$G$523 = G328,$F$2:$F$523,""))</f>
        <v>3023.2</v>
      </c>
      <c r="J328" s="99" t="str">
        <f t="shared" si="16"/>
        <v>R70</v>
      </c>
      <c r="K328" s="99" t="s">
        <v>171</v>
      </c>
      <c r="L328" s="99">
        <v>2.6010432432432431</v>
      </c>
      <c r="M328" s="99">
        <v>80.089459459459462</v>
      </c>
      <c r="N328" s="99">
        <v>151.24160270270269</v>
      </c>
      <c r="O328" s="99">
        <v>96.334675675675641</v>
      </c>
      <c r="P328" s="99">
        <v>8.4563459459459436E-2</v>
      </c>
      <c r="Q328" s="112">
        <v>3.5964094594594598E-2</v>
      </c>
      <c r="R328" s="99">
        <v>0.1163463243243243</v>
      </c>
      <c r="S328" s="99">
        <v>10152.383681081081</v>
      </c>
      <c r="T328" s="99">
        <v>6906.5019216216206</v>
      </c>
      <c r="U328" s="113">
        <v>2163.7479540540539</v>
      </c>
      <c r="V328" s="99"/>
      <c r="W328" s="99">
        <v>0.70064864864864851</v>
      </c>
      <c r="X328" s="99">
        <v>2.3771189189189199</v>
      </c>
      <c r="Y328" s="99">
        <v>2.5740666666666669</v>
      </c>
      <c r="Z328" s="99">
        <v>76.25396666666667</v>
      </c>
      <c r="AA328" s="99">
        <v>133.5335</v>
      </c>
      <c r="AB328" s="99">
        <v>58.033900000000003</v>
      </c>
      <c r="AC328" s="99">
        <v>0.16850266666666669</v>
      </c>
      <c r="AD328" s="99">
        <v>5.4769033333333328E-2</v>
      </c>
      <c r="AE328" s="99">
        <v>0.11156966666666671</v>
      </c>
      <c r="AF328" s="99">
        <v>10127.13086666667</v>
      </c>
      <c r="AG328" s="99">
        <v>6541.0204999999996</v>
      </c>
      <c r="AH328" s="99">
        <v>1739.8237999999999</v>
      </c>
      <c r="AI328" s="99"/>
      <c r="AJ328" s="99">
        <v>0.51429999999999998</v>
      </c>
      <c r="AK328" s="99">
        <v>2.921133333333334</v>
      </c>
      <c r="AL328" s="111">
        <f t="shared" si="17"/>
        <v>0.10690200000000004</v>
      </c>
    </row>
    <row r="329" spans="1:38" x14ac:dyDescent="0.35">
      <c r="A329" s="14" t="s">
        <v>84</v>
      </c>
      <c r="B329" s="14">
        <v>6</v>
      </c>
      <c r="C329" s="98" t="s">
        <v>46</v>
      </c>
      <c r="D329" s="14">
        <v>3</v>
      </c>
      <c r="E329" s="14">
        <v>3061</v>
      </c>
      <c r="F329" s="14">
        <v>3062</v>
      </c>
      <c r="G329" s="99" t="str">
        <f t="shared" si="15"/>
        <v>R70S6</v>
      </c>
      <c r="H329" s="99">
        <f t="array" ref="H329">MIN(IF($G$2:$G$523 = G329,$E$2:$E$523,""))</f>
        <v>3039</v>
      </c>
      <c r="I329" s="99">
        <f t="array" ref="I329">MAX(IF($G$2:$G$523 = G329,$F$2:$F$523,""))</f>
        <v>3062</v>
      </c>
      <c r="J329" s="99" t="str">
        <f t="shared" si="16"/>
        <v>R70</v>
      </c>
      <c r="K329" s="99" t="s">
        <v>171</v>
      </c>
      <c r="L329" s="99">
        <v>2.5889826666666669</v>
      </c>
      <c r="M329" s="99">
        <v>78.231795999999974</v>
      </c>
      <c r="N329" s="99">
        <v>149.0644586666667</v>
      </c>
      <c r="O329" s="99">
        <v>105.642888</v>
      </c>
      <c r="P329" s="99">
        <v>6.674537333333333E-2</v>
      </c>
      <c r="Q329" s="99">
        <v>4.0491856E-2</v>
      </c>
      <c r="R329" s="99">
        <v>0.10285458666666671</v>
      </c>
      <c r="S329" s="99">
        <v>10304.50549733333</v>
      </c>
      <c r="T329" s="99">
        <v>6970.8497719999996</v>
      </c>
      <c r="U329" s="99">
        <v>2143.1324906666659</v>
      </c>
      <c r="V329" s="99"/>
      <c r="W329" s="99">
        <v>0.7777506666666667</v>
      </c>
      <c r="X329" s="99">
        <v>2.6206480000000001</v>
      </c>
      <c r="Y329" s="99">
        <v>2.4540000000000002</v>
      </c>
      <c r="Z329" s="99">
        <v>70.381566666666671</v>
      </c>
      <c r="AA329" s="99">
        <v>121.34836666666671</v>
      </c>
      <c r="AB329" s="99">
        <v>48.411900000000003</v>
      </c>
      <c r="AC329" s="99">
        <v>0.18029533333333331</v>
      </c>
      <c r="AD329" s="99">
        <v>9.7353233333333344E-2</v>
      </c>
      <c r="AE329" s="99">
        <v>0.1180703333333333</v>
      </c>
      <c r="AF329" s="99">
        <v>10370.31183333333</v>
      </c>
      <c r="AG329" s="99">
        <v>6540.199066666667</v>
      </c>
      <c r="AH329" s="99">
        <v>1043.7656999999999</v>
      </c>
      <c r="AI329" s="99"/>
      <c r="AJ329" s="99">
        <v>0.47403333333333331</v>
      </c>
      <c r="AK329" s="99">
        <v>3.4536333333333342</v>
      </c>
      <c r="AL329" s="111">
        <f t="shared" si="17"/>
        <v>0.12666969444444443</v>
      </c>
    </row>
    <row r="330" spans="1:38" x14ac:dyDescent="0.35">
      <c r="A330" s="14" t="s">
        <v>84</v>
      </c>
      <c r="B330" s="14">
        <v>6</v>
      </c>
      <c r="C330" s="98" t="s">
        <v>46</v>
      </c>
      <c r="D330" s="14">
        <v>2</v>
      </c>
      <c r="E330" s="14">
        <v>3051.6</v>
      </c>
      <c r="F330" s="14">
        <v>3052.6</v>
      </c>
      <c r="G330" s="99" t="str">
        <f t="shared" si="15"/>
        <v>R70S6</v>
      </c>
      <c r="H330" s="99">
        <f t="array" ref="H330">MIN(IF($G$2:$G$523 = G330,$E$2:$E$523,""))</f>
        <v>3039</v>
      </c>
      <c r="I330" s="99">
        <f t="array" ref="I330">MAX(IF($G$2:$G$523 = G330,$F$2:$F$523,""))</f>
        <v>3062</v>
      </c>
      <c r="J330" s="99" t="str">
        <f t="shared" si="16"/>
        <v>R70</v>
      </c>
      <c r="K330" s="99" t="s">
        <v>171</v>
      </c>
      <c r="L330" s="99">
        <v>2.5889826666666669</v>
      </c>
      <c r="M330" s="99">
        <v>78.231795999999974</v>
      </c>
      <c r="N330" s="99">
        <v>149.0644586666667</v>
      </c>
      <c r="O330" s="99">
        <v>105.642888</v>
      </c>
      <c r="P330" s="99">
        <v>6.674537333333333E-2</v>
      </c>
      <c r="Q330" s="99">
        <v>4.0491856E-2</v>
      </c>
      <c r="R330" s="99">
        <v>0.10285458666666671</v>
      </c>
      <c r="S330" s="99">
        <v>10304.50549733333</v>
      </c>
      <c r="T330" s="99">
        <v>6970.8497719999996</v>
      </c>
      <c r="U330" s="99">
        <v>2143.1324906666659</v>
      </c>
      <c r="V330" s="99"/>
      <c r="W330" s="99">
        <v>0.7777506666666667</v>
      </c>
      <c r="X330" s="99">
        <v>2.6206480000000001</v>
      </c>
      <c r="Y330" s="99">
        <v>2.5042249999999999</v>
      </c>
      <c r="Z330" s="99">
        <v>69.898974999999993</v>
      </c>
      <c r="AA330" s="99">
        <v>119.93205</v>
      </c>
      <c r="AB330" s="99">
        <v>54.566600000000001</v>
      </c>
      <c r="AC330" s="99">
        <v>0.19270975000000001</v>
      </c>
      <c r="AD330" s="99">
        <v>9.48436E-2</v>
      </c>
      <c r="AE330" s="99">
        <v>0.12343075000000001</v>
      </c>
      <c r="AF330" s="99">
        <v>10334.562749999999</v>
      </c>
      <c r="AG330" s="99">
        <v>6504.8419249999997</v>
      </c>
      <c r="AH330" s="99">
        <v>1080.963225</v>
      </c>
      <c r="AI330" s="99"/>
      <c r="AJ330" s="99">
        <v>0.46237499999999998</v>
      </c>
      <c r="AK330" s="99">
        <v>3.6397249999999999</v>
      </c>
      <c r="AL330" s="111">
        <f t="shared" si="17"/>
        <v>0.12666969444444443</v>
      </c>
    </row>
    <row r="331" spans="1:38" x14ac:dyDescent="0.35">
      <c r="A331" s="14" t="s">
        <v>84</v>
      </c>
      <c r="B331" s="14">
        <v>6</v>
      </c>
      <c r="C331" s="98" t="s">
        <v>46</v>
      </c>
      <c r="D331" s="14">
        <v>1</v>
      </c>
      <c r="E331" s="14">
        <v>3039</v>
      </c>
      <c r="F331" s="14">
        <v>3040</v>
      </c>
      <c r="G331" s="99" t="str">
        <f t="shared" si="15"/>
        <v>R70S6</v>
      </c>
      <c r="H331" s="99">
        <f t="array" ref="H331">MIN(IF($G$2:$G$523 = G331,$E$2:$E$523,""))</f>
        <v>3039</v>
      </c>
      <c r="I331" s="99">
        <f t="array" ref="I331">MAX(IF($G$2:$G$523 = G331,$F$2:$F$523,""))</f>
        <v>3062</v>
      </c>
      <c r="J331" s="99" t="str">
        <f t="shared" si="16"/>
        <v>R70</v>
      </c>
      <c r="K331" s="99" t="s">
        <v>171</v>
      </c>
      <c r="L331" s="99">
        <v>2.5889826666666669</v>
      </c>
      <c r="M331" s="99">
        <v>78.231795999999974</v>
      </c>
      <c r="N331" s="99">
        <v>149.0644586666667</v>
      </c>
      <c r="O331" s="99">
        <v>105.642888</v>
      </c>
      <c r="P331" s="99">
        <v>6.674537333333333E-2</v>
      </c>
      <c r="Q331" s="112">
        <v>4.0491856E-2</v>
      </c>
      <c r="R331" s="99">
        <v>0.10285458666666671</v>
      </c>
      <c r="S331" s="99">
        <v>10304.50549733333</v>
      </c>
      <c r="T331" s="99">
        <v>6970.8497719999996</v>
      </c>
      <c r="U331" s="113">
        <v>2143.1324906666659</v>
      </c>
      <c r="V331" s="99"/>
      <c r="W331" s="99">
        <v>0.7777506666666667</v>
      </c>
      <c r="X331" s="99">
        <v>2.6206480000000001</v>
      </c>
      <c r="Y331" s="99">
        <v>2.4287999999999998</v>
      </c>
      <c r="Z331" s="99">
        <v>68.114733333333334</v>
      </c>
      <c r="AA331" s="99">
        <v>118.43843333333329</v>
      </c>
      <c r="AB331" s="99">
        <v>65.807899999999989</v>
      </c>
      <c r="AC331" s="99">
        <v>0.22655266666666671</v>
      </c>
      <c r="AD331" s="99">
        <v>0.11550489999999999</v>
      </c>
      <c r="AE331" s="99">
        <v>0.13850799999999999</v>
      </c>
      <c r="AF331" s="99">
        <v>10280.7552</v>
      </c>
      <c r="AG331" s="99">
        <v>6560.7973666666667</v>
      </c>
      <c r="AH331" s="99">
        <v>829.66690000000006</v>
      </c>
      <c r="AI331" s="99"/>
      <c r="AJ331" s="99">
        <v>0.41693333333333332</v>
      </c>
      <c r="AK331" s="99">
        <v>3.651933333333333</v>
      </c>
      <c r="AL331" s="111">
        <f t="shared" si="17"/>
        <v>0.12666969444444443</v>
      </c>
    </row>
    <row r="332" spans="1:38" x14ac:dyDescent="0.35">
      <c r="A332" s="14" t="s">
        <v>84</v>
      </c>
      <c r="B332" s="14">
        <v>5</v>
      </c>
      <c r="C332" s="98" t="s">
        <v>72</v>
      </c>
      <c r="D332" s="14">
        <v>2</v>
      </c>
      <c r="E332" s="14">
        <v>3175.5</v>
      </c>
      <c r="F332" s="14">
        <v>3177</v>
      </c>
      <c r="G332" s="99" t="str">
        <f t="shared" si="15"/>
        <v>R70S5</v>
      </c>
      <c r="H332" s="99">
        <f t="array" ref="H332">MIN(IF($G$2:$G$523 = G332,$E$2:$E$523,""))</f>
        <v>3086.5</v>
      </c>
      <c r="I332" s="99">
        <f t="array" ref="I332">MAX(IF($G$2:$G$523 = G332,$F$2:$F$523,""))</f>
        <v>3177</v>
      </c>
      <c r="J332" s="99" t="str">
        <f t="shared" si="16"/>
        <v>R70</v>
      </c>
      <c r="K332" s="99" t="s">
        <v>171</v>
      </c>
      <c r="L332" s="99">
        <v>2.6789649831649842</v>
      </c>
      <c r="M332" s="99">
        <v>64.327447811447797</v>
      </c>
      <c r="N332" s="99">
        <v>121.0850703703704</v>
      </c>
      <c r="O332" s="99">
        <v>46.765925252525271</v>
      </c>
      <c r="P332" s="99">
        <v>4.5425676767676788E-2</v>
      </c>
      <c r="Q332" s="99">
        <v>3.4827057575757603E-2</v>
      </c>
      <c r="R332" s="99">
        <v>7.3227080808080838E-2</v>
      </c>
      <c r="S332" s="99">
        <v>10627.02237575758</v>
      </c>
      <c r="T332" s="99">
        <v>7105.7981447811417</v>
      </c>
      <c r="U332" s="99">
        <v>2207.088762626262</v>
      </c>
      <c r="V332" s="99"/>
      <c r="W332" s="99">
        <v>0.85157979797979821</v>
      </c>
      <c r="X332" s="99">
        <v>4.2451693602693608</v>
      </c>
      <c r="Y332" s="99">
        <v>2.4782999999999999</v>
      </c>
      <c r="Z332" s="99">
        <v>79.271019999999993</v>
      </c>
      <c r="AA332" s="99">
        <v>154.83672000000001</v>
      </c>
      <c r="AB332" s="99">
        <v>20.36524</v>
      </c>
      <c r="AC332" s="99">
        <v>0.26500459999999998</v>
      </c>
      <c r="AD332" s="99">
        <v>0.11282166</v>
      </c>
      <c r="AE332" s="99">
        <v>0.15442439999999999</v>
      </c>
      <c r="AF332" s="99">
        <v>10795.50332</v>
      </c>
      <c r="AG332" s="99">
        <v>7349.3675800000001</v>
      </c>
      <c r="AH332" s="99">
        <v>862.25429999999994</v>
      </c>
      <c r="AI332" s="99"/>
      <c r="AJ332" s="99">
        <v>0.38424000000000003</v>
      </c>
      <c r="AK332" s="99">
        <v>2.1705999999999999</v>
      </c>
      <c r="AL332" s="111">
        <f t="shared" si="17"/>
        <v>0.13538819999999999</v>
      </c>
    </row>
    <row r="333" spans="1:38" x14ac:dyDescent="0.35">
      <c r="A333" s="14" t="s">
        <v>84</v>
      </c>
      <c r="B333" s="14">
        <v>5</v>
      </c>
      <c r="C333" s="98" t="s">
        <v>72</v>
      </c>
      <c r="D333" s="14">
        <v>1</v>
      </c>
      <c r="E333" s="14">
        <v>3086.5</v>
      </c>
      <c r="F333" s="14">
        <v>3088</v>
      </c>
      <c r="G333" s="99" t="str">
        <f t="shared" si="15"/>
        <v>R70S5</v>
      </c>
      <c r="H333" s="99">
        <f t="array" ref="H333">MIN(IF($G$2:$G$523 = G333,$E$2:$E$523,""))</f>
        <v>3086.5</v>
      </c>
      <c r="I333" s="99">
        <f t="array" ref="I333">MAX(IF($G$2:$G$523 = G333,$F$2:$F$523,""))</f>
        <v>3177</v>
      </c>
      <c r="J333" s="99" t="str">
        <f t="shared" si="16"/>
        <v>R70</v>
      </c>
      <c r="K333" s="99" t="s">
        <v>171</v>
      </c>
      <c r="L333" s="99">
        <v>2.6789649831649842</v>
      </c>
      <c r="M333" s="99">
        <v>64.327447811447797</v>
      </c>
      <c r="N333" s="99">
        <v>121.0850703703704</v>
      </c>
      <c r="O333" s="99">
        <v>46.765925252525271</v>
      </c>
      <c r="P333" s="99">
        <v>4.5425676767676788E-2</v>
      </c>
      <c r="Q333" s="112">
        <v>3.4827057575757603E-2</v>
      </c>
      <c r="R333" s="99">
        <v>7.3227080808080838E-2</v>
      </c>
      <c r="S333" s="99">
        <v>10627.02237575758</v>
      </c>
      <c r="T333" s="99">
        <v>7105.7981447811417</v>
      </c>
      <c r="U333" s="113">
        <v>2207.088762626262</v>
      </c>
      <c r="V333" s="99"/>
      <c r="W333" s="99">
        <v>0.85157979797979821</v>
      </c>
      <c r="X333" s="99">
        <v>4.2451693602693608</v>
      </c>
      <c r="Y333" s="99">
        <v>2.4716399999999998</v>
      </c>
      <c r="Z333" s="99">
        <v>69.092119999999994</v>
      </c>
      <c r="AA333" s="99">
        <v>118.21878</v>
      </c>
      <c r="AB333" s="99">
        <v>53.007139999999993</v>
      </c>
      <c r="AC333" s="99">
        <v>0.17685319999999999</v>
      </c>
      <c r="AD333" s="99">
        <v>9.6993919999999997E-2</v>
      </c>
      <c r="AE333" s="99">
        <v>0.116352</v>
      </c>
      <c r="AF333" s="99">
        <v>10475.139639999999</v>
      </c>
      <c r="AG333" s="99">
        <v>6537.206360000001</v>
      </c>
      <c r="AH333" s="99">
        <v>1056.3271</v>
      </c>
      <c r="AI333" s="99"/>
      <c r="AJ333" s="99">
        <v>0.48290000000000011</v>
      </c>
      <c r="AK333" s="99">
        <v>3.7031399999999999</v>
      </c>
      <c r="AL333" s="111">
        <f t="shared" si="17"/>
        <v>0.13538819999999999</v>
      </c>
    </row>
    <row r="334" spans="1:38" x14ac:dyDescent="0.35">
      <c r="A334" s="14" t="s">
        <v>84</v>
      </c>
      <c r="B334" s="14">
        <v>4</v>
      </c>
      <c r="C334" s="98" t="s">
        <v>45</v>
      </c>
      <c r="D334" s="14">
        <v>4</v>
      </c>
      <c r="E334" s="14">
        <v>3290.5</v>
      </c>
      <c r="F334" s="14">
        <v>3291.5</v>
      </c>
      <c r="G334" s="99" t="str">
        <f t="shared" si="15"/>
        <v>R70S4</v>
      </c>
      <c r="H334" s="99">
        <f t="array" ref="H334">MIN(IF($G$2:$G$523 = G334,$E$2:$E$523,""))</f>
        <v>3246.4</v>
      </c>
      <c r="I334" s="99">
        <f t="array" ref="I334">MAX(IF($G$2:$G$523 = G334,$F$2:$F$523,""))</f>
        <v>3291.5</v>
      </c>
      <c r="J334" s="99" t="str">
        <f t="shared" si="16"/>
        <v>R70</v>
      </c>
      <c r="K334" s="99" t="s">
        <v>171</v>
      </c>
      <c r="L334" s="99">
        <v>2.81888445945946</v>
      </c>
      <c r="M334" s="99">
        <v>60.526466891891893</v>
      </c>
      <c r="N334" s="99">
        <v>112.13045472972971</v>
      </c>
      <c r="O334" s="99">
        <v>38.757831756756758</v>
      </c>
      <c r="P334" s="99">
        <v>4.6663425675675677E-2</v>
      </c>
      <c r="Q334" s="99">
        <v>2.8478957432432429E-2</v>
      </c>
      <c r="R334" s="99">
        <v>6.1923020270270253E-2</v>
      </c>
      <c r="S334" s="99">
        <v>11176.354710810811</v>
      </c>
      <c r="T334" s="99">
        <v>7281.3898783783752</v>
      </c>
      <c r="U334" s="99">
        <v>2349.3089695945951</v>
      </c>
      <c r="V334" s="99"/>
      <c r="W334" s="99">
        <v>0.85921081081081052</v>
      </c>
      <c r="X334" s="99">
        <v>5.5862141891891914</v>
      </c>
      <c r="Y334" s="99">
        <v>2.6196666666666668</v>
      </c>
      <c r="Z334" s="99">
        <v>70.809766666666675</v>
      </c>
      <c r="AA334" s="99">
        <v>121.16086666666671</v>
      </c>
      <c r="AB334" s="99">
        <v>77.053299999999993</v>
      </c>
      <c r="AC334" s="99">
        <v>0.12843199999999999</v>
      </c>
      <c r="AD334" s="99">
        <v>5.4644199999999997E-2</v>
      </c>
      <c r="AE334" s="99">
        <v>9.4241666666666668E-2</v>
      </c>
      <c r="AF334" s="99">
        <v>11289.9818</v>
      </c>
      <c r="AG334" s="99">
        <v>6818.4137333333338</v>
      </c>
      <c r="AH334" s="99">
        <v>1730.363266666667</v>
      </c>
      <c r="AI334" s="99"/>
      <c r="AJ334" s="99">
        <v>0.56559999999999999</v>
      </c>
      <c r="AK334" s="99">
        <v>3.7475000000000001</v>
      </c>
      <c r="AL334" s="111">
        <f t="shared" si="17"/>
        <v>9.775558333333334E-2</v>
      </c>
    </row>
    <row r="335" spans="1:38" x14ac:dyDescent="0.35">
      <c r="A335" s="14" t="s">
        <v>84</v>
      </c>
      <c r="B335" s="14">
        <v>4</v>
      </c>
      <c r="C335" s="98" t="s">
        <v>45</v>
      </c>
      <c r="D335" s="14">
        <v>3</v>
      </c>
      <c r="E335" s="14">
        <v>3282.7</v>
      </c>
      <c r="F335" s="14">
        <v>3283.7</v>
      </c>
      <c r="G335" s="99" t="str">
        <f t="shared" si="15"/>
        <v>R70S4</v>
      </c>
      <c r="H335" s="99">
        <f t="array" ref="H335">MIN(IF($G$2:$G$523 = G335,$E$2:$E$523,""))</f>
        <v>3246.4</v>
      </c>
      <c r="I335" s="99">
        <f t="array" ref="I335">MAX(IF($G$2:$G$523 = G335,$F$2:$F$523,""))</f>
        <v>3291.5</v>
      </c>
      <c r="J335" s="99" t="str">
        <f t="shared" si="16"/>
        <v>R70</v>
      </c>
      <c r="K335" s="99" t="s">
        <v>171</v>
      </c>
      <c r="L335" s="99">
        <v>2.81888445945946</v>
      </c>
      <c r="M335" s="99">
        <v>60.526466891891893</v>
      </c>
      <c r="N335" s="99">
        <v>112.13045472972971</v>
      </c>
      <c r="O335" s="99">
        <v>38.757831756756758</v>
      </c>
      <c r="P335" s="99">
        <v>4.6663425675675677E-2</v>
      </c>
      <c r="Q335" s="99">
        <v>2.8478957432432429E-2</v>
      </c>
      <c r="R335" s="99">
        <v>6.1923020270270253E-2</v>
      </c>
      <c r="S335" s="99">
        <v>11176.354710810811</v>
      </c>
      <c r="T335" s="99">
        <v>7281.3898783783752</v>
      </c>
      <c r="U335" s="99">
        <v>2349.3089695945951</v>
      </c>
      <c r="V335" s="99"/>
      <c r="W335" s="99">
        <v>0.85921081081081052</v>
      </c>
      <c r="X335" s="99">
        <v>5.5862141891891914</v>
      </c>
      <c r="Y335" s="99">
        <v>2.720699999999999</v>
      </c>
      <c r="Z335" s="99">
        <v>63.650066666666667</v>
      </c>
      <c r="AA335" s="99">
        <v>119.5802</v>
      </c>
      <c r="AB335" s="99">
        <v>51.573233333333327</v>
      </c>
      <c r="AC335" s="99">
        <v>0.1071673333333333</v>
      </c>
      <c r="AD335" s="99">
        <v>6.2833600000000003E-2</v>
      </c>
      <c r="AE335" s="99">
        <v>8.2415666666666679E-2</v>
      </c>
      <c r="AF335" s="99">
        <v>11230.619766666659</v>
      </c>
      <c r="AG335" s="99">
        <v>7381.2035999999998</v>
      </c>
      <c r="AH335" s="99">
        <v>1578.1277</v>
      </c>
      <c r="AI335" s="99"/>
      <c r="AJ335" s="99">
        <v>0.63086666666666658</v>
      </c>
      <c r="AK335" s="99">
        <v>4.3338999999999999</v>
      </c>
      <c r="AL335" s="111">
        <f t="shared" si="17"/>
        <v>9.775558333333334E-2</v>
      </c>
    </row>
    <row r="336" spans="1:38" x14ac:dyDescent="0.35">
      <c r="A336" s="14" t="s">
        <v>84</v>
      </c>
      <c r="B336" s="14">
        <v>4</v>
      </c>
      <c r="C336" s="98" t="s">
        <v>45</v>
      </c>
      <c r="D336" s="14">
        <v>2</v>
      </c>
      <c r="E336" s="14">
        <v>3258.6</v>
      </c>
      <c r="F336" s="14">
        <v>3259.2</v>
      </c>
      <c r="G336" s="99" t="str">
        <f t="shared" si="15"/>
        <v>R70S4</v>
      </c>
      <c r="H336" s="99">
        <f t="array" ref="H336">MIN(IF($G$2:$G$523 = G336,$E$2:$E$523,""))</f>
        <v>3246.4</v>
      </c>
      <c r="I336" s="99">
        <f t="array" ref="I336">MAX(IF($G$2:$G$523 = G336,$F$2:$F$523,""))</f>
        <v>3291.5</v>
      </c>
      <c r="J336" s="99" t="str">
        <f t="shared" si="16"/>
        <v>R70</v>
      </c>
      <c r="K336" s="99" t="s">
        <v>171</v>
      </c>
      <c r="L336" s="99">
        <v>2.81888445945946</v>
      </c>
      <c r="M336" s="99">
        <v>60.526466891891893</v>
      </c>
      <c r="N336" s="99">
        <v>112.13045472972971</v>
      </c>
      <c r="O336" s="99">
        <v>38.757831756756758</v>
      </c>
      <c r="P336" s="99">
        <v>4.6663425675675677E-2</v>
      </c>
      <c r="Q336" s="99">
        <v>2.8478957432432429E-2</v>
      </c>
      <c r="R336" s="99">
        <v>6.1923020270270253E-2</v>
      </c>
      <c r="S336" s="99">
        <v>11176.354710810811</v>
      </c>
      <c r="T336" s="99">
        <v>7281.3898783783752</v>
      </c>
      <c r="U336" s="99">
        <v>2349.3089695945951</v>
      </c>
      <c r="V336" s="99"/>
      <c r="W336" s="99">
        <v>0.85921081081081052</v>
      </c>
      <c r="X336" s="99">
        <v>5.5862141891891914</v>
      </c>
      <c r="Y336" s="99">
        <v>2.7677</v>
      </c>
      <c r="Z336" s="99">
        <v>65.651499999999999</v>
      </c>
      <c r="AA336" s="99">
        <v>121.0365</v>
      </c>
      <c r="AB336" s="99">
        <v>31.335799999999999</v>
      </c>
      <c r="AC336" s="99">
        <v>0.16504750000000001</v>
      </c>
      <c r="AD336" s="99">
        <v>6.4465649999999999E-2</v>
      </c>
      <c r="AE336" s="99">
        <v>0.109213</v>
      </c>
      <c r="AF336" s="99">
        <v>11137.18945</v>
      </c>
      <c r="AG336" s="99">
        <v>7241.2307500000006</v>
      </c>
      <c r="AH336" s="99">
        <v>1545.6827000000001</v>
      </c>
      <c r="AI336" s="99"/>
      <c r="AJ336" s="99">
        <v>0.54325000000000001</v>
      </c>
      <c r="AK336" s="99">
        <v>4.3579999999999997</v>
      </c>
      <c r="AL336" s="111">
        <f t="shared" si="17"/>
        <v>9.775558333333334E-2</v>
      </c>
    </row>
    <row r="337" spans="1:38" x14ac:dyDescent="0.35">
      <c r="A337" s="14" t="s">
        <v>84</v>
      </c>
      <c r="B337" s="14">
        <v>4</v>
      </c>
      <c r="C337" s="98" t="s">
        <v>45</v>
      </c>
      <c r="D337" s="14">
        <v>1</v>
      </c>
      <c r="E337" s="14">
        <v>3246.4</v>
      </c>
      <c r="F337" s="14">
        <v>3247</v>
      </c>
      <c r="G337" s="99" t="str">
        <f t="shared" si="15"/>
        <v>R70S4</v>
      </c>
      <c r="H337" s="99">
        <f t="array" ref="H337">MIN(IF($G$2:$G$523 = G337,$E$2:$E$523,""))</f>
        <v>3246.4</v>
      </c>
      <c r="I337" s="99">
        <f t="array" ref="I337">MAX(IF($G$2:$G$523 = G337,$F$2:$F$523,""))</f>
        <v>3291.5</v>
      </c>
      <c r="J337" s="99" t="str">
        <f t="shared" si="16"/>
        <v>R70</v>
      </c>
      <c r="K337" s="99" t="s">
        <v>171</v>
      </c>
      <c r="L337" s="99">
        <v>2.81888445945946</v>
      </c>
      <c r="M337" s="99">
        <v>60.526466891891893</v>
      </c>
      <c r="N337" s="99">
        <v>112.13045472972971</v>
      </c>
      <c r="O337" s="99">
        <v>38.757831756756758</v>
      </c>
      <c r="P337" s="99">
        <v>4.6663425675675677E-2</v>
      </c>
      <c r="Q337" s="112">
        <v>2.8478957432432429E-2</v>
      </c>
      <c r="R337" s="99">
        <v>6.1923020270270253E-2</v>
      </c>
      <c r="S337" s="99">
        <v>11176.354710810811</v>
      </c>
      <c r="T337" s="99">
        <v>7281.3898783783752</v>
      </c>
      <c r="U337" s="113">
        <v>2349.3089695945951</v>
      </c>
      <c r="V337" s="99"/>
      <c r="W337" s="99">
        <v>0.85921081081081052</v>
      </c>
      <c r="X337" s="99">
        <v>5.5862141891891914</v>
      </c>
      <c r="Y337" s="99">
        <v>2.6481499999999998</v>
      </c>
      <c r="Z337" s="99">
        <v>71.963899999999995</v>
      </c>
      <c r="AA337" s="99">
        <v>135.2432</v>
      </c>
      <c r="AB337" s="99">
        <v>25.14575</v>
      </c>
      <c r="AC337" s="99">
        <v>0.152362</v>
      </c>
      <c r="AD337" s="99">
        <v>7.991029999999999E-2</v>
      </c>
      <c r="AE337" s="99">
        <v>0.105152</v>
      </c>
      <c r="AF337" s="99">
        <v>11083.665999999999</v>
      </c>
      <c r="AG337" s="99">
        <v>7314.8977000000004</v>
      </c>
      <c r="AH337" s="99">
        <v>1305.2165</v>
      </c>
      <c r="AI337" s="99"/>
      <c r="AJ337" s="99">
        <v>0.52255000000000007</v>
      </c>
      <c r="AK337" s="99">
        <v>3.0661499999999999</v>
      </c>
      <c r="AL337" s="111">
        <f t="shared" si="17"/>
        <v>9.775558333333334E-2</v>
      </c>
    </row>
    <row r="338" spans="1:38" x14ac:dyDescent="0.35">
      <c r="A338" s="14" t="s">
        <v>84</v>
      </c>
      <c r="B338" s="14">
        <v>3</v>
      </c>
      <c r="C338" s="98" t="s">
        <v>45</v>
      </c>
      <c r="D338" s="14">
        <v>4</v>
      </c>
      <c r="E338" s="14">
        <v>3349.2</v>
      </c>
      <c r="F338" s="14">
        <v>3350</v>
      </c>
      <c r="G338" s="99" t="str">
        <f t="shared" si="15"/>
        <v>R70S3</v>
      </c>
      <c r="H338" s="99">
        <f t="array" ref="H338">MIN(IF($G$2:$G$523 = G338,$E$2:$E$523,""))</f>
        <v>3310.4</v>
      </c>
      <c r="I338" s="99">
        <f t="array" ref="I338">MAX(IF($G$2:$G$523 = G338,$F$2:$F$523,""))</f>
        <v>3350</v>
      </c>
      <c r="J338" s="99" t="str">
        <f t="shared" si="16"/>
        <v>R70</v>
      </c>
      <c r="K338" s="99" t="s">
        <v>171</v>
      </c>
      <c r="L338" s="99">
        <v>2.7907776923076919</v>
      </c>
      <c r="M338" s="99">
        <v>60.032619230769221</v>
      </c>
      <c r="N338" s="99">
        <v>109.80118538461539</v>
      </c>
      <c r="O338" s="99">
        <v>52.031258461538442</v>
      </c>
      <c r="P338" s="99">
        <v>8.255007692307692E-2</v>
      </c>
      <c r="Q338" s="99">
        <v>4.8888101538461542E-2</v>
      </c>
      <c r="R338" s="99">
        <v>7.7096607692307667E-2</v>
      </c>
      <c r="S338" s="99">
        <v>11426.30620076923</v>
      </c>
      <c r="T338" s="99">
        <v>7306.8043446153824</v>
      </c>
      <c r="U338" s="99">
        <v>1900.8693400000011</v>
      </c>
      <c r="V338" s="99"/>
      <c r="W338" s="99">
        <v>0.74389307692307682</v>
      </c>
      <c r="X338" s="99">
        <v>5.763283846153846</v>
      </c>
      <c r="Y338" s="99">
        <v>2.7094999999999998</v>
      </c>
      <c r="Z338" s="99">
        <v>66.942450000000008</v>
      </c>
      <c r="AA338" s="99">
        <v>118.02615</v>
      </c>
      <c r="AB338" s="99">
        <v>33.069450000000003</v>
      </c>
      <c r="AC338" s="99">
        <v>0.1098735</v>
      </c>
      <c r="AD338" s="99">
        <v>4.2157750000000001E-2</v>
      </c>
      <c r="AE338" s="99">
        <v>8.369950000000001E-2</v>
      </c>
      <c r="AF338" s="99">
        <v>11516.8457</v>
      </c>
      <c r="AG338" s="99">
        <v>7099.7377999999999</v>
      </c>
      <c r="AH338" s="99">
        <v>1984.3702499999999</v>
      </c>
      <c r="AI338" s="99"/>
      <c r="AJ338" s="99">
        <v>0.62264999999999993</v>
      </c>
      <c r="AK338" s="99">
        <v>4.28695</v>
      </c>
      <c r="AL338" s="111">
        <f t="shared" si="17"/>
        <v>0.10681566666666667</v>
      </c>
    </row>
    <row r="339" spans="1:38" x14ac:dyDescent="0.35">
      <c r="A339" s="14" t="s">
        <v>84</v>
      </c>
      <c r="B339" s="14">
        <v>3</v>
      </c>
      <c r="C339" s="98" t="s">
        <v>45</v>
      </c>
      <c r="D339" s="14">
        <v>3</v>
      </c>
      <c r="E339" s="14">
        <v>3333.2</v>
      </c>
      <c r="F339" s="14">
        <v>3334</v>
      </c>
      <c r="G339" s="99" t="str">
        <f t="shared" si="15"/>
        <v>R70S3</v>
      </c>
      <c r="H339" s="99">
        <f t="array" ref="H339">MIN(IF($G$2:$G$523 = G339,$E$2:$E$523,""))</f>
        <v>3310.4</v>
      </c>
      <c r="I339" s="99">
        <f t="array" ref="I339">MAX(IF($G$2:$G$523 = G339,$F$2:$F$523,""))</f>
        <v>3350</v>
      </c>
      <c r="J339" s="99" t="str">
        <f t="shared" si="16"/>
        <v>R70</v>
      </c>
      <c r="K339" s="99" t="s">
        <v>171</v>
      </c>
      <c r="L339" s="99">
        <v>2.7907776923076919</v>
      </c>
      <c r="M339" s="99">
        <v>60.032619230769221</v>
      </c>
      <c r="N339" s="99">
        <v>109.80118538461539</v>
      </c>
      <c r="O339" s="99">
        <v>52.031258461538442</v>
      </c>
      <c r="P339" s="99">
        <v>8.255007692307692E-2</v>
      </c>
      <c r="Q339" s="99">
        <v>4.8888101538461542E-2</v>
      </c>
      <c r="R339" s="99">
        <v>7.7096607692307667E-2</v>
      </c>
      <c r="S339" s="99">
        <v>11426.30620076923</v>
      </c>
      <c r="T339" s="99">
        <v>7306.8043446153824</v>
      </c>
      <c r="U339" s="99">
        <v>1900.8693400000011</v>
      </c>
      <c r="V339" s="99"/>
      <c r="W339" s="99">
        <v>0.74389307692307682</v>
      </c>
      <c r="X339" s="99">
        <v>5.763283846153846</v>
      </c>
      <c r="Y339" s="99">
        <v>2.6558333333333328</v>
      </c>
      <c r="Z339" s="99">
        <v>71.5548</v>
      </c>
      <c r="AA339" s="99">
        <v>121.4577</v>
      </c>
      <c r="AB339" s="99">
        <v>65.019233333333332</v>
      </c>
      <c r="AC339" s="99">
        <v>0.13753966666666659</v>
      </c>
      <c r="AD339" s="99">
        <v>7.8733700000000004E-2</v>
      </c>
      <c r="AE339" s="99">
        <v>9.7144666666666671E-2</v>
      </c>
      <c r="AF339" s="99">
        <v>11465.298833333331</v>
      </c>
      <c r="AG339" s="99">
        <v>6814.6809999999996</v>
      </c>
      <c r="AH339" s="99">
        <v>1309.6886</v>
      </c>
      <c r="AI339" s="99"/>
      <c r="AJ339" s="99">
        <v>0.56580000000000008</v>
      </c>
      <c r="AK339" s="99">
        <v>3.7726999999999999</v>
      </c>
      <c r="AL339" s="111">
        <f t="shared" si="17"/>
        <v>0.10681566666666667</v>
      </c>
    </row>
    <row r="340" spans="1:38" x14ac:dyDescent="0.35">
      <c r="A340" s="14" t="s">
        <v>84</v>
      </c>
      <c r="B340" s="14">
        <v>3</v>
      </c>
      <c r="C340" s="98" t="s">
        <v>45</v>
      </c>
      <c r="D340" s="14">
        <v>2</v>
      </c>
      <c r="E340" s="14">
        <v>3320.2</v>
      </c>
      <c r="F340" s="14">
        <v>3321</v>
      </c>
      <c r="G340" s="99" t="str">
        <f t="shared" si="15"/>
        <v>R70S3</v>
      </c>
      <c r="H340" s="99">
        <f t="array" ref="H340">MIN(IF($G$2:$G$523 = G340,$E$2:$E$523,""))</f>
        <v>3310.4</v>
      </c>
      <c r="I340" s="99">
        <f t="array" ref="I340">MAX(IF($G$2:$G$523 = G340,$F$2:$F$523,""))</f>
        <v>3350</v>
      </c>
      <c r="J340" s="99" t="str">
        <f t="shared" si="16"/>
        <v>R70</v>
      </c>
      <c r="K340" s="99" t="s">
        <v>171</v>
      </c>
      <c r="L340" s="99">
        <v>2.7907776923076919</v>
      </c>
      <c r="M340" s="99">
        <v>60.032619230769221</v>
      </c>
      <c r="N340" s="99">
        <v>109.80118538461539</v>
      </c>
      <c r="O340" s="99">
        <v>52.031258461538442</v>
      </c>
      <c r="P340" s="99">
        <v>8.255007692307692E-2</v>
      </c>
      <c r="Q340" s="99">
        <v>4.8888101538461542E-2</v>
      </c>
      <c r="R340" s="99">
        <v>7.7096607692307667E-2</v>
      </c>
      <c r="S340" s="99">
        <v>11426.30620076923</v>
      </c>
      <c r="T340" s="99">
        <v>7306.8043446153824</v>
      </c>
      <c r="U340" s="99">
        <v>1900.8693400000011</v>
      </c>
      <c r="V340" s="99"/>
      <c r="W340" s="99">
        <v>0.74389307692307682</v>
      </c>
      <c r="X340" s="99">
        <v>5.763283846153846</v>
      </c>
      <c r="Y340" s="99">
        <v>2.6553499999999999</v>
      </c>
      <c r="Z340" s="99">
        <v>73.707549999999998</v>
      </c>
      <c r="AA340" s="99">
        <v>123.37665</v>
      </c>
      <c r="AB340" s="99">
        <v>54.835149999999999</v>
      </c>
      <c r="AC340" s="99">
        <v>0.21883749999999999</v>
      </c>
      <c r="AD340" s="99">
        <v>7.49282E-2</v>
      </c>
      <c r="AE340" s="99">
        <v>0.1353365</v>
      </c>
      <c r="AF340" s="99">
        <v>11417.8213</v>
      </c>
      <c r="AG340" s="99">
        <v>6699.9228499999999</v>
      </c>
      <c r="AH340" s="99">
        <v>1405.19245</v>
      </c>
      <c r="AI340" s="99"/>
      <c r="AJ340" s="99">
        <v>0.42449999999999999</v>
      </c>
      <c r="AK340" s="99">
        <v>3.5710999999999999</v>
      </c>
      <c r="AL340" s="111">
        <f t="shared" si="17"/>
        <v>0.10681566666666667</v>
      </c>
    </row>
    <row r="341" spans="1:38" x14ac:dyDescent="0.35">
      <c r="A341" s="14" t="s">
        <v>84</v>
      </c>
      <c r="B341" s="14">
        <v>3</v>
      </c>
      <c r="C341" s="98" t="s">
        <v>45</v>
      </c>
      <c r="D341" s="14">
        <v>1</v>
      </c>
      <c r="E341" s="14">
        <v>3310.4</v>
      </c>
      <c r="F341" s="14">
        <v>3311.2</v>
      </c>
      <c r="G341" s="99" t="str">
        <f t="shared" si="15"/>
        <v>R70S3</v>
      </c>
      <c r="H341" s="99">
        <f t="array" ref="H341">MIN(IF($G$2:$G$523 = G341,$E$2:$E$523,""))</f>
        <v>3310.4</v>
      </c>
      <c r="I341" s="99">
        <f t="array" ref="I341">MAX(IF($G$2:$G$523 = G341,$F$2:$F$523,""))</f>
        <v>3350</v>
      </c>
      <c r="J341" s="99" t="str">
        <f t="shared" si="16"/>
        <v>R70</v>
      </c>
      <c r="K341" s="99" t="s">
        <v>171</v>
      </c>
      <c r="L341" s="99">
        <v>2.7907776923076919</v>
      </c>
      <c r="M341" s="99">
        <v>60.032619230769221</v>
      </c>
      <c r="N341" s="99">
        <v>109.80118538461539</v>
      </c>
      <c r="O341" s="99">
        <v>52.031258461538442</v>
      </c>
      <c r="P341" s="99">
        <v>8.255007692307692E-2</v>
      </c>
      <c r="Q341" s="112">
        <v>4.8888101538461542E-2</v>
      </c>
      <c r="R341" s="99">
        <v>7.7096607692307667E-2</v>
      </c>
      <c r="S341" s="99">
        <v>11426.30620076923</v>
      </c>
      <c r="T341" s="99">
        <v>7306.8043446153824</v>
      </c>
      <c r="U341" s="113">
        <v>1900.8693400000011</v>
      </c>
      <c r="V341" s="99"/>
      <c r="W341" s="99">
        <v>0.74389307692307682</v>
      </c>
      <c r="X341" s="99">
        <v>5.763283846153846</v>
      </c>
      <c r="Y341" s="99">
        <v>2.7759999999999998</v>
      </c>
      <c r="Z341" s="99">
        <v>63.186833333333333</v>
      </c>
      <c r="AA341" s="99">
        <v>113.3445333333333</v>
      </c>
      <c r="AB341" s="99">
        <v>32.920866666666662</v>
      </c>
      <c r="AC341" s="99">
        <v>0.16439466666666669</v>
      </c>
      <c r="AD341" s="99">
        <v>7.3692499999999994E-2</v>
      </c>
      <c r="AE341" s="99">
        <v>0.111082</v>
      </c>
      <c r="AF341" s="99">
        <v>11354.322566666669</v>
      </c>
      <c r="AG341" s="99">
        <v>7156.5981666666667</v>
      </c>
      <c r="AH341" s="99">
        <v>1395.5011</v>
      </c>
      <c r="AI341" s="99"/>
      <c r="AJ341" s="99">
        <v>0.49836666666666668</v>
      </c>
      <c r="AK341" s="99">
        <v>4.9915333333333329</v>
      </c>
      <c r="AL341" s="111">
        <f t="shared" si="17"/>
        <v>0.10681566666666667</v>
      </c>
    </row>
    <row r="342" spans="1:38" x14ac:dyDescent="0.35">
      <c r="A342" s="14" t="s">
        <v>84</v>
      </c>
      <c r="B342" s="14">
        <v>2</v>
      </c>
      <c r="C342" s="98" t="s">
        <v>45</v>
      </c>
      <c r="D342" s="14">
        <v>4</v>
      </c>
      <c r="E342" s="14">
        <v>3435</v>
      </c>
      <c r="F342" s="14">
        <v>3435.8</v>
      </c>
      <c r="G342" s="99" t="str">
        <f t="shared" ref="G342:G405" si="18">CONCATENATE("R",RIGHT(A342,2),"S",B342)</f>
        <v>R70S2</v>
      </c>
      <c r="H342" s="99">
        <f t="array" ref="H342">MIN(IF($G$2:$G$523 = G342,$E$2:$E$523,""))</f>
        <v>3376.2</v>
      </c>
      <c r="I342" s="99">
        <f t="array" ref="I342">MAX(IF($G$2:$G$523 = G342,$F$2:$F$523,""))</f>
        <v>3435.8</v>
      </c>
      <c r="J342" s="99" t="str">
        <f t="shared" si="16"/>
        <v>R70</v>
      </c>
      <c r="K342" s="99" t="s">
        <v>171</v>
      </c>
      <c r="L342" s="99">
        <v>2.8171821428571429</v>
      </c>
      <c r="M342" s="99">
        <v>61.554682653061228</v>
      </c>
      <c r="N342" s="99">
        <v>113.4923999999999</v>
      </c>
      <c r="O342" s="99">
        <v>46.723820918367338</v>
      </c>
      <c r="P342" s="99">
        <v>4.3845107142857158E-2</v>
      </c>
      <c r="Q342" s="99">
        <v>3.0409667346938781E-2</v>
      </c>
      <c r="R342" s="99">
        <v>6.1937102040816323E-2</v>
      </c>
      <c r="S342" s="99">
        <v>11731.68878163266</v>
      </c>
      <c r="T342" s="99">
        <v>7451.9458107142846</v>
      </c>
      <c r="U342" s="99">
        <v>2305.6150663265289</v>
      </c>
      <c r="V342" s="99"/>
      <c r="W342" s="99">
        <v>0.86940561224489787</v>
      </c>
      <c r="X342" s="99">
        <v>5.4095183673469389</v>
      </c>
      <c r="Y342" s="99">
        <v>2.7063000000000001</v>
      </c>
      <c r="Z342" s="99">
        <v>65.127533333333332</v>
      </c>
      <c r="AA342" s="99">
        <v>122.2485333333333</v>
      </c>
      <c r="AB342" s="99">
        <v>43.164166666666667</v>
      </c>
      <c r="AC342" s="99">
        <v>0.2340966666666667</v>
      </c>
      <c r="AD342" s="99">
        <v>0.1139727333333333</v>
      </c>
      <c r="AE342" s="99">
        <v>0.14172033333333331</v>
      </c>
      <c r="AF342" s="99">
        <v>11844.5957</v>
      </c>
      <c r="AG342" s="99">
        <v>7624.3491333333332</v>
      </c>
      <c r="AH342" s="99">
        <v>853.68893333333324</v>
      </c>
      <c r="AI342" s="99"/>
      <c r="AJ342" s="99">
        <v>0.40983333333333333</v>
      </c>
      <c r="AK342" s="99">
        <v>4.0725000000000007</v>
      </c>
      <c r="AL342" s="111">
        <f t="shared" si="17"/>
        <v>0.10650704166666666</v>
      </c>
    </row>
    <row r="343" spans="1:38" x14ac:dyDescent="0.35">
      <c r="A343" s="14" t="s">
        <v>84</v>
      </c>
      <c r="B343" s="14">
        <v>2</v>
      </c>
      <c r="C343" s="98" t="s">
        <v>45</v>
      </c>
      <c r="D343" s="14">
        <v>3</v>
      </c>
      <c r="E343" s="14">
        <v>3400</v>
      </c>
      <c r="F343" s="14">
        <v>3400.8</v>
      </c>
      <c r="G343" s="99" t="str">
        <f t="shared" si="18"/>
        <v>R70S2</v>
      </c>
      <c r="H343" s="99">
        <f t="array" ref="H343">MIN(IF($G$2:$G$523 = G343,$E$2:$E$523,""))</f>
        <v>3376.2</v>
      </c>
      <c r="I343" s="99">
        <f t="array" ref="I343">MAX(IF($G$2:$G$523 = G343,$F$2:$F$523,""))</f>
        <v>3435.8</v>
      </c>
      <c r="J343" s="99" t="str">
        <f t="shared" si="16"/>
        <v>R70</v>
      </c>
      <c r="K343" s="99" t="s">
        <v>171</v>
      </c>
      <c r="L343" s="99">
        <v>2.8171821428571429</v>
      </c>
      <c r="M343" s="99">
        <v>61.554682653061228</v>
      </c>
      <c r="N343" s="99">
        <v>113.4923999999999</v>
      </c>
      <c r="O343" s="99">
        <v>46.723820918367338</v>
      </c>
      <c r="P343" s="99">
        <v>4.3845107142857158E-2</v>
      </c>
      <c r="Q343" s="99">
        <v>3.0409667346938781E-2</v>
      </c>
      <c r="R343" s="99">
        <v>6.1937102040816323E-2</v>
      </c>
      <c r="S343" s="99">
        <v>11731.68878163266</v>
      </c>
      <c r="T343" s="99">
        <v>7451.9458107142846</v>
      </c>
      <c r="U343" s="99">
        <v>2305.6150663265289</v>
      </c>
      <c r="V343" s="99"/>
      <c r="W343" s="99">
        <v>0.86940561224489787</v>
      </c>
      <c r="X343" s="99">
        <v>5.4095183673469389</v>
      </c>
      <c r="Y343" s="99">
        <v>2.7660333333333331</v>
      </c>
      <c r="Z343" s="99">
        <v>62.611233333333331</v>
      </c>
      <c r="AA343" s="99">
        <v>113.0573333333333</v>
      </c>
      <c r="AB343" s="99">
        <v>57.354033333333327</v>
      </c>
      <c r="AC343" s="99">
        <v>0.17192333333333329</v>
      </c>
      <c r="AD343" s="99">
        <v>6.3032333333333343E-2</v>
      </c>
      <c r="AE343" s="99">
        <v>0.1143193333333333</v>
      </c>
      <c r="AF343" s="99">
        <v>11714.444333333329</v>
      </c>
      <c r="AG343" s="99">
        <v>7330.4684333333335</v>
      </c>
      <c r="AH343" s="99">
        <v>1571.8813</v>
      </c>
      <c r="AI343" s="99"/>
      <c r="AJ343" s="99">
        <v>0.48536666666666672</v>
      </c>
      <c r="AK343" s="99">
        <v>5.0173333333333332</v>
      </c>
      <c r="AL343" s="111">
        <f t="shared" si="17"/>
        <v>0.10650704166666666</v>
      </c>
    </row>
    <row r="344" spans="1:38" x14ac:dyDescent="0.35">
      <c r="A344" s="14" t="s">
        <v>84</v>
      </c>
      <c r="B344" s="14">
        <v>2</v>
      </c>
      <c r="C344" s="98" t="s">
        <v>45</v>
      </c>
      <c r="D344" s="14">
        <v>2</v>
      </c>
      <c r="E344" s="14">
        <v>3392.4</v>
      </c>
      <c r="F344" s="14">
        <v>3393.2</v>
      </c>
      <c r="G344" s="99" t="str">
        <f t="shared" si="18"/>
        <v>R70S2</v>
      </c>
      <c r="H344" s="99">
        <f t="array" ref="H344">MIN(IF($G$2:$G$523 = G344,$E$2:$E$523,""))</f>
        <v>3376.2</v>
      </c>
      <c r="I344" s="99">
        <f t="array" ref="I344">MAX(IF($G$2:$G$523 = G344,$F$2:$F$523,""))</f>
        <v>3435.8</v>
      </c>
      <c r="J344" s="99" t="str">
        <f t="shared" si="16"/>
        <v>R70</v>
      </c>
      <c r="K344" s="99" t="s">
        <v>171</v>
      </c>
      <c r="L344" s="99">
        <v>2.8171821428571429</v>
      </c>
      <c r="M344" s="99">
        <v>61.554682653061228</v>
      </c>
      <c r="N344" s="99">
        <v>113.4923999999999</v>
      </c>
      <c r="O344" s="99">
        <v>46.723820918367338</v>
      </c>
      <c r="P344" s="99">
        <v>4.3845107142857158E-2</v>
      </c>
      <c r="Q344" s="99">
        <v>3.0409667346938781E-2</v>
      </c>
      <c r="R344" s="99">
        <v>6.1937102040816323E-2</v>
      </c>
      <c r="S344" s="99">
        <v>11731.68878163266</v>
      </c>
      <c r="T344" s="99">
        <v>7451.9458107142846</v>
      </c>
      <c r="U344" s="99">
        <v>2305.6150663265289</v>
      </c>
      <c r="V344" s="99"/>
      <c r="W344" s="99">
        <v>0.86940561224489787</v>
      </c>
      <c r="X344" s="99">
        <v>5.4095183673469389</v>
      </c>
      <c r="Y344" s="99">
        <v>2.736766666666667</v>
      </c>
      <c r="Z344" s="99">
        <v>65.388500000000008</v>
      </c>
      <c r="AA344" s="99">
        <v>118.2328</v>
      </c>
      <c r="AB344" s="99">
        <v>57.830233333333332</v>
      </c>
      <c r="AC344" s="99">
        <v>0.10193000000000001</v>
      </c>
      <c r="AD344" s="99">
        <v>5.1705666666666671E-2</v>
      </c>
      <c r="AE344" s="99">
        <v>7.9505999999999993E-2</v>
      </c>
      <c r="AF344" s="99">
        <v>11683.167299999999</v>
      </c>
      <c r="AG344" s="99">
        <v>7327.0953333333337</v>
      </c>
      <c r="AH344" s="99">
        <v>1789.9395666666669</v>
      </c>
      <c r="AI344" s="99"/>
      <c r="AJ344" s="99">
        <v>0.64663333333333328</v>
      </c>
      <c r="AK344" s="99">
        <v>4.3969999999999994</v>
      </c>
      <c r="AL344" s="111">
        <f t="shared" si="17"/>
        <v>0.10650704166666666</v>
      </c>
    </row>
    <row r="345" spans="1:38" x14ac:dyDescent="0.35">
      <c r="A345" s="14" t="s">
        <v>84</v>
      </c>
      <c r="B345" s="14">
        <v>2</v>
      </c>
      <c r="C345" s="98" t="s">
        <v>45</v>
      </c>
      <c r="D345" s="14">
        <v>1</v>
      </c>
      <c r="E345" s="14">
        <v>3376.2</v>
      </c>
      <c r="F345" s="14">
        <v>3376.8</v>
      </c>
      <c r="G345" s="99" t="str">
        <f t="shared" si="18"/>
        <v>R70S2</v>
      </c>
      <c r="H345" s="99">
        <f t="array" ref="H345">MIN(IF($G$2:$G$523 = G345,$E$2:$E$523,""))</f>
        <v>3376.2</v>
      </c>
      <c r="I345" s="99">
        <f t="array" ref="I345">MAX(IF($G$2:$G$523 = G345,$F$2:$F$523,""))</f>
        <v>3435.8</v>
      </c>
      <c r="J345" s="99" t="str">
        <f t="shared" si="16"/>
        <v>R70</v>
      </c>
      <c r="K345" s="99" t="s">
        <v>171</v>
      </c>
      <c r="L345" s="99">
        <v>2.8171821428571429</v>
      </c>
      <c r="M345" s="99">
        <v>61.554682653061228</v>
      </c>
      <c r="N345" s="99">
        <v>113.4923999999999</v>
      </c>
      <c r="O345" s="99">
        <v>46.723820918367338</v>
      </c>
      <c r="P345" s="99">
        <v>4.3845107142857158E-2</v>
      </c>
      <c r="Q345" s="112">
        <v>3.0409667346938781E-2</v>
      </c>
      <c r="R345" s="99">
        <v>6.1937102040816323E-2</v>
      </c>
      <c r="S345" s="99">
        <v>11731.68878163266</v>
      </c>
      <c r="T345" s="99">
        <v>7451.9458107142846</v>
      </c>
      <c r="U345" s="113">
        <v>2305.6150663265289</v>
      </c>
      <c r="V345" s="99"/>
      <c r="W345" s="99">
        <v>0.86940561224489787</v>
      </c>
      <c r="X345" s="99">
        <v>5.4095183673469389</v>
      </c>
      <c r="Y345" s="99">
        <v>2.7959999999999998</v>
      </c>
      <c r="Z345" s="99">
        <v>59.134099999999997</v>
      </c>
      <c r="AA345" s="99">
        <v>106.27764999999999</v>
      </c>
      <c r="AB345" s="99">
        <v>54.793799999999997</v>
      </c>
      <c r="AC345" s="99">
        <v>0.1205695</v>
      </c>
      <c r="AD345" s="99">
        <v>4.1992149999999999E-2</v>
      </c>
      <c r="AE345" s="99">
        <v>9.0482499999999993E-2</v>
      </c>
      <c r="AF345" s="99">
        <v>11618.952149999999</v>
      </c>
      <c r="AG345" s="99">
        <v>7266.5754500000003</v>
      </c>
      <c r="AH345" s="99">
        <v>1995.2782500000001</v>
      </c>
      <c r="AI345" s="99"/>
      <c r="AJ345" s="99">
        <v>0.59539999999999993</v>
      </c>
      <c r="AK345" s="99">
        <v>5.9802999999999997</v>
      </c>
      <c r="AL345" s="111">
        <f t="shared" si="17"/>
        <v>0.10650704166666666</v>
      </c>
    </row>
    <row r="346" spans="1:38" x14ac:dyDescent="0.35">
      <c r="A346" s="14" t="s">
        <v>84</v>
      </c>
      <c r="B346" s="14">
        <v>1</v>
      </c>
      <c r="C346" s="98" t="s">
        <v>44</v>
      </c>
      <c r="D346" s="14">
        <v>2</v>
      </c>
      <c r="E346" s="14">
        <v>3501.5</v>
      </c>
      <c r="F346" s="14">
        <v>3503</v>
      </c>
      <c r="G346" s="99" t="str">
        <f t="shared" si="18"/>
        <v>R70S1</v>
      </c>
      <c r="H346" s="99">
        <f t="array" ref="H346">MIN(IF($G$2:$G$523 = G346,$E$2:$E$523,""))</f>
        <v>3479</v>
      </c>
      <c r="I346" s="99">
        <f t="array" ref="I346">MAX(IF($G$2:$G$523 = G346,$F$2:$F$523,""))</f>
        <v>3503</v>
      </c>
      <c r="J346" s="99" t="str">
        <f t="shared" si="16"/>
        <v>R70</v>
      </c>
      <c r="K346" s="99" t="s">
        <v>171</v>
      </c>
      <c r="L346" s="99">
        <v>2.4419448717948709</v>
      </c>
      <c r="M346" s="99">
        <v>62.624803846153853</v>
      </c>
      <c r="N346" s="99">
        <v>109.4206743589744</v>
      </c>
      <c r="O346" s="99">
        <v>180.95665897435899</v>
      </c>
      <c r="P346" s="99">
        <v>5.9901987179487193E-2</v>
      </c>
      <c r="Q346" s="99">
        <v>5.4680046153846147E-2</v>
      </c>
      <c r="R346" s="99">
        <v>7.6980782051282046E-2</v>
      </c>
      <c r="S346" s="99">
        <v>12094.942575641029</v>
      </c>
      <c r="T346" s="99">
        <v>7228.3510525641032</v>
      </c>
      <c r="U346" s="99">
        <v>1791.906934615384</v>
      </c>
      <c r="V346" s="99"/>
      <c r="W346" s="99">
        <v>0.69426794871794861</v>
      </c>
      <c r="X346" s="99">
        <v>4.5534423076923067</v>
      </c>
      <c r="Y346" s="99">
        <v>2.37934</v>
      </c>
      <c r="Z346" s="99">
        <v>66.977479999999986</v>
      </c>
      <c r="AA346" s="99">
        <v>120.32984</v>
      </c>
      <c r="AB346" s="99">
        <v>179.25973999999999</v>
      </c>
      <c r="AC346" s="99">
        <v>0.28061720000000001</v>
      </c>
      <c r="AD346" s="99">
        <v>0.12014743999999999</v>
      </c>
      <c r="AE346" s="99">
        <v>0.12352399999999999</v>
      </c>
      <c r="AF346" s="99">
        <v>12130.473620000001</v>
      </c>
      <c r="AG346" s="99">
        <v>7441.5947199999991</v>
      </c>
      <c r="AH346" s="99">
        <v>779.53694000000007</v>
      </c>
      <c r="AI346" s="99"/>
      <c r="AJ346" s="99">
        <v>0.44631999999999988</v>
      </c>
      <c r="AK346" s="99">
        <v>3.4974400000000001</v>
      </c>
      <c r="AL346" s="111">
        <f t="shared" si="17"/>
        <v>0.10280349999999999</v>
      </c>
    </row>
    <row r="347" spans="1:38" x14ac:dyDescent="0.35">
      <c r="A347" s="14" t="s">
        <v>84</v>
      </c>
      <c r="B347" s="14">
        <v>1</v>
      </c>
      <c r="C347" s="98" t="s">
        <v>44</v>
      </c>
      <c r="D347" s="14">
        <v>1</v>
      </c>
      <c r="E347" s="14">
        <v>3479</v>
      </c>
      <c r="F347" s="14">
        <v>3480.5</v>
      </c>
      <c r="G347" s="99" t="str">
        <f t="shared" si="18"/>
        <v>R70S1</v>
      </c>
      <c r="H347" s="99">
        <f t="array" ref="H347">MIN(IF($G$2:$G$523 = G347,$E$2:$E$523,""))</f>
        <v>3479</v>
      </c>
      <c r="I347" s="99">
        <f t="array" ref="I347">MAX(IF($G$2:$G$523 = G347,$F$2:$F$523,""))</f>
        <v>3503</v>
      </c>
      <c r="J347" s="99" t="str">
        <f t="shared" si="16"/>
        <v>R70</v>
      </c>
      <c r="K347" s="99" t="s">
        <v>171</v>
      </c>
      <c r="L347" s="99">
        <v>2.4419448717948709</v>
      </c>
      <c r="M347" s="99">
        <v>62.624803846153853</v>
      </c>
      <c r="N347" s="99">
        <v>109.4206743589744</v>
      </c>
      <c r="O347" s="99">
        <v>180.95665897435899</v>
      </c>
      <c r="P347" s="99">
        <v>5.9901987179487193E-2</v>
      </c>
      <c r="Q347" s="112">
        <v>5.4680046153846147E-2</v>
      </c>
      <c r="R347" s="99">
        <v>7.6980782051282046E-2</v>
      </c>
      <c r="S347" s="99">
        <v>12094.942575641029</v>
      </c>
      <c r="T347" s="99">
        <v>7228.3510525641032</v>
      </c>
      <c r="U347" s="113">
        <v>1791.906934615384</v>
      </c>
      <c r="V347" s="99"/>
      <c r="W347" s="99">
        <v>0.69426794871794861</v>
      </c>
      <c r="X347" s="99">
        <v>4.5534423076923067</v>
      </c>
      <c r="Y347" s="99">
        <v>2.433125</v>
      </c>
      <c r="Z347" s="99">
        <v>63.379424999999998</v>
      </c>
      <c r="AA347" s="99">
        <v>108.98365</v>
      </c>
      <c r="AB347" s="99">
        <v>155.14767499999999</v>
      </c>
      <c r="AC347" s="99">
        <v>2.3167500000000001E-2</v>
      </c>
      <c r="AD347" s="99">
        <v>5.2212225000000001E-2</v>
      </c>
      <c r="AE347" s="99">
        <v>8.2083000000000003E-2</v>
      </c>
      <c r="AF347" s="99">
        <v>12054.700699999999</v>
      </c>
      <c r="AG347" s="99">
        <v>7096.9997499999999</v>
      </c>
      <c r="AH347" s="99">
        <v>1781.1295</v>
      </c>
      <c r="AI347" s="99"/>
      <c r="AJ347" s="99">
        <v>0.63182499999999997</v>
      </c>
      <c r="AK347" s="99">
        <v>4.4964999999999993</v>
      </c>
      <c r="AL347" s="111">
        <f t="shared" si="17"/>
        <v>0.10280349999999999</v>
      </c>
    </row>
    <row r="348" spans="1:38" x14ac:dyDescent="0.35">
      <c r="A348" s="14" t="s">
        <v>85</v>
      </c>
      <c r="B348" s="14">
        <v>6</v>
      </c>
      <c r="C348" s="98" t="s">
        <v>46</v>
      </c>
      <c r="D348" s="14">
        <v>2</v>
      </c>
      <c r="E348" s="14">
        <v>2929.7</v>
      </c>
      <c r="F348" s="14">
        <v>2931.2</v>
      </c>
      <c r="G348" s="99" t="str">
        <f t="shared" si="18"/>
        <v>R71S6</v>
      </c>
      <c r="H348" s="99">
        <f t="array" ref="H348">MIN(IF($G$2:$G$523 = G348,$E$2:$E$523,""))</f>
        <v>2917.3</v>
      </c>
      <c r="I348" s="99">
        <f t="array" ref="I348">MAX(IF($G$2:$G$523 = G348,$F$2:$F$523,""))</f>
        <v>2931.2</v>
      </c>
      <c r="J348" s="99" t="str">
        <f t="shared" si="16"/>
        <v>R71</v>
      </c>
      <c r="K348" s="99" t="s">
        <v>172</v>
      </c>
      <c r="L348" s="99">
        <v>2.5191066666666662</v>
      </c>
      <c r="M348" s="99"/>
      <c r="N348" s="99"/>
      <c r="O348" s="99">
        <v>86.157955555555532</v>
      </c>
      <c r="P348" s="99">
        <v>0.1850986222222222</v>
      </c>
      <c r="Q348" s="99">
        <v>6.781026666666666E-2</v>
      </c>
      <c r="R348" s="99">
        <v>0.1516961777777778</v>
      </c>
      <c r="S348" s="99">
        <v>9903.2951822222167</v>
      </c>
      <c r="T348" s="99">
        <v>6623.312179999999</v>
      </c>
      <c r="U348" s="99">
        <v>1676.8234</v>
      </c>
      <c r="V348" s="99"/>
      <c r="W348" s="99">
        <v>0.44685999999999998</v>
      </c>
      <c r="X348" s="99">
        <v>2.2641755555555561</v>
      </c>
      <c r="Y348" s="99">
        <v>2.4819</v>
      </c>
      <c r="Z348" s="99"/>
      <c r="AA348" s="99"/>
      <c r="AB348" s="99">
        <v>82.801360000000003</v>
      </c>
      <c r="AC348" s="99">
        <v>0.2650806</v>
      </c>
      <c r="AD348" s="99">
        <v>0.11717279999999999</v>
      </c>
      <c r="AE348" s="99">
        <v>0.15558040000000001</v>
      </c>
      <c r="AF348" s="99">
        <v>9940.1910200000002</v>
      </c>
      <c r="AG348" s="99">
        <v>6373.8704200000002</v>
      </c>
      <c r="AH348" s="99">
        <v>870.0815600000002</v>
      </c>
      <c r="AI348" s="99"/>
      <c r="AJ348" s="99">
        <v>0.3809800000000001</v>
      </c>
      <c r="AK348" s="99">
        <v>2.57944</v>
      </c>
      <c r="AL348" s="111">
        <f t="shared" si="17"/>
        <v>0.1432543</v>
      </c>
    </row>
    <row r="349" spans="1:38" x14ac:dyDescent="0.35">
      <c r="A349" s="14" t="s">
        <v>85</v>
      </c>
      <c r="B349" s="14">
        <v>6</v>
      </c>
      <c r="C349" s="98" t="s">
        <v>46</v>
      </c>
      <c r="D349" s="14">
        <v>1</v>
      </c>
      <c r="E349" s="14">
        <v>2917.3</v>
      </c>
      <c r="F349" s="14">
        <v>2918.8</v>
      </c>
      <c r="G349" s="99" t="str">
        <f t="shared" si="18"/>
        <v>R71S6</v>
      </c>
      <c r="H349" s="99">
        <f t="array" ref="H349">MIN(IF($G$2:$G$523 = G349,$E$2:$E$523,""))</f>
        <v>2917.3</v>
      </c>
      <c r="I349" s="99">
        <f t="array" ref="I349">MAX(IF($G$2:$G$523 = G349,$F$2:$F$523,""))</f>
        <v>2931.2</v>
      </c>
      <c r="J349" s="99" t="str">
        <f t="shared" si="16"/>
        <v>R71</v>
      </c>
      <c r="K349" s="99" t="s">
        <v>172</v>
      </c>
      <c r="L349" s="99">
        <v>2.5191066666666662</v>
      </c>
      <c r="M349" s="99"/>
      <c r="N349" s="99"/>
      <c r="O349" s="99">
        <v>86.157955555555532</v>
      </c>
      <c r="P349" s="99">
        <v>0.1850986222222222</v>
      </c>
      <c r="Q349" s="112">
        <v>6.781026666666666E-2</v>
      </c>
      <c r="R349" s="99">
        <v>0.1516961777777778</v>
      </c>
      <c r="S349" s="99">
        <v>9903.2951822222167</v>
      </c>
      <c r="T349" s="99">
        <v>6623.312179999999</v>
      </c>
      <c r="U349" s="113">
        <v>1676.8234</v>
      </c>
      <c r="V349" s="99"/>
      <c r="W349" s="99">
        <v>0.44685999999999998</v>
      </c>
      <c r="X349" s="99">
        <v>2.2641755555555561</v>
      </c>
      <c r="Y349" s="99">
        <v>2.5102799999999998</v>
      </c>
      <c r="Z349" s="99"/>
      <c r="AA349" s="99"/>
      <c r="AB349" s="99">
        <v>55.837159999999997</v>
      </c>
      <c r="AC349" s="99">
        <v>0.21195439999999999</v>
      </c>
      <c r="AD349" s="99">
        <v>8.5186600000000001E-2</v>
      </c>
      <c r="AE349" s="99">
        <v>0.13092819999999999</v>
      </c>
      <c r="AF349" s="99">
        <v>9887.0750200000002</v>
      </c>
      <c r="AG349" s="99">
        <v>6459.36024</v>
      </c>
      <c r="AH349" s="99">
        <v>1246.5046</v>
      </c>
      <c r="AI349" s="99"/>
      <c r="AJ349" s="99">
        <v>0.45272000000000001</v>
      </c>
      <c r="AK349" s="99">
        <v>2.5282200000000001</v>
      </c>
      <c r="AL349" s="111">
        <f t="shared" si="17"/>
        <v>0.1432543</v>
      </c>
    </row>
    <row r="350" spans="1:38" x14ac:dyDescent="0.35">
      <c r="A350" s="14" t="s">
        <v>85</v>
      </c>
      <c r="B350" s="14">
        <v>5</v>
      </c>
      <c r="C350" s="98" t="s">
        <v>72</v>
      </c>
      <c r="D350" s="14">
        <v>2</v>
      </c>
      <c r="E350" s="14">
        <v>2984.8</v>
      </c>
      <c r="F350" s="14">
        <v>2986.3</v>
      </c>
      <c r="G350" s="99" t="str">
        <f t="shared" si="18"/>
        <v>R71S5</v>
      </c>
      <c r="H350" s="99">
        <f t="array" ref="H350">MIN(IF($G$2:$G$523 = G350,$E$2:$E$523,""))</f>
        <v>2975</v>
      </c>
      <c r="I350" s="99">
        <f t="array" ref="I350">MAX(IF($G$2:$G$523 = G350,$F$2:$F$523,""))</f>
        <v>2986.3</v>
      </c>
      <c r="J350" s="99" t="str">
        <f t="shared" si="16"/>
        <v>R71</v>
      </c>
      <c r="K350" s="99" t="s">
        <v>172</v>
      </c>
      <c r="L350" s="99">
        <v>2.5528567567567571</v>
      </c>
      <c r="M350" s="99"/>
      <c r="N350" s="99"/>
      <c r="O350" s="99">
        <v>93.698943243243235</v>
      </c>
      <c r="P350" s="99">
        <v>0.13524448648648649</v>
      </c>
      <c r="Q350" s="99">
        <v>6.2812945945945955E-2</v>
      </c>
      <c r="R350" s="99">
        <v>0.12753545945945949</v>
      </c>
      <c r="S350" s="99">
        <v>10124.02066216216</v>
      </c>
      <c r="T350" s="99">
        <v>6735.1933216216221</v>
      </c>
      <c r="U350" s="99">
        <v>1680.911772972973</v>
      </c>
      <c r="V350" s="99"/>
      <c r="W350" s="99">
        <v>0.49589459459459467</v>
      </c>
      <c r="X350" s="99">
        <v>2.6370135135135131</v>
      </c>
      <c r="Y350" s="99">
        <v>2.5570400000000002</v>
      </c>
      <c r="Z350" s="99"/>
      <c r="AA350" s="99"/>
      <c r="AB350" s="99">
        <v>82.977219999999988</v>
      </c>
      <c r="AC350" s="99">
        <v>0.18034500000000001</v>
      </c>
      <c r="AD350" s="99">
        <v>8.5332000000000005E-2</v>
      </c>
      <c r="AE350" s="99">
        <v>0.13573879999999999</v>
      </c>
      <c r="AF350" s="99">
        <v>10154.60312</v>
      </c>
      <c r="AG350" s="99">
        <v>6515.7915200000007</v>
      </c>
      <c r="AH350" s="99">
        <v>1216.9005400000001</v>
      </c>
      <c r="AI350" s="99"/>
      <c r="AJ350" s="99">
        <v>0.42027999999999999</v>
      </c>
      <c r="AK350" s="99">
        <v>2.67944</v>
      </c>
      <c r="AL350" s="111">
        <f t="shared" si="17"/>
        <v>0.1412601</v>
      </c>
    </row>
    <row r="351" spans="1:38" x14ac:dyDescent="0.35">
      <c r="A351" s="14" t="s">
        <v>85</v>
      </c>
      <c r="B351" s="14">
        <v>5</v>
      </c>
      <c r="C351" s="98" t="s">
        <v>72</v>
      </c>
      <c r="D351" s="14">
        <v>1</v>
      </c>
      <c r="E351" s="14">
        <v>2975</v>
      </c>
      <c r="F351" s="14">
        <v>2976.5</v>
      </c>
      <c r="G351" s="99" t="str">
        <f t="shared" si="18"/>
        <v>R71S5</v>
      </c>
      <c r="H351" s="99">
        <f t="array" ref="H351">MIN(IF($G$2:$G$523 = G351,$E$2:$E$523,""))</f>
        <v>2975</v>
      </c>
      <c r="I351" s="99">
        <f t="array" ref="I351">MAX(IF($G$2:$G$523 = G351,$F$2:$F$523,""))</f>
        <v>2986.3</v>
      </c>
      <c r="J351" s="99" t="str">
        <f t="shared" si="16"/>
        <v>R71</v>
      </c>
      <c r="K351" s="99" t="s">
        <v>172</v>
      </c>
      <c r="L351" s="99">
        <v>2.5528567567567571</v>
      </c>
      <c r="M351" s="99"/>
      <c r="N351" s="99"/>
      <c r="O351" s="99">
        <v>93.698943243243235</v>
      </c>
      <c r="P351" s="99">
        <v>0.13524448648648649</v>
      </c>
      <c r="Q351" s="112">
        <v>6.2812945945945955E-2</v>
      </c>
      <c r="R351" s="99">
        <v>0.12753545945945949</v>
      </c>
      <c r="S351" s="99">
        <v>10124.02066216216</v>
      </c>
      <c r="T351" s="99">
        <v>6735.1933216216221</v>
      </c>
      <c r="U351" s="113">
        <v>1680.911772972973</v>
      </c>
      <c r="V351" s="99"/>
      <c r="W351" s="99">
        <v>0.49589459459459467</v>
      </c>
      <c r="X351" s="99">
        <v>2.6370135135135131</v>
      </c>
      <c r="Y351" s="99">
        <v>2.5000800000000001</v>
      </c>
      <c r="Z351" s="99"/>
      <c r="AA351" s="99"/>
      <c r="AB351" s="99">
        <v>40.793660000000003</v>
      </c>
      <c r="AC351" s="99">
        <v>0.24496999999999999</v>
      </c>
      <c r="AD351" s="99">
        <v>0.11158899999999999</v>
      </c>
      <c r="AE351" s="99">
        <v>0.14678140000000001</v>
      </c>
      <c r="AF351" s="99">
        <v>10111.29688</v>
      </c>
      <c r="AG351" s="99">
        <v>6597.4938400000001</v>
      </c>
      <c r="AH351" s="99">
        <v>883.85528000000011</v>
      </c>
      <c r="AI351" s="99"/>
      <c r="AJ351" s="99">
        <v>0.39822000000000002</v>
      </c>
      <c r="AK351" s="99">
        <v>2.9638399999999998</v>
      </c>
      <c r="AL351" s="111">
        <f t="shared" si="17"/>
        <v>0.1412601</v>
      </c>
    </row>
    <row r="352" spans="1:38" x14ac:dyDescent="0.35">
      <c r="A352" s="14" t="s">
        <v>85</v>
      </c>
      <c r="B352" s="14">
        <v>4</v>
      </c>
      <c r="C352" s="98" t="s">
        <v>45</v>
      </c>
      <c r="D352" s="14">
        <v>4</v>
      </c>
      <c r="E352" s="14">
        <v>3075.8</v>
      </c>
      <c r="F352" s="14">
        <v>3076.6</v>
      </c>
      <c r="G352" s="99" t="str">
        <f t="shared" si="18"/>
        <v>R71S4</v>
      </c>
      <c r="H352" s="99">
        <f t="array" ref="H352">MIN(IF($G$2:$G$523 = G352,$E$2:$E$523,""))</f>
        <v>3034</v>
      </c>
      <c r="I352" s="99">
        <f t="array" ref="I352">MAX(IF($G$2:$G$523 = G352,$F$2:$F$523,""))</f>
        <v>3076.6</v>
      </c>
      <c r="J352" s="99" t="str">
        <f t="shared" si="16"/>
        <v>R71</v>
      </c>
      <c r="K352" s="99" t="s">
        <v>172</v>
      </c>
      <c r="L352" s="99">
        <v>2.7323568345323732</v>
      </c>
      <c r="M352" s="99"/>
      <c r="N352" s="99"/>
      <c r="O352" s="99">
        <v>32.025794244604313</v>
      </c>
      <c r="P352" s="99">
        <v>0.15921509352517979</v>
      </c>
      <c r="Q352" s="99">
        <v>5.207969064748199E-2</v>
      </c>
      <c r="R352" s="99">
        <v>0.11029386330935249</v>
      </c>
      <c r="S352" s="99">
        <v>10409.406263309351</v>
      </c>
      <c r="T352" s="99">
        <v>7048.5133942446046</v>
      </c>
      <c r="U352" s="99">
        <v>1955.015167625899</v>
      </c>
      <c r="V352" s="99"/>
      <c r="W352" s="99">
        <v>0.60336187050359669</v>
      </c>
      <c r="X352" s="99">
        <v>4.6204539568345337</v>
      </c>
      <c r="Y352" s="99">
        <v>2.68255</v>
      </c>
      <c r="Z352" s="99"/>
      <c r="AA352" s="99"/>
      <c r="AB352" s="99">
        <v>29.0626</v>
      </c>
      <c r="AC352" s="99">
        <v>0.20362849999999999</v>
      </c>
      <c r="AD352" s="99">
        <v>7.4038999999999994E-2</v>
      </c>
      <c r="AE352" s="99">
        <v>0.12783849999999999</v>
      </c>
      <c r="AF352" s="99">
        <v>10505.316849999999</v>
      </c>
      <c r="AG352" s="99">
        <v>6818.5795999999991</v>
      </c>
      <c r="AH352" s="99">
        <v>1388.53565</v>
      </c>
      <c r="AI352" s="99"/>
      <c r="AJ352" s="99">
        <v>0.44755</v>
      </c>
      <c r="AK352" s="99">
        <v>4.0206999999999997</v>
      </c>
      <c r="AL352" s="111">
        <f t="shared" si="17"/>
        <v>0.18159883333333332</v>
      </c>
    </row>
    <row r="353" spans="1:38" x14ac:dyDescent="0.35">
      <c r="A353" s="14" t="s">
        <v>85</v>
      </c>
      <c r="B353" s="14">
        <v>4</v>
      </c>
      <c r="C353" s="98" t="s">
        <v>45</v>
      </c>
      <c r="D353" s="14">
        <v>3</v>
      </c>
      <c r="E353" s="14">
        <v>3063.8</v>
      </c>
      <c r="F353" s="14">
        <v>3064.6</v>
      </c>
      <c r="G353" s="99" t="str">
        <f t="shared" si="18"/>
        <v>R71S4</v>
      </c>
      <c r="H353" s="99">
        <f t="array" ref="H353">MIN(IF($G$2:$G$523 = G353,$E$2:$E$523,""))</f>
        <v>3034</v>
      </c>
      <c r="I353" s="99">
        <f t="array" ref="I353">MAX(IF($G$2:$G$523 = G353,$F$2:$F$523,""))</f>
        <v>3076.6</v>
      </c>
      <c r="J353" s="99" t="str">
        <f t="shared" si="16"/>
        <v>R71</v>
      </c>
      <c r="K353" s="99" t="s">
        <v>172</v>
      </c>
      <c r="L353" s="99">
        <v>2.7323568345323732</v>
      </c>
      <c r="M353" s="99"/>
      <c r="N353" s="99"/>
      <c r="O353" s="99">
        <v>32.025794244604313</v>
      </c>
      <c r="P353" s="99">
        <v>0.15921509352517979</v>
      </c>
      <c r="Q353" s="99">
        <v>5.207969064748199E-2</v>
      </c>
      <c r="R353" s="99">
        <v>0.11029386330935249</v>
      </c>
      <c r="S353" s="99">
        <v>10409.406263309351</v>
      </c>
      <c r="T353" s="99">
        <v>7048.5133942446046</v>
      </c>
      <c r="U353" s="99">
        <v>1955.015167625899</v>
      </c>
      <c r="V353" s="99"/>
      <c r="W353" s="99">
        <v>0.60336187050359669</v>
      </c>
      <c r="X353" s="99">
        <v>4.6204539568345337</v>
      </c>
      <c r="Y353" s="99">
        <v>2.6838333333333342</v>
      </c>
      <c r="Z353" s="99"/>
      <c r="AA353" s="99"/>
      <c r="AB353" s="99">
        <v>36.415466666666667</v>
      </c>
      <c r="AC353" s="99">
        <v>0.2356543333333333</v>
      </c>
      <c r="AD353" s="99">
        <v>8.0944666666666665E-2</v>
      </c>
      <c r="AE353" s="99">
        <v>0.1420183333333333</v>
      </c>
      <c r="AF353" s="99">
        <v>10455.11393333333</v>
      </c>
      <c r="AG353" s="99">
        <v>6848.5807333333332</v>
      </c>
      <c r="AH353" s="99">
        <v>1273.8692000000001</v>
      </c>
      <c r="AI353" s="99"/>
      <c r="AJ353" s="99">
        <v>0.41299999999999998</v>
      </c>
      <c r="AK353" s="99">
        <v>3.5038</v>
      </c>
      <c r="AL353" s="111">
        <f t="shared" si="17"/>
        <v>0.18159883333333332</v>
      </c>
    </row>
    <row r="354" spans="1:38" x14ac:dyDescent="0.35">
      <c r="A354" s="14" t="s">
        <v>85</v>
      </c>
      <c r="B354" s="14">
        <v>4</v>
      </c>
      <c r="C354" s="98" t="s">
        <v>45</v>
      </c>
      <c r="D354" s="14">
        <v>2</v>
      </c>
      <c r="E354" s="14">
        <v>3053.6</v>
      </c>
      <c r="F354" s="14">
        <v>3054.2</v>
      </c>
      <c r="G354" s="99" t="str">
        <f t="shared" si="18"/>
        <v>R71S4</v>
      </c>
      <c r="H354" s="99">
        <f t="array" ref="H354">MIN(IF($G$2:$G$523 = G354,$E$2:$E$523,""))</f>
        <v>3034</v>
      </c>
      <c r="I354" s="99">
        <f t="array" ref="I354">MAX(IF($G$2:$G$523 = G354,$F$2:$F$523,""))</f>
        <v>3076.6</v>
      </c>
      <c r="J354" s="99" t="str">
        <f t="shared" si="16"/>
        <v>R71</v>
      </c>
      <c r="K354" s="99" t="s">
        <v>172</v>
      </c>
      <c r="L354" s="99">
        <v>2.7323568345323732</v>
      </c>
      <c r="M354" s="99"/>
      <c r="N354" s="99"/>
      <c r="O354" s="99">
        <v>32.025794244604313</v>
      </c>
      <c r="P354" s="99">
        <v>0.15921509352517979</v>
      </c>
      <c r="Q354" s="99">
        <v>5.207969064748199E-2</v>
      </c>
      <c r="R354" s="99">
        <v>0.11029386330935249</v>
      </c>
      <c r="S354" s="99">
        <v>10409.406263309351</v>
      </c>
      <c r="T354" s="99">
        <v>7048.5133942446046</v>
      </c>
      <c r="U354" s="99">
        <v>1955.015167625899</v>
      </c>
      <c r="V354" s="99"/>
      <c r="W354" s="99">
        <v>0.60336187050359669</v>
      </c>
      <c r="X354" s="99">
        <v>4.6204539568345337</v>
      </c>
      <c r="Y354" s="99">
        <v>2.5847500000000001</v>
      </c>
      <c r="Z354" s="99"/>
      <c r="AA354" s="99"/>
      <c r="AB354" s="99">
        <v>30.968900000000001</v>
      </c>
      <c r="AC354" s="99">
        <v>0.3571395</v>
      </c>
      <c r="AD354" s="99">
        <v>9.6581E-2</v>
      </c>
      <c r="AE354" s="99">
        <v>0.19013949999999999</v>
      </c>
      <c r="AF354" s="99">
        <v>10435.084000000001</v>
      </c>
      <c r="AG354" s="99">
        <v>6423.6999500000002</v>
      </c>
      <c r="AH354" s="99">
        <v>1055.6315500000001</v>
      </c>
      <c r="AI354" s="99"/>
      <c r="AJ354" s="99">
        <v>0.32590000000000002</v>
      </c>
      <c r="AK354" s="99">
        <v>4.4654999999999996</v>
      </c>
      <c r="AL354" s="111">
        <f t="shared" si="17"/>
        <v>0.18159883333333332</v>
      </c>
    </row>
    <row r="355" spans="1:38" x14ac:dyDescent="0.35">
      <c r="A355" s="14" t="s">
        <v>85</v>
      </c>
      <c r="B355" s="14">
        <v>4</v>
      </c>
      <c r="C355" s="98" t="s">
        <v>45</v>
      </c>
      <c r="D355" s="14">
        <v>1</v>
      </c>
      <c r="E355" s="14">
        <v>3034</v>
      </c>
      <c r="F355" s="14">
        <v>3034.8</v>
      </c>
      <c r="G355" s="99" t="str">
        <f t="shared" si="18"/>
        <v>R71S4</v>
      </c>
      <c r="H355" s="99">
        <f t="array" ref="H355">MIN(IF($G$2:$G$523 = G355,$E$2:$E$523,""))</f>
        <v>3034</v>
      </c>
      <c r="I355" s="99">
        <f t="array" ref="I355">MAX(IF($G$2:$G$523 = G355,$F$2:$F$523,""))</f>
        <v>3076.6</v>
      </c>
      <c r="J355" s="99" t="str">
        <f t="shared" si="16"/>
        <v>R71</v>
      </c>
      <c r="K355" s="99" t="s">
        <v>172</v>
      </c>
      <c r="L355" s="99">
        <v>2.7323568345323732</v>
      </c>
      <c r="M355" s="99"/>
      <c r="N355" s="99"/>
      <c r="O355" s="99">
        <v>32.025794244604313</v>
      </c>
      <c r="P355" s="99">
        <v>0.15921509352517979</v>
      </c>
      <c r="Q355" s="112">
        <v>5.207969064748199E-2</v>
      </c>
      <c r="R355" s="99">
        <v>0.11029386330935249</v>
      </c>
      <c r="S355" s="99">
        <v>10409.406263309351</v>
      </c>
      <c r="T355" s="99">
        <v>7048.5133942446046</v>
      </c>
      <c r="U355" s="113">
        <v>1955.015167625899</v>
      </c>
      <c r="V355" s="99"/>
      <c r="W355" s="99">
        <v>0.60336187050359669</v>
      </c>
      <c r="X355" s="99">
        <v>4.6204539568345337</v>
      </c>
      <c r="Y355" s="99">
        <v>2.3697499999999998</v>
      </c>
      <c r="Z355" s="99"/>
      <c r="AA355" s="99"/>
      <c r="AB355" s="99">
        <v>19.04505</v>
      </c>
      <c r="AC355" s="99">
        <v>0.57864349999999998</v>
      </c>
      <c r="AD355" s="99">
        <v>0.2147405</v>
      </c>
      <c r="AE355" s="99">
        <v>0.266399</v>
      </c>
      <c r="AF355" s="99">
        <v>10313.5674</v>
      </c>
      <c r="AG355" s="99">
        <v>7278.5515500000001</v>
      </c>
      <c r="AH355" s="99">
        <v>186.7809</v>
      </c>
      <c r="AI355" s="99"/>
      <c r="AJ355" s="99">
        <v>0.24854999999999999</v>
      </c>
      <c r="AK355" s="99">
        <v>0.88684999999999992</v>
      </c>
      <c r="AL355" s="111">
        <f t="shared" si="17"/>
        <v>0.18159883333333332</v>
      </c>
    </row>
    <row r="356" spans="1:38" x14ac:dyDescent="0.35">
      <c r="A356" s="14" t="s">
        <v>85</v>
      </c>
      <c r="B356" s="14">
        <v>3</v>
      </c>
      <c r="C356" s="98" t="s">
        <v>45</v>
      </c>
      <c r="D356" s="14">
        <v>3</v>
      </c>
      <c r="E356" s="14">
        <v>3224.2</v>
      </c>
      <c r="F356" s="14">
        <v>3225.2</v>
      </c>
      <c r="G356" s="99" t="str">
        <f t="shared" si="18"/>
        <v>R71S3</v>
      </c>
      <c r="H356" s="99">
        <f t="array" ref="H356">MIN(IF($G$2:$G$523 = G356,$E$2:$E$523,""))</f>
        <v>3138.8</v>
      </c>
      <c r="I356" s="99">
        <f t="array" ref="I356">MAX(IF($G$2:$G$523 = G356,$F$2:$F$523,""))</f>
        <v>3225.2</v>
      </c>
      <c r="J356" s="99" t="str">
        <f t="shared" si="16"/>
        <v>R71</v>
      </c>
      <c r="K356" s="99" t="s">
        <v>172</v>
      </c>
      <c r="L356" s="99">
        <v>2.8000823943661972</v>
      </c>
      <c r="M356" s="99"/>
      <c r="N356" s="99"/>
      <c r="O356" s="99">
        <v>39.408367605633821</v>
      </c>
      <c r="P356" s="99">
        <v>4.9893901408450687E-2</v>
      </c>
      <c r="Q356" s="99">
        <v>2.6026531690140839E-2</v>
      </c>
      <c r="R356" s="99">
        <v>8.0241669014084513E-2</v>
      </c>
      <c r="S356" s="99">
        <v>10910.793415492961</v>
      </c>
      <c r="T356" s="99">
        <v>7300.8945757042229</v>
      </c>
      <c r="U356" s="99">
        <v>2416.1378859154952</v>
      </c>
      <c r="V356" s="99"/>
      <c r="W356" s="99">
        <v>0.77676725352112641</v>
      </c>
      <c r="X356" s="99">
        <v>4.9163313380281739</v>
      </c>
      <c r="Y356" s="99">
        <v>2.7317666666666671</v>
      </c>
      <c r="Z356" s="99"/>
      <c r="AA356" s="99"/>
      <c r="AB356" s="99">
        <v>27.717266666666671</v>
      </c>
      <c r="AC356" s="99">
        <v>0.25755433333333327</v>
      </c>
      <c r="AD356" s="99">
        <v>4.9833333333333341E-2</v>
      </c>
      <c r="AE356" s="99">
        <v>0.15154733333333331</v>
      </c>
      <c r="AF356" s="99">
        <v>11079.75163333333</v>
      </c>
      <c r="AG356" s="99">
        <v>7415.2804333333333</v>
      </c>
      <c r="AH356" s="99">
        <v>1825.590266666667</v>
      </c>
      <c r="AI356" s="99"/>
      <c r="AJ356" s="99">
        <v>0.38809999999999989</v>
      </c>
      <c r="AK356" s="99">
        <v>2.9687999999999999</v>
      </c>
      <c r="AL356" s="111">
        <f t="shared" si="17"/>
        <v>0.14650180555555556</v>
      </c>
    </row>
    <row r="357" spans="1:38" x14ac:dyDescent="0.35">
      <c r="A357" s="14" t="s">
        <v>85</v>
      </c>
      <c r="B357" s="14">
        <v>3</v>
      </c>
      <c r="C357" s="98" t="s">
        <v>45</v>
      </c>
      <c r="D357" s="14">
        <v>2</v>
      </c>
      <c r="E357" s="14">
        <v>3188.4</v>
      </c>
      <c r="F357" s="14">
        <v>3189.6</v>
      </c>
      <c r="G357" s="99" t="str">
        <f t="shared" si="18"/>
        <v>R71S3</v>
      </c>
      <c r="H357" s="99">
        <f t="array" ref="H357">MIN(IF($G$2:$G$523 = G357,$E$2:$E$523,""))</f>
        <v>3138.8</v>
      </c>
      <c r="I357" s="99">
        <f t="array" ref="I357">MAX(IF($G$2:$G$523 = G357,$F$2:$F$523,""))</f>
        <v>3225.2</v>
      </c>
      <c r="J357" s="99" t="str">
        <f t="shared" si="16"/>
        <v>R71</v>
      </c>
      <c r="K357" s="99" t="s">
        <v>172</v>
      </c>
      <c r="L357" s="99">
        <v>2.8000823943661972</v>
      </c>
      <c r="M357" s="99"/>
      <c r="N357" s="99"/>
      <c r="O357" s="99">
        <v>39.408367605633821</v>
      </c>
      <c r="P357" s="99">
        <v>4.9893901408450687E-2</v>
      </c>
      <c r="Q357" s="99">
        <v>2.6026531690140839E-2</v>
      </c>
      <c r="R357" s="99">
        <v>8.0241669014084513E-2</v>
      </c>
      <c r="S357" s="99">
        <v>10910.793415492961</v>
      </c>
      <c r="T357" s="99">
        <v>7300.8945757042229</v>
      </c>
      <c r="U357" s="99">
        <v>2416.1378859154952</v>
      </c>
      <c r="V357" s="99"/>
      <c r="W357" s="99">
        <v>0.77676725352112641</v>
      </c>
      <c r="X357" s="99">
        <v>4.9163313380281739</v>
      </c>
      <c r="Y357" s="99">
        <v>2.6859500000000001</v>
      </c>
      <c r="Z357" s="99"/>
      <c r="AA357" s="99"/>
      <c r="AB357" s="99">
        <v>31.076350000000001</v>
      </c>
      <c r="AC357" s="99">
        <v>0.27869925000000012</v>
      </c>
      <c r="AD357" s="99">
        <v>9.4204750000000004E-2</v>
      </c>
      <c r="AE357" s="99">
        <v>0.17994375000000001</v>
      </c>
      <c r="AF357" s="99">
        <v>10945.631825</v>
      </c>
      <c r="AG357" s="99">
        <v>7173.9438250000003</v>
      </c>
      <c r="AH357" s="99">
        <v>1170.5471250000001</v>
      </c>
      <c r="AI357" s="99"/>
      <c r="AJ357" s="99">
        <v>0.40112500000000001</v>
      </c>
      <c r="AK357" s="99">
        <v>3.1274500000000001</v>
      </c>
      <c r="AL357" s="111">
        <f t="shared" si="17"/>
        <v>0.14650180555555556</v>
      </c>
    </row>
    <row r="358" spans="1:38" x14ac:dyDescent="0.35">
      <c r="A358" s="14" t="s">
        <v>85</v>
      </c>
      <c r="B358" s="14">
        <v>3</v>
      </c>
      <c r="C358" s="98" t="s">
        <v>45</v>
      </c>
      <c r="D358" s="14">
        <v>1</v>
      </c>
      <c r="E358" s="14">
        <v>3138.8</v>
      </c>
      <c r="F358" s="14">
        <v>3139.6</v>
      </c>
      <c r="G358" s="99" t="str">
        <f t="shared" si="18"/>
        <v>R71S3</v>
      </c>
      <c r="H358" s="99">
        <f t="array" ref="H358">MIN(IF($G$2:$G$523 = G358,$E$2:$E$523,""))</f>
        <v>3138.8</v>
      </c>
      <c r="I358" s="99">
        <f t="array" ref="I358">MAX(IF($G$2:$G$523 = G358,$F$2:$F$523,""))</f>
        <v>3225.2</v>
      </c>
      <c r="J358" s="99" t="str">
        <f t="shared" si="16"/>
        <v>R71</v>
      </c>
      <c r="K358" s="99" t="s">
        <v>172</v>
      </c>
      <c r="L358" s="99">
        <v>2.8000823943661972</v>
      </c>
      <c r="M358" s="99"/>
      <c r="N358" s="99"/>
      <c r="O358" s="99">
        <v>39.408367605633821</v>
      </c>
      <c r="P358" s="99">
        <v>4.9893901408450687E-2</v>
      </c>
      <c r="Q358" s="112">
        <v>2.6026531690140839E-2</v>
      </c>
      <c r="R358" s="99">
        <v>8.0241669014084513E-2</v>
      </c>
      <c r="S358" s="99">
        <v>10910.793415492961</v>
      </c>
      <c r="T358" s="99">
        <v>7300.8945757042229</v>
      </c>
      <c r="U358" s="113">
        <v>2416.1378859154952</v>
      </c>
      <c r="V358" s="99"/>
      <c r="W358" s="99">
        <v>0.77676725352112641</v>
      </c>
      <c r="X358" s="99">
        <v>4.9163313380281739</v>
      </c>
      <c r="Y358" s="99">
        <v>2.6789666666666658</v>
      </c>
      <c r="Z358" s="99"/>
      <c r="AA358" s="99"/>
      <c r="AB358" s="99">
        <v>44.407066666666672</v>
      </c>
      <c r="AC358" s="99">
        <v>0.15776233333333331</v>
      </c>
      <c r="AD358" s="99">
        <v>2.6965333333333331E-2</v>
      </c>
      <c r="AE358" s="99">
        <v>0.1080143333333333</v>
      </c>
      <c r="AF358" s="99">
        <v>10742.580400000001</v>
      </c>
      <c r="AG358" s="99">
        <v>7178.1035000000002</v>
      </c>
      <c r="AH358" s="99">
        <v>2337.1033666666672</v>
      </c>
      <c r="AI358" s="99"/>
      <c r="AJ358" s="99">
        <v>0.51353333333333329</v>
      </c>
      <c r="AK358" s="99">
        <v>2.356066666666667</v>
      </c>
      <c r="AL358" s="111">
        <f t="shared" si="17"/>
        <v>0.14650180555555556</v>
      </c>
    </row>
    <row r="359" spans="1:38" x14ac:dyDescent="0.35">
      <c r="A359" s="14" t="s">
        <v>85</v>
      </c>
      <c r="B359" s="14">
        <v>2</v>
      </c>
      <c r="C359" s="98" t="s">
        <v>45</v>
      </c>
      <c r="D359" s="14">
        <v>4</v>
      </c>
      <c r="E359" s="14">
        <v>3362.4</v>
      </c>
      <c r="F359" s="14">
        <v>3363</v>
      </c>
      <c r="G359" s="99" t="str">
        <f t="shared" si="18"/>
        <v>R71S2</v>
      </c>
      <c r="H359" s="99">
        <f t="array" ref="H359">MIN(IF($G$2:$G$523 = G359,$E$2:$E$523,""))</f>
        <v>3270.1</v>
      </c>
      <c r="I359" s="99">
        <f t="array" ref="I359">MAX(IF($G$2:$G$523 = G359,$F$2:$F$523,""))</f>
        <v>3363</v>
      </c>
      <c r="J359" s="99" t="str">
        <f t="shared" si="16"/>
        <v>R71</v>
      </c>
      <c r="K359" s="99" t="s">
        <v>172</v>
      </c>
      <c r="L359" s="99">
        <v>2.8221986885245909</v>
      </c>
      <c r="M359" s="99"/>
      <c r="N359" s="99"/>
      <c r="O359" s="99">
        <v>44.200928852459043</v>
      </c>
      <c r="P359" s="99">
        <v>8.7621980327868818E-2</v>
      </c>
      <c r="Q359" s="99">
        <v>3.9552842622950862E-2</v>
      </c>
      <c r="R359" s="99">
        <v>9.6686426229508141E-2</v>
      </c>
      <c r="S359" s="99">
        <v>11452.54951147541</v>
      </c>
      <c r="T359" s="99">
        <v>7482.2649462295076</v>
      </c>
      <c r="U359" s="99">
        <v>2137.6153091803262</v>
      </c>
      <c r="V359" s="99"/>
      <c r="W359" s="99">
        <v>0.62908426229508163</v>
      </c>
      <c r="X359" s="99">
        <v>5.1466337704918033</v>
      </c>
      <c r="Y359" s="99">
        <v>2.7059500000000001</v>
      </c>
      <c r="Z359" s="99"/>
      <c r="AA359" s="99"/>
      <c r="AB359" s="99">
        <v>66.942800000000005</v>
      </c>
      <c r="AC359" s="99">
        <v>0.16513449999999999</v>
      </c>
      <c r="AD359" s="99">
        <v>4.8783999999999987E-2</v>
      </c>
      <c r="AE359" s="99">
        <v>0.1108915</v>
      </c>
      <c r="AF359" s="99">
        <v>11649.6929</v>
      </c>
      <c r="AG359" s="99">
        <v>7340.06005</v>
      </c>
      <c r="AH359" s="99">
        <v>1852.29225</v>
      </c>
      <c r="AI359" s="99"/>
      <c r="AJ359" s="99">
        <v>0.50095000000000001</v>
      </c>
      <c r="AK359" s="99">
        <v>4.2112999999999996</v>
      </c>
      <c r="AL359" s="111">
        <f t="shared" si="17"/>
        <v>0.16555841666666665</v>
      </c>
    </row>
    <row r="360" spans="1:38" x14ac:dyDescent="0.35">
      <c r="A360" s="14" t="s">
        <v>85</v>
      </c>
      <c r="B360" s="14">
        <v>2</v>
      </c>
      <c r="C360" s="98" t="s">
        <v>45</v>
      </c>
      <c r="D360" s="14">
        <v>3</v>
      </c>
      <c r="E360" s="14">
        <v>3321.2</v>
      </c>
      <c r="F360" s="14">
        <v>3322</v>
      </c>
      <c r="G360" s="99" t="str">
        <f t="shared" si="18"/>
        <v>R71S2</v>
      </c>
      <c r="H360" s="99">
        <f t="array" ref="H360">MIN(IF($G$2:$G$523 = G360,$E$2:$E$523,""))</f>
        <v>3270.1</v>
      </c>
      <c r="I360" s="99">
        <f t="array" ref="I360">MAX(IF($G$2:$G$523 = G360,$F$2:$F$523,""))</f>
        <v>3363</v>
      </c>
      <c r="J360" s="99" t="str">
        <f t="shared" si="16"/>
        <v>R71</v>
      </c>
      <c r="K360" s="99" t="s">
        <v>172</v>
      </c>
      <c r="L360" s="99">
        <v>2.8221986885245909</v>
      </c>
      <c r="M360" s="99"/>
      <c r="N360" s="99"/>
      <c r="O360" s="99">
        <v>44.200928852459043</v>
      </c>
      <c r="P360" s="99">
        <v>8.7621980327868818E-2</v>
      </c>
      <c r="Q360" s="99">
        <v>3.9552842622950862E-2</v>
      </c>
      <c r="R360" s="99">
        <v>9.6686426229508141E-2</v>
      </c>
      <c r="S360" s="99">
        <v>11452.54951147541</v>
      </c>
      <c r="T360" s="99">
        <v>7482.2649462295076</v>
      </c>
      <c r="U360" s="99">
        <v>2137.6153091803262</v>
      </c>
      <c r="V360" s="99"/>
      <c r="W360" s="99">
        <v>0.62908426229508163</v>
      </c>
      <c r="X360" s="99">
        <v>5.1466337704918033</v>
      </c>
      <c r="Y360" s="99">
        <v>2.6749499999999999</v>
      </c>
      <c r="Z360" s="99"/>
      <c r="AA360" s="99"/>
      <c r="AB360" s="99">
        <v>34.531350000000003</v>
      </c>
      <c r="AC360" s="99">
        <v>0.37026949999999997</v>
      </c>
      <c r="AD360" s="99">
        <v>9.3346999999999999E-2</v>
      </c>
      <c r="AE360" s="99">
        <v>0.19513749999999999</v>
      </c>
      <c r="AF360" s="99">
        <v>11461.37155</v>
      </c>
      <c r="AG360" s="99">
        <v>7717.4858000000004</v>
      </c>
      <c r="AH360" s="99">
        <v>1096.1244999999999</v>
      </c>
      <c r="AI360" s="99"/>
      <c r="AJ360" s="99">
        <v>0.31835000000000002</v>
      </c>
      <c r="AK360" s="99">
        <v>3.8028499999999998</v>
      </c>
      <c r="AL360" s="111">
        <f t="shared" si="17"/>
        <v>0.16555841666666665</v>
      </c>
    </row>
    <row r="361" spans="1:38" x14ac:dyDescent="0.35">
      <c r="A361" s="14" t="s">
        <v>85</v>
      </c>
      <c r="B361" s="14">
        <v>2</v>
      </c>
      <c r="C361" s="98" t="s">
        <v>45</v>
      </c>
      <c r="D361" s="14">
        <v>2</v>
      </c>
      <c r="E361" s="14">
        <v>3291</v>
      </c>
      <c r="F361" s="14">
        <v>3291.8</v>
      </c>
      <c r="G361" s="99" t="str">
        <f t="shared" si="18"/>
        <v>R71S2</v>
      </c>
      <c r="H361" s="99">
        <f t="array" ref="H361">MIN(IF($G$2:$G$523 = G361,$E$2:$E$523,""))</f>
        <v>3270.1</v>
      </c>
      <c r="I361" s="99">
        <f t="array" ref="I361">MAX(IF($G$2:$G$523 = G361,$F$2:$F$523,""))</f>
        <v>3363</v>
      </c>
      <c r="J361" s="99" t="str">
        <f t="shared" si="16"/>
        <v>R71</v>
      </c>
      <c r="K361" s="99" t="s">
        <v>172</v>
      </c>
      <c r="L361" s="99">
        <v>2.8221986885245909</v>
      </c>
      <c r="M361" s="99"/>
      <c r="N361" s="99"/>
      <c r="O361" s="99">
        <v>44.200928852459043</v>
      </c>
      <c r="P361" s="99">
        <v>8.7621980327868818E-2</v>
      </c>
      <c r="Q361" s="99">
        <v>3.9552842622950862E-2</v>
      </c>
      <c r="R361" s="99">
        <v>9.6686426229508141E-2</v>
      </c>
      <c r="S361" s="99">
        <v>11452.54951147541</v>
      </c>
      <c r="T361" s="99">
        <v>7482.2649462295076</v>
      </c>
      <c r="U361" s="99">
        <v>2137.6153091803262</v>
      </c>
      <c r="V361" s="99"/>
      <c r="W361" s="99">
        <v>0.62908426229508163</v>
      </c>
      <c r="X361" s="99">
        <v>5.1466337704918033</v>
      </c>
      <c r="Y361" s="99">
        <v>2.5578500000000002</v>
      </c>
      <c r="Z361" s="99"/>
      <c r="AA361" s="99"/>
      <c r="AB361" s="99">
        <v>83.590400000000002</v>
      </c>
      <c r="AC361" s="99">
        <v>0.26731700000000003</v>
      </c>
      <c r="AD361" s="99">
        <v>0.10025149999999999</v>
      </c>
      <c r="AE361" s="99">
        <v>0.13114300000000001</v>
      </c>
      <c r="AF361" s="99">
        <v>11356.894550000001</v>
      </c>
      <c r="AG361" s="99">
        <v>7327.5249000000003</v>
      </c>
      <c r="AH361" s="99">
        <v>1027.5364</v>
      </c>
      <c r="AI361" s="99"/>
      <c r="AJ361" s="99">
        <v>0.43680000000000002</v>
      </c>
      <c r="AK361" s="99">
        <v>4.0852000000000004</v>
      </c>
      <c r="AL361" s="111">
        <f t="shared" si="17"/>
        <v>0.16555841666666665</v>
      </c>
    </row>
    <row r="362" spans="1:38" x14ac:dyDescent="0.35">
      <c r="A362" s="14" t="s">
        <v>85</v>
      </c>
      <c r="B362" s="14">
        <v>2</v>
      </c>
      <c r="C362" s="98" t="s">
        <v>45</v>
      </c>
      <c r="D362" s="14">
        <v>1</v>
      </c>
      <c r="E362" s="14">
        <v>3270.1</v>
      </c>
      <c r="F362" s="14">
        <v>3270.9</v>
      </c>
      <c r="G362" s="99" t="str">
        <f t="shared" si="18"/>
        <v>R71S2</v>
      </c>
      <c r="H362" s="99">
        <f t="array" ref="H362">MIN(IF($G$2:$G$523 = G362,$E$2:$E$523,""))</f>
        <v>3270.1</v>
      </c>
      <c r="I362" s="99">
        <f t="array" ref="I362">MAX(IF($G$2:$G$523 = G362,$F$2:$F$523,""))</f>
        <v>3363</v>
      </c>
      <c r="J362" s="99" t="str">
        <f t="shared" si="16"/>
        <v>R71</v>
      </c>
      <c r="K362" s="99" t="s">
        <v>172</v>
      </c>
      <c r="L362" s="99">
        <v>2.8221986885245909</v>
      </c>
      <c r="M362" s="99"/>
      <c r="N362" s="99"/>
      <c r="O362" s="99">
        <v>44.200928852459043</v>
      </c>
      <c r="P362" s="99">
        <v>8.7621980327868818E-2</v>
      </c>
      <c r="Q362" s="112">
        <v>3.9552842622950862E-2</v>
      </c>
      <c r="R362" s="99">
        <v>9.6686426229508141E-2</v>
      </c>
      <c r="S362" s="99">
        <v>11452.54951147541</v>
      </c>
      <c r="T362" s="99">
        <v>7482.2649462295076</v>
      </c>
      <c r="U362" s="113">
        <v>2137.6153091803262</v>
      </c>
      <c r="V362" s="99"/>
      <c r="W362" s="99">
        <v>0.62908426229508163</v>
      </c>
      <c r="X362" s="99">
        <v>5.1466337704918033</v>
      </c>
      <c r="Y362" s="99">
        <v>2.3336666666666668</v>
      </c>
      <c r="Z362" s="99"/>
      <c r="AA362" s="99"/>
      <c r="AB362" s="99">
        <v>27.237033333333329</v>
      </c>
      <c r="AC362" s="99">
        <v>0.45429399999999998</v>
      </c>
      <c r="AD362" s="99">
        <v>0.17557600000000001</v>
      </c>
      <c r="AE362" s="99">
        <v>0.2250616666666666</v>
      </c>
      <c r="AF362" s="99">
        <v>11305.926100000001</v>
      </c>
      <c r="AG362" s="99">
        <v>6634.164233333333</v>
      </c>
      <c r="AH362" s="99">
        <v>362.5415666666666</v>
      </c>
      <c r="AI362" s="99"/>
      <c r="AJ362" s="99">
        <v>0.28416666666666662</v>
      </c>
      <c r="AK362" s="99">
        <v>1.7164999999999999</v>
      </c>
      <c r="AL362" s="111">
        <f t="shared" si="17"/>
        <v>0.16555841666666665</v>
      </c>
    </row>
    <row r="363" spans="1:38" x14ac:dyDescent="0.35">
      <c r="A363" s="14" t="s">
        <v>85</v>
      </c>
      <c r="B363" s="14">
        <v>1</v>
      </c>
      <c r="C363" s="98" t="s">
        <v>44</v>
      </c>
      <c r="D363" s="14">
        <v>4</v>
      </c>
      <c r="E363" s="14">
        <v>3531.8</v>
      </c>
      <c r="F363" s="14">
        <v>3532.6</v>
      </c>
      <c r="G363" s="99" t="str">
        <f t="shared" si="18"/>
        <v>R71S1</v>
      </c>
      <c r="H363" s="99">
        <f t="array" ref="H363">MIN(IF($G$2:$G$523 = G363,$E$2:$E$523,""))</f>
        <v>3438.8</v>
      </c>
      <c r="I363" s="99">
        <f t="array" ref="I363">MAX(IF($G$2:$G$523 = G363,$F$2:$F$523,""))</f>
        <v>3532.6</v>
      </c>
      <c r="J363" s="99" t="str">
        <f t="shared" si="16"/>
        <v>R71</v>
      </c>
      <c r="K363" s="99" t="s">
        <v>172</v>
      </c>
      <c r="L363" s="99">
        <v>2.6759130293159612</v>
      </c>
      <c r="M363" s="99"/>
      <c r="N363" s="99"/>
      <c r="O363" s="99">
        <v>122.9400442996744</v>
      </c>
      <c r="P363" s="99">
        <v>1.378617915309446E-2</v>
      </c>
      <c r="Q363" s="99">
        <v>2.238170358306189E-2</v>
      </c>
      <c r="R363" s="99">
        <v>5.8070843648208477E-2</v>
      </c>
      <c r="S363" s="99">
        <v>12147.703988599351</v>
      </c>
      <c r="T363" s="99">
        <v>7565.1535491856703</v>
      </c>
      <c r="U363" s="99">
        <v>2498.672706514657</v>
      </c>
      <c r="V363" s="99"/>
      <c r="W363" s="99">
        <v>0.82793680781758927</v>
      </c>
      <c r="X363" s="99">
        <v>6.1157032573289927</v>
      </c>
      <c r="Y363" s="99">
        <v>2.5718999999999999</v>
      </c>
      <c r="Z363" s="99"/>
      <c r="AA363" s="99"/>
      <c r="AB363" s="99">
        <v>99.471699999999998</v>
      </c>
      <c r="AC363" s="99">
        <v>4.3719500000000001E-2</v>
      </c>
      <c r="AD363" s="99">
        <v>7.3969000000000007E-2</v>
      </c>
      <c r="AE363" s="99">
        <v>0.12341050000000001</v>
      </c>
      <c r="AF363" s="99">
        <v>12350.800800000001</v>
      </c>
      <c r="AG363" s="99">
        <v>7371.0681000000004</v>
      </c>
      <c r="AH363" s="99">
        <v>1383.704</v>
      </c>
      <c r="AI363" s="99"/>
      <c r="AJ363" s="99">
        <v>0.44664999999999999</v>
      </c>
      <c r="AK363" s="99">
        <v>5.5219500000000004</v>
      </c>
      <c r="AL363" s="111">
        <f t="shared" si="17"/>
        <v>8.732512499999999E-2</v>
      </c>
    </row>
    <row r="364" spans="1:38" x14ac:dyDescent="0.35">
      <c r="A364" s="14" t="s">
        <v>85</v>
      </c>
      <c r="B364" s="14">
        <v>1</v>
      </c>
      <c r="C364" s="98" t="s">
        <v>44</v>
      </c>
      <c r="D364" s="14">
        <v>3</v>
      </c>
      <c r="E364" s="14">
        <v>3475</v>
      </c>
      <c r="F364" s="14">
        <v>3475.8</v>
      </c>
      <c r="G364" s="99" t="str">
        <f t="shared" si="18"/>
        <v>R71S1</v>
      </c>
      <c r="H364" s="99">
        <f t="array" ref="H364">MIN(IF($G$2:$G$523 = G364,$E$2:$E$523,""))</f>
        <v>3438.8</v>
      </c>
      <c r="I364" s="99">
        <f t="array" ref="I364">MAX(IF($G$2:$G$523 = G364,$F$2:$F$523,""))</f>
        <v>3532.6</v>
      </c>
      <c r="J364" s="99" t="str">
        <f t="shared" si="16"/>
        <v>R71</v>
      </c>
      <c r="K364" s="99" t="s">
        <v>172</v>
      </c>
      <c r="L364" s="99">
        <v>2.6759130293159612</v>
      </c>
      <c r="M364" s="99"/>
      <c r="N364" s="99"/>
      <c r="O364" s="99">
        <v>122.9400442996744</v>
      </c>
      <c r="P364" s="99">
        <v>1.378617915309446E-2</v>
      </c>
      <c r="Q364" s="99">
        <v>2.238170358306189E-2</v>
      </c>
      <c r="R364" s="99">
        <v>5.8070843648208477E-2</v>
      </c>
      <c r="S364" s="99">
        <v>12147.703988599351</v>
      </c>
      <c r="T364" s="99">
        <v>7565.1535491856703</v>
      </c>
      <c r="U364" s="99">
        <v>2498.672706514657</v>
      </c>
      <c r="V364" s="99"/>
      <c r="W364" s="99">
        <v>0.82793680781758927</v>
      </c>
      <c r="X364" s="99">
        <v>6.1157032573289927</v>
      </c>
      <c r="Y364" s="99">
        <v>2.490733333333333</v>
      </c>
      <c r="Z364" s="99"/>
      <c r="AA364" s="99"/>
      <c r="AB364" s="99">
        <v>190.60836666666671</v>
      </c>
      <c r="AC364" s="99">
        <v>1.478266666666667E-2</v>
      </c>
      <c r="AD364" s="99">
        <v>5.2216333333333337E-2</v>
      </c>
      <c r="AE364" s="99">
        <v>6.2186999999999999E-2</v>
      </c>
      <c r="AF364" s="99">
        <v>12130.146833333331</v>
      </c>
      <c r="AG364" s="99">
        <v>7053.144666666667</v>
      </c>
      <c r="AH364" s="99">
        <v>1775.016566666666</v>
      </c>
      <c r="AI364" s="99"/>
      <c r="AJ364" s="99">
        <v>0.78149999999999997</v>
      </c>
      <c r="AK364" s="99">
        <v>5.3531666666666666</v>
      </c>
      <c r="AL364" s="111">
        <f t="shared" si="17"/>
        <v>8.732512499999999E-2</v>
      </c>
    </row>
    <row r="365" spans="1:38" x14ac:dyDescent="0.35">
      <c r="A365" s="14" t="s">
        <v>85</v>
      </c>
      <c r="B365" s="14">
        <v>1</v>
      </c>
      <c r="C365" s="98" t="s">
        <v>44</v>
      </c>
      <c r="D365" s="14">
        <v>2</v>
      </c>
      <c r="E365" s="14">
        <v>3453</v>
      </c>
      <c r="F365" s="14">
        <v>3453.8</v>
      </c>
      <c r="G365" s="99" t="str">
        <f t="shared" si="18"/>
        <v>R71S1</v>
      </c>
      <c r="H365" s="99">
        <f t="array" ref="H365">MIN(IF($G$2:$G$523 = G365,$E$2:$E$523,""))</f>
        <v>3438.8</v>
      </c>
      <c r="I365" s="99">
        <f t="array" ref="I365">MAX(IF($G$2:$G$523 = G365,$F$2:$F$523,""))</f>
        <v>3532.6</v>
      </c>
      <c r="J365" s="99" t="str">
        <f t="shared" si="16"/>
        <v>R71</v>
      </c>
      <c r="K365" s="99" t="s">
        <v>172</v>
      </c>
      <c r="L365" s="99">
        <v>2.6759130293159612</v>
      </c>
      <c r="M365" s="99"/>
      <c r="N365" s="99"/>
      <c r="O365" s="99">
        <v>122.9400442996744</v>
      </c>
      <c r="P365" s="99">
        <v>1.378617915309446E-2</v>
      </c>
      <c r="Q365" s="99">
        <v>2.238170358306189E-2</v>
      </c>
      <c r="R365" s="99">
        <v>5.8070843648208477E-2</v>
      </c>
      <c r="S365" s="99">
        <v>12147.703988599351</v>
      </c>
      <c r="T365" s="99">
        <v>7565.1535491856703</v>
      </c>
      <c r="U365" s="99">
        <v>2498.672706514657</v>
      </c>
      <c r="V365" s="99"/>
      <c r="W365" s="99">
        <v>0.82793680781758927</v>
      </c>
      <c r="X365" s="99">
        <v>6.1157032573289927</v>
      </c>
      <c r="Y365" s="99">
        <v>2.5136333333333329</v>
      </c>
      <c r="Z365" s="99"/>
      <c r="AA365" s="99"/>
      <c r="AB365" s="99">
        <v>231.13833333333329</v>
      </c>
      <c r="AC365" s="99">
        <v>2.2048000000000002E-2</v>
      </c>
      <c r="AD365" s="99">
        <v>5.8846999999999997E-2</v>
      </c>
      <c r="AE365" s="99">
        <v>7.9380000000000006E-2</v>
      </c>
      <c r="AF365" s="99">
        <v>12018.161133333329</v>
      </c>
      <c r="AG365" s="99">
        <v>7471.0237666666662</v>
      </c>
      <c r="AH365" s="99">
        <v>1652.318033333333</v>
      </c>
      <c r="AI365" s="99"/>
      <c r="AJ365" s="99">
        <v>0.65350000000000008</v>
      </c>
      <c r="AK365" s="99">
        <v>5.2910333333333339</v>
      </c>
      <c r="AL365" s="111">
        <f t="shared" si="17"/>
        <v>8.732512499999999E-2</v>
      </c>
    </row>
    <row r="366" spans="1:38" x14ac:dyDescent="0.35">
      <c r="A366" s="14" t="s">
        <v>85</v>
      </c>
      <c r="B366" s="14">
        <v>1</v>
      </c>
      <c r="C366" s="98" t="s">
        <v>44</v>
      </c>
      <c r="D366" s="14">
        <v>1</v>
      </c>
      <c r="E366" s="14">
        <v>3438.8</v>
      </c>
      <c r="F366" s="14">
        <v>3439.4</v>
      </c>
      <c r="G366" s="99" t="str">
        <f t="shared" si="18"/>
        <v>R71S1</v>
      </c>
      <c r="H366" s="99">
        <f t="array" ref="H366">MIN(IF($G$2:$G$523 = G366,$E$2:$E$523,""))</f>
        <v>3438.8</v>
      </c>
      <c r="I366" s="99">
        <f t="array" ref="I366">MAX(IF($G$2:$G$523 = G366,$F$2:$F$523,""))</f>
        <v>3532.6</v>
      </c>
      <c r="J366" s="99" t="str">
        <f t="shared" si="16"/>
        <v>R71</v>
      </c>
      <c r="K366" s="99" t="s">
        <v>172</v>
      </c>
      <c r="L366" s="99">
        <v>2.6759130293159612</v>
      </c>
      <c r="M366" s="99"/>
      <c r="N366" s="99"/>
      <c r="O366" s="99">
        <v>122.9400442996744</v>
      </c>
      <c r="P366" s="99">
        <v>1.378617915309446E-2</v>
      </c>
      <c r="Q366" s="112">
        <v>2.238170358306189E-2</v>
      </c>
      <c r="R366" s="99">
        <v>5.8070843648208477E-2</v>
      </c>
      <c r="S366" s="99">
        <v>12147.703988599351</v>
      </c>
      <c r="T366" s="99">
        <v>7565.1535491856703</v>
      </c>
      <c r="U366" s="113">
        <v>2498.672706514657</v>
      </c>
      <c r="V366" s="99"/>
      <c r="W366" s="99">
        <v>0.82793680781758927</v>
      </c>
      <c r="X366" s="99">
        <v>6.1157032573289927</v>
      </c>
      <c r="Y366" s="99">
        <v>2.4733999999999998</v>
      </c>
      <c r="Z366" s="99"/>
      <c r="AA366" s="99"/>
      <c r="AB366" s="99">
        <v>189.46979999999999</v>
      </c>
      <c r="AC366" s="99">
        <v>2.39165E-2</v>
      </c>
      <c r="AD366" s="99">
        <v>2.9682500000000001E-2</v>
      </c>
      <c r="AE366" s="99">
        <v>8.4322999999999995E-2</v>
      </c>
      <c r="AF366" s="99">
        <v>11970.802250000001</v>
      </c>
      <c r="AG366" s="99">
        <v>7242.9577499999996</v>
      </c>
      <c r="AH366" s="99">
        <v>2267.6296499999999</v>
      </c>
      <c r="AI366" s="99"/>
      <c r="AJ366" s="99">
        <v>0.60840000000000005</v>
      </c>
      <c r="AK366" s="99">
        <v>4.9569000000000001</v>
      </c>
      <c r="AL366" s="111">
        <f t="shared" si="17"/>
        <v>8.732512499999999E-2</v>
      </c>
    </row>
    <row r="367" spans="1:38" x14ac:dyDescent="0.35">
      <c r="A367" s="14" t="s">
        <v>86</v>
      </c>
      <c r="B367" s="14">
        <v>3</v>
      </c>
      <c r="C367" s="98" t="s">
        <v>46</v>
      </c>
      <c r="D367" s="14">
        <v>1</v>
      </c>
      <c r="E367" s="14">
        <v>3135.6</v>
      </c>
      <c r="F367" s="14">
        <v>3136.6</v>
      </c>
      <c r="G367" s="99" t="str">
        <f t="shared" si="18"/>
        <v>R57S3</v>
      </c>
      <c r="H367" s="99">
        <f t="array" ref="H367">MIN(IF($G$2:$G$523 = G367,$E$2:$E$523,""))</f>
        <v>3135.6</v>
      </c>
      <c r="I367" s="99">
        <f t="array" ref="I367">MAX(IF($G$2:$G$523 = G367,$F$2:$F$523,""))</f>
        <v>3164.2</v>
      </c>
      <c r="J367" s="99" t="str">
        <f t="shared" si="16"/>
        <v>R57</v>
      </c>
      <c r="K367" s="99" t="s">
        <v>173</v>
      </c>
      <c r="L367" s="99"/>
      <c r="M367" s="99">
        <v>74.351021276595773</v>
      </c>
      <c r="N367" s="99">
        <v>131.22643829787231</v>
      </c>
      <c r="O367" s="99">
        <v>89.765480851063813</v>
      </c>
      <c r="P367" s="99">
        <v>0.1545555319148936</v>
      </c>
      <c r="Q367" s="112">
        <v>9.2745127659574475E-2</v>
      </c>
      <c r="R367" s="99">
        <v>0.13286980851063829</v>
      </c>
      <c r="S367" s="99">
        <v>10518.083504255321</v>
      </c>
      <c r="T367" s="99">
        <v>6709.2854882978754</v>
      </c>
      <c r="U367" s="113">
        <v>1228.23125</v>
      </c>
      <c r="V367" s="99"/>
      <c r="W367" s="99">
        <v>0.4724531914893616</v>
      </c>
      <c r="X367" s="99">
        <v>3.0408436170212769</v>
      </c>
      <c r="Y367" s="99"/>
      <c r="Z367" s="99">
        <v>74.741499999999988</v>
      </c>
      <c r="AA367" s="99">
        <v>128.4862333333333</v>
      </c>
      <c r="AB367" s="99">
        <v>63.011300000000013</v>
      </c>
      <c r="AC367" s="99">
        <v>0.28938233333333341</v>
      </c>
      <c r="AD367" s="99">
        <v>0.16200700000000001</v>
      </c>
      <c r="AE367" s="99">
        <v>0.165931</v>
      </c>
      <c r="AF367" s="99">
        <v>10472.1338</v>
      </c>
      <c r="AG367" s="99">
        <v>6564.8445666666667</v>
      </c>
      <c r="AH367" s="99">
        <v>445.91980000000012</v>
      </c>
      <c r="AI367" s="99"/>
      <c r="AJ367" s="99">
        <v>0.36533333333333329</v>
      </c>
      <c r="AK367" s="99">
        <v>2.9546666666666672</v>
      </c>
      <c r="AL367" s="111">
        <f t="shared" si="17"/>
        <v>0.150648</v>
      </c>
    </row>
    <row r="368" spans="1:38" x14ac:dyDescent="0.35">
      <c r="A368" s="14" t="s">
        <v>86</v>
      </c>
      <c r="B368" s="14">
        <v>3</v>
      </c>
      <c r="C368" s="98" t="s">
        <v>46</v>
      </c>
      <c r="D368" s="14">
        <v>2</v>
      </c>
      <c r="E368" s="14">
        <v>3152</v>
      </c>
      <c r="F368" s="14">
        <v>3153.4</v>
      </c>
      <c r="G368" s="99" t="str">
        <f t="shared" si="18"/>
        <v>R57S3</v>
      </c>
      <c r="H368" s="99">
        <f t="array" ref="H368">MIN(IF($G$2:$G$523 = G368,$E$2:$E$523,""))</f>
        <v>3135.6</v>
      </c>
      <c r="I368" s="99">
        <f t="array" ref="I368">MAX(IF($G$2:$G$523 = G368,$F$2:$F$523,""))</f>
        <v>3164.2</v>
      </c>
      <c r="J368" s="99" t="str">
        <f t="shared" si="16"/>
        <v>R57</v>
      </c>
      <c r="K368" s="99" t="s">
        <v>173</v>
      </c>
      <c r="L368" s="99"/>
      <c r="M368" s="99">
        <v>74.351021276595773</v>
      </c>
      <c r="N368" s="99">
        <v>131.22643829787231</v>
      </c>
      <c r="O368" s="99">
        <v>89.765480851063813</v>
      </c>
      <c r="P368" s="99">
        <v>0.1545555319148936</v>
      </c>
      <c r="Q368" s="99">
        <v>9.2745127659574475E-2</v>
      </c>
      <c r="R368" s="99">
        <v>0.13286980851063829</v>
      </c>
      <c r="S368" s="99">
        <v>10518.083504255321</v>
      </c>
      <c r="T368" s="99">
        <v>6709.2854882978754</v>
      </c>
      <c r="U368" s="99">
        <v>1228.23125</v>
      </c>
      <c r="V368" s="99"/>
      <c r="W368" s="99">
        <v>0.4724531914893616</v>
      </c>
      <c r="X368" s="99">
        <v>3.0408436170212769</v>
      </c>
      <c r="Y368" s="99"/>
      <c r="Z368" s="99">
        <v>71.248424999999997</v>
      </c>
      <c r="AA368" s="99">
        <v>122.38890000000001</v>
      </c>
      <c r="AB368" s="99">
        <v>72.869799999999998</v>
      </c>
      <c r="AC368" s="99">
        <v>0.28271875000000002</v>
      </c>
      <c r="AD368" s="99">
        <v>0.12102875</v>
      </c>
      <c r="AE368" s="99">
        <v>0.16171450000000001</v>
      </c>
      <c r="AF368" s="99">
        <v>10534.86255</v>
      </c>
      <c r="AG368" s="99">
        <v>6584.0256499999996</v>
      </c>
      <c r="AH368" s="99">
        <v>772.45562500000005</v>
      </c>
      <c r="AI368" s="99"/>
      <c r="AJ368" s="99">
        <v>0.36912499999999998</v>
      </c>
      <c r="AK368" s="99">
        <v>3.3364500000000001</v>
      </c>
      <c r="AL368" s="111">
        <f t="shared" si="17"/>
        <v>0.150648</v>
      </c>
    </row>
    <row r="369" spans="1:38" x14ac:dyDescent="0.35">
      <c r="A369" s="14" t="s">
        <v>86</v>
      </c>
      <c r="B369" s="14">
        <v>3</v>
      </c>
      <c r="C369" s="98" t="s">
        <v>46</v>
      </c>
      <c r="D369" s="14">
        <v>3</v>
      </c>
      <c r="E369" s="14">
        <v>3163.2</v>
      </c>
      <c r="F369" s="14">
        <v>3164.2</v>
      </c>
      <c r="G369" s="99" t="str">
        <f t="shared" si="18"/>
        <v>R57S3</v>
      </c>
      <c r="H369" s="99">
        <f t="array" ref="H369">MIN(IF($G$2:$G$523 = G369,$E$2:$E$523,""))</f>
        <v>3135.6</v>
      </c>
      <c r="I369" s="99">
        <f t="array" ref="I369">MAX(IF($G$2:$G$523 = G369,$F$2:$F$523,""))</f>
        <v>3164.2</v>
      </c>
      <c r="J369" s="99" t="str">
        <f t="shared" si="16"/>
        <v>R57</v>
      </c>
      <c r="K369" s="99" t="s">
        <v>173</v>
      </c>
      <c r="L369" s="99"/>
      <c r="M369" s="99">
        <v>74.351021276595773</v>
      </c>
      <c r="N369" s="99">
        <v>131.22643829787231</v>
      </c>
      <c r="O369" s="99">
        <v>89.765480851063813</v>
      </c>
      <c r="P369" s="99">
        <v>0.1545555319148936</v>
      </c>
      <c r="Q369" s="99">
        <v>9.2745127659574475E-2</v>
      </c>
      <c r="R369" s="99">
        <v>0.13286980851063829</v>
      </c>
      <c r="S369" s="99">
        <v>10518.083504255321</v>
      </c>
      <c r="T369" s="99">
        <v>6709.2854882978754</v>
      </c>
      <c r="U369" s="99">
        <v>1228.23125</v>
      </c>
      <c r="V369" s="99"/>
      <c r="W369" s="99">
        <v>0.4724531914893616</v>
      </c>
      <c r="X369" s="99">
        <v>3.0408436170212769</v>
      </c>
      <c r="Y369" s="99"/>
      <c r="Z369" s="99">
        <v>70.117999999999995</v>
      </c>
      <c r="AA369" s="99">
        <v>118.12622500000001</v>
      </c>
      <c r="AB369" s="99">
        <v>74.806575000000009</v>
      </c>
      <c r="AC369" s="99">
        <v>0.15717575</v>
      </c>
      <c r="AD369" s="99">
        <v>0.101952</v>
      </c>
      <c r="AE369" s="99">
        <v>0.12429850000000001</v>
      </c>
      <c r="AF369" s="99">
        <v>10582.319074999999</v>
      </c>
      <c r="AG369" s="99">
        <v>6476.57485</v>
      </c>
      <c r="AH369" s="99">
        <v>992.55610000000001</v>
      </c>
      <c r="AI369" s="99"/>
      <c r="AJ369" s="99">
        <v>0.457175</v>
      </c>
      <c r="AK369" s="99">
        <v>3.6716250000000001</v>
      </c>
      <c r="AL369" s="111">
        <f t="shared" si="17"/>
        <v>0.150648</v>
      </c>
    </row>
    <row r="370" spans="1:38" x14ac:dyDescent="0.35">
      <c r="A370" s="14" t="s">
        <v>86</v>
      </c>
      <c r="B370" s="14">
        <v>2</v>
      </c>
      <c r="C370" s="98" t="s">
        <v>46</v>
      </c>
      <c r="D370" s="14">
        <v>1</v>
      </c>
      <c r="E370" s="14">
        <v>3186.4</v>
      </c>
      <c r="F370" s="14">
        <v>3187.2</v>
      </c>
      <c r="G370" s="99" t="str">
        <f t="shared" si="18"/>
        <v>R57S2</v>
      </c>
      <c r="H370" s="99">
        <f t="array" ref="H370">MIN(IF($G$2:$G$523 = G370,$E$2:$E$523,""))</f>
        <v>3186.4</v>
      </c>
      <c r="I370" s="99">
        <f t="array" ref="I370">MAX(IF($G$2:$G$523 = G370,$F$2:$F$523,""))</f>
        <v>3209.5</v>
      </c>
      <c r="J370" s="99" t="str">
        <f t="shared" si="16"/>
        <v>R57</v>
      </c>
      <c r="K370" s="99" t="s">
        <v>173</v>
      </c>
      <c r="L370" s="99"/>
      <c r="M370" s="99">
        <v>66.89688266666667</v>
      </c>
      <c r="N370" s="99">
        <v>120.5815066666666</v>
      </c>
      <c r="O370" s="99">
        <v>43.775627999999998</v>
      </c>
      <c r="P370" s="99">
        <v>5.3560826666666658E-2</v>
      </c>
      <c r="Q370" s="112">
        <v>2.8127786666666661E-2</v>
      </c>
      <c r="R370" s="99">
        <v>5.3773520000000019E-2</v>
      </c>
      <c r="S370" s="99">
        <v>10691.69126133333</v>
      </c>
      <c r="T370" s="99">
        <v>6921.8706626666672</v>
      </c>
      <c r="U370" s="113">
        <v>2356.7705613333328</v>
      </c>
      <c r="V370" s="99"/>
      <c r="W370" s="99">
        <v>0.83952133333333312</v>
      </c>
      <c r="X370" s="99">
        <v>4.2959906666666683</v>
      </c>
      <c r="Y370" s="99"/>
      <c r="Z370" s="99">
        <v>68.236500000000007</v>
      </c>
      <c r="AA370" s="99">
        <v>120.393</v>
      </c>
      <c r="AB370" s="99">
        <v>43.672849999999997</v>
      </c>
      <c r="AC370" s="99">
        <v>6.8327499999999999E-2</v>
      </c>
      <c r="AD370" s="99">
        <v>2.7792000000000001E-2</v>
      </c>
      <c r="AE370" s="99">
        <v>5.6444000000000001E-2</v>
      </c>
      <c r="AF370" s="99">
        <v>10655.547850000001</v>
      </c>
      <c r="AG370" s="99">
        <v>6790.0027</v>
      </c>
      <c r="AH370" s="99">
        <v>2363.3253500000001</v>
      </c>
      <c r="AI370" s="99"/>
      <c r="AJ370" s="99">
        <v>0.79720000000000002</v>
      </c>
      <c r="AK370" s="99">
        <v>3.9245999999999999</v>
      </c>
      <c r="AL370" s="111">
        <f t="shared" si="17"/>
        <v>6.8379333333333334E-2</v>
      </c>
    </row>
    <row r="371" spans="1:38" x14ac:dyDescent="0.35">
      <c r="A371" s="14" t="s">
        <v>86</v>
      </c>
      <c r="B371" s="14">
        <v>2</v>
      </c>
      <c r="C371" s="98" t="s">
        <v>46</v>
      </c>
      <c r="D371" s="14">
        <v>2</v>
      </c>
      <c r="E371" s="14">
        <v>3195</v>
      </c>
      <c r="F371" s="14">
        <v>3195.8</v>
      </c>
      <c r="G371" s="99" t="str">
        <f t="shared" si="18"/>
        <v>R57S2</v>
      </c>
      <c r="H371" s="99">
        <f t="array" ref="H371">MIN(IF($G$2:$G$523 = G371,$E$2:$E$523,""))</f>
        <v>3186.4</v>
      </c>
      <c r="I371" s="99">
        <f t="array" ref="I371">MAX(IF($G$2:$G$523 = G371,$F$2:$F$523,""))</f>
        <v>3209.5</v>
      </c>
      <c r="J371" s="99" t="str">
        <f t="shared" si="16"/>
        <v>R57</v>
      </c>
      <c r="K371" s="99" t="s">
        <v>173</v>
      </c>
      <c r="L371" s="99"/>
      <c r="M371" s="99">
        <v>66.89688266666667</v>
      </c>
      <c r="N371" s="99">
        <v>120.5815066666666</v>
      </c>
      <c r="O371" s="99">
        <v>43.775627999999998</v>
      </c>
      <c r="P371" s="99">
        <v>5.3560826666666658E-2</v>
      </c>
      <c r="Q371" s="99">
        <v>2.8127786666666661E-2</v>
      </c>
      <c r="R371" s="99">
        <v>5.3773520000000019E-2</v>
      </c>
      <c r="S371" s="99">
        <v>10691.69126133333</v>
      </c>
      <c r="T371" s="99">
        <v>6921.8706626666672</v>
      </c>
      <c r="U371" s="99">
        <v>2356.7705613333328</v>
      </c>
      <c r="V371" s="99"/>
      <c r="W371" s="99">
        <v>0.83952133333333312</v>
      </c>
      <c r="X371" s="99">
        <v>4.2959906666666683</v>
      </c>
      <c r="Y371" s="99"/>
      <c r="Z371" s="99">
        <v>76.69319999999999</v>
      </c>
      <c r="AA371" s="99">
        <v>133.63069999999999</v>
      </c>
      <c r="AB371" s="99">
        <v>38.339950000000002</v>
      </c>
      <c r="AC371" s="99">
        <v>3.3302499999999999E-2</v>
      </c>
      <c r="AD371" s="99">
        <v>-7.9500000000000008E-5</v>
      </c>
      <c r="AE371" s="99">
        <v>2.8829E-2</v>
      </c>
      <c r="AF371" s="99">
        <v>10691.450650000001</v>
      </c>
      <c r="AG371" s="99">
        <v>6727.4423499999994</v>
      </c>
      <c r="AH371" s="99">
        <v>3081.7869999999998</v>
      </c>
      <c r="AI371" s="99"/>
      <c r="AJ371" s="99">
        <v>0.90064999999999995</v>
      </c>
      <c r="AK371" s="99">
        <v>2.83955</v>
      </c>
      <c r="AL371" s="111">
        <f t="shared" si="17"/>
        <v>6.8379333333333334E-2</v>
      </c>
    </row>
    <row r="372" spans="1:38" x14ac:dyDescent="0.35">
      <c r="A372" s="14" t="s">
        <v>86</v>
      </c>
      <c r="B372" s="14">
        <v>2</v>
      </c>
      <c r="C372" s="98" t="s">
        <v>46</v>
      </c>
      <c r="D372" s="14">
        <v>3</v>
      </c>
      <c r="E372" s="14">
        <v>3208</v>
      </c>
      <c r="F372" s="14">
        <v>3209.5</v>
      </c>
      <c r="G372" s="99" t="str">
        <f t="shared" si="18"/>
        <v>R57S2</v>
      </c>
      <c r="H372" s="99">
        <f t="array" ref="H372">MIN(IF($G$2:$G$523 = G372,$E$2:$E$523,""))</f>
        <v>3186.4</v>
      </c>
      <c r="I372" s="99">
        <f t="array" ref="I372">MAX(IF($G$2:$G$523 = G372,$F$2:$F$523,""))</f>
        <v>3209.5</v>
      </c>
      <c r="J372" s="99" t="str">
        <f t="shared" si="16"/>
        <v>R57</v>
      </c>
      <c r="K372" s="99" t="s">
        <v>173</v>
      </c>
      <c r="L372" s="99"/>
      <c r="M372" s="99">
        <v>66.89688266666667</v>
      </c>
      <c r="N372" s="99">
        <v>120.5815066666666</v>
      </c>
      <c r="O372" s="99">
        <v>43.775627999999998</v>
      </c>
      <c r="P372" s="99">
        <v>5.3560826666666658E-2</v>
      </c>
      <c r="Q372" s="99">
        <v>2.8127786666666661E-2</v>
      </c>
      <c r="R372" s="99">
        <v>5.3773520000000019E-2</v>
      </c>
      <c r="S372" s="99">
        <v>10691.69126133333</v>
      </c>
      <c r="T372" s="99">
        <v>6921.8706626666672</v>
      </c>
      <c r="U372" s="99">
        <v>2356.7705613333328</v>
      </c>
      <c r="V372" s="99"/>
      <c r="W372" s="99">
        <v>0.83952133333333312</v>
      </c>
      <c r="X372" s="99">
        <v>4.2959906666666683</v>
      </c>
      <c r="Y372" s="99"/>
      <c r="Z372" s="99">
        <v>73.423379999999995</v>
      </c>
      <c r="AA372" s="99">
        <v>140.80274</v>
      </c>
      <c r="AB372" s="99">
        <v>20.793900000000001</v>
      </c>
      <c r="AC372" s="99">
        <v>0.185805</v>
      </c>
      <c r="AD372" s="99">
        <v>3.6429999999999997E-2</v>
      </c>
      <c r="AE372" s="99">
        <v>0.119865</v>
      </c>
      <c r="AF372" s="99">
        <v>10715.7199</v>
      </c>
      <c r="AG372" s="99">
        <v>7261.4386799999993</v>
      </c>
      <c r="AH372" s="99">
        <v>2128.8007600000001</v>
      </c>
      <c r="AI372" s="99"/>
      <c r="AJ372" s="99">
        <v>0.48042000000000001</v>
      </c>
      <c r="AK372" s="99">
        <v>2.8823799999999999</v>
      </c>
      <c r="AL372" s="111">
        <f t="shared" si="17"/>
        <v>6.8379333333333334E-2</v>
      </c>
    </row>
    <row r="373" spans="1:38" x14ac:dyDescent="0.35">
      <c r="A373" s="14" t="s">
        <v>86</v>
      </c>
      <c r="B373" s="14">
        <v>1</v>
      </c>
      <c r="C373" s="98" t="s">
        <v>45</v>
      </c>
      <c r="D373" s="14">
        <v>1</v>
      </c>
      <c r="E373" s="14">
        <v>3355.6</v>
      </c>
      <c r="F373" s="14">
        <v>3356.4</v>
      </c>
      <c r="G373" s="99" t="str">
        <f t="shared" si="18"/>
        <v>R57S1</v>
      </c>
      <c r="H373" s="99">
        <f t="array" ref="H373">MIN(IF($G$2:$G$523 = G373,$E$2:$E$523,""))</f>
        <v>3355.6</v>
      </c>
      <c r="I373" s="99">
        <f t="array" ref="I373">MAX(IF($G$2:$G$523 = G373,$F$2:$F$523,""))</f>
        <v>3427.8</v>
      </c>
      <c r="J373" s="99" t="str">
        <f t="shared" si="16"/>
        <v>R57</v>
      </c>
      <c r="K373" s="99" t="s">
        <v>173</v>
      </c>
      <c r="L373" s="99"/>
      <c r="M373" s="99">
        <v>61.750686919831253</v>
      </c>
      <c r="N373" s="99">
        <v>114.08252616033759</v>
      </c>
      <c r="O373" s="99">
        <v>37.505950632911407</v>
      </c>
      <c r="P373" s="99">
        <v>3.9121556962025322E-2</v>
      </c>
      <c r="Q373" s="112">
        <v>4.2476734177215203E-2</v>
      </c>
      <c r="R373" s="99">
        <v>8.9638763713080105E-2</v>
      </c>
      <c r="S373" s="99">
        <v>11421.214360337541</v>
      </c>
      <c r="T373" s="99">
        <v>7354.4667721518999</v>
      </c>
      <c r="U373" s="113">
        <v>2008.9378004219409</v>
      </c>
      <c r="V373" s="99"/>
      <c r="W373" s="99">
        <v>0.6692054852320678</v>
      </c>
      <c r="X373" s="99">
        <v>5.1270054852320648</v>
      </c>
      <c r="Y373" s="99"/>
      <c r="Z373" s="99">
        <v>65.810100000000006</v>
      </c>
      <c r="AA373" s="99">
        <v>122.98855</v>
      </c>
      <c r="AB373" s="99">
        <v>26.95365</v>
      </c>
      <c r="AC373" s="99">
        <v>0.16688</v>
      </c>
      <c r="AD373" s="99">
        <v>7.5809000000000001E-2</v>
      </c>
      <c r="AE373" s="99">
        <v>0.11217050000000001</v>
      </c>
      <c r="AF373" s="99">
        <v>11280.885249999999</v>
      </c>
      <c r="AG373" s="99">
        <v>7371.73315</v>
      </c>
      <c r="AH373" s="99">
        <v>1358.3181</v>
      </c>
      <c r="AI373" s="99"/>
      <c r="AJ373" s="99">
        <v>0.49359999999999998</v>
      </c>
      <c r="AK373" s="99">
        <v>3.984</v>
      </c>
      <c r="AL373" s="111">
        <f t="shared" si="17"/>
        <v>0.12599533333333335</v>
      </c>
    </row>
    <row r="374" spans="1:38" x14ac:dyDescent="0.35">
      <c r="A374" s="14" t="s">
        <v>86</v>
      </c>
      <c r="B374" s="14">
        <v>1</v>
      </c>
      <c r="C374" s="98" t="s">
        <v>45</v>
      </c>
      <c r="D374" s="14">
        <v>2</v>
      </c>
      <c r="E374" s="14">
        <v>3377</v>
      </c>
      <c r="F374" s="14">
        <v>3377.8</v>
      </c>
      <c r="G374" s="99" t="str">
        <f t="shared" si="18"/>
        <v>R57S1</v>
      </c>
      <c r="H374" s="99">
        <f t="array" ref="H374">MIN(IF($G$2:$G$523 = G374,$E$2:$E$523,""))</f>
        <v>3355.6</v>
      </c>
      <c r="I374" s="99">
        <f t="array" ref="I374">MAX(IF($G$2:$G$523 = G374,$F$2:$F$523,""))</f>
        <v>3427.8</v>
      </c>
      <c r="J374" s="99" t="str">
        <f t="shared" si="16"/>
        <v>R57</v>
      </c>
      <c r="K374" s="99" t="s">
        <v>173</v>
      </c>
      <c r="L374" s="99"/>
      <c r="M374" s="99">
        <v>61.750686919831253</v>
      </c>
      <c r="N374" s="99">
        <v>114.08252616033759</v>
      </c>
      <c r="O374" s="99">
        <v>37.505950632911407</v>
      </c>
      <c r="P374" s="99">
        <v>3.9121556962025322E-2</v>
      </c>
      <c r="Q374" s="99">
        <v>4.2476734177215203E-2</v>
      </c>
      <c r="R374" s="99">
        <v>8.9638763713080105E-2</v>
      </c>
      <c r="S374" s="99">
        <v>11421.214360337541</v>
      </c>
      <c r="T374" s="99">
        <v>7354.4667721518999</v>
      </c>
      <c r="U374" s="99">
        <v>2008.9378004219409</v>
      </c>
      <c r="V374" s="99"/>
      <c r="W374" s="99">
        <v>0.6692054852320678</v>
      </c>
      <c r="X374" s="99">
        <v>5.1270054852320648</v>
      </c>
      <c r="Y374" s="99"/>
      <c r="Z374" s="99">
        <v>60.571233333333339</v>
      </c>
      <c r="AA374" s="99">
        <v>122.51779999999999</v>
      </c>
      <c r="AB374" s="99">
        <v>36.213433333333327</v>
      </c>
      <c r="AC374" s="99">
        <v>0.17125433333333329</v>
      </c>
      <c r="AD374" s="99">
        <v>5.8416999999999997E-2</v>
      </c>
      <c r="AE374" s="99">
        <v>0.1140616666666667</v>
      </c>
      <c r="AF374" s="99">
        <v>11342.49803333333</v>
      </c>
      <c r="AG374" s="99">
        <v>7811.3640666666661</v>
      </c>
      <c r="AH374" s="99">
        <v>1655.2035333333331</v>
      </c>
      <c r="AI374" s="99"/>
      <c r="AJ374" s="99">
        <v>0.48633333333333328</v>
      </c>
      <c r="AK374" s="99">
        <v>4.0438999999999998</v>
      </c>
      <c r="AL374" s="111">
        <f t="shared" si="17"/>
        <v>0.12599533333333335</v>
      </c>
    </row>
    <row r="375" spans="1:38" x14ac:dyDescent="0.35">
      <c r="A375" s="14" t="s">
        <v>86</v>
      </c>
      <c r="B375" s="14">
        <v>1</v>
      </c>
      <c r="C375" s="98" t="s">
        <v>45</v>
      </c>
      <c r="D375" s="14">
        <v>3</v>
      </c>
      <c r="E375" s="14">
        <v>3403.5</v>
      </c>
      <c r="F375" s="14">
        <v>3404.3</v>
      </c>
      <c r="G375" s="99" t="str">
        <f t="shared" si="18"/>
        <v>R57S1</v>
      </c>
      <c r="H375" s="99">
        <f t="array" ref="H375">MIN(IF($G$2:$G$523 = G375,$E$2:$E$523,""))</f>
        <v>3355.6</v>
      </c>
      <c r="I375" s="99">
        <f t="array" ref="I375">MAX(IF($G$2:$G$523 = G375,$F$2:$F$523,""))</f>
        <v>3427.8</v>
      </c>
      <c r="J375" s="99" t="str">
        <f t="shared" si="16"/>
        <v>R57</v>
      </c>
      <c r="K375" s="99" t="s">
        <v>173</v>
      </c>
      <c r="L375" s="99"/>
      <c r="M375" s="99">
        <v>61.750686919831253</v>
      </c>
      <c r="N375" s="99">
        <v>114.08252616033759</v>
      </c>
      <c r="O375" s="99">
        <v>37.505950632911407</v>
      </c>
      <c r="P375" s="99">
        <v>3.9121556962025322E-2</v>
      </c>
      <c r="Q375" s="99">
        <v>4.2476734177215203E-2</v>
      </c>
      <c r="R375" s="99">
        <v>8.9638763713080105E-2</v>
      </c>
      <c r="S375" s="99">
        <v>11421.214360337541</v>
      </c>
      <c r="T375" s="99">
        <v>7354.4667721518999</v>
      </c>
      <c r="U375" s="99">
        <v>2008.9378004219409</v>
      </c>
      <c r="V375" s="99"/>
      <c r="W375" s="99">
        <v>0.6692054852320678</v>
      </c>
      <c r="X375" s="99">
        <v>5.1270054852320648</v>
      </c>
      <c r="Y375" s="99"/>
      <c r="Z375" s="99">
        <v>71.967600000000004</v>
      </c>
      <c r="AA375" s="99">
        <v>125.2221</v>
      </c>
      <c r="AB375" s="99">
        <v>53.351300000000002</v>
      </c>
      <c r="AC375" s="99">
        <v>0.26307550000000002</v>
      </c>
      <c r="AD375" s="99">
        <v>9.1693500000000011E-2</v>
      </c>
      <c r="AE375" s="99">
        <v>0.1539075</v>
      </c>
      <c r="AF375" s="99">
        <v>11485.83005</v>
      </c>
      <c r="AG375" s="99">
        <v>6999.3249500000002</v>
      </c>
      <c r="AH375" s="99">
        <v>1118.6004</v>
      </c>
      <c r="AI375" s="99"/>
      <c r="AJ375" s="99">
        <v>0.38350000000000001</v>
      </c>
      <c r="AK375" s="99">
        <v>3.46835</v>
      </c>
      <c r="AL375" s="111">
        <f t="shared" si="17"/>
        <v>0.12599533333333335</v>
      </c>
    </row>
    <row r="376" spans="1:38" x14ac:dyDescent="0.35">
      <c r="A376" s="14" t="s">
        <v>86</v>
      </c>
      <c r="B376" s="14">
        <v>1</v>
      </c>
      <c r="C376" s="98" t="s">
        <v>45</v>
      </c>
      <c r="D376" s="14">
        <v>4</v>
      </c>
      <c r="E376" s="14">
        <v>3427</v>
      </c>
      <c r="F376" s="14">
        <v>3427.8</v>
      </c>
      <c r="G376" s="99" t="str">
        <f t="shared" si="18"/>
        <v>R57S1</v>
      </c>
      <c r="H376" s="99">
        <f t="array" ref="H376">MIN(IF($G$2:$G$523 = G376,$E$2:$E$523,""))</f>
        <v>3355.6</v>
      </c>
      <c r="I376" s="99">
        <f t="array" ref="I376">MAX(IF($G$2:$G$523 = G376,$F$2:$F$523,""))</f>
        <v>3427.8</v>
      </c>
      <c r="J376" s="99" t="str">
        <f t="shared" si="16"/>
        <v>R57</v>
      </c>
      <c r="K376" s="99" t="s">
        <v>173</v>
      </c>
      <c r="L376" s="99"/>
      <c r="M376" s="99">
        <v>61.750686919831253</v>
      </c>
      <c r="N376" s="99">
        <v>114.08252616033759</v>
      </c>
      <c r="O376" s="99">
        <v>37.505950632911407</v>
      </c>
      <c r="P376" s="99">
        <v>3.9121556962025322E-2</v>
      </c>
      <c r="Q376" s="99">
        <v>4.2476734177215203E-2</v>
      </c>
      <c r="R376" s="99">
        <v>8.9638763713080105E-2</v>
      </c>
      <c r="S376" s="99">
        <v>11421.214360337541</v>
      </c>
      <c r="T376" s="99">
        <v>7354.4667721518999</v>
      </c>
      <c r="U376" s="99">
        <v>2008.9378004219409</v>
      </c>
      <c r="V376" s="99"/>
      <c r="W376" s="99">
        <v>0.6692054852320678</v>
      </c>
      <c r="X376" s="99">
        <v>5.1270054852320648</v>
      </c>
      <c r="Y376" s="99"/>
      <c r="Z376" s="99">
        <v>66.973300000000009</v>
      </c>
      <c r="AA376" s="99">
        <v>123.6275666666667</v>
      </c>
      <c r="AB376" s="99">
        <v>25.682433333333339</v>
      </c>
      <c r="AC376" s="99">
        <v>1.9085000000000001E-2</v>
      </c>
      <c r="AD376" s="99">
        <v>7.8445000000000001E-2</v>
      </c>
      <c r="AE376" s="99">
        <v>0.1238416666666667</v>
      </c>
      <c r="AF376" s="99">
        <v>11557.675466666669</v>
      </c>
      <c r="AG376" s="99">
        <v>7409.0831666666663</v>
      </c>
      <c r="AH376" s="99">
        <v>1331.458266666667</v>
      </c>
      <c r="AI376" s="99"/>
      <c r="AJ376" s="99">
        <v>0.63980000000000004</v>
      </c>
      <c r="AK376" s="99">
        <v>4.0202</v>
      </c>
      <c r="AL376" s="111">
        <f t="shared" si="17"/>
        <v>0.12599533333333335</v>
      </c>
    </row>
    <row r="377" spans="1:38" x14ac:dyDescent="0.35">
      <c r="A377" s="14" t="s">
        <v>87</v>
      </c>
      <c r="B377" s="13">
        <v>2</v>
      </c>
      <c r="C377" s="98" t="s">
        <v>45</v>
      </c>
      <c r="D377" s="14">
        <v>1</v>
      </c>
      <c r="E377" s="13">
        <v>3419.5</v>
      </c>
      <c r="F377" s="13">
        <v>3420.5</v>
      </c>
      <c r="G377" s="99" t="str">
        <f t="shared" si="18"/>
        <v>R58S2</v>
      </c>
      <c r="H377" s="99">
        <f t="array" ref="H377">MIN(IF($G$2:$G$523 = G377,$E$2:$E$523,""))</f>
        <v>3419.5</v>
      </c>
      <c r="I377" s="99">
        <f t="array" ref="I377">MAX(IF($G$2:$G$523 = G377,$F$2:$F$523,""))</f>
        <v>3441.8</v>
      </c>
      <c r="J377" s="99" t="str">
        <f t="shared" si="16"/>
        <v>R58</v>
      </c>
      <c r="K377" s="99" t="s">
        <v>174</v>
      </c>
      <c r="L377" s="99">
        <v>2.686136486486487</v>
      </c>
      <c r="M377" s="99">
        <v>64.634268918918906</v>
      </c>
      <c r="N377" s="99">
        <v>116.72381891891889</v>
      </c>
      <c r="O377" s="99">
        <v>35.738878378378367</v>
      </c>
      <c r="P377" s="99">
        <v>0.19342722972972981</v>
      </c>
      <c r="Q377" s="112">
        <v>2.4853243243243232E-2</v>
      </c>
      <c r="R377" s="99">
        <v>6.4344729729729724E-2</v>
      </c>
      <c r="S377" s="99">
        <v>11406.31585675675</v>
      </c>
      <c r="T377" s="99">
        <v>7204.8383972972988</v>
      </c>
      <c r="U377" s="113">
        <v>2443.275544594595</v>
      </c>
      <c r="V377" s="99"/>
      <c r="W377" s="99">
        <v>0.56638513513513533</v>
      </c>
      <c r="X377" s="99">
        <v>5.2673351351351352</v>
      </c>
      <c r="Y377" s="99">
        <v>2.6820750000000002</v>
      </c>
      <c r="Z377" s="99">
        <v>66.268900000000002</v>
      </c>
      <c r="AA377" s="99">
        <v>122.76035</v>
      </c>
      <c r="AB377" s="99">
        <v>24.209849999999999</v>
      </c>
      <c r="AC377" s="99">
        <v>0.17282025000000001</v>
      </c>
      <c r="AD377" s="99">
        <v>4.6769249999999998E-2</v>
      </c>
      <c r="AE377" s="99">
        <v>0.11460275</v>
      </c>
      <c r="AF377" s="99">
        <v>11355.316175</v>
      </c>
      <c r="AG377" s="99">
        <v>7348.6828500000001</v>
      </c>
      <c r="AH377" s="99">
        <v>1914.5895499999999</v>
      </c>
      <c r="AI377" s="99"/>
      <c r="AJ377" s="99">
        <v>0.47860000000000003</v>
      </c>
      <c r="AK377" s="99">
        <v>3.9528249999999998</v>
      </c>
      <c r="AL377" s="111">
        <f t="shared" si="17"/>
        <v>0.104618</v>
      </c>
    </row>
    <row r="378" spans="1:38" x14ac:dyDescent="0.35">
      <c r="A378" s="14" t="s">
        <v>87</v>
      </c>
      <c r="B378" s="13">
        <v>2</v>
      </c>
      <c r="C378" s="98" t="s">
        <v>45</v>
      </c>
      <c r="D378" s="14">
        <v>2</v>
      </c>
      <c r="E378" s="13">
        <v>3427.2</v>
      </c>
      <c r="F378" s="13">
        <v>3428.2</v>
      </c>
      <c r="G378" s="99" t="str">
        <f t="shared" si="18"/>
        <v>R58S2</v>
      </c>
      <c r="H378" s="99">
        <f t="array" ref="H378">MIN(IF($G$2:$G$523 = G378,$E$2:$E$523,""))</f>
        <v>3419.5</v>
      </c>
      <c r="I378" s="99">
        <f t="array" ref="I378">MAX(IF($G$2:$G$523 = G378,$F$2:$F$523,""))</f>
        <v>3441.8</v>
      </c>
      <c r="J378" s="99" t="str">
        <f t="shared" si="16"/>
        <v>R58</v>
      </c>
      <c r="K378" s="99" t="s">
        <v>174</v>
      </c>
      <c r="L378" s="99">
        <v>2.686136486486487</v>
      </c>
      <c r="M378" s="99">
        <v>64.634268918918906</v>
      </c>
      <c r="N378" s="99">
        <v>116.72381891891889</v>
      </c>
      <c r="O378" s="99">
        <v>35.738878378378367</v>
      </c>
      <c r="P378" s="99">
        <v>0.19342722972972981</v>
      </c>
      <c r="Q378" s="99">
        <v>2.4853243243243232E-2</v>
      </c>
      <c r="R378" s="99">
        <v>6.4344729729729724E-2</v>
      </c>
      <c r="S378" s="99">
        <v>11406.31585675675</v>
      </c>
      <c r="T378" s="99">
        <v>7204.8383972972988</v>
      </c>
      <c r="U378" s="99">
        <v>2443.275544594595</v>
      </c>
      <c r="V378" s="99"/>
      <c r="W378" s="99">
        <v>0.56638513513513533</v>
      </c>
      <c r="X378" s="99">
        <v>5.2673351351351352</v>
      </c>
      <c r="Y378" s="99">
        <v>2.5977333333333328</v>
      </c>
      <c r="Z378" s="99">
        <v>68.324833333333331</v>
      </c>
      <c r="AA378" s="99">
        <v>124.5663</v>
      </c>
      <c r="AB378" s="99">
        <v>34.395200000000003</v>
      </c>
      <c r="AC378" s="99">
        <v>0.28672166666666671</v>
      </c>
      <c r="AD378" s="99">
        <v>4.1533999999999988E-2</v>
      </c>
      <c r="AE378" s="99">
        <v>0.13258800000000001</v>
      </c>
      <c r="AF378" s="99">
        <v>11391.78223333333</v>
      </c>
      <c r="AG378" s="99">
        <v>7257.5692000000008</v>
      </c>
      <c r="AH378" s="99">
        <v>1997.3589999999999</v>
      </c>
      <c r="AI378" s="99"/>
      <c r="AJ378" s="99">
        <v>0.37356666666666671</v>
      </c>
      <c r="AK378" s="99">
        <v>3.6863333333333341</v>
      </c>
      <c r="AL378" s="111">
        <f t="shared" si="17"/>
        <v>0.104618</v>
      </c>
    </row>
    <row r="379" spans="1:38" x14ac:dyDescent="0.35">
      <c r="A379" s="14" t="s">
        <v>87</v>
      </c>
      <c r="B379" s="13">
        <v>2</v>
      </c>
      <c r="C379" s="98" t="s">
        <v>45</v>
      </c>
      <c r="D379" s="14">
        <v>3</v>
      </c>
      <c r="E379" s="13">
        <v>3440.8</v>
      </c>
      <c r="F379" s="13">
        <v>3441.8</v>
      </c>
      <c r="G379" s="99" t="str">
        <f t="shared" si="18"/>
        <v>R58S2</v>
      </c>
      <c r="H379" s="99">
        <f t="array" ref="H379">MIN(IF($G$2:$G$523 = G379,$E$2:$E$523,""))</f>
        <v>3419.5</v>
      </c>
      <c r="I379" s="99">
        <f t="array" ref="I379">MAX(IF($G$2:$G$523 = G379,$F$2:$F$523,""))</f>
        <v>3441.8</v>
      </c>
      <c r="J379" s="99" t="str">
        <f t="shared" si="16"/>
        <v>R58</v>
      </c>
      <c r="K379" s="99" t="s">
        <v>174</v>
      </c>
      <c r="L379" s="99">
        <v>2.686136486486487</v>
      </c>
      <c r="M379" s="99">
        <v>64.634268918918906</v>
      </c>
      <c r="N379" s="99">
        <v>116.72381891891889</v>
      </c>
      <c r="O379" s="99">
        <v>35.738878378378367</v>
      </c>
      <c r="P379" s="99">
        <v>0.19342722972972981</v>
      </c>
      <c r="Q379" s="99">
        <v>2.4853243243243232E-2</v>
      </c>
      <c r="R379" s="99">
        <v>6.4344729729729724E-2</v>
      </c>
      <c r="S379" s="99">
        <v>11406.31585675675</v>
      </c>
      <c r="T379" s="99">
        <v>7204.8383972972988</v>
      </c>
      <c r="U379" s="99">
        <v>2443.275544594595</v>
      </c>
      <c r="V379" s="99"/>
      <c r="W379" s="99">
        <v>0.56638513513513533</v>
      </c>
      <c r="X379" s="99">
        <v>5.2673351351351352</v>
      </c>
      <c r="Y379" s="99">
        <v>2.5952000000000002</v>
      </c>
      <c r="Z379" s="99">
        <v>68.701475000000002</v>
      </c>
      <c r="AA379" s="99">
        <v>118.07835</v>
      </c>
      <c r="AB379" s="99">
        <v>46.395924999999998</v>
      </c>
      <c r="AC379" s="99">
        <v>0.28950074999999997</v>
      </c>
      <c r="AD379" s="99">
        <v>4.1369000000000003E-2</v>
      </c>
      <c r="AE379" s="99">
        <v>6.6663250000000007E-2</v>
      </c>
      <c r="AF379" s="99">
        <v>11465.222425</v>
      </c>
      <c r="AG379" s="99">
        <v>6903.2297500000004</v>
      </c>
      <c r="AH379" s="99">
        <v>2001.3828249999999</v>
      </c>
      <c r="AI379" s="99"/>
      <c r="AJ379" s="99">
        <v>0.3649</v>
      </c>
      <c r="AK379" s="99">
        <v>3.9687000000000001</v>
      </c>
      <c r="AL379" s="111">
        <f t="shared" si="17"/>
        <v>0.104618</v>
      </c>
    </row>
    <row r="380" spans="1:38" x14ac:dyDescent="0.35">
      <c r="A380" s="14" t="s">
        <v>87</v>
      </c>
      <c r="B380" s="13">
        <v>1</v>
      </c>
      <c r="C380" s="98" t="s">
        <v>45</v>
      </c>
      <c r="D380" s="14">
        <v>1</v>
      </c>
      <c r="E380" s="13">
        <v>3479.8</v>
      </c>
      <c r="F380" s="13">
        <v>3480.6</v>
      </c>
      <c r="G380" s="99" t="str">
        <f t="shared" si="18"/>
        <v>R58S1</v>
      </c>
      <c r="H380" s="99">
        <f t="array" ref="H380">MIN(IF($G$2:$G$523 = G380,$E$2:$E$523,""))</f>
        <v>3479.8</v>
      </c>
      <c r="I380" s="99">
        <f t="array" ref="I380">MAX(IF($G$2:$G$523 = G380,$F$2:$F$523,""))</f>
        <v>3547.8</v>
      </c>
      <c r="J380" s="99" t="str">
        <f t="shared" si="16"/>
        <v>R58</v>
      </c>
      <c r="K380" s="99" t="s">
        <v>174</v>
      </c>
      <c r="L380" s="99">
        <v>2.7834802690582952</v>
      </c>
      <c r="M380" s="99"/>
      <c r="N380" s="99">
        <v>115.3751520179373</v>
      </c>
      <c r="O380" s="99">
        <v>27.983311659192811</v>
      </c>
      <c r="P380" s="99">
        <v>3.5003439461883397E-2</v>
      </c>
      <c r="Q380" s="112">
        <v>2.3626609865470861E-2</v>
      </c>
      <c r="R380" s="99">
        <v>5.8502340807174869E-2</v>
      </c>
      <c r="S380" s="99">
        <v>11730.72925695067</v>
      </c>
      <c r="T380" s="99">
        <v>7558.8300497757864</v>
      </c>
      <c r="U380" s="113">
        <v>2509.2831636771311</v>
      </c>
      <c r="V380" s="99"/>
      <c r="W380" s="99">
        <v>0.7623789237668166</v>
      </c>
      <c r="X380" s="99">
        <v>5.3077313901345304</v>
      </c>
      <c r="Y380" s="99">
        <v>2.7195333333333331</v>
      </c>
      <c r="Z380" s="99">
        <v>60.961900000000007</v>
      </c>
      <c r="AA380" s="99">
        <v>114.3615666666667</v>
      </c>
      <c r="AB380" s="99">
        <v>34.542633333333328</v>
      </c>
      <c r="AC380" s="99">
        <v>0.12579399999999999</v>
      </c>
      <c r="AD380" s="99">
        <v>2.5152000000000001E-2</v>
      </c>
      <c r="AE380" s="99">
        <v>7.4048333333333341E-2</v>
      </c>
      <c r="AF380" s="99">
        <v>11594.226233333329</v>
      </c>
      <c r="AG380" s="99">
        <v>7521.7663000000002</v>
      </c>
      <c r="AH380" s="99">
        <v>2398.642033333334</v>
      </c>
      <c r="AI380" s="99"/>
      <c r="AJ380" s="99">
        <v>0.53366666666666662</v>
      </c>
      <c r="AK380" s="99">
        <v>4.8709666666666669</v>
      </c>
      <c r="AL380" s="111">
        <f t="shared" si="17"/>
        <v>0.13306045833333333</v>
      </c>
    </row>
    <row r="381" spans="1:38" x14ac:dyDescent="0.35">
      <c r="A381" s="14" t="s">
        <v>87</v>
      </c>
      <c r="B381" s="13">
        <v>1</v>
      </c>
      <c r="C381" s="98" t="s">
        <v>45</v>
      </c>
      <c r="D381" s="14">
        <v>2</v>
      </c>
      <c r="E381" s="13">
        <v>3510.2</v>
      </c>
      <c r="F381" s="13">
        <v>3511</v>
      </c>
      <c r="G381" s="99" t="str">
        <f t="shared" si="18"/>
        <v>R58S1</v>
      </c>
      <c r="H381" s="99">
        <f t="array" ref="H381">MIN(IF($G$2:$G$523 = G381,$E$2:$E$523,""))</f>
        <v>3479.8</v>
      </c>
      <c r="I381" s="99">
        <f t="array" ref="I381">MAX(IF($G$2:$G$523 = G381,$F$2:$F$523,""))</f>
        <v>3547.8</v>
      </c>
      <c r="J381" s="99" t="str">
        <f t="shared" si="16"/>
        <v>R58</v>
      </c>
      <c r="K381" s="99" t="s">
        <v>174</v>
      </c>
      <c r="L381" s="99">
        <v>2.7834802690582952</v>
      </c>
      <c r="M381" s="99"/>
      <c r="N381" s="99">
        <v>115.3751520179373</v>
      </c>
      <c r="O381" s="99">
        <v>27.983311659192811</v>
      </c>
      <c r="P381" s="99">
        <v>3.5003439461883397E-2</v>
      </c>
      <c r="Q381" s="99">
        <v>2.3626609865470861E-2</v>
      </c>
      <c r="R381" s="99">
        <v>5.8502340807174869E-2</v>
      </c>
      <c r="S381" s="99">
        <v>11730.72925695067</v>
      </c>
      <c r="T381" s="99">
        <v>7558.8300497757864</v>
      </c>
      <c r="U381" s="99">
        <v>2509.2831636771311</v>
      </c>
      <c r="V381" s="99"/>
      <c r="W381" s="99">
        <v>0.7623789237668166</v>
      </c>
      <c r="X381" s="99">
        <v>5.3077313901345304</v>
      </c>
      <c r="Y381" s="99">
        <v>2.6017666666666668</v>
      </c>
      <c r="Z381" s="99">
        <v>67.128533333333337</v>
      </c>
      <c r="AA381" s="99">
        <v>118.6281</v>
      </c>
      <c r="AB381" s="99">
        <v>30.13636666666666</v>
      </c>
      <c r="AC381" s="99">
        <v>0.28058766666666668</v>
      </c>
      <c r="AD381" s="99">
        <v>3.4602666666666657E-2</v>
      </c>
      <c r="AE381" s="99">
        <v>7.6763999999999999E-2</v>
      </c>
      <c r="AF381" s="99">
        <v>11736.947899999999</v>
      </c>
      <c r="AG381" s="99">
        <v>7181.7132333333329</v>
      </c>
      <c r="AH381" s="99">
        <v>2151.6422666666658</v>
      </c>
      <c r="AI381" s="99"/>
      <c r="AJ381" s="99">
        <v>0.37030000000000002</v>
      </c>
      <c r="AK381" s="99">
        <v>4.0085666666666668</v>
      </c>
      <c r="AL381" s="111">
        <f t="shared" si="17"/>
        <v>0.13306045833333333</v>
      </c>
    </row>
    <row r="382" spans="1:38" x14ac:dyDescent="0.35">
      <c r="A382" s="14" t="s">
        <v>87</v>
      </c>
      <c r="B382" s="13">
        <v>1</v>
      </c>
      <c r="C382" s="98" t="s">
        <v>45</v>
      </c>
      <c r="D382" s="14">
        <v>3</v>
      </c>
      <c r="E382" s="13">
        <v>3530</v>
      </c>
      <c r="F382" s="13">
        <v>3530.6</v>
      </c>
      <c r="G382" s="99" t="str">
        <f t="shared" si="18"/>
        <v>R58S1</v>
      </c>
      <c r="H382" s="99">
        <f t="array" ref="H382">MIN(IF($G$2:$G$523 = G382,$E$2:$E$523,""))</f>
        <v>3479.8</v>
      </c>
      <c r="I382" s="99">
        <f t="array" ref="I382">MAX(IF($G$2:$G$523 = G382,$F$2:$F$523,""))</f>
        <v>3547.8</v>
      </c>
      <c r="J382" s="99" t="str">
        <f t="shared" si="16"/>
        <v>R58</v>
      </c>
      <c r="K382" s="99" t="s">
        <v>174</v>
      </c>
      <c r="L382" s="99">
        <v>2.7834802690582952</v>
      </c>
      <c r="M382" s="99"/>
      <c r="N382" s="99">
        <v>115.3751520179373</v>
      </c>
      <c r="O382" s="99">
        <v>27.983311659192811</v>
      </c>
      <c r="P382" s="99">
        <v>3.5003439461883397E-2</v>
      </c>
      <c r="Q382" s="99">
        <v>2.3626609865470861E-2</v>
      </c>
      <c r="R382" s="99">
        <v>5.8502340807174869E-2</v>
      </c>
      <c r="S382" s="99">
        <v>11730.72925695067</v>
      </c>
      <c r="T382" s="99">
        <v>7558.8300497757864</v>
      </c>
      <c r="U382" s="99">
        <v>2509.2831636771311</v>
      </c>
      <c r="V382" s="99"/>
      <c r="W382" s="99">
        <v>0.7623789237668166</v>
      </c>
      <c r="X382" s="99">
        <v>5.3077313901345304</v>
      </c>
      <c r="Y382" s="99">
        <v>2.7323499999999998</v>
      </c>
      <c r="Z382" s="99">
        <v>70.274249999999995</v>
      </c>
      <c r="AA382" s="99">
        <v>131.11985000000001</v>
      </c>
      <c r="AB382" s="99">
        <v>13.135199999999999</v>
      </c>
      <c r="AC382" s="99">
        <v>8.58405E-2</v>
      </c>
      <c r="AD382" s="99">
        <v>0.13337499999999999</v>
      </c>
      <c r="AE382" s="99">
        <v>0.20107800000000001</v>
      </c>
      <c r="AF382" s="99">
        <v>11799.188</v>
      </c>
      <c r="AG382" s="99">
        <v>7561.3374000000003</v>
      </c>
      <c r="AH382" s="99">
        <v>681.73649999999998</v>
      </c>
      <c r="AI382" s="99"/>
      <c r="AJ382" s="99">
        <v>0.57115000000000005</v>
      </c>
      <c r="AK382" s="99">
        <v>3.43405</v>
      </c>
      <c r="AL382" s="111">
        <f t="shared" si="17"/>
        <v>0.13306045833333333</v>
      </c>
    </row>
    <row r="383" spans="1:38" x14ac:dyDescent="0.35">
      <c r="A383" s="14" t="s">
        <v>87</v>
      </c>
      <c r="B383" s="13">
        <v>1</v>
      </c>
      <c r="C383" s="98" t="s">
        <v>45</v>
      </c>
      <c r="D383" s="14">
        <v>4</v>
      </c>
      <c r="E383" s="13">
        <v>3547</v>
      </c>
      <c r="F383" s="13">
        <v>3547.8</v>
      </c>
      <c r="G383" s="99" t="str">
        <f t="shared" si="18"/>
        <v>R58S1</v>
      </c>
      <c r="H383" s="99">
        <f t="array" ref="H383">MIN(IF($G$2:$G$523 = G383,$E$2:$E$523,""))</f>
        <v>3479.8</v>
      </c>
      <c r="I383" s="99">
        <f t="array" ref="I383">MAX(IF($G$2:$G$523 = G383,$F$2:$F$523,""))</f>
        <v>3547.8</v>
      </c>
      <c r="J383" s="99" t="str">
        <f t="shared" si="16"/>
        <v>R58</v>
      </c>
      <c r="K383" s="99" t="s">
        <v>174</v>
      </c>
      <c r="L383" s="99">
        <v>2.7834802690582952</v>
      </c>
      <c r="M383" s="99"/>
      <c r="N383" s="99">
        <v>115.3751520179373</v>
      </c>
      <c r="O383" s="99">
        <v>27.983311659192811</v>
      </c>
      <c r="P383" s="99">
        <v>3.5003439461883397E-2</v>
      </c>
      <c r="Q383" s="99">
        <v>2.3626609865470861E-2</v>
      </c>
      <c r="R383" s="99">
        <v>5.8502340807174869E-2</v>
      </c>
      <c r="S383" s="99">
        <v>11730.72925695067</v>
      </c>
      <c r="T383" s="99">
        <v>7558.8300497757864</v>
      </c>
      <c r="U383" s="99">
        <v>2509.2831636771311</v>
      </c>
      <c r="V383" s="99"/>
      <c r="W383" s="99">
        <v>0.7623789237668166</v>
      </c>
      <c r="X383" s="99">
        <v>5.3077313901345304</v>
      </c>
      <c r="Y383" s="99">
        <v>2.6506500000000002</v>
      </c>
      <c r="Z383" s="99">
        <v>55.316000000000003</v>
      </c>
      <c r="AA383" s="99">
        <v>112.27265</v>
      </c>
      <c r="AB383" s="99">
        <v>15.1189</v>
      </c>
      <c r="AC383" s="99">
        <v>0.22996050000000001</v>
      </c>
      <c r="AD383" s="99">
        <v>0.114939</v>
      </c>
      <c r="AE383" s="99">
        <v>0.1803515</v>
      </c>
      <c r="AF383" s="99">
        <v>11844.305200000001</v>
      </c>
      <c r="AG383" s="99">
        <v>8071.0090499999997</v>
      </c>
      <c r="AH383" s="99">
        <v>852.09799999999996</v>
      </c>
      <c r="AI383" s="99"/>
      <c r="AJ383" s="99">
        <v>0.41935</v>
      </c>
      <c r="AK383" s="99">
        <v>5.1153000000000004</v>
      </c>
      <c r="AL383" s="111">
        <f t="shared" si="17"/>
        <v>0.13306045833333333</v>
      </c>
    </row>
    <row r="384" spans="1:38" x14ac:dyDescent="0.35">
      <c r="A384" s="14" t="s">
        <v>88</v>
      </c>
      <c r="B384" s="14">
        <v>1</v>
      </c>
      <c r="C384" s="98" t="s">
        <v>45</v>
      </c>
      <c r="D384" s="14">
        <v>1</v>
      </c>
      <c r="E384" s="13">
        <v>3553</v>
      </c>
      <c r="F384" s="13">
        <v>3553.6</v>
      </c>
      <c r="G384" s="99" t="str">
        <f t="shared" si="18"/>
        <v>R43S1</v>
      </c>
      <c r="H384" s="99">
        <f t="array" ref="H384">MIN(IF($G$2:$G$523 = G384,$E$2:$E$523,""))</f>
        <v>2598.4</v>
      </c>
      <c r="I384" s="99">
        <f t="array" ref="I384">MAX(IF($G$2:$G$523 = G384,$F$2:$F$523,""))</f>
        <v>3623.6</v>
      </c>
      <c r="J384" s="99" t="str">
        <f t="shared" si="16"/>
        <v>R43</v>
      </c>
      <c r="K384" s="99" t="s">
        <v>175</v>
      </c>
      <c r="L384" s="99"/>
      <c r="M384" s="99"/>
      <c r="N384" s="99"/>
      <c r="O384" s="99"/>
      <c r="P384" s="99"/>
      <c r="Q384" s="112"/>
      <c r="R384" s="99"/>
      <c r="S384" s="99"/>
      <c r="T384" s="99"/>
      <c r="U384" s="113"/>
      <c r="V384" s="99"/>
      <c r="W384" s="99"/>
      <c r="X384" s="99"/>
      <c r="Y384" s="99">
        <v>2.7519499999999999</v>
      </c>
      <c r="Z384" s="99">
        <v>63.178600000000003</v>
      </c>
      <c r="AA384" s="99">
        <v>117.13124999999999</v>
      </c>
      <c r="AB384" s="99">
        <v>37.42765</v>
      </c>
      <c r="AC384" s="99"/>
      <c r="AD384" s="99"/>
      <c r="AE384" s="99"/>
      <c r="AF384" s="99">
        <v>12063.1885</v>
      </c>
      <c r="AG384" s="99">
        <v>7629.0644499999999</v>
      </c>
      <c r="AH384" s="99"/>
      <c r="AI384" s="99">
        <v>29.35145</v>
      </c>
      <c r="AJ384" s="99"/>
      <c r="AK384" s="99">
        <v>4.6074000000000002</v>
      </c>
      <c r="AL384" s="111">
        <f t="shared" si="17"/>
        <v>0</v>
      </c>
    </row>
    <row r="385" spans="1:38" x14ac:dyDescent="0.35">
      <c r="A385" s="14" t="s">
        <v>88</v>
      </c>
      <c r="B385" s="14">
        <v>1</v>
      </c>
      <c r="C385" s="98" t="s">
        <v>45</v>
      </c>
      <c r="D385" s="14">
        <v>2</v>
      </c>
      <c r="E385" s="13">
        <v>3568</v>
      </c>
      <c r="F385" s="13">
        <v>3569</v>
      </c>
      <c r="G385" s="99" t="str">
        <f t="shared" si="18"/>
        <v>R43S1</v>
      </c>
      <c r="H385" s="99">
        <f t="array" ref="H385">MIN(IF($G$2:$G$523 = G385,$E$2:$E$523,""))</f>
        <v>2598.4</v>
      </c>
      <c r="I385" s="99">
        <f t="array" ref="I385">MAX(IF($G$2:$G$523 = G385,$F$2:$F$523,""))</f>
        <v>3623.6</v>
      </c>
      <c r="J385" s="99" t="str">
        <f t="shared" si="16"/>
        <v>R43</v>
      </c>
      <c r="K385" s="99" t="s">
        <v>175</v>
      </c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>
        <v>2.5483333333333329</v>
      </c>
      <c r="Z385" s="99">
        <v>56.321766666666669</v>
      </c>
      <c r="AA385" s="99"/>
      <c r="AB385" s="99">
        <v>37.173466666666663</v>
      </c>
      <c r="AC385" s="99"/>
      <c r="AD385" s="99"/>
      <c r="AE385" s="99"/>
      <c r="AF385" s="99">
        <v>12129.140600000001</v>
      </c>
      <c r="AG385" s="99">
        <v>7588.6251666666658</v>
      </c>
      <c r="AH385" s="99"/>
      <c r="AI385" s="99">
        <v>62.9666</v>
      </c>
      <c r="AJ385" s="99"/>
      <c r="AK385" s="99">
        <v>5.8994333333333344</v>
      </c>
      <c r="AL385" s="111">
        <f t="shared" si="17"/>
        <v>0</v>
      </c>
    </row>
    <row r="386" spans="1:38" x14ac:dyDescent="0.35">
      <c r="A386" s="14" t="s">
        <v>88</v>
      </c>
      <c r="B386" s="14">
        <v>1</v>
      </c>
      <c r="C386" s="98" t="s">
        <v>45</v>
      </c>
      <c r="D386" s="14">
        <v>3</v>
      </c>
      <c r="E386" s="13">
        <v>2598.4</v>
      </c>
      <c r="F386" s="13">
        <v>3599</v>
      </c>
      <c r="G386" s="99" t="str">
        <f t="shared" si="18"/>
        <v>R43S1</v>
      </c>
      <c r="H386" s="99">
        <f t="array" ref="H386">MIN(IF($G$2:$G$523 = G386,$E$2:$E$523,""))</f>
        <v>2598.4</v>
      </c>
      <c r="I386" s="99">
        <f t="array" ref="I386">MAX(IF($G$2:$G$523 = G386,$F$2:$F$523,""))</f>
        <v>3623.6</v>
      </c>
      <c r="J386" s="99" t="str">
        <f t="shared" si="16"/>
        <v>R43</v>
      </c>
      <c r="K386" s="99" t="s">
        <v>175</v>
      </c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111">
        <f t="shared" si="17"/>
        <v>0</v>
      </c>
    </row>
    <row r="387" spans="1:38" x14ac:dyDescent="0.35">
      <c r="A387" s="14" t="s">
        <v>88</v>
      </c>
      <c r="B387" s="14">
        <v>1</v>
      </c>
      <c r="C387" s="98" t="s">
        <v>45</v>
      </c>
      <c r="D387" s="14">
        <v>4</v>
      </c>
      <c r="E387" s="13">
        <v>3632</v>
      </c>
      <c r="F387" s="13">
        <v>3623.6</v>
      </c>
      <c r="G387" s="99" t="str">
        <f t="shared" si="18"/>
        <v>R43S1</v>
      </c>
      <c r="H387" s="99">
        <f t="array" ref="H387">MIN(IF($G$2:$G$523 = G387,$E$2:$E$523,""))</f>
        <v>2598.4</v>
      </c>
      <c r="I387" s="99">
        <f t="array" ref="I387">MAX(IF($G$2:$G$523 = G387,$F$2:$F$523,""))</f>
        <v>3623.6</v>
      </c>
      <c r="J387" s="99" t="str">
        <f t="shared" ref="J387:J450" si="19">CONCATENATE("R",RIGHT(A387,2))</f>
        <v>R43</v>
      </c>
      <c r="K387" s="99" t="s">
        <v>175</v>
      </c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99">
        <v>0</v>
      </c>
      <c r="AG387" s="99">
        <v>0</v>
      </c>
      <c r="AH387" s="99">
        <v>0</v>
      </c>
      <c r="AI387" s="99">
        <v>0</v>
      </c>
      <c r="AJ387" s="99">
        <v>0</v>
      </c>
      <c r="AK387" s="99">
        <v>0</v>
      </c>
      <c r="AL387" s="111">
        <f t="shared" ref="AL387:AL450" si="20">AVERAGEIF($G$2:$G$466,G387,$AE$2:$AE$466)</f>
        <v>0</v>
      </c>
    </row>
    <row r="388" spans="1:38" x14ac:dyDescent="0.35">
      <c r="A388" s="14" t="s">
        <v>88</v>
      </c>
      <c r="B388" s="14">
        <v>2</v>
      </c>
      <c r="C388" s="98" t="s">
        <v>45</v>
      </c>
      <c r="D388" s="14">
        <v>1</v>
      </c>
      <c r="E388" s="13">
        <v>3412</v>
      </c>
      <c r="F388" s="13">
        <v>3412.8</v>
      </c>
      <c r="G388" s="99" t="str">
        <f t="shared" si="18"/>
        <v>R43S2</v>
      </c>
      <c r="H388" s="99">
        <f t="array" ref="H388">MIN(IF($G$2:$G$523 = G388,$E$2:$E$523,""))</f>
        <v>3412</v>
      </c>
      <c r="I388" s="99">
        <f t="array" ref="I388">MAX(IF($G$2:$G$523 = G388,$F$2:$F$523,""))</f>
        <v>3505.8</v>
      </c>
      <c r="J388" s="99" t="str">
        <f t="shared" si="19"/>
        <v>R43</v>
      </c>
      <c r="K388" s="99" t="s">
        <v>175</v>
      </c>
      <c r="L388" s="99">
        <v>2.7730961038961048</v>
      </c>
      <c r="M388" s="99">
        <v>59.938790584415607</v>
      </c>
      <c r="N388" s="99"/>
      <c r="O388" s="99">
        <v>31.850246428571442</v>
      </c>
      <c r="P388" s="99"/>
      <c r="Q388" s="112"/>
      <c r="R388" s="99"/>
      <c r="S388" s="99">
        <v>11685.735412987009</v>
      </c>
      <c r="T388" s="99">
        <v>7384.2935009740286</v>
      </c>
      <c r="U388" s="113"/>
      <c r="V388" s="99">
        <v>115.43828149350639</v>
      </c>
      <c r="W388" s="99"/>
      <c r="X388" s="99">
        <v>6.2127259740259708</v>
      </c>
      <c r="Y388" s="99">
        <v>2.6787999999999998</v>
      </c>
      <c r="Z388" s="99">
        <v>65.669300000000007</v>
      </c>
      <c r="AA388" s="99">
        <v>119.6283</v>
      </c>
      <c r="AB388" s="99">
        <v>34.329000000000001</v>
      </c>
      <c r="AC388" s="99">
        <v>0.16291600000000001</v>
      </c>
      <c r="AD388" s="99">
        <v>4.8647500000000003E-2</v>
      </c>
      <c r="AE388" s="99">
        <v>0.111404</v>
      </c>
      <c r="AF388" s="99">
        <v>11497.270500000001</v>
      </c>
      <c r="AG388" s="99">
        <v>7309.1735500000004</v>
      </c>
      <c r="AH388" s="99">
        <v>1846.90265</v>
      </c>
      <c r="AI388" s="99">
        <v>24.89105</v>
      </c>
      <c r="AJ388" s="99">
        <v>0.49785000000000001</v>
      </c>
      <c r="AK388" s="99">
        <v>4.2310999999999996</v>
      </c>
      <c r="AL388" s="111">
        <f t="shared" si="20"/>
        <v>0.10501616666666667</v>
      </c>
    </row>
    <row r="389" spans="1:38" x14ac:dyDescent="0.35">
      <c r="A389" s="14" t="s">
        <v>88</v>
      </c>
      <c r="B389" s="14">
        <v>2</v>
      </c>
      <c r="C389" s="98" t="s">
        <v>45</v>
      </c>
      <c r="D389" s="14">
        <v>2</v>
      </c>
      <c r="E389" s="13">
        <v>3451</v>
      </c>
      <c r="F389" s="13">
        <v>3451.6</v>
      </c>
      <c r="G389" s="99" t="str">
        <f t="shared" si="18"/>
        <v>R43S2</v>
      </c>
      <c r="H389" s="99">
        <f t="array" ref="H389">MIN(IF($G$2:$G$523 = G389,$E$2:$E$523,""))</f>
        <v>3412</v>
      </c>
      <c r="I389" s="99">
        <f t="array" ref="I389">MAX(IF($G$2:$G$523 = G389,$F$2:$F$523,""))</f>
        <v>3505.8</v>
      </c>
      <c r="J389" s="99" t="str">
        <f t="shared" si="19"/>
        <v>R43</v>
      </c>
      <c r="K389" s="99" t="s">
        <v>175</v>
      </c>
      <c r="L389" s="99">
        <v>2.7730961038961048</v>
      </c>
      <c r="M389" s="99">
        <v>59.938790584415607</v>
      </c>
      <c r="N389" s="99"/>
      <c r="O389" s="99">
        <v>31.850246428571442</v>
      </c>
      <c r="P389" s="99"/>
      <c r="Q389" s="99"/>
      <c r="R389" s="99"/>
      <c r="S389" s="99">
        <v>11685.735412987009</v>
      </c>
      <c r="T389" s="99">
        <v>7384.2935009740286</v>
      </c>
      <c r="U389" s="99"/>
      <c r="V389" s="99">
        <v>115.43828149350639</v>
      </c>
      <c r="W389" s="99"/>
      <c r="X389" s="99">
        <v>6.2127259740259708</v>
      </c>
      <c r="Y389" s="99">
        <v>2.7873999999999999</v>
      </c>
      <c r="Z389" s="99">
        <v>66.307400000000001</v>
      </c>
      <c r="AA389" s="99">
        <v>117.32599999999999</v>
      </c>
      <c r="AB389" s="99">
        <v>36.142249999999997</v>
      </c>
      <c r="AC389" s="99">
        <v>0.1843535</v>
      </c>
      <c r="AD389" s="99">
        <v>8.3638049999999992E-2</v>
      </c>
      <c r="AE389" s="99">
        <v>0.120078</v>
      </c>
      <c r="AF389" s="99">
        <v>11664.580099999999</v>
      </c>
      <c r="AG389" s="99">
        <v>7176.7827500000003</v>
      </c>
      <c r="AH389" s="99">
        <v>1246.0839000000001</v>
      </c>
      <c r="AI389" s="99">
        <v>66.35615</v>
      </c>
      <c r="AJ389" s="99">
        <v>0.4667</v>
      </c>
      <c r="AK389" s="99">
        <v>4.5296000000000003</v>
      </c>
      <c r="AL389" s="111">
        <f t="shared" si="20"/>
        <v>0.10501616666666667</v>
      </c>
    </row>
    <row r="390" spans="1:38" x14ac:dyDescent="0.35">
      <c r="A390" s="14" t="s">
        <v>88</v>
      </c>
      <c r="B390" s="14">
        <v>2</v>
      </c>
      <c r="C390" s="98" t="s">
        <v>45</v>
      </c>
      <c r="D390" s="14">
        <v>3</v>
      </c>
      <c r="E390" s="13">
        <v>3472</v>
      </c>
      <c r="F390" s="13">
        <v>3472.6</v>
      </c>
      <c r="G390" s="99" t="str">
        <f t="shared" si="18"/>
        <v>R43S2</v>
      </c>
      <c r="H390" s="99">
        <f t="array" ref="H390">MIN(IF($G$2:$G$523 = G390,$E$2:$E$523,""))</f>
        <v>3412</v>
      </c>
      <c r="I390" s="99">
        <f t="array" ref="I390">MAX(IF($G$2:$G$523 = G390,$F$2:$F$523,""))</f>
        <v>3505.8</v>
      </c>
      <c r="J390" s="99" t="str">
        <f t="shared" si="19"/>
        <v>R43</v>
      </c>
      <c r="K390" s="99" t="s">
        <v>175</v>
      </c>
      <c r="L390" s="99">
        <v>2.7730961038961048</v>
      </c>
      <c r="M390" s="99">
        <v>59.938790584415607</v>
      </c>
      <c r="N390" s="99"/>
      <c r="O390" s="99">
        <v>31.850246428571442</v>
      </c>
      <c r="P390" s="99"/>
      <c r="Q390" s="99"/>
      <c r="R390" s="99"/>
      <c r="S390" s="99">
        <v>11685.735412987009</v>
      </c>
      <c r="T390" s="99">
        <v>7384.2935009740286</v>
      </c>
      <c r="U390" s="99"/>
      <c r="V390" s="99">
        <v>115.43828149350639</v>
      </c>
      <c r="W390" s="99"/>
      <c r="X390" s="99">
        <v>6.2127259740259708</v>
      </c>
      <c r="Y390" s="99">
        <v>2.7597999999999998</v>
      </c>
      <c r="Z390" s="99">
        <v>59.241999999999997</v>
      </c>
      <c r="AA390" s="99">
        <v>107.7246</v>
      </c>
      <c r="AB390" s="99">
        <v>29.802399999999999</v>
      </c>
      <c r="AC390" s="99">
        <v>8.0104999999999996E-2</v>
      </c>
      <c r="AD390" s="99">
        <v>6.2326649999999997E-2</v>
      </c>
      <c r="AE390" s="99">
        <v>8.3566500000000002E-2</v>
      </c>
      <c r="AF390" s="99">
        <v>11740.80075</v>
      </c>
      <c r="AG390" s="99">
        <v>7388.1818999999996</v>
      </c>
      <c r="AH390" s="99">
        <v>1622.42975</v>
      </c>
      <c r="AI390" s="99">
        <v>244.53725</v>
      </c>
      <c r="AJ390" s="99">
        <v>0.65315000000000001</v>
      </c>
      <c r="AK390" s="99">
        <v>5.7856500000000004</v>
      </c>
      <c r="AL390" s="111">
        <f t="shared" si="20"/>
        <v>0.10501616666666667</v>
      </c>
    </row>
    <row r="391" spans="1:38" x14ac:dyDescent="0.35">
      <c r="A391" s="14" t="s">
        <v>88</v>
      </c>
      <c r="B391" s="14">
        <v>2</v>
      </c>
      <c r="C391" s="98" t="s">
        <v>45</v>
      </c>
      <c r="D391" s="14">
        <v>4</v>
      </c>
      <c r="E391" s="13">
        <v>3505</v>
      </c>
      <c r="F391" s="13">
        <v>3505.8</v>
      </c>
      <c r="G391" s="99" t="str">
        <f t="shared" si="18"/>
        <v>R43S2</v>
      </c>
      <c r="H391" s="99">
        <f t="array" ref="H391">MIN(IF($G$2:$G$523 = G391,$E$2:$E$523,""))</f>
        <v>3412</v>
      </c>
      <c r="I391" s="99">
        <f t="array" ref="I391">MAX(IF($G$2:$G$523 = G391,$F$2:$F$523,""))</f>
        <v>3505.8</v>
      </c>
      <c r="J391" s="99" t="str">
        <f t="shared" si="19"/>
        <v>R43</v>
      </c>
      <c r="K391" s="99" t="s">
        <v>175</v>
      </c>
      <c r="L391" s="99">
        <v>2.7730961038961048</v>
      </c>
      <c r="M391" s="99">
        <v>59.938790584415607</v>
      </c>
      <c r="N391" s="99"/>
      <c r="O391" s="99">
        <v>31.850246428571442</v>
      </c>
      <c r="P391" s="99"/>
      <c r="Q391" s="99"/>
      <c r="R391" s="99"/>
      <c r="S391" s="99">
        <v>11685.735412987009</v>
      </c>
      <c r="T391" s="99">
        <v>7384.2935009740286</v>
      </c>
      <c r="U391" s="99"/>
      <c r="V391" s="99">
        <v>115.43828149350639</v>
      </c>
      <c r="W391" s="99"/>
      <c r="X391" s="99">
        <v>6.2127259740259708</v>
      </c>
      <c r="Y391" s="99">
        <v>2.6520666666666668</v>
      </c>
      <c r="Z391" s="99">
        <v>65.340433333333337</v>
      </c>
      <c r="AA391" s="99">
        <v>113.1991</v>
      </c>
      <c r="AB391" s="99">
        <v>19.948833333333329</v>
      </c>
      <c r="AC391" s="99"/>
      <c r="AD391" s="99"/>
      <c r="AE391" s="99"/>
      <c r="AF391" s="99">
        <v>11891.91213333333</v>
      </c>
      <c r="AG391" s="99">
        <v>7100.2973666666667</v>
      </c>
      <c r="AH391" s="99"/>
      <c r="AI391" s="99">
        <v>29.956199999999999</v>
      </c>
      <c r="AJ391" s="99"/>
      <c r="AK391" s="99">
        <v>4.6013000000000002</v>
      </c>
      <c r="AL391" s="111">
        <f t="shared" si="20"/>
        <v>0.10501616666666667</v>
      </c>
    </row>
    <row r="392" spans="1:38" x14ac:dyDescent="0.35">
      <c r="A392" s="14" t="s">
        <v>88</v>
      </c>
      <c r="B392" s="14">
        <v>3</v>
      </c>
      <c r="C392" s="98" t="s">
        <v>45</v>
      </c>
      <c r="D392" s="14">
        <v>1</v>
      </c>
      <c r="E392" s="13">
        <v>3282</v>
      </c>
      <c r="F392" s="13">
        <v>3282.6</v>
      </c>
      <c r="G392" s="99" t="str">
        <f t="shared" si="18"/>
        <v>R43S3</v>
      </c>
      <c r="H392" s="99">
        <f t="array" ref="H392">MIN(IF($G$2:$G$523 = G392,$E$2:$E$523,""))</f>
        <v>3282</v>
      </c>
      <c r="I392" s="99">
        <f t="array" ref="I392">MAX(IF($G$2:$G$523 = G392,$F$2:$F$523,""))</f>
        <v>3355</v>
      </c>
      <c r="J392" s="99" t="str">
        <f t="shared" si="19"/>
        <v>R43</v>
      </c>
      <c r="K392" s="99" t="s">
        <v>175</v>
      </c>
      <c r="L392" s="99">
        <v>2.7890570833333341</v>
      </c>
      <c r="M392" s="99">
        <v>59.172330416666703</v>
      </c>
      <c r="N392" s="99"/>
      <c r="O392" s="99">
        <v>44.794050000000013</v>
      </c>
      <c r="P392" s="99">
        <v>6.0361495833333348E-2</v>
      </c>
      <c r="Q392" s="112">
        <v>3.475678291666668E-2</v>
      </c>
      <c r="R392" s="99">
        <v>5.9462508333333317E-2</v>
      </c>
      <c r="S392" s="99">
        <v>11119.92176625001</v>
      </c>
      <c r="T392" s="99">
        <v>7157.5235299999968</v>
      </c>
      <c r="U392" s="113">
        <v>2227.820722500001</v>
      </c>
      <c r="V392" s="99">
        <v>72.533107916666651</v>
      </c>
      <c r="W392" s="99">
        <v>0.80245666666666737</v>
      </c>
      <c r="X392" s="99">
        <v>6.1987324999999984</v>
      </c>
      <c r="Y392" s="99">
        <v>2.7759999999999998</v>
      </c>
      <c r="Z392" s="99">
        <v>59.929900000000004</v>
      </c>
      <c r="AA392" s="99">
        <v>101.02670000000001</v>
      </c>
      <c r="AB392" s="99">
        <v>30.2593</v>
      </c>
      <c r="AC392" s="99">
        <v>0.16001299999999999</v>
      </c>
      <c r="AD392" s="99">
        <v>0.10019575</v>
      </c>
      <c r="AE392" s="99">
        <v>0.1088185</v>
      </c>
      <c r="AF392" s="99">
        <v>10999.00735</v>
      </c>
      <c r="AG392" s="99">
        <v>6612.3559500000001</v>
      </c>
      <c r="AH392" s="99">
        <v>1010.6604</v>
      </c>
      <c r="AI392" s="99">
        <v>66.03425</v>
      </c>
      <c r="AJ392" s="99">
        <v>0.50485000000000002</v>
      </c>
      <c r="AK392" s="99">
        <v>6.4651500000000004</v>
      </c>
      <c r="AL392" s="111">
        <f t="shared" si="20"/>
        <v>0.11721864583333332</v>
      </c>
    </row>
    <row r="393" spans="1:38" x14ac:dyDescent="0.35">
      <c r="A393" s="14" t="s">
        <v>88</v>
      </c>
      <c r="B393" s="14">
        <v>3</v>
      </c>
      <c r="C393" s="98" t="s">
        <v>45</v>
      </c>
      <c r="D393" s="14">
        <v>2</v>
      </c>
      <c r="E393" s="13">
        <v>3289</v>
      </c>
      <c r="F393" s="13">
        <v>3289.6</v>
      </c>
      <c r="G393" s="99" t="str">
        <f t="shared" si="18"/>
        <v>R43S3</v>
      </c>
      <c r="H393" s="99">
        <f t="array" ref="H393">MIN(IF($G$2:$G$523 = G393,$E$2:$E$523,""))</f>
        <v>3282</v>
      </c>
      <c r="I393" s="99">
        <f t="array" ref="I393">MAX(IF($G$2:$G$523 = G393,$F$2:$F$523,""))</f>
        <v>3355</v>
      </c>
      <c r="J393" s="99" t="str">
        <f t="shared" si="19"/>
        <v>R43</v>
      </c>
      <c r="K393" s="99" t="s">
        <v>175</v>
      </c>
      <c r="L393" s="99">
        <v>2.7890570833333341</v>
      </c>
      <c r="M393" s="99">
        <v>59.172330416666703</v>
      </c>
      <c r="N393" s="99"/>
      <c r="O393" s="99">
        <v>44.794050000000013</v>
      </c>
      <c r="P393" s="99">
        <v>6.0361495833333348E-2</v>
      </c>
      <c r="Q393" s="99">
        <v>3.475678291666668E-2</v>
      </c>
      <c r="R393" s="99">
        <v>5.9462508333333317E-2</v>
      </c>
      <c r="S393" s="99">
        <v>11119.92176625001</v>
      </c>
      <c r="T393" s="99">
        <v>7157.5235299999968</v>
      </c>
      <c r="U393" s="99">
        <v>2227.820722500001</v>
      </c>
      <c r="V393" s="99">
        <v>72.533107916666651</v>
      </c>
      <c r="W393" s="99">
        <v>0.80245666666666737</v>
      </c>
      <c r="X393" s="99">
        <v>6.1987324999999984</v>
      </c>
      <c r="Y393" s="99">
        <v>2.7214999999999998</v>
      </c>
      <c r="Z393" s="99">
        <v>64.344650000000001</v>
      </c>
      <c r="AA393" s="99">
        <v>116.2621</v>
      </c>
      <c r="AB393" s="99">
        <v>24.083100000000002</v>
      </c>
      <c r="AC393" s="99">
        <v>0.197272</v>
      </c>
      <c r="AD393" s="99">
        <v>8.2598450000000004E-2</v>
      </c>
      <c r="AE393" s="99">
        <v>0.12584600000000001</v>
      </c>
      <c r="AF393" s="99">
        <v>11004.9082</v>
      </c>
      <c r="AG393" s="99">
        <v>7066.3166500000007</v>
      </c>
      <c r="AH393" s="99">
        <v>1251.5089499999999</v>
      </c>
      <c r="AI393" s="99">
        <v>42.908499999999997</v>
      </c>
      <c r="AJ393" s="99">
        <v>0.44990000000000002</v>
      </c>
      <c r="AK393" s="99">
        <v>4.5596999999999994</v>
      </c>
      <c r="AL393" s="111">
        <f t="shared" si="20"/>
        <v>0.11721864583333332</v>
      </c>
    </row>
    <row r="394" spans="1:38" x14ac:dyDescent="0.35">
      <c r="A394" s="14" t="s">
        <v>88</v>
      </c>
      <c r="B394" s="14">
        <v>3</v>
      </c>
      <c r="C394" s="98" t="s">
        <v>45</v>
      </c>
      <c r="D394" s="14">
        <v>3</v>
      </c>
      <c r="E394" s="13">
        <v>3316</v>
      </c>
      <c r="F394" s="13">
        <v>3317</v>
      </c>
      <c r="G394" s="99" t="str">
        <f t="shared" si="18"/>
        <v>R43S3</v>
      </c>
      <c r="H394" s="99">
        <f t="array" ref="H394">MIN(IF($G$2:$G$523 = G394,$E$2:$E$523,""))</f>
        <v>3282</v>
      </c>
      <c r="I394" s="99">
        <f t="array" ref="I394">MAX(IF($G$2:$G$523 = G394,$F$2:$F$523,""))</f>
        <v>3355</v>
      </c>
      <c r="J394" s="99" t="str">
        <f t="shared" si="19"/>
        <v>R43</v>
      </c>
      <c r="K394" s="99" t="s">
        <v>175</v>
      </c>
      <c r="L394" s="99">
        <v>2.7890570833333341</v>
      </c>
      <c r="M394" s="99">
        <v>59.172330416666703</v>
      </c>
      <c r="N394" s="99"/>
      <c r="O394" s="99">
        <v>44.794050000000013</v>
      </c>
      <c r="P394" s="99">
        <v>6.0361495833333348E-2</v>
      </c>
      <c r="Q394" s="99">
        <v>3.475678291666668E-2</v>
      </c>
      <c r="R394" s="99">
        <v>5.9462508333333317E-2</v>
      </c>
      <c r="S394" s="99">
        <v>11119.92176625001</v>
      </c>
      <c r="T394" s="99">
        <v>7157.5235299999968</v>
      </c>
      <c r="U394" s="99">
        <v>2227.820722500001</v>
      </c>
      <c r="V394" s="99">
        <v>72.533107916666651</v>
      </c>
      <c r="W394" s="99">
        <v>0.80245666666666737</v>
      </c>
      <c r="X394" s="99">
        <v>6.1987324999999984</v>
      </c>
      <c r="Y394" s="99">
        <v>2.7288333333333341</v>
      </c>
      <c r="Z394" s="99">
        <v>67.909366666666671</v>
      </c>
      <c r="AA394" s="99">
        <v>116.5254</v>
      </c>
      <c r="AB394" s="99">
        <v>35.981266666666663</v>
      </c>
      <c r="AC394" s="99">
        <v>0.17051433333333341</v>
      </c>
      <c r="AD394" s="99">
        <v>7.5913533333333338E-2</v>
      </c>
      <c r="AE394" s="99">
        <v>0.1136073333333333</v>
      </c>
      <c r="AF394" s="99">
        <v>11130.450533333331</v>
      </c>
      <c r="AG394" s="99">
        <v>6783.7536</v>
      </c>
      <c r="AH394" s="99">
        <v>1358.696533333333</v>
      </c>
      <c r="AI394" s="99">
        <v>35.238833333333332</v>
      </c>
      <c r="AJ394" s="99">
        <v>0.49020000000000002</v>
      </c>
      <c r="AK394" s="99">
        <v>4.4162333333333326</v>
      </c>
      <c r="AL394" s="111">
        <f t="shared" si="20"/>
        <v>0.11721864583333332</v>
      </c>
    </row>
    <row r="395" spans="1:38" x14ac:dyDescent="0.35">
      <c r="A395" s="14" t="s">
        <v>88</v>
      </c>
      <c r="B395" s="14">
        <v>3</v>
      </c>
      <c r="C395" s="98" t="s">
        <v>45</v>
      </c>
      <c r="D395" s="14">
        <v>4</v>
      </c>
      <c r="E395" s="13">
        <v>3354</v>
      </c>
      <c r="F395" s="13">
        <v>3355</v>
      </c>
      <c r="G395" s="99" t="str">
        <f t="shared" si="18"/>
        <v>R43S3</v>
      </c>
      <c r="H395" s="99">
        <f t="array" ref="H395">MIN(IF($G$2:$G$523 = G395,$E$2:$E$523,""))</f>
        <v>3282</v>
      </c>
      <c r="I395" s="99">
        <f t="array" ref="I395">MAX(IF($G$2:$G$523 = G395,$F$2:$F$523,""))</f>
        <v>3355</v>
      </c>
      <c r="J395" s="99" t="str">
        <f t="shared" si="19"/>
        <v>R43</v>
      </c>
      <c r="K395" s="99" t="s">
        <v>175</v>
      </c>
      <c r="L395" s="99">
        <v>2.7890570833333341</v>
      </c>
      <c r="M395" s="99">
        <v>59.172330416666703</v>
      </c>
      <c r="N395" s="99"/>
      <c r="O395" s="99">
        <v>44.794050000000013</v>
      </c>
      <c r="P395" s="99">
        <v>6.0361495833333348E-2</v>
      </c>
      <c r="Q395" s="99">
        <v>3.475678291666668E-2</v>
      </c>
      <c r="R395" s="99">
        <v>5.9462508333333317E-2</v>
      </c>
      <c r="S395" s="99">
        <v>11119.92176625001</v>
      </c>
      <c r="T395" s="99">
        <v>7157.5235299999968</v>
      </c>
      <c r="U395" s="99">
        <v>2227.820722500001</v>
      </c>
      <c r="V395" s="99">
        <v>72.533107916666651</v>
      </c>
      <c r="W395" s="99">
        <v>0.80245666666666737</v>
      </c>
      <c r="X395" s="99">
        <v>6.1987324999999984</v>
      </c>
      <c r="Y395" s="99">
        <v>2.6433249999999999</v>
      </c>
      <c r="Z395" s="99">
        <v>68.466224999999994</v>
      </c>
      <c r="AA395" s="99">
        <v>130.14682500000001</v>
      </c>
      <c r="AB395" s="99">
        <v>51.402524999999997</v>
      </c>
      <c r="AC395" s="99">
        <v>0.18601999999999999</v>
      </c>
      <c r="AD395" s="99">
        <v>6.5671024999999994E-2</v>
      </c>
      <c r="AE395" s="99">
        <v>0.12060274999999999</v>
      </c>
      <c r="AF395" s="99">
        <v>11253.061524999999</v>
      </c>
      <c r="AG395" s="99">
        <v>7437.8708749999996</v>
      </c>
      <c r="AH395" s="99">
        <v>1524.0941250000001</v>
      </c>
      <c r="AI395" s="99">
        <v>44.619450000000001</v>
      </c>
      <c r="AJ395" s="99">
        <v>0.46807500000000002</v>
      </c>
      <c r="AK395" s="99">
        <v>3.38985</v>
      </c>
      <c r="AL395" s="111">
        <f t="shared" si="20"/>
        <v>0.11721864583333332</v>
      </c>
    </row>
    <row r="396" spans="1:38" x14ac:dyDescent="0.35">
      <c r="A396" s="14" t="s">
        <v>88</v>
      </c>
      <c r="B396" s="14">
        <v>4</v>
      </c>
      <c r="C396" s="98" t="s">
        <v>45</v>
      </c>
      <c r="D396" s="14">
        <v>1</v>
      </c>
      <c r="E396" s="13">
        <v>3174.5</v>
      </c>
      <c r="F396" s="13">
        <v>3175</v>
      </c>
      <c r="G396" s="99" t="str">
        <f t="shared" si="18"/>
        <v>R43S4</v>
      </c>
      <c r="H396" s="99">
        <f t="array" ref="H396">MIN(IF($G$2:$G$523 = G396,$E$2:$E$523,""))</f>
        <v>3174.5</v>
      </c>
      <c r="I396" s="99">
        <f t="array" ref="I396">MAX(IF($G$2:$G$523 = G396,$F$2:$F$523,""))</f>
        <v>3233.8</v>
      </c>
      <c r="J396" s="99" t="str">
        <f t="shared" si="19"/>
        <v>R43</v>
      </c>
      <c r="K396" s="99" t="s">
        <v>175</v>
      </c>
      <c r="L396" s="99">
        <v>2.6514768041237118</v>
      </c>
      <c r="M396" s="99">
        <v>71.581873711340222</v>
      </c>
      <c r="N396" s="99"/>
      <c r="O396" s="99">
        <v>72.218920618556723</v>
      </c>
      <c r="P396" s="99">
        <v>0.1032574432989691</v>
      </c>
      <c r="Q396" s="112">
        <v>4.6948625257731968E-2</v>
      </c>
      <c r="R396" s="99">
        <v>9.6454953608247448E-2</v>
      </c>
      <c r="S396" s="99">
        <v>10666.72509432989</v>
      </c>
      <c r="T396" s="99">
        <v>6910.0197278350533</v>
      </c>
      <c r="U396" s="113">
        <v>1960.248106185569</v>
      </c>
      <c r="V396" s="99">
        <v>59.964696391752582</v>
      </c>
      <c r="W396" s="99">
        <v>0.79452268041237073</v>
      </c>
      <c r="X396" s="99">
        <v>3.801192783505154</v>
      </c>
      <c r="Y396" s="99">
        <v>2.6461999999999999</v>
      </c>
      <c r="Z396" s="99">
        <v>80.332599999999999</v>
      </c>
      <c r="AA396" s="99">
        <v>142.70480000000001</v>
      </c>
      <c r="AB396" s="99">
        <v>118.51260000000001</v>
      </c>
      <c r="AC396" s="99">
        <v>0.25559199999999999</v>
      </c>
      <c r="AD396" s="99">
        <v>8.85132E-2</v>
      </c>
      <c r="AE396" s="99">
        <v>0.12992799999999999</v>
      </c>
      <c r="AF396" s="99">
        <v>10553.5605</v>
      </c>
      <c r="AG396" s="99">
        <v>6787.8203000000003</v>
      </c>
      <c r="AH396" s="99">
        <v>1163.3371999999999</v>
      </c>
      <c r="AI396" s="99">
        <v>5.1776</v>
      </c>
      <c r="AJ396" s="99">
        <v>0.54800000000000004</v>
      </c>
      <c r="AK396" s="99">
        <v>2.5914000000000001</v>
      </c>
      <c r="AL396" s="111">
        <f t="shared" si="20"/>
        <v>0.13683920833333332</v>
      </c>
    </row>
    <row r="397" spans="1:38" x14ac:dyDescent="0.35">
      <c r="A397" s="14" t="s">
        <v>88</v>
      </c>
      <c r="B397" s="14">
        <v>4</v>
      </c>
      <c r="C397" s="98" t="s">
        <v>45</v>
      </c>
      <c r="D397" s="14">
        <v>2</v>
      </c>
      <c r="E397" s="13">
        <v>3198</v>
      </c>
      <c r="F397" s="13">
        <v>3198.6</v>
      </c>
      <c r="G397" s="99" t="str">
        <f t="shared" si="18"/>
        <v>R43S4</v>
      </c>
      <c r="H397" s="99">
        <f t="array" ref="H397">MIN(IF($G$2:$G$523 = G397,$E$2:$E$523,""))</f>
        <v>3174.5</v>
      </c>
      <c r="I397" s="99">
        <f t="array" ref="I397">MAX(IF($G$2:$G$523 = G397,$F$2:$F$523,""))</f>
        <v>3233.8</v>
      </c>
      <c r="J397" s="99" t="str">
        <f t="shared" si="19"/>
        <v>R43</v>
      </c>
      <c r="K397" s="99" t="s">
        <v>175</v>
      </c>
      <c r="L397" s="99">
        <v>2.6514768041237118</v>
      </c>
      <c r="M397" s="99">
        <v>71.581873711340222</v>
      </c>
      <c r="N397" s="99"/>
      <c r="O397" s="99">
        <v>72.218920618556723</v>
      </c>
      <c r="P397" s="99">
        <v>0.1032574432989691</v>
      </c>
      <c r="Q397" s="99">
        <v>4.6948625257731968E-2</v>
      </c>
      <c r="R397" s="99">
        <v>9.6454953608247448E-2</v>
      </c>
      <c r="S397" s="99">
        <v>10666.72509432989</v>
      </c>
      <c r="T397" s="99">
        <v>6910.0197278350533</v>
      </c>
      <c r="U397" s="99">
        <v>1960.248106185569</v>
      </c>
      <c r="V397" s="99">
        <v>59.964696391752582</v>
      </c>
      <c r="W397" s="99">
        <v>0.79452268041237073</v>
      </c>
      <c r="X397" s="99">
        <v>3.801192783505154</v>
      </c>
      <c r="Y397" s="99">
        <v>2.5409999999999999</v>
      </c>
      <c r="Z397" s="99">
        <v>86.498449999999991</v>
      </c>
      <c r="AA397" s="99">
        <v>168.3732</v>
      </c>
      <c r="AB397" s="99">
        <v>49.316850000000002</v>
      </c>
      <c r="AC397" s="99">
        <v>0.32235599999999998</v>
      </c>
      <c r="AD397" s="99">
        <v>8.917520000000001E-2</v>
      </c>
      <c r="AE397" s="99">
        <v>0.14428150000000001</v>
      </c>
      <c r="AF397" s="99">
        <v>10623.97215</v>
      </c>
      <c r="AG397" s="99">
        <v>7294.3923000000004</v>
      </c>
      <c r="AH397" s="99">
        <v>1158.0930499999999</v>
      </c>
      <c r="AI397" s="99">
        <v>56.365450000000003</v>
      </c>
      <c r="AJ397" s="99">
        <v>0.50285000000000002</v>
      </c>
      <c r="AK397" s="99">
        <v>1.7494000000000001</v>
      </c>
      <c r="AL397" s="111">
        <f t="shared" si="20"/>
        <v>0.13683920833333332</v>
      </c>
    </row>
    <row r="398" spans="1:38" x14ac:dyDescent="0.35">
      <c r="A398" s="14" t="s">
        <v>88</v>
      </c>
      <c r="B398" s="14">
        <v>4</v>
      </c>
      <c r="C398" s="98" t="s">
        <v>45</v>
      </c>
      <c r="D398" s="14">
        <v>3</v>
      </c>
      <c r="E398" s="13">
        <v>3222</v>
      </c>
      <c r="F398" s="13">
        <v>3222.8</v>
      </c>
      <c r="G398" s="99" t="str">
        <f t="shared" si="18"/>
        <v>R43S4</v>
      </c>
      <c r="H398" s="99">
        <f t="array" ref="H398">MIN(IF($G$2:$G$523 = G398,$E$2:$E$523,""))</f>
        <v>3174.5</v>
      </c>
      <c r="I398" s="99">
        <f t="array" ref="I398">MAX(IF($G$2:$G$523 = G398,$F$2:$F$523,""))</f>
        <v>3233.8</v>
      </c>
      <c r="J398" s="99" t="str">
        <f t="shared" si="19"/>
        <v>R43</v>
      </c>
      <c r="K398" s="99" t="s">
        <v>175</v>
      </c>
      <c r="L398" s="99">
        <v>2.6514768041237118</v>
      </c>
      <c r="M398" s="99">
        <v>71.581873711340222</v>
      </c>
      <c r="N398" s="99"/>
      <c r="O398" s="99">
        <v>72.218920618556723</v>
      </c>
      <c r="P398" s="99">
        <v>0.1032574432989691</v>
      </c>
      <c r="Q398" s="99">
        <v>4.6948625257731968E-2</v>
      </c>
      <c r="R398" s="99">
        <v>9.6454953608247448E-2</v>
      </c>
      <c r="S398" s="99">
        <v>10666.72509432989</v>
      </c>
      <c r="T398" s="99">
        <v>6910.0197278350533</v>
      </c>
      <c r="U398" s="99">
        <v>1960.248106185569</v>
      </c>
      <c r="V398" s="99">
        <v>59.964696391752582</v>
      </c>
      <c r="W398" s="99">
        <v>0.79452268041237073</v>
      </c>
      <c r="X398" s="99">
        <v>3.801192783505154</v>
      </c>
      <c r="Y398" s="99">
        <v>2.7393999999999998</v>
      </c>
      <c r="Z398" s="99">
        <v>61.999099999999999</v>
      </c>
      <c r="AA398" s="99">
        <v>114.1498666666667</v>
      </c>
      <c r="AB398" s="99">
        <v>34.8536</v>
      </c>
      <c r="AC398" s="99">
        <v>9.8953666666666662E-2</v>
      </c>
      <c r="AD398" s="99">
        <v>5.9940466666666671E-2</v>
      </c>
      <c r="AE398" s="99">
        <v>0.10317900000000001</v>
      </c>
      <c r="AF398" s="99">
        <v>10732.87466666667</v>
      </c>
      <c r="AG398" s="99">
        <v>7058.9342333333334</v>
      </c>
      <c r="AH398" s="99">
        <v>1626.5666666666671</v>
      </c>
      <c r="AI398" s="99">
        <v>68.69283333333334</v>
      </c>
      <c r="AJ398" s="99">
        <v>0.57073333333333343</v>
      </c>
      <c r="AK398" s="99">
        <v>4.8779333333333339</v>
      </c>
      <c r="AL398" s="111">
        <f t="shared" si="20"/>
        <v>0.13683920833333332</v>
      </c>
    </row>
    <row r="399" spans="1:38" x14ac:dyDescent="0.35">
      <c r="A399" s="14" t="s">
        <v>88</v>
      </c>
      <c r="B399" s="14">
        <v>4</v>
      </c>
      <c r="C399" s="98" t="s">
        <v>45</v>
      </c>
      <c r="D399" s="14">
        <v>4</v>
      </c>
      <c r="E399" s="13">
        <v>3233</v>
      </c>
      <c r="F399" s="13">
        <v>3233.8</v>
      </c>
      <c r="G399" s="99" t="str">
        <f t="shared" si="18"/>
        <v>R43S4</v>
      </c>
      <c r="H399" s="99">
        <f t="array" ref="H399">MIN(IF($G$2:$G$523 = G399,$E$2:$E$523,""))</f>
        <v>3174.5</v>
      </c>
      <c r="I399" s="99">
        <f t="array" ref="I399">MAX(IF($G$2:$G$523 = G399,$F$2:$F$523,""))</f>
        <v>3233.8</v>
      </c>
      <c r="J399" s="99" t="str">
        <f t="shared" si="19"/>
        <v>R43</v>
      </c>
      <c r="K399" s="99" t="s">
        <v>175</v>
      </c>
      <c r="L399" s="99">
        <v>2.6514768041237118</v>
      </c>
      <c r="M399" s="99">
        <v>71.581873711340222</v>
      </c>
      <c r="N399" s="99"/>
      <c r="O399" s="99">
        <v>72.218920618556723</v>
      </c>
      <c r="P399" s="99">
        <v>0.1032574432989691</v>
      </c>
      <c r="Q399" s="99">
        <v>4.6948625257731968E-2</v>
      </c>
      <c r="R399" s="99">
        <v>9.6454953608247448E-2</v>
      </c>
      <c r="S399" s="99">
        <v>10666.72509432989</v>
      </c>
      <c r="T399" s="99">
        <v>6910.0197278350533</v>
      </c>
      <c r="U399" s="99">
        <v>1960.248106185569</v>
      </c>
      <c r="V399" s="99">
        <v>59.964696391752582</v>
      </c>
      <c r="W399" s="99">
        <v>0.79452268041237073</v>
      </c>
      <c r="X399" s="99">
        <v>3.801192783505154</v>
      </c>
      <c r="Y399" s="99">
        <v>2.4434999999999998</v>
      </c>
      <c r="Z399" s="99">
        <v>79.84226666666666</v>
      </c>
      <c r="AA399" s="99">
        <v>150.4997333333333</v>
      </c>
      <c r="AB399" s="99">
        <v>31.5838</v>
      </c>
      <c r="AC399" s="99">
        <v>0.30359533333333327</v>
      </c>
      <c r="AD399" s="99">
        <v>0.1009114</v>
      </c>
      <c r="AE399" s="99">
        <v>0.1699683333333333</v>
      </c>
      <c r="AF399" s="99">
        <v>10770.418333333329</v>
      </c>
      <c r="AG399" s="99">
        <v>7199.9324666666662</v>
      </c>
      <c r="AH399" s="99">
        <v>1002.196366666667</v>
      </c>
      <c r="AI399" s="99">
        <v>18.258333333333329</v>
      </c>
      <c r="AJ399" s="99">
        <v>0.35483333333333328</v>
      </c>
      <c r="AK399" s="99">
        <v>2.1381000000000001</v>
      </c>
      <c r="AL399" s="111">
        <f t="shared" si="20"/>
        <v>0.13683920833333332</v>
      </c>
    </row>
    <row r="400" spans="1:38" x14ac:dyDescent="0.35">
      <c r="A400" s="14" t="s">
        <v>90</v>
      </c>
      <c r="B400" s="14">
        <v>1</v>
      </c>
      <c r="C400" s="98" t="s">
        <v>45</v>
      </c>
      <c r="D400" s="14">
        <v>1</v>
      </c>
      <c r="E400" s="14">
        <v>3681</v>
      </c>
      <c r="F400" s="14">
        <v>3682</v>
      </c>
      <c r="G400" s="99" t="str">
        <f t="shared" si="18"/>
        <v>R44S1</v>
      </c>
      <c r="H400" s="99">
        <f t="array" ref="H400">MIN(IF($G$2:$G$523 = G400,$E$2:$E$523,""))</f>
        <v>3681</v>
      </c>
      <c r="I400" s="99">
        <f t="array" ref="I400">MAX(IF($G$2:$G$523 = G400,$F$2:$F$523,""))</f>
        <v>3682</v>
      </c>
      <c r="J400" s="99" t="str">
        <f t="shared" si="19"/>
        <v>R44</v>
      </c>
      <c r="K400" s="99" t="s">
        <v>176</v>
      </c>
      <c r="L400" s="99">
        <v>2.6482250000000001</v>
      </c>
      <c r="M400" s="99">
        <v>56.476699999999987</v>
      </c>
      <c r="N400" s="99">
        <v>107.092675</v>
      </c>
      <c r="O400" s="99">
        <v>42.490349999999999</v>
      </c>
      <c r="P400" s="99">
        <v>0.3105</v>
      </c>
      <c r="Q400" s="112">
        <v>9.8455500000000001E-2</v>
      </c>
      <c r="R400" s="99">
        <v>0.17256974999999999</v>
      </c>
      <c r="S400" s="99">
        <v>12142.138675</v>
      </c>
      <c r="T400" s="99"/>
      <c r="U400" s="113">
        <v>1030.948975</v>
      </c>
      <c r="V400" s="99">
        <v>37.230725</v>
      </c>
      <c r="W400" s="99">
        <v>0.35120000000000001</v>
      </c>
      <c r="X400" s="99"/>
      <c r="Y400" s="99">
        <v>2.6482250000000001</v>
      </c>
      <c r="Z400" s="99">
        <v>56.476699999999987</v>
      </c>
      <c r="AA400" s="99">
        <v>107.092675</v>
      </c>
      <c r="AB400" s="99">
        <v>42.490349999999999</v>
      </c>
      <c r="AC400" s="99">
        <v>0.3105</v>
      </c>
      <c r="AD400" s="99">
        <v>9.8455500000000001E-2</v>
      </c>
      <c r="AE400" s="99">
        <v>0.17256974999999999</v>
      </c>
      <c r="AF400" s="99">
        <v>12142.138675</v>
      </c>
      <c r="AG400" s="99"/>
      <c r="AH400" s="99">
        <v>1030.948975</v>
      </c>
      <c r="AI400" s="99">
        <v>37.230725</v>
      </c>
      <c r="AJ400" s="99">
        <v>0.35120000000000001</v>
      </c>
      <c r="AK400" s="99"/>
      <c r="AL400" s="111">
        <f t="shared" si="20"/>
        <v>0.17256974999999999</v>
      </c>
    </row>
    <row r="401" spans="1:38" x14ac:dyDescent="0.35">
      <c r="A401" s="14" t="s">
        <v>90</v>
      </c>
      <c r="B401" s="14">
        <v>2</v>
      </c>
      <c r="C401" s="98" t="s">
        <v>45</v>
      </c>
      <c r="D401" s="14">
        <v>2</v>
      </c>
      <c r="E401" s="14">
        <v>3642</v>
      </c>
      <c r="F401" s="14">
        <v>3642</v>
      </c>
      <c r="G401" s="99" t="str">
        <f t="shared" si="18"/>
        <v>R44S2</v>
      </c>
      <c r="H401" s="99">
        <f t="array" ref="H401">MIN(IF($G$2:$G$523 = G401,$E$2:$E$523,""))</f>
        <v>3629.8</v>
      </c>
      <c r="I401" s="99">
        <f t="array" ref="I401">MAX(IF($G$2:$G$523 = G401,$F$2:$F$523,""))</f>
        <v>3642</v>
      </c>
      <c r="J401" s="99" t="str">
        <f t="shared" si="19"/>
        <v>R44</v>
      </c>
      <c r="K401" s="99" t="s">
        <v>176</v>
      </c>
      <c r="L401" s="99">
        <v>2.7915975</v>
      </c>
      <c r="M401" s="99">
        <v>62.152009999999997</v>
      </c>
      <c r="N401" s="99">
        <v>113.1838875</v>
      </c>
      <c r="O401" s="99">
        <v>40.7761</v>
      </c>
      <c r="P401" s="99">
        <v>0.1057025</v>
      </c>
      <c r="Q401" s="99">
        <v>4.5793349999999983E-2</v>
      </c>
      <c r="R401" s="99">
        <v>8.9895049999999962E-2</v>
      </c>
      <c r="S401" s="99">
        <v>11968.636887500001</v>
      </c>
      <c r="T401" s="99"/>
      <c r="U401" s="99">
        <v>1940.6798424999999</v>
      </c>
      <c r="V401" s="99">
        <v>35.958694999999999</v>
      </c>
      <c r="W401" s="99">
        <v>0.62632999999999983</v>
      </c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111">
        <f t="shared" si="20"/>
        <v>0.113399</v>
      </c>
    </row>
    <row r="402" spans="1:38" x14ac:dyDescent="0.35">
      <c r="A402" s="14" t="s">
        <v>90</v>
      </c>
      <c r="B402" s="14">
        <v>2</v>
      </c>
      <c r="C402" s="98" t="s">
        <v>45</v>
      </c>
      <c r="D402" s="14">
        <v>1</v>
      </c>
      <c r="E402" s="14">
        <v>3629.8</v>
      </c>
      <c r="F402" s="14">
        <v>3630</v>
      </c>
      <c r="G402" s="99" t="str">
        <f t="shared" si="18"/>
        <v>R44S2</v>
      </c>
      <c r="H402" s="99">
        <f t="array" ref="H402">MIN(IF($G$2:$G$523 = G402,$E$2:$E$523,""))</f>
        <v>3629.8</v>
      </c>
      <c r="I402" s="99">
        <f t="array" ref="I402">MAX(IF($G$2:$G$523 = G402,$F$2:$F$523,""))</f>
        <v>3642</v>
      </c>
      <c r="J402" s="99" t="str">
        <f t="shared" si="19"/>
        <v>R44</v>
      </c>
      <c r="K402" s="99" t="s">
        <v>176</v>
      </c>
      <c r="L402" s="99">
        <v>2.7915975</v>
      </c>
      <c r="M402" s="99">
        <v>62.152009999999997</v>
      </c>
      <c r="N402" s="99">
        <v>113.1838875</v>
      </c>
      <c r="O402" s="99">
        <v>40.7761</v>
      </c>
      <c r="P402" s="99">
        <v>0.1057025</v>
      </c>
      <c r="Q402" s="112">
        <v>4.5793349999999983E-2</v>
      </c>
      <c r="R402" s="99">
        <v>8.9895049999999962E-2</v>
      </c>
      <c r="S402" s="99">
        <v>11968.636887500001</v>
      </c>
      <c r="T402" s="99"/>
      <c r="U402" s="113">
        <v>1940.6798424999999</v>
      </c>
      <c r="V402" s="99">
        <v>35.958694999999999</v>
      </c>
      <c r="W402" s="99">
        <v>0.62632999999999983</v>
      </c>
      <c r="X402" s="99"/>
      <c r="Y402" s="99">
        <v>2.7683</v>
      </c>
      <c r="Z402" s="99">
        <v>67.111500000000007</v>
      </c>
      <c r="AA402" s="99">
        <v>122.39149999999999</v>
      </c>
      <c r="AB402" s="99">
        <v>57.994599999999998</v>
      </c>
      <c r="AC402" s="99">
        <v>0.1696</v>
      </c>
      <c r="AD402" s="99">
        <v>5.6500000000000002E-2</v>
      </c>
      <c r="AE402" s="99">
        <v>0.113399</v>
      </c>
      <c r="AF402" s="99">
        <v>11943.9395</v>
      </c>
      <c r="AG402" s="99"/>
      <c r="AH402" s="99">
        <v>1690.884</v>
      </c>
      <c r="AI402" s="99">
        <v>22.775099999999998</v>
      </c>
      <c r="AJ402" s="99">
        <v>0.48820000000000002</v>
      </c>
      <c r="AK402" s="99"/>
      <c r="AL402" s="111">
        <f t="shared" si="20"/>
        <v>0.113399</v>
      </c>
    </row>
    <row r="403" spans="1:38" x14ac:dyDescent="0.35">
      <c r="A403" s="14" t="s">
        <v>90</v>
      </c>
      <c r="B403" s="14">
        <v>3</v>
      </c>
      <c r="C403" s="98" t="s">
        <v>45</v>
      </c>
      <c r="D403" s="14">
        <v>4</v>
      </c>
      <c r="E403" s="14">
        <v>3595</v>
      </c>
      <c r="F403" s="14">
        <v>3595.8</v>
      </c>
      <c r="G403" s="99" t="str">
        <f t="shared" si="18"/>
        <v>R44S3</v>
      </c>
      <c r="H403" s="99">
        <f t="array" ref="H403">MIN(IF($G$2:$G$523 = G403,$E$2:$E$523,""))</f>
        <v>3531</v>
      </c>
      <c r="I403" s="99">
        <f t="array" ref="I403">MAX(IF($G$2:$G$523 = G403,$F$2:$F$523,""))</f>
        <v>3595.8</v>
      </c>
      <c r="J403" s="99" t="str">
        <f t="shared" si="19"/>
        <v>R44</v>
      </c>
      <c r="K403" s="99" t="s">
        <v>176</v>
      </c>
      <c r="L403" s="99">
        <v>2.8070107981220649</v>
      </c>
      <c r="M403" s="99">
        <v>63.42510281690145</v>
      </c>
      <c r="N403" s="99">
        <v>117.3417671361503</v>
      </c>
      <c r="O403" s="99">
        <v>33.250558685446023</v>
      </c>
      <c r="P403" s="99">
        <v>9.8238028169014141E-2</v>
      </c>
      <c r="Q403" s="99">
        <v>4.417162441314551E-2</v>
      </c>
      <c r="R403" s="99">
        <v>9.8254690140845105E-2</v>
      </c>
      <c r="S403" s="99">
        <v>11669.977367136151</v>
      </c>
      <c r="T403" s="99"/>
      <c r="U403" s="99">
        <v>2005.120017840376</v>
      </c>
      <c r="V403" s="99">
        <v>26.292786384976541</v>
      </c>
      <c r="W403" s="99">
        <v>0.61458873239436662</v>
      </c>
      <c r="X403" s="99"/>
      <c r="Y403" s="99">
        <v>2.6318999999999999</v>
      </c>
      <c r="Z403" s="99">
        <v>70.665866666666673</v>
      </c>
      <c r="AA403" s="99">
        <v>120.9984666666667</v>
      </c>
      <c r="AB403" s="99">
        <v>38.164900000000003</v>
      </c>
      <c r="AC403" s="99">
        <v>0.39266666666666672</v>
      </c>
      <c r="AD403" s="99">
        <v>0.12944366666666671</v>
      </c>
      <c r="AE403" s="99">
        <v>0.20206366666666661</v>
      </c>
      <c r="AF403" s="99">
        <v>11825.2204</v>
      </c>
      <c r="AG403" s="99"/>
      <c r="AH403" s="99">
        <v>734.7285333333333</v>
      </c>
      <c r="AI403" s="99">
        <v>27.74753333333333</v>
      </c>
      <c r="AJ403" s="99">
        <v>0.31659999999999999</v>
      </c>
      <c r="AK403" s="99"/>
      <c r="AL403" s="111">
        <f t="shared" si="20"/>
        <v>0.14684759166666667</v>
      </c>
    </row>
    <row r="404" spans="1:38" x14ac:dyDescent="0.35">
      <c r="A404" s="14" t="s">
        <v>90</v>
      </c>
      <c r="B404" s="14">
        <v>3</v>
      </c>
      <c r="C404" s="98" t="s">
        <v>45</v>
      </c>
      <c r="D404" s="14">
        <v>3</v>
      </c>
      <c r="E404" s="14">
        <v>3573</v>
      </c>
      <c r="F404" s="14">
        <v>3574.5</v>
      </c>
      <c r="G404" s="99" t="str">
        <f t="shared" si="18"/>
        <v>R44S3</v>
      </c>
      <c r="H404" s="99">
        <f t="array" ref="H404">MIN(IF($G$2:$G$523 = G404,$E$2:$E$523,""))</f>
        <v>3531</v>
      </c>
      <c r="I404" s="99">
        <f t="array" ref="I404">MAX(IF($G$2:$G$523 = G404,$F$2:$F$523,""))</f>
        <v>3595.8</v>
      </c>
      <c r="J404" s="99" t="str">
        <f t="shared" si="19"/>
        <v>R44</v>
      </c>
      <c r="K404" s="99" t="s">
        <v>176</v>
      </c>
      <c r="L404" s="99">
        <v>2.8070107981220649</v>
      </c>
      <c r="M404" s="99">
        <v>63.42510281690145</v>
      </c>
      <c r="N404" s="99">
        <v>117.3417671361503</v>
      </c>
      <c r="O404" s="99">
        <v>33.250558685446023</v>
      </c>
      <c r="P404" s="99">
        <v>9.8238028169014141E-2</v>
      </c>
      <c r="Q404" s="99">
        <v>4.417162441314551E-2</v>
      </c>
      <c r="R404" s="99">
        <v>9.8254690140845105E-2</v>
      </c>
      <c r="S404" s="99">
        <v>11669.977367136151</v>
      </c>
      <c r="T404" s="99"/>
      <c r="U404" s="99">
        <v>2005.120017840376</v>
      </c>
      <c r="V404" s="99">
        <v>26.292786384976541</v>
      </c>
      <c r="W404" s="99">
        <v>0.61458873239436662</v>
      </c>
      <c r="X404" s="99"/>
      <c r="Y404" s="99">
        <v>2.7168399999999999</v>
      </c>
      <c r="Z404" s="99">
        <v>75.801900000000003</v>
      </c>
      <c r="AA404" s="99">
        <v>131.471</v>
      </c>
      <c r="AB404" s="99">
        <v>16.589179999999999</v>
      </c>
      <c r="AC404" s="99">
        <v>0.24868000000000001</v>
      </c>
      <c r="AD404" s="99">
        <v>8.76054E-2</v>
      </c>
      <c r="AE404" s="99">
        <v>0.1480002</v>
      </c>
      <c r="AF404" s="99">
        <v>11733.721879999999</v>
      </c>
      <c r="AG404" s="99"/>
      <c r="AH404" s="99">
        <v>1176.1929399999999</v>
      </c>
      <c r="AI404" s="99">
        <v>16.214020000000001</v>
      </c>
      <c r="AJ404" s="99">
        <v>0.39562000000000003</v>
      </c>
      <c r="AK404" s="99"/>
      <c r="AL404" s="111">
        <f t="shared" si="20"/>
        <v>0.14684759166666667</v>
      </c>
    </row>
    <row r="405" spans="1:38" x14ac:dyDescent="0.35">
      <c r="A405" s="14" t="s">
        <v>90</v>
      </c>
      <c r="B405" s="14">
        <v>3</v>
      </c>
      <c r="C405" s="98" t="s">
        <v>45</v>
      </c>
      <c r="D405" s="14">
        <v>2</v>
      </c>
      <c r="E405" s="14">
        <v>3558</v>
      </c>
      <c r="F405" s="14">
        <v>3559</v>
      </c>
      <c r="G405" s="99" t="str">
        <f t="shared" si="18"/>
        <v>R44S3</v>
      </c>
      <c r="H405" s="99">
        <f t="array" ref="H405">MIN(IF($G$2:$G$523 = G405,$E$2:$E$523,""))</f>
        <v>3531</v>
      </c>
      <c r="I405" s="99">
        <f t="array" ref="I405">MAX(IF($G$2:$G$523 = G405,$F$2:$F$523,""))</f>
        <v>3595.8</v>
      </c>
      <c r="J405" s="99" t="str">
        <f t="shared" si="19"/>
        <v>R44</v>
      </c>
      <c r="K405" s="99" t="s">
        <v>176</v>
      </c>
      <c r="L405" s="99">
        <v>2.8070107981220649</v>
      </c>
      <c r="M405" s="99">
        <v>63.42510281690145</v>
      </c>
      <c r="N405" s="99">
        <v>117.3417671361503</v>
      </c>
      <c r="O405" s="99">
        <v>33.250558685446023</v>
      </c>
      <c r="P405" s="99">
        <v>9.8238028169014141E-2</v>
      </c>
      <c r="Q405" s="99">
        <v>4.417162441314551E-2</v>
      </c>
      <c r="R405" s="99">
        <v>9.8254690140845105E-2</v>
      </c>
      <c r="S405" s="99">
        <v>11669.977367136151</v>
      </c>
      <c r="T405" s="99"/>
      <c r="U405" s="99">
        <v>2005.120017840376</v>
      </c>
      <c r="V405" s="99">
        <v>26.292786384976541</v>
      </c>
      <c r="W405" s="99">
        <v>0.61458873239436662</v>
      </c>
      <c r="X405" s="99"/>
      <c r="Y405" s="99">
        <v>2.765166666666667</v>
      </c>
      <c r="Z405" s="99">
        <v>70.267066666666665</v>
      </c>
      <c r="AA405" s="99">
        <v>128.28460000000001</v>
      </c>
      <c r="AB405" s="99">
        <v>22.709399999999999</v>
      </c>
      <c r="AC405" s="99">
        <v>0.18093333333333331</v>
      </c>
      <c r="AD405" s="99">
        <v>5.0739333333333331E-2</v>
      </c>
      <c r="AE405" s="99">
        <v>0.11844300000000001</v>
      </c>
      <c r="AF405" s="99">
        <v>11654.1976</v>
      </c>
      <c r="AG405" s="99"/>
      <c r="AH405" s="99">
        <v>1812.5571666666669</v>
      </c>
      <c r="AI405" s="99">
        <v>9.8022666666666662</v>
      </c>
      <c r="AJ405" s="99">
        <v>0.47276666666666661</v>
      </c>
      <c r="AK405" s="99"/>
      <c r="AL405" s="111">
        <f t="shared" si="20"/>
        <v>0.14684759166666667</v>
      </c>
    </row>
    <row r="406" spans="1:38" x14ac:dyDescent="0.35">
      <c r="A406" s="14" t="s">
        <v>90</v>
      </c>
      <c r="B406" s="14">
        <v>3</v>
      </c>
      <c r="C406" s="98" t="s">
        <v>45</v>
      </c>
      <c r="D406" s="14">
        <v>1</v>
      </c>
      <c r="E406" s="14">
        <v>3531</v>
      </c>
      <c r="F406" s="14">
        <v>3531.6</v>
      </c>
      <c r="G406" s="99" t="str">
        <f t="shared" ref="G406:G469" si="21">CONCATENATE("R",RIGHT(A406,2),"S",B406)</f>
        <v>R44S3</v>
      </c>
      <c r="H406" s="99">
        <f t="array" ref="H406">MIN(IF($G$2:$G$523 = G406,$E$2:$E$523,""))</f>
        <v>3531</v>
      </c>
      <c r="I406" s="99">
        <f t="array" ref="I406">MAX(IF($G$2:$G$523 = G406,$F$2:$F$523,""))</f>
        <v>3595.8</v>
      </c>
      <c r="J406" s="99" t="str">
        <f t="shared" si="19"/>
        <v>R44</v>
      </c>
      <c r="K406" s="99" t="s">
        <v>176</v>
      </c>
      <c r="L406" s="99">
        <v>2.8070107981220649</v>
      </c>
      <c r="M406" s="99">
        <v>63.42510281690145</v>
      </c>
      <c r="N406" s="99">
        <v>117.3417671361503</v>
      </c>
      <c r="O406" s="99">
        <v>33.250558685446023</v>
      </c>
      <c r="P406" s="99">
        <v>9.8238028169014141E-2</v>
      </c>
      <c r="Q406" s="112">
        <v>4.417162441314551E-2</v>
      </c>
      <c r="R406" s="99">
        <v>9.8254690140845105E-2</v>
      </c>
      <c r="S406" s="99">
        <v>11669.977367136151</v>
      </c>
      <c r="T406" s="99"/>
      <c r="U406" s="113">
        <v>2005.120017840376</v>
      </c>
      <c r="V406" s="99">
        <v>26.292786384976541</v>
      </c>
      <c r="W406" s="99">
        <v>0.61458873239436662</v>
      </c>
      <c r="X406" s="99"/>
      <c r="Y406" s="99">
        <v>2.7138499999999999</v>
      </c>
      <c r="Z406" s="99">
        <v>68.907200000000003</v>
      </c>
      <c r="AA406" s="99">
        <v>120.99894999999999</v>
      </c>
      <c r="AB406" s="99">
        <v>38.304000000000002</v>
      </c>
      <c r="AC406" s="99">
        <v>0.18210000000000001</v>
      </c>
      <c r="AD406" s="99">
        <v>7.9880499999999993E-2</v>
      </c>
      <c r="AE406" s="99">
        <v>0.1188835</v>
      </c>
      <c r="AF406" s="99">
        <v>11556.332549999999</v>
      </c>
      <c r="AG406" s="99"/>
      <c r="AH406" s="99">
        <v>1291.36725</v>
      </c>
      <c r="AI406" s="99">
        <v>34.259149999999998</v>
      </c>
      <c r="AJ406" s="99">
        <v>0.47260000000000002</v>
      </c>
      <c r="AK406" s="99"/>
      <c r="AL406" s="111">
        <f t="shared" si="20"/>
        <v>0.14684759166666667</v>
      </c>
    </row>
    <row r="407" spans="1:38" x14ac:dyDescent="0.35">
      <c r="A407" s="14" t="s">
        <v>90</v>
      </c>
      <c r="B407" s="14">
        <v>4</v>
      </c>
      <c r="C407" s="98" t="s">
        <v>45</v>
      </c>
      <c r="D407" s="14">
        <v>5</v>
      </c>
      <c r="E407" s="14">
        <v>3510</v>
      </c>
      <c r="F407" s="14">
        <v>3510</v>
      </c>
      <c r="G407" s="99" t="str">
        <f t="shared" si="21"/>
        <v>R44S4</v>
      </c>
      <c r="H407" s="99">
        <f t="array" ref="H407">MIN(IF($G$2:$G$523 = G407,$E$2:$E$523,""))</f>
        <v>3461</v>
      </c>
      <c r="I407" s="99">
        <f t="array" ref="I407">MAX(IF($G$2:$G$523 = G407,$F$2:$F$523,""))</f>
        <v>3510</v>
      </c>
      <c r="J407" s="99" t="str">
        <f t="shared" si="19"/>
        <v>R44</v>
      </c>
      <c r="K407" s="99" t="s">
        <v>176</v>
      </c>
      <c r="L407" s="99">
        <v>2.8342637499999999</v>
      </c>
      <c r="M407" s="99">
        <v>57.569360000000032</v>
      </c>
      <c r="N407" s="99">
        <v>105.0450025</v>
      </c>
      <c r="O407" s="99">
        <v>45.224509375000011</v>
      </c>
      <c r="P407" s="99">
        <v>8.1192499999999973E-2</v>
      </c>
      <c r="Q407" s="99">
        <v>4.5259656249999988E-2</v>
      </c>
      <c r="R407" s="99">
        <v>7.0536687499999945E-2</v>
      </c>
      <c r="S407" s="99">
        <v>11359.515940625</v>
      </c>
      <c r="T407" s="99"/>
      <c r="U407" s="99">
        <v>2069.4672093750019</v>
      </c>
      <c r="V407" s="99">
        <v>132.10663500000001</v>
      </c>
      <c r="W407" s="99">
        <v>0.76307374999999977</v>
      </c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111">
        <f t="shared" si="20"/>
        <v>0</v>
      </c>
    </row>
    <row r="408" spans="1:38" x14ac:dyDescent="0.35">
      <c r="A408" s="14" t="s">
        <v>90</v>
      </c>
      <c r="B408" s="14">
        <v>4</v>
      </c>
      <c r="C408" s="98" t="s">
        <v>45</v>
      </c>
      <c r="D408" s="14">
        <v>4</v>
      </c>
      <c r="E408" s="14">
        <v>3495</v>
      </c>
      <c r="F408" s="14">
        <v>3495</v>
      </c>
      <c r="G408" s="99" t="str">
        <f t="shared" si="21"/>
        <v>R44S4</v>
      </c>
      <c r="H408" s="99">
        <f t="array" ref="H408">MIN(IF($G$2:$G$523 = G408,$E$2:$E$523,""))</f>
        <v>3461</v>
      </c>
      <c r="I408" s="99">
        <f t="array" ref="I408">MAX(IF($G$2:$G$523 = G408,$F$2:$F$523,""))</f>
        <v>3510</v>
      </c>
      <c r="J408" s="99" t="str">
        <f t="shared" si="19"/>
        <v>R44</v>
      </c>
      <c r="K408" s="99" t="s">
        <v>176</v>
      </c>
      <c r="L408" s="99">
        <v>2.8342637499999999</v>
      </c>
      <c r="M408" s="99">
        <v>57.569360000000032</v>
      </c>
      <c r="N408" s="99">
        <v>105.0450025</v>
      </c>
      <c r="O408" s="99">
        <v>45.224509375000011</v>
      </c>
      <c r="P408" s="99">
        <v>8.1192499999999973E-2</v>
      </c>
      <c r="Q408" s="99">
        <v>4.5259656249999988E-2</v>
      </c>
      <c r="R408" s="99">
        <v>7.0536687499999945E-2</v>
      </c>
      <c r="S408" s="99">
        <v>11359.515940625</v>
      </c>
      <c r="T408" s="99"/>
      <c r="U408" s="99">
        <v>2069.4672093750019</v>
      </c>
      <c r="V408" s="99">
        <v>132.10663500000001</v>
      </c>
      <c r="W408" s="99">
        <v>0.76307374999999977</v>
      </c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111">
        <f t="shared" si="20"/>
        <v>0</v>
      </c>
    </row>
    <row r="409" spans="1:38" x14ac:dyDescent="0.35">
      <c r="A409" s="14" t="s">
        <v>90</v>
      </c>
      <c r="B409" s="14">
        <v>4</v>
      </c>
      <c r="C409" s="98" t="s">
        <v>45</v>
      </c>
      <c r="D409" s="14">
        <v>3</v>
      </c>
      <c r="E409" s="14">
        <v>3481</v>
      </c>
      <c r="F409" s="14">
        <v>3481</v>
      </c>
      <c r="G409" s="99" t="str">
        <f t="shared" si="21"/>
        <v>R44S4</v>
      </c>
      <c r="H409" s="99">
        <f t="array" ref="H409">MIN(IF($G$2:$G$523 = G409,$E$2:$E$523,""))</f>
        <v>3461</v>
      </c>
      <c r="I409" s="99">
        <f t="array" ref="I409">MAX(IF($G$2:$G$523 = G409,$F$2:$F$523,""))</f>
        <v>3510</v>
      </c>
      <c r="J409" s="99" t="str">
        <f t="shared" si="19"/>
        <v>R44</v>
      </c>
      <c r="K409" s="99" t="s">
        <v>176</v>
      </c>
      <c r="L409" s="99">
        <v>2.8342637499999999</v>
      </c>
      <c r="M409" s="99">
        <v>57.569360000000032</v>
      </c>
      <c r="N409" s="99">
        <v>105.0450025</v>
      </c>
      <c r="O409" s="99">
        <v>45.224509375000011</v>
      </c>
      <c r="P409" s="99">
        <v>8.1192499999999973E-2</v>
      </c>
      <c r="Q409" s="99">
        <v>4.5259656249999988E-2</v>
      </c>
      <c r="R409" s="99">
        <v>7.0536687499999945E-2</v>
      </c>
      <c r="S409" s="99">
        <v>11359.515940625</v>
      </c>
      <c r="T409" s="99"/>
      <c r="U409" s="99">
        <v>2069.4672093750019</v>
      </c>
      <c r="V409" s="99">
        <v>132.10663500000001</v>
      </c>
      <c r="W409" s="99">
        <v>0.76307374999999977</v>
      </c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111">
        <f t="shared" si="20"/>
        <v>0</v>
      </c>
    </row>
    <row r="410" spans="1:38" x14ac:dyDescent="0.35">
      <c r="A410" s="14" t="s">
        <v>90</v>
      </c>
      <c r="B410" s="14">
        <v>4</v>
      </c>
      <c r="C410" s="98" t="s">
        <v>45</v>
      </c>
      <c r="D410" s="14">
        <v>2</v>
      </c>
      <c r="E410" s="14">
        <v>3471.2</v>
      </c>
      <c r="F410" s="14">
        <v>3471</v>
      </c>
      <c r="G410" s="99" t="str">
        <f t="shared" si="21"/>
        <v>R44S4</v>
      </c>
      <c r="H410" s="99">
        <f t="array" ref="H410">MIN(IF($G$2:$G$523 = G410,$E$2:$E$523,""))</f>
        <v>3461</v>
      </c>
      <c r="I410" s="99">
        <f t="array" ref="I410">MAX(IF($G$2:$G$523 = G410,$F$2:$F$523,""))</f>
        <v>3510</v>
      </c>
      <c r="J410" s="99" t="str">
        <f t="shared" si="19"/>
        <v>R44</v>
      </c>
      <c r="K410" s="99" t="s">
        <v>176</v>
      </c>
      <c r="L410" s="99">
        <v>2.8342637499999999</v>
      </c>
      <c r="M410" s="99">
        <v>57.569360000000032</v>
      </c>
      <c r="N410" s="99">
        <v>105.0450025</v>
      </c>
      <c r="O410" s="99">
        <v>45.224509375000011</v>
      </c>
      <c r="P410" s="99">
        <v>8.1192499999999973E-2</v>
      </c>
      <c r="Q410" s="99">
        <v>4.5259656249999988E-2</v>
      </c>
      <c r="R410" s="99">
        <v>7.0536687499999945E-2</v>
      </c>
      <c r="S410" s="99">
        <v>11359.515940625</v>
      </c>
      <c r="T410" s="99"/>
      <c r="U410" s="99">
        <v>2069.4672093750019</v>
      </c>
      <c r="V410" s="99">
        <v>132.10663500000001</v>
      </c>
      <c r="W410" s="99">
        <v>0.76307374999999977</v>
      </c>
      <c r="X410" s="99"/>
      <c r="Y410" s="99">
        <v>0</v>
      </c>
      <c r="Z410" s="99">
        <v>0</v>
      </c>
      <c r="AA410" s="99">
        <v>0</v>
      </c>
      <c r="AB410" s="99">
        <v>0</v>
      </c>
      <c r="AC410" s="99">
        <v>0</v>
      </c>
      <c r="AD410" s="99">
        <v>0</v>
      </c>
      <c r="AE410" s="99">
        <v>0</v>
      </c>
      <c r="AF410" s="99">
        <v>0</v>
      </c>
      <c r="AG410" s="99"/>
      <c r="AH410" s="99">
        <v>0</v>
      </c>
      <c r="AI410" s="99">
        <v>0</v>
      </c>
      <c r="AJ410" s="99">
        <v>0</v>
      </c>
      <c r="AK410" s="99"/>
      <c r="AL410" s="111">
        <f t="shared" si="20"/>
        <v>0</v>
      </c>
    </row>
    <row r="411" spans="1:38" x14ac:dyDescent="0.35">
      <c r="A411" s="14" t="s">
        <v>90</v>
      </c>
      <c r="B411" s="14">
        <v>4</v>
      </c>
      <c r="C411" s="98" t="s">
        <v>45</v>
      </c>
      <c r="D411" s="14">
        <v>1</v>
      </c>
      <c r="E411" s="14">
        <v>3461</v>
      </c>
      <c r="F411" s="14">
        <v>3461</v>
      </c>
      <c r="G411" s="99" t="str">
        <f t="shared" si="21"/>
        <v>R44S4</v>
      </c>
      <c r="H411" s="99">
        <f t="array" ref="H411">MIN(IF($G$2:$G$523 = G411,$E$2:$E$523,""))</f>
        <v>3461</v>
      </c>
      <c r="I411" s="99">
        <f t="array" ref="I411">MAX(IF($G$2:$G$523 = G411,$F$2:$F$523,""))</f>
        <v>3510</v>
      </c>
      <c r="J411" s="99" t="str">
        <f t="shared" si="19"/>
        <v>R44</v>
      </c>
      <c r="K411" s="99" t="s">
        <v>176</v>
      </c>
      <c r="L411" s="99">
        <v>2.8342637499999999</v>
      </c>
      <c r="M411" s="99">
        <v>57.569360000000032</v>
      </c>
      <c r="N411" s="99">
        <v>105.0450025</v>
      </c>
      <c r="O411" s="99">
        <v>45.224509375000011</v>
      </c>
      <c r="P411" s="99">
        <v>8.1192499999999973E-2</v>
      </c>
      <c r="Q411" s="112">
        <v>4.5259656249999988E-2</v>
      </c>
      <c r="R411" s="99">
        <v>7.0536687499999945E-2</v>
      </c>
      <c r="S411" s="99">
        <v>11359.515940625</v>
      </c>
      <c r="T411" s="99"/>
      <c r="U411" s="113">
        <v>2069.4672093750019</v>
      </c>
      <c r="V411" s="99">
        <v>132.10663500000001</v>
      </c>
      <c r="W411" s="99">
        <v>0.76307374999999977</v>
      </c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111">
        <f t="shared" si="20"/>
        <v>0</v>
      </c>
    </row>
    <row r="412" spans="1:38" x14ac:dyDescent="0.35">
      <c r="A412" s="14" t="s">
        <v>90</v>
      </c>
      <c r="B412" s="14">
        <v>5</v>
      </c>
      <c r="C412" s="98" t="s">
        <v>45</v>
      </c>
      <c r="D412" s="14">
        <v>3</v>
      </c>
      <c r="E412" s="14">
        <v>3433</v>
      </c>
      <c r="F412" s="14">
        <v>3433</v>
      </c>
      <c r="G412" s="99" t="str">
        <f t="shared" si="21"/>
        <v>R44S5</v>
      </c>
      <c r="H412" s="99">
        <f t="array" ref="H412">MIN(IF($G$2:$G$523 = G412,$E$2:$E$523,""))</f>
        <v>3409</v>
      </c>
      <c r="I412" s="99">
        <f t="array" ref="I412">MAX(IF($G$2:$G$523 = G412,$F$2:$F$523,""))</f>
        <v>3433</v>
      </c>
      <c r="J412" s="99" t="str">
        <f t="shared" si="19"/>
        <v>R44</v>
      </c>
      <c r="K412" s="99" t="s">
        <v>176</v>
      </c>
      <c r="L412" s="99">
        <v>2.7614974683544302</v>
      </c>
      <c r="M412" s="99">
        <v>63.145070886075963</v>
      </c>
      <c r="N412" s="99">
        <v>114.78177721518981</v>
      </c>
      <c r="O412" s="99">
        <v>39.924783544303807</v>
      </c>
      <c r="P412" s="99">
        <v>9.6234177215189842E-2</v>
      </c>
      <c r="Q412" s="99">
        <v>4.8645999999999988E-2</v>
      </c>
      <c r="R412" s="99">
        <v>8.4745594936708843E-2</v>
      </c>
      <c r="S412" s="99">
        <v>11101.87160506329</v>
      </c>
      <c r="T412" s="99"/>
      <c r="U412" s="99">
        <v>1932.5284569620251</v>
      </c>
      <c r="V412" s="99">
        <v>131.2559835443038</v>
      </c>
      <c r="W412" s="99">
        <v>0.70333164556962047</v>
      </c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111">
        <f t="shared" si="20"/>
        <v>0.15296100000000004</v>
      </c>
    </row>
    <row r="413" spans="1:38" x14ac:dyDescent="0.35">
      <c r="A413" s="14" t="s">
        <v>90</v>
      </c>
      <c r="B413" s="14">
        <v>5</v>
      </c>
      <c r="C413" s="98" t="s">
        <v>45</v>
      </c>
      <c r="D413" s="14">
        <v>2</v>
      </c>
      <c r="E413" s="14">
        <v>3422</v>
      </c>
      <c r="F413" s="14">
        <v>3423</v>
      </c>
      <c r="G413" s="99" t="str">
        <f t="shared" si="21"/>
        <v>R44S5</v>
      </c>
      <c r="H413" s="99">
        <f t="array" ref="H413">MIN(IF($G$2:$G$523 = G413,$E$2:$E$523,""))</f>
        <v>3409</v>
      </c>
      <c r="I413" s="99">
        <f t="array" ref="I413">MAX(IF($G$2:$G$523 = G413,$F$2:$F$523,""))</f>
        <v>3433</v>
      </c>
      <c r="J413" s="99" t="str">
        <f t="shared" si="19"/>
        <v>R44</v>
      </c>
      <c r="K413" s="99" t="s">
        <v>176</v>
      </c>
      <c r="L413" s="99">
        <v>2.7614974683544302</v>
      </c>
      <c r="M413" s="99">
        <v>63.145070886075963</v>
      </c>
      <c r="N413" s="99">
        <v>114.78177721518981</v>
      </c>
      <c r="O413" s="99">
        <v>39.924783544303807</v>
      </c>
      <c r="P413" s="99">
        <v>9.6234177215189842E-2</v>
      </c>
      <c r="Q413" s="99">
        <v>4.8645999999999988E-2</v>
      </c>
      <c r="R413" s="99">
        <v>8.4745594936708843E-2</v>
      </c>
      <c r="S413" s="99">
        <v>11101.87160506329</v>
      </c>
      <c r="T413" s="99"/>
      <c r="U413" s="99">
        <v>1932.5284569620251</v>
      </c>
      <c r="V413" s="99">
        <v>131.2559835443038</v>
      </c>
      <c r="W413" s="99">
        <v>0.70333164556962047</v>
      </c>
      <c r="X413" s="99"/>
      <c r="Y413" s="99">
        <v>2.643933333333333</v>
      </c>
      <c r="Z413" s="99">
        <v>80.61969999999998</v>
      </c>
      <c r="AA413" s="99">
        <v>136.79486666666659</v>
      </c>
      <c r="AB413" s="99">
        <v>27.846299999999999</v>
      </c>
      <c r="AC413" s="99">
        <v>0.2011666666666666</v>
      </c>
      <c r="AD413" s="99">
        <v>7.9749333333333339E-2</v>
      </c>
      <c r="AE413" s="99">
        <v>0.12748866666666669</v>
      </c>
      <c r="AF413" s="99">
        <v>11129.570633333329</v>
      </c>
      <c r="AG413" s="99"/>
      <c r="AH413" s="99">
        <v>1292.2512999999999</v>
      </c>
      <c r="AI413" s="99">
        <v>32.800133333333328</v>
      </c>
      <c r="AJ413" s="99">
        <v>0.44623333333333332</v>
      </c>
      <c r="AK413" s="99"/>
      <c r="AL413" s="111">
        <f t="shared" si="20"/>
        <v>0.15296100000000004</v>
      </c>
    </row>
    <row r="414" spans="1:38" x14ac:dyDescent="0.35">
      <c r="A414" s="14" t="s">
        <v>90</v>
      </c>
      <c r="B414" s="14">
        <v>5</v>
      </c>
      <c r="C414" s="98" t="s">
        <v>45</v>
      </c>
      <c r="D414" s="14">
        <v>1</v>
      </c>
      <c r="E414" s="14">
        <v>3409</v>
      </c>
      <c r="F414" s="14">
        <v>3410</v>
      </c>
      <c r="G414" s="99" t="str">
        <f t="shared" si="21"/>
        <v>R44S5</v>
      </c>
      <c r="H414" s="99">
        <f t="array" ref="H414">MIN(IF($G$2:$G$523 = G414,$E$2:$E$523,""))</f>
        <v>3409</v>
      </c>
      <c r="I414" s="99">
        <f t="array" ref="I414">MAX(IF($G$2:$G$523 = G414,$F$2:$F$523,""))</f>
        <v>3433</v>
      </c>
      <c r="J414" s="99" t="str">
        <f t="shared" si="19"/>
        <v>R44</v>
      </c>
      <c r="K414" s="99" t="s">
        <v>176</v>
      </c>
      <c r="L414" s="99">
        <v>2.7614974683544302</v>
      </c>
      <c r="M414" s="99">
        <v>63.145070886075963</v>
      </c>
      <c r="N414" s="99">
        <v>114.78177721518981</v>
      </c>
      <c r="O414" s="99">
        <v>39.924783544303807</v>
      </c>
      <c r="P414" s="99">
        <v>9.6234177215189842E-2</v>
      </c>
      <c r="Q414" s="112">
        <v>4.8645999999999988E-2</v>
      </c>
      <c r="R414" s="99">
        <v>8.4745594936708843E-2</v>
      </c>
      <c r="S414" s="99">
        <v>11101.87160506329</v>
      </c>
      <c r="T414" s="99"/>
      <c r="U414" s="113">
        <v>1932.5284569620251</v>
      </c>
      <c r="V414" s="99">
        <v>131.2559835443038</v>
      </c>
      <c r="W414" s="99">
        <v>0.70333164556962047</v>
      </c>
      <c r="X414" s="99"/>
      <c r="Y414" s="99">
        <v>2.5373000000000001</v>
      </c>
      <c r="Z414" s="99">
        <v>78.258833333333328</v>
      </c>
      <c r="AA414" s="99">
        <v>134.29239999999999</v>
      </c>
      <c r="AB414" s="99">
        <v>28.576466666666661</v>
      </c>
      <c r="AC414" s="99">
        <v>0.32553333333333329</v>
      </c>
      <c r="AD414" s="99">
        <v>0.1168723333333333</v>
      </c>
      <c r="AE414" s="99">
        <v>0.17843333333333339</v>
      </c>
      <c r="AF414" s="99">
        <v>11073.1644</v>
      </c>
      <c r="AG414" s="99"/>
      <c r="AH414" s="99">
        <v>814.99626666666666</v>
      </c>
      <c r="AI414" s="99">
        <v>59.637300000000003</v>
      </c>
      <c r="AJ414" s="99">
        <v>0.34139999999999998</v>
      </c>
      <c r="AK414" s="99"/>
      <c r="AL414" s="111">
        <f t="shared" si="20"/>
        <v>0.15296100000000004</v>
      </c>
    </row>
    <row r="415" spans="1:38" x14ac:dyDescent="0.35">
      <c r="A415" s="14" t="s">
        <v>90</v>
      </c>
      <c r="B415" s="14">
        <v>6</v>
      </c>
      <c r="C415" s="98" t="s">
        <v>46</v>
      </c>
      <c r="D415" s="14">
        <v>4</v>
      </c>
      <c r="E415" s="14">
        <v>3366</v>
      </c>
      <c r="F415" s="14">
        <v>3366</v>
      </c>
      <c r="G415" s="99" t="str">
        <f t="shared" si="21"/>
        <v>R44S6</v>
      </c>
      <c r="H415" s="99">
        <f t="array" ref="H415">MIN(IF($G$2:$G$523 = G415,$E$2:$E$523,""))</f>
        <v>3295</v>
      </c>
      <c r="I415" s="99">
        <f t="array" ref="I415">MAX(IF($G$2:$G$523 = G415,$F$2:$F$523,""))</f>
        <v>3366</v>
      </c>
      <c r="J415" s="99" t="str">
        <f t="shared" si="19"/>
        <v>R44</v>
      </c>
      <c r="K415" s="99" t="s">
        <v>176</v>
      </c>
      <c r="L415" s="99">
        <v>2.630606437768241</v>
      </c>
      <c r="M415" s="99">
        <v>79.346462231759674</v>
      </c>
      <c r="N415" s="99">
        <v>147.93386351931341</v>
      </c>
      <c r="O415" s="99">
        <v>104.88505622317609</v>
      </c>
      <c r="P415" s="99">
        <v>0.15435922746781119</v>
      </c>
      <c r="Q415" s="99">
        <v>4.141052360515024E-2</v>
      </c>
      <c r="R415" s="99">
        <v>8.3803605150214594E-2</v>
      </c>
      <c r="S415" s="99">
        <v>10736.80999656653</v>
      </c>
      <c r="T415" s="99"/>
      <c r="U415" s="99">
        <v>2142.2231815450641</v>
      </c>
      <c r="V415" s="99">
        <v>15.360482403433471</v>
      </c>
      <c r="W415" s="99">
        <v>0.86221158798283259</v>
      </c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111">
        <f t="shared" si="20"/>
        <v>0.15843933333333329</v>
      </c>
    </row>
    <row r="416" spans="1:38" x14ac:dyDescent="0.35">
      <c r="A416" s="14" t="s">
        <v>90</v>
      </c>
      <c r="B416" s="14">
        <v>6</v>
      </c>
      <c r="C416" s="98" t="s">
        <v>46</v>
      </c>
      <c r="D416" s="14">
        <v>3</v>
      </c>
      <c r="E416" s="14">
        <v>3345.9</v>
      </c>
      <c r="F416" s="14">
        <v>3346.9</v>
      </c>
      <c r="G416" s="99" t="str">
        <f t="shared" si="21"/>
        <v>R44S6</v>
      </c>
      <c r="H416" s="99">
        <f t="array" ref="H416">MIN(IF($G$2:$G$523 = G416,$E$2:$E$523,""))</f>
        <v>3295</v>
      </c>
      <c r="I416" s="99">
        <f t="array" ref="I416">MAX(IF($G$2:$G$523 = G416,$F$2:$F$523,""))</f>
        <v>3366</v>
      </c>
      <c r="J416" s="99" t="str">
        <f t="shared" si="19"/>
        <v>R44</v>
      </c>
      <c r="K416" s="99" t="s">
        <v>176</v>
      </c>
      <c r="L416" s="99">
        <v>2.630606437768241</v>
      </c>
      <c r="M416" s="99">
        <v>79.346462231759674</v>
      </c>
      <c r="N416" s="99">
        <v>147.93386351931341</v>
      </c>
      <c r="O416" s="99">
        <v>104.88505622317609</v>
      </c>
      <c r="P416" s="99">
        <v>0.15435922746781119</v>
      </c>
      <c r="Q416" s="99">
        <v>4.141052360515024E-2</v>
      </c>
      <c r="R416" s="99">
        <v>8.3803605150214594E-2</v>
      </c>
      <c r="S416" s="99">
        <v>10736.80999656653</v>
      </c>
      <c r="T416" s="99"/>
      <c r="U416" s="99">
        <v>2142.2231815450641</v>
      </c>
      <c r="V416" s="99">
        <v>15.360482403433471</v>
      </c>
      <c r="W416" s="99">
        <v>0.86221158798283259</v>
      </c>
      <c r="X416" s="99"/>
      <c r="Y416" s="99">
        <v>2.4734333333333329</v>
      </c>
      <c r="Z416" s="99">
        <v>72.146833333333333</v>
      </c>
      <c r="AA416" s="99">
        <v>123.0307</v>
      </c>
      <c r="AB416" s="99">
        <v>51.450766666666667</v>
      </c>
      <c r="AC416" s="99">
        <v>1.7059666666666671</v>
      </c>
      <c r="AD416" s="99">
        <v>0.15176600000000001</v>
      </c>
      <c r="AE416" s="99">
        <v>0.15843933333333329</v>
      </c>
      <c r="AF416" s="99">
        <v>10822.27213333333</v>
      </c>
      <c r="AG416" s="99"/>
      <c r="AH416" s="99">
        <v>504.78856666666661</v>
      </c>
      <c r="AI416" s="99">
        <v>52.348599999999998</v>
      </c>
      <c r="AJ416" s="99">
        <v>0.46543333333333342</v>
      </c>
      <c r="AK416" s="99"/>
      <c r="AL416" s="111">
        <f t="shared" si="20"/>
        <v>0.15843933333333329</v>
      </c>
    </row>
    <row r="417" spans="1:38" x14ac:dyDescent="0.35">
      <c r="A417" s="14" t="s">
        <v>90</v>
      </c>
      <c r="B417" s="14">
        <v>6</v>
      </c>
      <c r="C417" s="98" t="s">
        <v>46</v>
      </c>
      <c r="D417" s="14">
        <v>2</v>
      </c>
      <c r="E417" s="14">
        <v>3331</v>
      </c>
      <c r="F417" s="14">
        <v>3331</v>
      </c>
      <c r="G417" s="99" t="str">
        <f t="shared" si="21"/>
        <v>R44S6</v>
      </c>
      <c r="H417" s="99">
        <f t="array" ref="H417">MIN(IF($G$2:$G$523 = G417,$E$2:$E$523,""))</f>
        <v>3295</v>
      </c>
      <c r="I417" s="99">
        <f t="array" ref="I417">MAX(IF($G$2:$G$523 = G417,$F$2:$F$523,""))</f>
        <v>3366</v>
      </c>
      <c r="J417" s="99" t="str">
        <f t="shared" si="19"/>
        <v>R44</v>
      </c>
      <c r="K417" s="99" t="s">
        <v>176</v>
      </c>
      <c r="L417" s="99">
        <v>2.630606437768241</v>
      </c>
      <c r="M417" s="99">
        <v>79.346462231759674</v>
      </c>
      <c r="N417" s="99">
        <v>147.93386351931341</v>
      </c>
      <c r="O417" s="99">
        <v>104.88505622317609</v>
      </c>
      <c r="P417" s="99">
        <v>0.15435922746781119</v>
      </c>
      <c r="Q417" s="99">
        <v>4.141052360515024E-2</v>
      </c>
      <c r="R417" s="99">
        <v>8.3803605150214594E-2</v>
      </c>
      <c r="S417" s="99">
        <v>10736.80999656653</v>
      </c>
      <c r="T417" s="99"/>
      <c r="U417" s="99">
        <v>2142.2231815450641</v>
      </c>
      <c r="V417" s="99">
        <v>15.360482403433471</v>
      </c>
      <c r="W417" s="99">
        <v>0.86221158798283259</v>
      </c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111">
        <f t="shared" si="20"/>
        <v>0.15843933333333329</v>
      </c>
    </row>
    <row r="418" spans="1:38" x14ac:dyDescent="0.35">
      <c r="A418" s="14" t="s">
        <v>90</v>
      </c>
      <c r="B418" s="14">
        <v>6</v>
      </c>
      <c r="C418" s="98" t="s">
        <v>46</v>
      </c>
      <c r="D418" s="14">
        <v>1</v>
      </c>
      <c r="E418" s="14">
        <v>3295</v>
      </c>
      <c r="F418" s="14">
        <v>3295</v>
      </c>
      <c r="G418" s="99" t="str">
        <f t="shared" si="21"/>
        <v>R44S6</v>
      </c>
      <c r="H418" s="99">
        <f t="array" ref="H418">MIN(IF($G$2:$G$523 = G418,$E$2:$E$523,""))</f>
        <v>3295</v>
      </c>
      <c r="I418" s="99">
        <f t="array" ref="I418">MAX(IF($G$2:$G$523 = G418,$F$2:$F$523,""))</f>
        <v>3366</v>
      </c>
      <c r="J418" s="99" t="str">
        <f t="shared" si="19"/>
        <v>R44</v>
      </c>
      <c r="K418" s="99" t="s">
        <v>176</v>
      </c>
      <c r="L418" s="99">
        <v>2.630606437768241</v>
      </c>
      <c r="M418" s="99">
        <v>79.346462231759674</v>
      </c>
      <c r="N418" s="99">
        <v>147.93386351931341</v>
      </c>
      <c r="O418" s="99">
        <v>104.88505622317609</v>
      </c>
      <c r="P418" s="99">
        <v>0.15435922746781119</v>
      </c>
      <c r="Q418" s="112">
        <v>4.141052360515024E-2</v>
      </c>
      <c r="R418" s="99">
        <v>8.3803605150214594E-2</v>
      </c>
      <c r="S418" s="99">
        <v>10736.80999656653</v>
      </c>
      <c r="T418" s="99"/>
      <c r="U418" s="113">
        <v>2142.2231815450641</v>
      </c>
      <c r="V418" s="99">
        <v>15.360482403433471</v>
      </c>
      <c r="W418" s="99">
        <v>0.86221158798283259</v>
      </c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111">
        <f t="shared" si="20"/>
        <v>0.15843933333333329</v>
      </c>
    </row>
    <row r="419" spans="1:38" x14ac:dyDescent="0.35">
      <c r="A419" s="14" t="s">
        <v>92</v>
      </c>
      <c r="B419" s="13">
        <v>6</v>
      </c>
      <c r="C419" s="98" t="s">
        <v>46</v>
      </c>
      <c r="D419" s="13">
        <v>1</v>
      </c>
      <c r="E419" s="13">
        <v>2993</v>
      </c>
      <c r="F419" s="13">
        <v>2993.8</v>
      </c>
      <c r="G419" s="99" t="str">
        <f t="shared" si="21"/>
        <v>R73S6</v>
      </c>
      <c r="H419" s="99">
        <f t="array" ref="H419">MIN(IF($G$2:$G$523 = G419,$E$2:$E$523,""))</f>
        <v>2993</v>
      </c>
      <c r="I419" s="99">
        <f t="array" ref="I419">MAX(IF($G$2:$G$523 = G419,$F$2:$F$523,""))</f>
        <v>3025.8</v>
      </c>
      <c r="J419" s="99" t="str">
        <f t="shared" si="19"/>
        <v>R73</v>
      </c>
      <c r="K419" s="99" t="s">
        <v>177</v>
      </c>
      <c r="L419" s="99">
        <v>2.4885064814814819</v>
      </c>
      <c r="M419" s="99">
        <v>78.607627777777751</v>
      </c>
      <c r="N419" s="99">
        <v>136.89938240740739</v>
      </c>
      <c r="O419" s="99">
        <v>88.203564814814825</v>
      </c>
      <c r="P419" s="99">
        <v>0.1987768518518517</v>
      </c>
      <c r="Q419" s="112">
        <v>8.9977074074074098E-2</v>
      </c>
      <c r="R419" s="99">
        <v>0.13462435185185179</v>
      </c>
      <c r="S419" s="99">
        <v>10086.57476388889</v>
      </c>
      <c r="T419" s="99">
        <v>6490.3578499999958</v>
      </c>
      <c r="U419" s="113">
        <v>1258.792970370371</v>
      </c>
      <c r="V419" s="99"/>
      <c r="W419" s="99">
        <v>0.46591666666666659</v>
      </c>
      <c r="X419" s="99">
        <v>2.6457999999999999</v>
      </c>
      <c r="Y419" s="99">
        <v>2.5470999999999999</v>
      </c>
      <c r="Z419" s="99">
        <v>82.217299999999994</v>
      </c>
      <c r="AA419" s="99">
        <v>144.0428666666667</v>
      </c>
      <c r="AB419" s="99">
        <v>84.595866666666666</v>
      </c>
      <c r="AC419" s="99">
        <v>8.5833333333333331E-2</v>
      </c>
      <c r="AD419" s="99">
        <v>6.6422666666666672E-2</v>
      </c>
      <c r="AE419" s="99">
        <v>8.4079666666666664E-2</v>
      </c>
      <c r="AF419" s="99">
        <v>10021.7682</v>
      </c>
      <c r="AG419" s="99">
        <v>6501.0844666666671</v>
      </c>
      <c r="AH419" s="99">
        <v>1517.788266666666</v>
      </c>
      <c r="AI419" s="99"/>
      <c r="AJ419" s="99">
        <v>0.62160000000000004</v>
      </c>
      <c r="AK419" s="99">
        <v>2.3971333333333331</v>
      </c>
      <c r="AL419" s="111">
        <f t="shared" si="20"/>
        <v>0.13971325000000001</v>
      </c>
    </row>
    <row r="420" spans="1:38" x14ac:dyDescent="0.35">
      <c r="A420" s="14" t="s">
        <v>92</v>
      </c>
      <c r="B420" s="13">
        <v>6</v>
      </c>
      <c r="C420" s="98" t="s">
        <v>46</v>
      </c>
      <c r="D420" s="13">
        <v>2</v>
      </c>
      <c r="E420" s="13">
        <v>3003</v>
      </c>
      <c r="F420" s="13">
        <v>3004</v>
      </c>
      <c r="G420" s="99" t="str">
        <f t="shared" si="21"/>
        <v>R73S6</v>
      </c>
      <c r="H420" s="99">
        <f t="array" ref="H420">MIN(IF($G$2:$G$523 = G420,$E$2:$E$523,""))</f>
        <v>2993</v>
      </c>
      <c r="I420" s="99">
        <f t="array" ref="I420">MAX(IF($G$2:$G$523 = G420,$F$2:$F$523,""))</f>
        <v>3025.8</v>
      </c>
      <c r="J420" s="99" t="str">
        <f t="shared" si="19"/>
        <v>R73</v>
      </c>
      <c r="K420" s="99" t="s">
        <v>177</v>
      </c>
      <c r="L420" s="99">
        <v>2.4885064814814819</v>
      </c>
      <c r="M420" s="99">
        <v>78.607627777777751</v>
      </c>
      <c r="N420" s="99">
        <v>136.89938240740739</v>
      </c>
      <c r="O420" s="99">
        <v>88.203564814814825</v>
      </c>
      <c r="P420" s="99">
        <v>0.1987768518518517</v>
      </c>
      <c r="Q420" s="99">
        <v>8.9977074074074098E-2</v>
      </c>
      <c r="R420" s="99">
        <v>0.13462435185185179</v>
      </c>
      <c r="S420" s="99">
        <v>10086.57476388889</v>
      </c>
      <c r="T420" s="99">
        <v>6490.3578499999958</v>
      </c>
      <c r="U420" s="99">
        <v>1258.792970370371</v>
      </c>
      <c r="V420" s="99"/>
      <c r="W420" s="99">
        <v>0.46591666666666659</v>
      </c>
      <c r="X420" s="99">
        <v>2.6457999999999999</v>
      </c>
      <c r="Y420" s="99">
        <v>2.4997333333333329</v>
      </c>
      <c r="Z420" s="99">
        <v>80.679699999999997</v>
      </c>
      <c r="AA420" s="99">
        <v>137.6223</v>
      </c>
      <c r="AB420" s="99">
        <v>58.18966666666666</v>
      </c>
      <c r="AC420" s="99">
        <v>0.19623333333333329</v>
      </c>
      <c r="AD420" s="99">
        <v>0.12220066666666669</v>
      </c>
      <c r="AE420" s="99">
        <v>0.1257273333333333</v>
      </c>
      <c r="AF420" s="99">
        <v>10068.71583333333</v>
      </c>
      <c r="AG420" s="99">
        <v>6369.7809000000007</v>
      </c>
      <c r="AH420" s="99">
        <v>760.24446666666665</v>
      </c>
      <c r="AI420" s="99"/>
      <c r="AJ420" s="99">
        <v>0.45026666666666659</v>
      </c>
      <c r="AK420" s="99">
        <v>2.5678666666666672</v>
      </c>
      <c r="AL420" s="111">
        <f t="shared" si="20"/>
        <v>0.13971325000000001</v>
      </c>
    </row>
    <row r="421" spans="1:38" x14ac:dyDescent="0.35">
      <c r="A421" s="14" t="s">
        <v>92</v>
      </c>
      <c r="B421" s="13">
        <v>6</v>
      </c>
      <c r="C421" s="98" t="s">
        <v>46</v>
      </c>
      <c r="D421" s="13">
        <v>3</v>
      </c>
      <c r="E421" s="13">
        <v>3014</v>
      </c>
      <c r="F421" s="13">
        <v>3014.8</v>
      </c>
      <c r="G421" s="99" t="str">
        <f t="shared" si="21"/>
        <v>R73S6</v>
      </c>
      <c r="H421" s="99">
        <f t="array" ref="H421">MIN(IF($G$2:$G$523 = G421,$E$2:$E$523,""))</f>
        <v>2993</v>
      </c>
      <c r="I421" s="99">
        <f t="array" ref="I421">MAX(IF($G$2:$G$523 = G421,$F$2:$F$523,""))</f>
        <v>3025.8</v>
      </c>
      <c r="J421" s="99" t="str">
        <f t="shared" si="19"/>
        <v>R73</v>
      </c>
      <c r="K421" s="99" t="s">
        <v>177</v>
      </c>
      <c r="L421" s="99">
        <v>2.4885064814814819</v>
      </c>
      <c r="M421" s="99">
        <v>78.607627777777751</v>
      </c>
      <c r="N421" s="99">
        <v>136.89938240740739</v>
      </c>
      <c r="O421" s="99">
        <v>88.203564814814825</v>
      </c>
      <c r="P421" s="99">
        <v>0.1987768518518517</v>
      </c>
      <c r="Q421" s="99">
        <v>8.9977074074074098E-2</v>
      </c>
      <c r="R421" s="99">
        <v>0.13462435185185179</v>
      </c>
      <c r="S421" s="99">
        <v>10086.57476388889</v>
      </c>
      <c r="T421" s="99">
        <v>6490.3578499999958</v>
      </c>
      <c r="U421" s="99">
        <v>1258.792970370371</v>
      </c>
      <c r="V421" s="99"/>
      <c r="W421" s="99">
        <v>0.46591666666666659</v>
      </c>
      <c r="X421" s="99">
        <v>2.6457999999999999</v>
      </c>
      <c r="Y421" s="99">
        <v>2.3784000000000001</v>
      </c>
      <c r="Z421" s="99">
        <v>76.343166666666662</v>
      </c>
      <c r="AA421" s="99">
        <v>130.7175666666667</v>
      </c>
      <c r="AB421" s="99">
        <v>82.829466666666676</v>
      </c>
      <c r="AC421" s="99">
        <v>0.38703333333333328</v>
      </c>
      <c r="AD421" s="99">
        <v>0.14480266666666669</v>
      </c>
      <c r="AE421" s="99">
        <v>0.20066800000000001</v>
      </c>
      <c r="AF421" s="99">
        <v>10110.87793333333</v>
      </c>
      <c r="AG421" s="99">
        <v>6408.2455666666674</v>
      </c>
      <c r="AH421" s="99">
        <v>561.5940333333333</v>
      </c>
      <c r="AI421" s="99"/>
      <c r="AJ421" s="99">
        <v>0.31373333333333342</v>
      </c>
      <c r="AK421" s="99">
        <v>2.7454000000000001</v>
      </c>
      <c r="AL421" s="111">
        <f t="shared" si="20"/>
        <v>0.13971325000000001</v>
      </c>
    </row>
    <row r="422" spans="1:38" x14ac:dyDescent="0.35">
      <c r="A422" s="14" t="s">
        <v>92</v>
      </c>
      <c r="B422" s="13">
        <v>6</v>
      </c>
      <c r="C422" s="98" t="s">
        <v>46</v>
      </c>
      <c r="D422" s="13">
        <v>4</v>
      </c>
      <c r="E422" s="13">
        <v>3025</v>
      </c>
      <c r="F422" s="13">
        <v>3025.8</v>
      </c>
      <c r="G422" s="99" t="str">
        <f t="shared" si="21"/>
        <v>R73S6</v>
      </c>
      <c r="H422" s="99">
        <f t="array" ref="H422">MIN(IF($G$2:$G$523 = G422,$E$2:$E$523,""))</f>
        <v>2993</v>
      </c>
      <c r="I422" s="99">
        <f t="array" ref="I422">MAX(IF($G$2:$G$523 = G422,$F$2:$F$523,""))</f>
        <v>3025.8</v>
      </c>
      <c r="J422" s="99" t="str">
        <f t="shared" si="19"/>
        <v>R73</v>
      </c>
      <c r="K422" s="99" t="s">
        <v>177</v>
      </c>
      <c r="L422" s="99">
        <v>2.4885064814814819</v>
      </c>
      <c r="M422" s="99">
        <v>78.607627777777751</v>
      </c>
      <c r="N422" s="99">
        <v>136.89938240740739</v>
      </c>
      <c r="O422" s="99">
        <v>88.203564814814825</v>
      </c>
      <c r="P422" s="99">
        <v>0.1987768518518517</v>
      </c>
      <c r="Q422" s="99">
        <v>8.9977074074074098E-2</v>
      </c>
      <c r="R422" s="99">
        <v>0.13462435185185179</v>
      </c>
      <c r="S422" s="99">
        <v>10086.57476388889</v>
      </c>
      <c r="T422" s="99">
        <v>6490.3578499999958</v>
      </c>
      <c r="U422" s="99">
        <v>1258.792970370371</v>
      </c>
      <c r="V422" s="99"/>
      <c r="W422" s="99">
        <v>0.46591666666666659</v>
      </c>
      <c r="X422" s="99">
        <v>2.6457999999999999</v>
      </c>
      <c r="Y422" s="99">
        <v>2.547133333333333</v>
      </c>
      <c r="Z422" s="99">
        <v>80.519833333333338</v>
      </c>
      <c r="AA422" s="99">
        <v>142.4192333333333</v>
      </c>
      <c r="AB422" s="99">
        <v>56.401800000000001</v>
      </c>
      <c r="AC422" s="99">
        <v>0.1972666666666667</v>
      </c>
      <c r="AD422" s="99">
        <v>8.3278000000000005E-2</v>
      </c>
      <c r="AE422" s="99">
        <v>0.14837800000000001</v>
      </c>
      <c r="AF422" s="99">
        <v>10145.282533333329</v>
      </c>
      <c r="AG422" s="99">
        <v>6602.4923333333327</v>
      </c>
      <c r="AH422" s="99">
        <v>1258.775633333333</v>
      </c>
      <c r="AI422" s="99"/>
      <c r="AJ422" s="99">
        <v>0.39276666666666671</v>
      </c>
      <c r="AK422" s="99">
        <v>2.486533333333333</v>
      </c>
      <c r="AL422" s="111">
        <f t="shared" si="20"/>
        <v>0.13971325000000001</v>
      </c>
    </row>
    <row r="423" spans="1:38" x14ac:dyDescent="0.35">
      <c r="A423" s="14" t="s">
        <v>92</v>
      </c>
      <c r="B423" s="13">
        <v>5</v>
      </c>
      <c r="C423" s="98" t="s">
        <v>45</v>
      </c>
      <c r="D423" s="14">
        <v>1</v>
      </c>
      <c r="E423" s="13">
        <v>3047</v>
      </c>
      <c r="F423" s="13">
        <v>3047.8</v>
      </c>
      <c r="G423" s="99" t="str">
        <f t="shared" si="21"/>
        <v>R73S5</v>
      </c>
      <c r="H423" s="99">
        <f t="array" ref="H423">MIN(IF($G$2:$G$523 = G423,$E$2:$E$523,""))</f>
        <v>3047</v>
      </c>
      <c r="I423" s="99">
        <f t="array" ref="I423">MAX(IF($G$2:$G$523 = G423,$F$2:$F$523,""))</f>
        <v>3090.5</v>
      </c>
      <c r="J423" s="99" t="str">
        <f t="shared" si="19"/>
        <v>R73</v>
      </c>
      <c r="K423" s="99" t="s">
        <v>177</v>
      </c>
      <c r="L423" s="99">
        <v>2.7993307692307701</v>
      </c>
      <c r="M423" s="99">
        <v>58.329660839160809</v>
      </c>
      <c r="N423" s="99">
        <v>105.4382517482517</v>
      </c>
      <c r="O423" s="99">
        <v>35.540167132867118</v>
      </c>
      <c r="P423" s="99">
        <v>3.5000000000000003E-2</v>
      </c>
      <c r="Q423" s="112">
        <v>1.9582244755244751E-2</v>
      </c>
      <c r="R423" s="99">
        <v>4.2784195804195811E-2</v>
      </c>
      <c r="S423" s="99">
        <v>10310.26661398601</v>
      </c>
      <c r="T423" s="99">
        <v>6789.9619601398626</v>
      </c>
      <c r="U423" s="113">
        <v>2575.8914678321671</v>
      </c>
      <c r="V423" s="99"/>
      <c r="W423" s="99">
        <v>0.88693146853146865</v>
      </c>
      <c r="X423" s="99">
        <v>6.5982944055944053</v>
      </c>
      <c r="Y423" s="99">
        <v>2.585666666666667</v>
      </c>
      <c r="Z423" s="99">
        <v>74.570633333333319</v>
      </c>
      <c r="AA423" s="99">
        <v>135.96396666666669</v>
      </c>
      <c r="AB423" s="99">
        <v>78.687333333333328</v>
      </c>
      <c r="AC423" s="99">
        <v>9.4833333333333325E-2</v>
      </c>
      <c r="AD423" s="99">
        <v>4.625233333333334E-2</v>
      </c>
      <c r="AE423" s="99">
        <v>0.1015446666666667</v>
      </c>
      <c r="AF423" s="99">
        <v>10223.90396666667</v>
      </c>
      <c r="AG423" s="99">
        <v>6796.7337333333344</v>
      </c>
      <c r="AH423" s="99">
        <v>1895.6353666666671</v>
      </c>
      <c r="AI423" s="99"/>
      <c r="AJ423" s="99">
        <v>0.55166666666666675</v>
      </c>
      <c r="AK423" s="99">
        <v>2.913666666666666</v>
      </c>
      <c r="AL423" s="111">
        <f t="shared" si="20"/>
        <v>0.12934583333333335</v>
      </c>
    </row>
    <row r="424" spans="1:38" x14ac:dyDescent="0.35">
      <c r="A424" s="14" t="s">
        <v>92</v>
      </c>
      <c r="B424" s="13">
        <v>5</v>
      </c>
      <c r="C424" s="98" t="s">
        <v>45</v>
      </c>
      <c r="D424" s="14">
        <v>2</v>
      </c>
      <c r="E424" s="13">
        <v>3073.4</v>
      </c>
      <c r="F424" s="13">
        <v>3074.2</v>
      </c>
      <c r="G424" s="99" t="str">
        <f t="shared" si="21"/>
        <v>R73S5</v>
      </c>
      <c r="H424" s="99">
        <f t="array" ref="H424">MIN(IF($G$2:$G$523 = G424,$E$2:$E$523,""))</f>
        <v>3047</v>
      </c>
      <c r="I424" s="99">
        <f t="array" ref="I424">MAX(IF($G$2:$G$523 = G424,$F$2:$F$523,""))</f>
        <v>3090.5</v>
      </c>
      <c r="J424" s="99" t="str">
        <f t="shared" si="19"/>
        <v>R73</v>
      </c>
      <c r="K424" s="99" t="s">
        <v>177</v>
      </c>
      <c r="L424" s="99">
        <v>2.7993307692307701</v>
      </c>
      <c r="M424" s="99">
        <v>58.329660839160809</v>
      </c>
      <c r="N424" s="99">
        <v>105.4382517482517</v>
      </c>
      <c r="O424" s="99">
        <v>35.540167132867118</v>
      </c>
      <c r="P424" s="99">
        <v>3.5000000000000003E-2</v>
      </c>
      <c r="Q424" s="99">
        <v>1.9582244755244751E-2</v>
      </c>
      <c r="R424" s="99">
        <v>4.2784195804195811E-2</v>
      </c>
      <c r="S424" s="99">
        <v>10310.26661398601</v>
      </c>
      <c r="T424" s="99">
        <v>6789.9619601398626</v>
      </c>
      <c r="U424" s="99">
        <v>2575.8914678321671</v>
      </c>
      <c r="V424" s="99"/>
      <c r="W424" s="99">
        <v>0.88693146853146865</v>
      </c>
      <c r="X424" s="99">
        <v>6.5982944055944053</v>
      </c>
      <c r="Y424" s="99">
        <v>2.6078000000000001</v>
      </c>
      <c r="Z424" s="99">
        <v>72.901499999999999</v>
      </c>
      <c r="AA424" s="99">
        <v>132.42214999999999</v>
      </c>
      <c r="AB424" s="99">
        <v>22.182200000000002</v>
      </c>
      <c r="AC424" s="99">
        <v>0.222</v>
      </c>
      <c r="AD424" s="99">
        <v>8.1991000000000008E-2</v>
      </c>
      <c r="AE424" s="99">
        <v>0.136653</v>
      </c>
      <c r="AF424" s="99">
        <v>10329.040499999999</v>
      </c>
      <c r="AG424" s="99">
        <v>6819.8474000000006</v>
      </c>
      <c r="AH424" s="99">
        <v>1259.3660500000001</v>
      </c>
      <c r="AI424" s="99"/>
      <c r="AJ424" s="99">
        <v>0.42244999999999999</v>
      </c>
      <c r="AK424" s="99">
        <v>3.1075499999999998</v>
      </c>
      <c r="AL424" s="111">
        <f t="shared" si="20"/>
        <v>0.12934583333333335</v>
      </c>
    </row>
    <row r="425" spans="1:38" x14ac:dyDescent="0.35">
      <c r="A425" s="14" t="s">
        <v>92</v>
      </c>
      <c r="B425" s="13">
        <v>5</v>
      </c>
      <c r="C425" s="98" t="s">
        <v>45</v>
      </c>
      <c r="D425" s="14">
        <v>3</v>
      </c>
      <c r="E425" s="13">
        <v>3085</v>
      </c>
      <c r="F425" s="13">
        <v>3085.8</v>
      </c>
      <c r="G425" s="99" t="str">
        <f t="shared" si="21"/>
        <v>R73S5</v>
      </c>
      <c r="H425" s="99">
        <f t="array" ref="H425">MIN(IF($G$2:$G$523 = G425,$E$2:$E$523,""))</f>
        <v>3047</v>
      </c>
      <c r="I425" s="99">
        <f t="array" ref="I425">MAX(IF($G$2:$G$523 = G425,$F$2:$F$523,""))</f>
        <v>3090.5</v>
      </c>
      <c r="J425" s="99" t="str">
        <f t="shared" si="19"/>
        <v>R73</v>
      </c>
      <c r="K425" s="99" t="s">
        <v>177</v>
      </c>
      <c r="L425" s="99">
        <v>2.7993307692307701</v>
      </c>
      <c r="M425" s="99">
        <v>58.329660839160809</v>
      </c>
      <c r="N425" s="99">
        <v>105.4382517482517</v>
      </c>
      <c r="O425" s="99">
        <v>35.540167132867118</v>
      </c>
      <c r="P425" s="99">
        <v>3.5000000000000003E-2</v>
      </c>
      <c r="Q425" s="99">
        <v>1.9582244755244751E-2</v>
      </c>
      <c r="R425" s="99">
        <v>4.2784195804195811E-2</v>
      </c>
      <c r="S425" s="99">
        <v>10310.26661398601</v>
      </c>
      <c r="T425" s="99">
        <v>6789.9619601398626</v>
      </c>
      <c r="U425" s="99">
        <v>2575.8914678321671</v>
      </c>
      <c r="V425" s="99"/>
      <c r="W425" s="99">
        <v>0.88693146853146865</v>
      </c>
      <c r="X425" s="99">
        <v>6.5982944055944053</v>
      </c>
      <c r="Y425" s="99">
        <v>2.5398333333333332</v>
      </c>
      <c r="Z425" s="99">
        <v>71.929100000000005</v>
      </c>
      <c r="AA425" s="99">
        <v>123.39806666666669</v>
      </c>
      <c r="AB425" s="99">
        <v>27.533766666666668</v>
      </c>
      <c r="AC425" s="99">
        <v>0.40169999999999989</v>
      </c>
      <c r="AD425" s="99">
        <v>9.0519666666666665E-2</v>
      </c>
      <c r="AE425" s="99">
        <v>0.20518166666666671</v>
      </c>
      <c r="AF425" s="99">
        <v>10391.009433333331</v>
      </c>
      <c r="AG425" s="99">
        <v>6527.8673666666664</v>
      </c>
      <c r="AH425" s="99">
        <v>1148.8130666666671</v>
      </c>
      <c r="AI425" s="99"/>
      <c r="AJ425" s="99">
        <v>0.31169999999999998</v>
      </c>
      <c r="AK425" s="99">
        <v>3.5169666666666668</v>
      </c>
      <c r="AL425" s="111">
        <f t="shared" si="20"/>
        <v>0.12934583333333335</v>
      </c>
    </row>
    <row r="426" spans="1:38" x14ac:dyDescent="0.35">
      <c r="A426" s="14" t="s">
        <v>92</v>
      </c>
      <c r="B426" s="13">
        <v>5</v>
      </c>
      <c r="C426" s="98" t="s">
        <v>45</v>
      </c>
      <c r="D426" s="14">
        <v>4</v>
      </c>
      <c r="E426" s="13">
        <v>3089.5</v>
      </c>
      <c r="F426" s="13">
        <v>3090.5</v>
      </c>
      <c r="G426" s="99" t="str">
        <f t="shared" si="21"/>
        <v>R73S5</v>
      </c>
      <c r="H426" s="99">
        <f t="array" ref="H426">MIN(IF($G$2:$G$523 = G426,$E$2:$E$523,""))</f>
        <v>3047</v>
      </c>
      <c r="I426" s="99">
        <f t="array" ref="I426">MAX(IF($G$2:$G$523 = G426,$F$2:$F$523,""))</f>
        <v>3090.5</v>
      </c>
      <c r="J426" s="99" t="str">
        <f t="shared" si="19"/>
        <v>R73</v>
      </c>
      <c r="K426" s="99" t="s">
        <v>177</v>
      </c>
      <c r="L426" s="99">
        <v>2.7993307692307701</v>
      </c>
      <c r="M426" s="99">
        <v>58.329660839160809</v>
      </c>
      <c r="N426" s="99">
        <v>105.4382517482517</v>
      </c>
      <c r="O426" s="99">
        <v>35.540167132867118</v>
      </c>
      <c r="P426" s="99">
        <v>3.5000000000000003E-2</v>
      </c>
      <c r="Q426" s="99">
        <v>1.9582244755244751E-2</v>
      </c>
      <c r="R426" s="99">
        <v>4.2784195804195811E-2</v>
      </c>
      <c r="S426" s="99">
        <v>10310.26661398601</v>
      </c>
      <c r="T426" s="99">
        <v>6789.9619601398626</v>
      </c>
      <c r="U426" s="99">
        <v>2575.8914678321671</v>
      </c>
      <c r="V426" s="99"/>
      <c r="W426" s="99">
        <v>0.88693146853146865</v>
      </c>
      <c r="X426" s="99">
        <v>6.5982944055944053</v>
      </c>
      <c r="Y426" s="99">
        <v>2.6135000000000002</v>
      </c>
      <c r="Z426" s="99">
        <v>69.792199999999994</v>
      </c>
      <c r="AA426" s="99">
        <v>118.5592333333333</v>
      </c>
      <c r="AB426" s="99">
        <v>25.395633333333329</v>
      </c>
      <c r="AC426" s="99">
        <v>9.3399999999999997E-2</v>
      </c>
      <c r="AD426" s="99">
        <v>6.7097999999999991E-2</v>
      </c>
      <c r="AE426" s="99">
        <v>7.4004E-2</v>
      </c>
      <c r="AF426" s="99">
        <v>10412.397800000001</v>
      </c>
      <c r="AG426" s="99">
        <v>6469.4055999999991</v>
      </c>
      <c r="AH426" s="99">
        <v>1503.224666666667</v>
      </c>
      <c r="AI426" s="99"/>
      <c r="AJ426" s="99">
        <v>0.69730000000000014</v>
      </c>
      <c r="AK426" s="99">
        <v>3.9247999999999998</v>
      </c>
      <c r="AL426" s="111">
        <f t="shared" si="20"/>
        <v>0.12934583333333335</v>
      </c>
    </row>
    <row r="427" spans="1:38" x14ac:dyDescent="0.35">
      <c r="A427" s="14" t="s">
        <v>92</v>
      </c>
      <c r="B427" s="13">
        <v>4</v>
      </c>
      <c r="C427" s="98" t="s">
        <v>45</v>
      </c>
      <c r="D427" s="14">
        <v>1</v>
      </c>
      <c r="E427" s="13">
        <v>3110.8</v>
      </c>
      <c r="F427" s="13">
        <v>3111.6</v>
      </c>
      <c r="G427" s="99" t="str">
        <f t="shared" si="21"/>
        <v>R73S4</v>
      </c>
      <c r="H427" s="99">
        <f t="array" ref="H427">MIN(IF($G$2:$G$523 = G427,$E$2:$E$523,""))</f>
        <v>3110.8</v>
      </c>
      <c r="I427" s="99">
        <f t="array" ref="I427">MAX(IF($G$2:$G$523 = G427,$F$2:$F$523,""))</f>
        <v>3147</v>
      </c>
      <c r="J427" s="99" t="str">
        <f t="shared" si="19"/>
        <v>R73</v>
      </c>
      <c r="K427" s="99" t="s">
        <v>177</v>
      </c>
      <c r="L427" s="99">
        <v>2.749721186440679</v>
      </c>
      <c r="M427" s="99"/>
      <c r="N427" s="99">
        <v>113.6810457627119</v>
      </c>
      <c r="O427" s="99">
        <v>46.353739830508452</v>
      </c>
      <c r="P427" s="99">
        <v>5.4365254237288163E-2</v>
      </c>
      <c r="Q427" s="112">
        <v>2.829800847457627E-2</v>
      </c>
      <c r="R427" s="99">
        <v>5.0102288135593219E-2</v>
      </c>
      <c r="S427" s="99">
        <v>10545.94743474576</v>
      </c>
      <c r="T427" s="99">
        <v>6942.4058355932229</v>
      </c>
      <c r="U427" s="113">
        <v>2424.5261347457608</v>
      </c>
      <c r="V427" s="99"/>
      <c r="W427" s="99">
        <v>0.85951355932203399</v>
      </c>
      <c r="X427" s="99">
        <v>5.4538576271186443</v>
      </c>
      <c r="Y427" s="99">
        <v>2.5675500000000002</v>
      </c>
      <c r="Z427" s="99"/>
      <c r="AA427" s="99">
        <v>165.02105</v>
      </c>
      <c r="AB427" s="99">
        <v>26.862850000000002</v>
      </c>
      <c r="AC427" s="99">
        <v>0.47249999999999998</v>
      </c>
      <c r="AD427" s="99">
        <v>0.17418900000000001</v>
      </c>
      <c r="AE427" s="99">
        <v>0.231326</v>
      </c>
      <c r="AF427" s="99">
        <v>10506.19385</v>
      </c>
      <c r="AG427" s="99">
        <v>6306.1208500000002</v>
      </c>
      <c r="AH427" s="99">
        <v>370.11135000000002</v>
      </c>
      <c r="AI427" s="99"/>
      <c r="AJ427" s="99">
        <v>0.27775</v>
      </c>
      <c r="AK427" s="99">
        <v>1.6556999999999999</v>
      </c>
      <c r="AL427" s="111">
        <f t="shared" si="20"/>
        <v>0.14836112500000001</v>
      </c>
    </row>
    <row r="428" spans="1:38" x14ac:dyDescent="0.35">
      <c r="A428" s="14" t="s">
        <v>92</v>
      </c>
      <c r="B428" s="13">
        <v>4</v>
      </c>
      <c r="C428" s="98" t="s">
        <v>45</v>
      </c>
      <c r="D428" s="14">
        <v>2</v>
      </c>
      <c r="E428" s="13">
        <v>3133.4</v>
      </c>
      <c r="F428" s="13">
        <v>3134</v>
      </c>
      <c r="G428" s="99" t="str">
        <f t="shared" si="21"/>
        <v>R73S4</v>
      </c>
      <c r="H428" s="99">
        <f t="array" ref="H428">MIN(IF($G$2:$G$523 = G428,$E$2:$E$523,""))</f>
        <v>3110.8</v>
      </c>
      <c r="I428" s="99">
        <f t="array" ref="I428">MAX(IF($G$2:$G$523 = G428,$F$2:$F$523,""))</f>
        <v>3147</v>
      </c>
      <c r="J428" s="99" t="str">
        <f t="shared" si="19"/>
        <v>R73</v>
      </c>
      <c r="K428" s="99" t="s">
        <v>177</v>
      </c>
      <c r="L428" s="99">
        <v>2.749721186440679</v>
      </c>
      <c r="M428" s="99"/>
      <c r="N428" s="99">
        <v>113.6810457627119</v>
      </c>
      <c r="O428" s="99">
        <v>46.353739830508452</v>
      </c>
      <c r="P428" s="99">
        <v>5.4365254237288163E-2</v>
      </c>
      <c r="Q428" s="99">
        <v>2.829800847457627E-2</v>
      </c>
      <c r="R428" s="99">
        <v>5.0102288135593219E-2</v>
      </c>
      <c r="S428" s="99">
        <v>10545.94743474576</v>
      </c>
      <c r="T428" s="99">
        <v>6942.4058355932229</v>
      </c>
      <c r="U428" s="99">
        <v>2424.5261347457608</v>
      </c>
      <c r="V428" s="99"/>
      <c r="W428" s="99">
        <v>0.85951355932203399</v>
      </c>
      <c r="X428" s="99">
        <v>5.4538576271186443</v>
      </c>
      <c r="Y428" s="99">
        <v>2.7142499999999998</v>
      </c>
      <c r="Z428" s="99">
        <v>69.327699999999993</v>
      </c>
      <c r="AA428" s="99">
        <v>124.11839999999999</v>
      </c>
      <c r="AB428" s="99">
        <v>33.313450000000003</v>
      </c>
      <c r="AC428" s="99">
        <v>0.15095</v>
      </c>
      <c r="AD428" s="99">
        <v>5.0908500000000002E-2</v>
      </c>
      <c r="AE428" s="99">
        <v>0.1031895</v>
      </c>
      <c r="AF428" s="99">
        <v>10570.8086</v>
      </c>
      <c r="AG428" s="99">
        <v>6839.9619000000002</v>
      </c>
      <c r="AH428" s="99">
        <v>1802.7827500000001</v>
      </c>
      <c r="AI428" s="99"/>
      <c r="AJ428" s="99">
        <v>0.5250999999999999</v>
      </c>
      <c r="AK428" s="99">
        <v>3.8140000000000001</v>
      </c>
      <c r="AL428" s="111">
        <f t="shared" si="20"/>
        <v>0.14836112500000001</v>
      </c>
    </row>
    <row r="429" spans="1:38" x14ac:dyDescent="0.35">
      <c r="A429" s="14" t="s">
        <v>92</v>
      </c>
      <c r="B429" s="13">
        <v>4</v>
      </c>
      <c r="C429" s="98" t="s">
        <v>45</v>
      </c>
      <c r="D429" s="14">
        <v>3</v>
      </c>
      <c r="E429" s="13">
        <v>3142</v>
      </c>
      <c r="F429" s="13">
        <v>3143</v>
      </c>
      <c r="G429" s="99" t="str">
        <f t="shared" si="21"/>
        <v>R73S4</v>
      </c>
      <c r="H429" s="99">
        <f t="array" ref="H429">MIN(IF($G$2:$G$523 = G429,$E$2:$E$523,""))</f>
        <v>3110.8</v>
      </c>
      <c r="I429" s="99">
        <f t="array" ref="I429">MAX(IF($G$2:$G$523 = G429,$F$2:$F$523,""))</f>
        <v>3147</v>
      </c>
      <c r="J429" s="99" t="str">
        <f t="shared" si="19"/>
        <v>R73</v>
      </c>
      <c r="K429" s="99" t="s">
        <v>177</v>
      </c>
      <c r="L429" s="99">
        <v>2.749721186440679</v>
      </c>
      <c r="M429" s="99"/>
      <c r="N429" s="99">
        <v>113.6810457627119</v>
      </c>
      <c r="O429" s="99">
        <v>46.353739830508452</v>
      </c>
      <c r="P429" s="99">
        <v>5.4365254237288163E-2</v>
      </c>
      <c r="Q429" s="99">
        <v>2.829800847457627E-2</v>
      </c>
      <c r="R429" s="99">
        <v>5.0102288135593219E-2</v>
      </c>
      <c r="S429" s="99">
        <v>10545.94743474576</v>
      </c>
      <c r="T429" s="99">
        <v>6942.4058355932229</v>
      </c>
      <c r="U429" s="99">
        <v>2424.5261347457608</v>
      </c>
      <c r="V429" s="99"/>
      <c r="W429" s="99">
        <v>0.85951355932203399</v>
      </c>
      <c r="X429" s="99">
        <v>5.4538576271186443</v>
      </c>
      <c r="Y429" s="99">
        <v>2.652566666666667</v>
      </c>
      <c r="Z429" s="99">
        <v>76.07116666666667</v>
      </c>
      <c r="AA429" s="99">
        <v>131.2240333333333</v>
      </c>
      <c r="AB429" s="99">
        <v>27.572333333333329</v>
      </c>
      <c r="AC429" s="99">
        <v>0.25293333333333329</v>
      </c>
      <c r="AD429" s="99">
        <v>9.4214333333333344E-2</v>
      </c>
      <c r="AE429" s="99">
        <v>0.14885300000000001</v>
      </c>
      <c r="AF429" s="99">
        <v>10616.109399999999</v>
      </c>
      <c r="AG429" s="99">
        <v>6637.9936333333344</v>
      </c>
      <c r="AH429" s="99">
        <v>1107.4706666666671</v>
      </c>
      <c r="AI429" s="99"/>
      <c r="AJ429" s="99">
        <v>0.4012</v>
      </c>
      <c r="AK429" s="99">
        <v>3.1304333333333338</v>
      </c>
      <c r="AL429" s="111">
        <f t="shared" si="20"/>
        <v>0.14836112500000001</v>
      </c>
    </row>
    <row r="430" spans="1:38" x14ac:dyDescent="0.35">
      <c r="A430" s="14" t="s">
        <v>92</v>
      </c>
      <c r="B430" s="13">
        <v>4</v>
      </c>
      <c r="C430" s="98" t="s">
        <v>45</v>
      </c>
      <c r="D430" s="14">
        <v>4</v>
      </c>
      <c r="E430" s="13">
        <v>3146</v>
      </c>
      <c r="F430" s="13">
        <v>3147</v>
      </c>
      <c r="G430" s="99" t="str">
        <f t="shared" si="21"/>
        <v>R73S4</v>
      </c>
      <c r="H430" s="99">
        <f t="array" ref="H430">MIN(IF($G$2:$G$523 = G430,$E$2:$E$523,""))</f>
        <v>3110.8</v>
      </c>
      <c r="I430" s="99">
        <f t="array" ref="I430">MAX(IF($G$2:$G$523 = G430,$F$2:$F$523,""))</f>
        <v>3147</v>
      </c>
      <c r="J430" s="99" t="str">
        <f t="shared" si="19"/>
        <v>R73</v>
      </c>
      <c r="K430" s="99" t="s">
        <v>177</v>
      </c>
      <c r="L430" s="99">
        <v>2.749721186440679</v>
      </c>
      <c r="M430" s="99"/>
      <c r="N430" s="99">
        <v>113.6810457627119</v>
      </c>
      <c r="O430" s="99">
        <v>46.353739830508452</v>
      </c>
      <c r="P430" s="99">
        <v>5.4365254237288163E-2</v>
      </c>
      <c r="Q430" s="99">
        <v>2.829800847457627E-2</v>
      </c>
      <c r="R430" s="99">
        <v>5.0102288135593219E-2</v>
      </c>
      <c r="S430" s="99">
        <v>10545.94743474576</v>
      </c>
      <c r="T430" s="99">
        <v>6942.4058355932229</v>
      </c>
      <c r="U430" s="99">
        <v>2424.5261347457608</v>
      </c>
      <c r="V430" s="99"/>
      <c r="W430" s="99">
        <v>0.85951355932203399</v>
      </c>
      <c r="X430" s="99">
        <v>5.4538576271186443</v>
      </c>
      <c r="Y430" s="99">
        <v>2.6144333333333329</v>
      </c>
      <c r="Z430" s="99">
        <v>75.8626</v>
      </c>
      <c r="AA430" s="99">
        <v>135.35400000000001</v>
      </c>
      <c r="AB430" s="99">
        <v>23.944266666666671</v>
      </c>
      <c r="AC430" s="99">
        <v>0.16569999999999999</v>
      </c>
      <c r="AD430" s="99">
        <v>7.0307666666666671E-2</v>
      </c>
      <c r="AE430" s="99">
        <v>0.11007599999999999</v>
      </c>
      <c r="AF430" s="99">
        <v>10622.0599</v>
      </c>
      <c r="AG430" s="99">
        <v>6840.2350333333334</v>
      </c>
      <c r="AH430" s="99">
        <v>1456.1305</v>
      </c>
      <c r="AI430" s="99"/>
      <c r="AJ430" s="99">
        <v>0.52023333333333333</v>
      </c>
      <c r="AK430" s="99">
        <v>2.915900000000001</v>
      </c>
      <c r="AL430" s="111">
        <f t="shared" si="20"/>
        <v>0.14836112500000001</v>
      </c>
    </row>
    <row r="431" spans="1:38" x14ac:dyDescent="0.35">
      <c r="A431" s="14" t="s">
        <v>92</v>
      </c>
      <c r="B431" s="13">
        <v>3</v>
      </c>
      <c r="C431" s="98" t="s">
        <v>45</v>
      </c>
      <c r="D431" s="14">
        <v>1</v>
      </c>
      <c r="E431" s="13">
        <v>3198</v>
      </c>
      <c r="F431" s="13">
        <v>3198.8</v>
      </c>
      <c r="G431" s="99" t="str">
        <f t="shared" si="21"/>
        <v>R73S3</v>
      </c>
      <c r="H431" s="99">
        <f t="array" ref="H431">MIN(IF($G$2:$G$523 = G431,$E$2:$E$523,""))</f>
        <v>3198</v>
      </c>
      <c r="I431" s="99">
        <f t="array" ref="I431">MAX(IF($G$2:$G$523 = G431,$F$2:$F$523,""))</f>
        <v>3244</v>
      </c>
      <c r="J431" s="99" t="str">
        <f t="shared" si="19"/>
        <v>R73</v>
      </c>
      <c r="K431" s="99" t="s">
        <v>177</v>
      </c>
      <c r="L431" s="99">
        <v>2.735039735099337</v>
      </c>
      <c r="M431" s="99"/>
      <c r="N431" s="99">
        <v>116.74091390728481</v>
      </c>
      <c r="O431" s="99">
        <v>26.520962251655629</v>
      </c>
      <c r="P431" s="99">
        <v>0.11793377483443709</v>
      </c>
      <c r="Q431" s="112">
        <v>6.0158629139072863E-2</v>
      </c>
      <c r="R431" s="99">
        <v>0.1057695761589403</v>
      </c>
      <c r="S431" s="99">
        <v>10910.48470794702</v>
      </c>
      <c r="T431" s="99">
        <v>7142.7029145695378</v>
      </c>
      <c r="U431" s="113">
        <v>1957.825735761591</v>
      </c>
      <c r="V431" s="99"/>
      <c r="W431" s="99">
        <v>0.74467218543046321</v>
      </c>
      <c r="X431" s="99">
        <v>5.0007099337748349</v>
      </c>
      <c r="Y431" s="99">
        <v>2.6472500000000001</v>
      </c>
      <c r="Z431" s="99">
        <v>69.739599999999996</v>
      </c>
      <c r="AA431" s="99">
        <v>127.9254</v>
      </c>
      <c r="AB431" s="99">
        <v>42.518149999999999</v>
      </c>
      <c r="AC431" s="99">
        <v>0.27229999999999999</v>
      </c>
      <c r="AD431" s="99">
        <v>8.4004499999999996E-2</v>
      </c>
      <c r="AE431" s="99">
        <v>0.15706000000000001</v>
      </c>
      <c r="AF431" s="99">
        <v>10821.32475</v>
      </c>
      <c r="AG431" s="99">
        <v>7076.3701500000006</v>
      </c>
      <c r="AH431" s="99">
        <v>1235.4965</v>
      </c>
      <c r="AI431" s="99"/>
      <c r="AJ431" s="99">
        <v>0.38124999999999998</v>
      </c>
      <c r="AK431" s="99">
        <v>3.4702500000000001</v>
      </c>
      <c r="AL431" s="111">
        <f t="shared" si="20"/>
        <v>0.22093697916666666</v>
      </c>
    </row>
    <row r="432" spans="1:38" x14ac:dyDescent="0.35">
      <c r="A432" s="14" t="s">
        <v>92</v>
      </c>
      <c r="B432" s="13">
        <v>3</v>
      </c>
      <c r="C432" s="98" t="s">
        <v>45</v>
      </c>
      <c r="D432" s="14">
        <v>2</v>
      </c>
      <c r="E432" s="13">
        <v>3225</v>
      </c>
      <c r="F432" s="13">
        <v>3225.8</v>
      </c>
      <c r="G432" s="99" t="str">
        <f t="shared" si="21"/>
        <v>R73S3</v>
      </c>
      <c r="H432" s="99">
        <f t="array" ref="H432">MIN(IF($G$2:$G$523 = G432,$E$2:$E$523,""))</f>
        <v>3198</v>
      </c>
      <c r="I432" s="99">
        <f t="array" ref="I432">MAX(IF($G$2:$G$523 = G432,$F$2:$F$523,""))</f>
        <v>3244</v>
      </c>
      <c r="J432" s="99" t="str">
        <f t="shared" si="19"/>
        <v>R73</v>
      </c>
      <c r="K432" s="99" t="s">
        <v>177</v>
      </c>
      <c r="L432" s="99">
        <v>2.735039735099337</v>
      </c>
      <c r="M432" s="99"/>
      <c r="N432" s="99">
        <v>116.74091390728481</v>
      </c>
      <c r="O432" s="99">
        <v>26.520962251655629</v>
      </c>
      <c r="P432" s="99">
        <v>0.11793377483443709</v>
      </c>
      <c r="Q432" s="99">
        <v>6.0158629139072863E-2</v>
      </c>
      <c r="R432" s="99">
        <v>0.1057695761589403</v>
      </c>
      <c r="S432" s="99">
        <v>10910.48470794702</v>
      </c>
      <c r="T432" s="99">
        <v>7142.7029145695378</v>
      </c>
      <c r="U432" s="99">
        <v>1957.825735761591</v>
      </c>
      <c r="V432" s="99"/>
      <c r="W432" s="99">
        <v>0.74467218543046321</v>
      </c>
      <c r="X432" s="99">
        <v>5.0007099337748349</v>
      </c>
      <c r="Y432" s="99">
        <v>2.5926333333333331</v>
      </c>
      <c r="Z432" s="99"/>
      <c r="AA432" s="99">
        <v>104.8905</v>
      </c>
      <c r="AB432" s="99">
        <v>22.660833333333329</v>
      </c>
      <c r="AC432" s="99">
        <v>0.92766666666666664</v>
      </c>
      <c r="AD432" s="99">
        <v>0.30059233333333341</v>
      </c>
      <c r="AE432" s="99">
        <v>0.37019833333333341</v>
      </c>
      <c r="AF432" s="99">
        <v>10988.96876666667</v>
      </c>
      <c r="AG432" s="99">
        <v>5920.335766666667</v>
      </c>
      <c r="AH432" s="99">
        <v>37.099700000000013</v>
      </c>
      <c r="AI432" s="99"/>
      <c r="AJ432" s="99">
        <v>0.1913</v>
      </c>
      <c r="AK432" s="99">
        <v>4.7408666666666663</v>
      </c>
      <c r="AL432" s="111">
        <f t="shared" si="20"/>
        <v>0.22093697916666666</v>
      </c>
    </row>
    <row r="433" spans="1:38" x14ac:dyDescent="0.35">
      <c r="A433" s="14" t="s">
        <v>92</v>
      </c>
      <c r="B433" s="13">
        <v>3</v>
      </c>
      <c r="C433" s="98" t="s">
        <v>45</v>
      </c>
      <c r="D433" s="14">
        <v>3</v>
      </c>
      <c r="E433" s="13">
        <v>3233</v>
      </c>
      <c r="F433" s="13">
        <v>3233.8</v>
      </c>
      <c r="G433" s="99" t="str">
        <f t="shared" si="21"/>
        <v>R73S3</v>
      </c>
      <c r="H433" s="99">
        <f t="array" ref="H433">MIN(IF($G$2:$G$523 = G433,$E$2:$E$523,""))</f>
        <v>3198</v>
      </c>
      <c r="I433" s="99">
        <f t="array" ref="I433">MAX(IF($G$2:$G$523 = G433,$F$2:$F$523,""))</f>
        <v>3244</v>
      </c>
      <c r="J433" s="99" t="str">
        <f t="shared" si="19"/>
        <v>R73</v>
      </c>
      <c r="K433" s="99" t="s">
        <v>177</v>
      </c>
      <c r="L433" s="99">
        <v>2.735039735099337</v>
      </c>
      <c r="M433" s="99"/>
      <c r="N433" s="99">
        <v>116.74091390728481</v>
      </c>
      <c r="O433" s="99">
        <v>26.520962251655629</v>
      </c>
      <c r="P433" s="99">
        <v>0.11793377483443709</v>
      </c>
      <c r="Q433" s="99">
        <v>6.0158629139072863E-2</v>
      </c>
      <c r="R433" s="99">
        <v>0.1057695761589403</v>
      </c>
      <c r="S433" s="99">
        <v>10910.48470794702</v>
      </c>
      <c r="T433" s="99">
        <v>7142.7029145695378</v>
      </c>
      <c r="U433" s="99">
        <v>1957.825735761591</v>
      </c>
      <c r="V433" s="99"/>
      <c r="W433" s="99">
        <v>0.74467218543046321</v>
      </c>
      <c r="X433" s="99">
        <v>5.0007099337748349</v>
      </c>
      <c r="Y433" s="99">
        <v>2.7099000000000002</v>
      </c>
      <c r="Z433" s="99">
        <v>63.566733333333332</v>
      </c>
      <c r="AA433" s="99">
        <v>120.67253333333331</v>
      </c>
      <c r="AB433" s="99">
        <v>25.230799999999999</v>
      </c>
      <c r="AC433" s="99">
        <v>0.1624666666666667</v>
      </c>
      <c r="AD433" s="99">
        <v>4.602733333333333E-2</v>
      </c>
      <c r="AE433" s="99">
        <v>0.10983133333333329</v>
      </c>
      <c r="AF433" s="99">
        <v>10951.3483</v>
      </c>
      <c r="AG433" s="99">
        <v>7318.9061000000002</v>
      </c>
      <c r="AH433" s="99">
        <v>1926.4764</v>
      </c>
      <c r="AI433" s="99"/>
      <c r="AJ433" s="99">
        <v>0.50206666666666655</v>
      </c>
      <c r="AK433" s="99">
        <v>4.2337999999999996</v>
      </c>
      <c r="AL433" s="111">
        <f t="shared" si="20"/>
        <v>0.22093697916666666</v>
      </c>
    </row>
    <row r="434" spans="1:38" x14ac:dyDescent="0.35">
      <c r="A434" s="14" t="s">
        <v>92</v>
      </c>
      <c r="B434" s="13">
        <v>3</v>
      </c>
      <c r="C434" s="98" t="s">
        <v>45</v>
      </c>
      <c r="D434" s="14">
        <v>4</v>
      </c>
      <c r="E434" s="13">
        <v>3243</v>
      </c>
      <c r="F434" s="13">
        <v>3244</v>
      </c>
      <c r="G434" s="99" t="str">
        <f t="shared" si="21"/>
        <v>R73S3</v>
      </c>
      <c r="H434" s="99">
        <f t="array" ref="H434">MIN(IF($G$2:$G$523 = G434,$E$2:$E$523,""))</f>
        <v>3198</v>
      </c>
      <c r="I434" s="99">
        <f t="array" ref="I434">MAX(IF($G$2:$G$523 = G434,$F$2:$F$523,""))</f>
        <v>3244</v>
      </c>
      <c r="J434" s="99" t="str">
        <f t="shared" si="19"/>
        <v>R73</v>
      </c>
      <c r="K434" s="99" t="s">
        <v>177</v>
      </c>
      <c r="L434" s="99">
        <v>2.735039735099337</v>
      </c>
      <c r="M434" s="99"/>
      <c r="N434" s="99">
        <v>116.74091390728481</v>
      </c>
      <c r="O434" s="99">
        <v>26.520962251655629</v>
      </c>
      <c r="P434" s="99">
        <v>0.11793377483443709</v>
      </c>
      <c r="Q434" s="99">
        <v>6.0158629139072863E-2</v>
      </c>
      <c r="R434" s="99">
        <v>0.1057695761589403</v>
      </c>
      <c r="S434" s="99">
        <v>10910.48470794702</v>
      </c>
      <c r="T434" s="99">
        <v>7142.7029145695378</v>
      </c>
      <c r="U434" s="99">
        <v>1957.825735761591</v>
      </c>
      <c r="V434" s="99"/>
      <c r="W434" s="99">
        <v>0.74467218543046321</v>
      </c>
      <c r="X434" s="99">
        <v>5.0007099337748349</v>
      </c>
      <c r="Y434" s="99">
        <v>2.70425</v>
      </c>
      <c r="Z434" s="99"/>
      <c r="AA434" s="99">
        <v>114.35195</v>
      </c>
      <c r="AB434" s="99">
        <v>21.320374999999999</v>
      </c>
      <c r="AC434" s="99">
        <v>0.52117499999999994</v>
      </c>
      <c r="AD434" s="99">
        <v>0.20470374999999999</v>
      </c>
      <c r="AE434" s="99">
        <v>0.24665825</v>
      </c>
      <c r="AF434" s="99">
        <v>11068.882575</v>
      </c>
      <c r="AG434" s="99">
        <v>5801.2321750000001</v>
      </c>
      <c r="AH434" s="99">
        <v>229.46185</v>
      </c>
      <c r="AI434" s="99"/>
      <c r="AJ434" s="99">
        <v>0.26792500000000002</v>
      </c>
      <c r="AK434" s="99">
        <v>4.3963000000000001</v>
      </c>
      <c r="AL434" s="111">
        <f t="shared" si="20"/>
        <v>0.22093697916666666</v>
      </c>
    </row>
    <row r="435" spans="1:38" x14ac:dyDescent="0.35">
      <c r="A435" s="14" t="s">
        <v>92</v>
      </c>
      <c r="B435" s="13">
        <v>2</v>
      </c>
      <c r="C435" s="98" t="s">
        <v>45</v>
      </c>
      <c r="D435" s="14">
        <v>1</v>
      </c>
      <c r="E435" s="13">
        <v>3275.6</v>
      </c>
      <c r="F435" s="13">
        <v>3276.2</v>
      </c>
      <c r="G435" s="99" t="str">
        <f t="shared" si="21"/>
        <v>R73S2</v>
      </c>
      <c r="H435" s="99">
        <f t="array" ref="H435">MIN(IF($G$2:$G$523 = G435,$E$2:$E$523,""))</f>
        <v>3275.6</v>
      </c>
      <c r="I435" s="99">
        <f t="array" ref="I435">MAX(IF($G$2:$G$523 = G435,$F$2:$F$523,""))</f>
        <v>3318.2</v>
      </c>
      <c r="J435" s="99" t="str">
        <f t="shared" si="19"/>
        <v>R73</v>
      </c>
      <c r="K435" s="99" t="s">
        <v>177</v>
      </c>
      <c r="L435" s="99">
        <v>2.7581057142857142</v>
      </c>
      <c r="M435" s="99">
        <v>61.073459999999997</v>
      </c>
      <c r="N435" s="99">
        <v>114.58889928571431</v>
      </c>
      <c r="O435" s="99">
        <v>36.124982857142847</v>
      </c>
      <c r="P435" s="99">
        <v>9.5717857142857132E-2</v>
      </c>
      <c r="Q435" s="112">
        <v>4.287316428571427E-2</v>
      </c>
      <c r="R435" s="99">
        <v>8.503180714285713E-2</v>
      </c>
      <c r="S435" s="99">
        <v>11209.117329999999</v>
      </c>
      <c r="T435" s="99">
        <v>7357.7462085714278</v>
      </c>
      <c r="U435" s="113">
        <v>2012.7324185714281</v>
      </c>
      <c r="V435" s="99"/>
      <c r="W435" s="99">
        <v>0.66611714285714296</v>
      </c>
      <c r="X435" s="99">
        <v>5.139952142857144</v>
      </c>
      <c r="Y435" s="99">
        <v>2.6248</v>
      </c>
      <c r="Z435" s="99">
        <v>65.467399999999998</v>
      </c>
      <c r="AA435" s="99">
        <v>121.6224</v>
      </c>
      <c r="AB435" s="99">
        <v>28.380949999999999</v>
      </c>
      <c r="AC435" s="99">
        <v>0.1525</v>
      </c>
      <c r="AD435" s="99">
        <v>5.2840999999999999E-2</v>
      </c>
      <c r="AE435" s="99">
        <v>0.104458</v>
      </c>
      <c r="AF435" s="99">
        <v>11127.139649999999</v>
      </c>
      <c r="AG435" s="99">
        <v>7275.6704499999996</v>
      </c>
      <c r="AH435" s="99">
        <v>1765.3172</v>
      </c>
      <c r="AI435" s="99"/>
      <c r="AJ435" s="99">
        <v>0.51940000000000008</v>
      </c>
      <c r="AK435" s="99">
        <v>3.9474</v>
      </c>
      <c r="AL435" s="111">
        <f t="shared" si="20"/>
        <v>0.12744179999999999</v>
      </c>
    </row>
    <row r="436" spans="1:38" x14ac:dyDescent="0.35">
      <c r="A436" s="14" t="s">
        <v>92</v>
      </c>
      <c r="B436" s="13">
        <v>2</v>
      </c>
      <c r="C436" s="98" t="s">
        <v>45</v>
      </c>
      <c r="D436" s="14">
        <v>2</v>
      </c>
      <c r="E436" s="13">
        <v>3285</v>
      </c>
      <c r="F436" s="13">
        <v>3285.6</v>
      </c>
      <c r="G436" s="99" t="str">
        <f t="shared" si="21"/>
        <v>R73S2</v>
      </c>
      <c r="H436" s="99">
        <f t="array" ref="H436">MIN(IF($G$2:$G$523 = G436,$E$2:$E$523,""))</f>
        <v>3275.6</v>
      </c>
      <c r="I436" s="99">
        <f t="array" ref="I436">MAX(IF($G$2:$G$523 = G436,$F$2:$F$523,""))</f>
        <v>3318.2</v>
      </c>
      <c r="J436" s="99" t="str">
        <f t="shared" si="19"/>
        <v>R73</v>
      </c>
      <c r="K436" s="99" t="s">
        <v>177</v>
      </c>
      <c r="L436" s="99">
        <v>2.7581057142857142</v>
      </c>
      <c r="M436" s="99">
        <v>61.073459999999997</v>
      </c>
      <c r="N436" s="99">
        <v>114.58889928571431</v>
      </c>
      <c r="O436" s="99">
        <v>36.124982857142847</v>
      </c>
      <c r="P436" s="99">
        <v>9.5717857142857132E-2</v>
      </c>
      <c r="Q436" s="99">
        <v>4.287316428571427E-2</v>
      </c>
      <c r="R436" s="99">
        <v>8.503180714285713E-2</v>
      </c>
      <c r="S436" s="99">
        <v>11209.117329999999</v>
      </c>
      <c r="T436" s="99">
        <v>7357.7462085714278</v>
      </c>
      <c r="U436" s="99">
        <v>2012.7324185714281</v>
      </c>
      <c r="V436" s="99"/>
      <c r="W436" s="99">
        <v>0.66611714285714296</v>
      </c>
      <c r="X436" s="99">
        <v>5.139952142857144</v>
      </c>
      <c r="Y436" s="99">
        <v>2.5335000000000001</v>
      </c>
      <c r="Z436" s="99">
        <v>72.243799999999993</v>
      </c>
      <c r="AA436" s="99">
        <v>133.48349999999999</v>
      </c>
      <c r="AB436" s="99">
        <v>33.659849999999999</v>
      </c>
      <c r="AC436" s="99">
        <v>0.30085000000000001</v>
      </c>
      <c r="AD436" s="99">
        <v>0.11246100000000001</v>
      </c>
      <c r="AE436" s="99">
        <v>0.16839399999999999</v>
      </c>
      <c r="AF436" s="99">
        <v>11166.927250000001</v>
      </c>
      <c r="AG436" s="99">
        <v>7252.9382000000014</v>
      </c>
      <c r="AH436" s="99">
        <v>862.42104999999992</v>
      </c>
      <c r="AI436" s="99"/>
      <c r="AJ436" s="99">
        <v>0.36070000000000002</v>
      </c>
      <c r="AK436" s="99">
        <v>2.97275</v>
      </c>
      <c r="AL436" s="111">
        <f t="shared" si="20"/>
        <v>0.12744179999999999</v>
      </c>
    </row>
    <row r="437" spans="1:38" x14ac:dyDescent="0.35">
      <c r="A437" s="14" t="s">
        <v>92</v>
      </c>
      <c r="B437" s="13">
        <v>2</v>
      </c>
      <c r="C437" s="98" t="s">
        <v>45</v>
      </c>
      <c r="D437" s="14">
        <v>3</v>
      </c>
      <c r="E437" s="13">
        <v>3295.2</v>
      </c>
      <c r="F437" s="13">
        <v>3296</v>
      </c>
      <c r="G437" s="99" t="str">
        <f t="shared" si="21"/>
        <v>R73S2</v>
      </c>
      <c r="H437" s="99">
        <f t="array" ref="H437">MIN(IF($G$2:$G$523 = G437,$E$2:$E$523,""))</f>
        <v>3275.6</v>
      </c>
      <c r="I437" s="99">
        <f t="array" ref="I437">MAX(IF($G$2:$G$523 = G437,$F$2:$F$523,""))</f>
        <v>3318.2</v>
      </c>
      <c r="J437" s="99" t="str">
        <f t="shared" si="19"/>
        <v>R73</v>
      </c>
      <c r="K437" s="99" t="s">
        <v>177</v>
      </c>
      <c r="L437" s="99">
        <v>2.7581057142857142</v>
      </c>
      <c r="M437" s="99">
        <v>61.073459999999997</v>
      </c>
      <c r="N437" s="99">
        <v>114.58889928571431</v>
      </c>
      <c r="O437" s="99">
        <v>36.124982857142847</v>
      </c>
      <c r="P437" s="99">
        <v>9.5717857142857132E-2</v>
      </c>
      <c r="Q437" s="99">
        <v>4.287316428571427E-2</v>
      </c>
      <c r="R437" s="99">
        <v>8.503180714285713E-2</v>
      </c>
      <c r="S437" s="99">
        <v>11209.117329999999</v>
      </c>
      <c r="T437" s="99">
        <v>7357.7462085714278</v>
      </c>
      <c r="U437" s="99">
        <v>2012.7324185714281</v>
      </c>
      <c r="V437" s="99"/>
      <c r="W437" s="99">
        <v>0.66611714285714296</v>
      </c>
      <c r="X437" s="99">
        <v>5.139952142857144</v>
      </c>
      <c r="Y437" s="99">
        <v>2.6841499999999998</v>
      </c>
      <c r="Z437" s="99">
        <v>57.778849999999998</v>
      </c>
      <c r="AA437" s="99">
        <v>111.5984</v>
      </c>
      <c r="AB437" s="99">
        <v>52.62435</v>
      </c>
      <c r="AC437" s="99">
        <v>0.24005000000000001</v>
      </c>
      <c r="AD437" s="99">
        <v>6.9181999999999994E-2</v>
      </c>
      <c r="AE437" s="99">
        <v>0.14436199999999999</v>
      </c>
      <c r="AF437" s="99">
        <v>11196.107400000001</v>
      </c>
      <c r="AG437" s="99">
        <v>7517.6985000000004</v>
      </c>
      <c r="AH437" s="99">
        <v>1471.4680499999999</v>
      </c>
      <c r="AI437" s="99"/>
      <c r="AJ437" s="99">
        <v>0.40325</v>
      </c>
      <c r="AK437" s="99">
        <v>5.1805500000000002</v>
      </c>
      <c r="AL437" s="111">
        <f t="shared" si="20"/>
        <v>0.12744179999999999</v>
      </c>
    </row>
    <row r="438" spans="1:38" x14ac:dyDescent="0.35">
      <c r="A438" s="14" t="s">
        <v>92</v>
      </c>
      <c r="B438" s="13">
        <v>2</v>
      </c>
      <c r="C438" s="98" t="s">
        <v>45</v>
      </c>
      <c r="D438" s="14">
        <v>4</v>
      </c>
      <c r="E438" s="13">
        <v>3304</v>
      </c>
      <c r="F438" s="13">
        <v>3304.6</v>
      </c>
      <c r="G438" s="99" t="str">
        <f t="shared" si="21"/>
        <v>R73S2</v>
      </c>
      <c r="H438" s="99">
        <f t="array" ref="H438">MIN(IF($G$2:$G$523 = G438,$E$2:$E$523,""))</f>
        <v>3275.6</v>
      </c>
      <c r="I438" s="99">
        <f t="array" ref="I438">MAX(IF($G$2:$G$523 = G438,$F$2:$F$523,""))</f>
        <v>3318.2</v>
      </c>
      <c r="J438" s="99" t="str">
        <f t="shared" si="19"/>
        <v>R73</v>
      </c>
      <c r="K438" s="99" t="s">
        <v>177</v>
      </c>
      <c r="L438" s="99">
        <v>2.7581057142857142</v>
      </c>
      <c r="M438" s="99">
        <v>61.073459999999997</v>
      </c>
      <c r="N438" s="99">
        <v>114.58889928571431</v>
      </c>
      <c r="O438" s="99">
        <v>36.124982857142847</v>
      </c>
      <c r="P438" s="99">
        <v>9.5717857142857132E-2</v>
      </c>
      <c r="Q438" s="99">
        <v>4.287316428571427E-2</v>
      </c>
      <c r="R438" s="99">
        <v>8.503180714285713E-2</v>
      </c>
      <c r="S438" s="99">
        <v>11209.117329999999</v>
      </c>
      <c r="T438" s="99">
        <v>7357.7462085714278</v>
      </c>
      <c r="U438" s="99">
        <v>2012.7324185714281</v>
      </c>
      <c r="V438" s="99"/>
      <c r="W438" s="99">
        <v>0.66611714285714296</v>
      </c>
      <c r="X438" s="99">
        <v>5.139952142857144</v>
      </c>
      <c r="Y438" s="99">
        <v>2.76315</v>
      </c>
      <c r="Z438" s="99">
        <v>60.88355</v>
      </c>
      <c r="AA438" s="99">
        <v>116.05445</v>
      </c>
      <c r="AB438" s="99">
        <v>38.533850000000001</v>
      </c>
      <c r="AC438" s="99">
        <v>0.17294999999999999</v>
      </c>
      <c r="AD438" s="99">
        <v>6.3893499999999992E-2</v>
      </c>
      <c r="AE438" s="99">
        <v>0.114874</v>
      </c>
      <c r="AF438" s="99">
        <v>11233.778350000001</v>
      </c>
      <c r="AG438" s="99">
        <v>7463.3544999999986</v>
      </c>
      <c r="AH438" s="99">
        <v>1557.5174</v>
      </c>
      <c r="AI438" s="99"/>
      <c r="AJ438" s="99">
        <v>0.48330000000000001</v>
      </c>
      <c r="AK438" s="99">
        <v>4.8224999999999998</v>
      </c>
      <c r="AL438" s="111">
        <f t="shared" si="20"/>
        <v>0.12744179999999999</v>
      </c>
    </row>
    <row r="439" spans="1:38" x14ac:dyDescent="0.35">
      <c r="A439" s="14" t="s">
        <v>92</v>
      </c>
      <c r="B439" s="13">
        <v>2</v>
      </c>
      <c r="C439" s="98" t="s">
        <v>45</v>
      </c>
      <c r="D439" s="14">
        <v>5</v>
      </c>
      <c r="E439" s="13">
        <v>3317.6</v>
      </c>
      <c r="F439" s="13">
        <v>3318.2</v>
      </c>
      <c r="G439" s="99" t="str">
        <f t="shared" si="21"/>
        <v>R73S2</v>
      </c>
      <c r="H439" s="99">
        <f t="array" ref="H439">MIN(IF($G$2:$G$523 = G439,$E$2:$E$523,""))</f>
        <v>3275.6</v>
      </c>
      <c r="I439" s="99">
        <f t="array" ref="I439">MAX(IF($G$2:$G$523 = G439,$F$2:$F$523,""))</f>
        <v>3318.2</v>
      </c>
      <c r="J439" s="99" t="str">
        <f t="shared" si="19"/>
        <v>R73</v>
      </c>
      <c r="K439" s="99" t="s">
        <v>177</v>
      </c>
      <c r="L439" s="99">
        <v>2.7581057142857142</v>
      </c>
      <c r="M439" s="99">
        <v>61.073459999999997</v>
      </c>
      <c r="N439" s="99">
        <v>114.58889928571431</v>
      </c>
      <c r="O439" s="99">
        <v>36.124982857142847</v>
      </c>
      <c r="P439" s="99">
        <v>9.5717857142857132E-2</v>
      </c>
      <c r="Q439" s="99">
        <v>4.287316428571427E-2</v>
      </c>
      <c r="R439" s="99">
        <v>8.503180714285713E-2</v>
      </c>
      <c r="S439" s="99">
        <v>11209.117329999999</v>
      </c>
      <c r="T439" s="99">
        <v>7357.7462085714278</v>
      </c>
      <c r="U439" s="99">
        <v>2012.7324185714281</v>
      </c>
      <c r="V439" s="99"/>
      <c r="W439" s="99">
        <v>0.66611714285714296</v>
      </c>
      <c r="X439" s="99">
        <v>5.139952142857144</v>
      </c>
      <c r="Y439" s="99">
        <v>2.6978</v>
      </c>
      <c r="Z439" s="99">
        <v>62.6999</v>
      </c>
      <c r="AA439" s="99">
        <v>119.71405</v>
      </c>
      <c r="AB439" s="99">
        <v>52.835350000000012</v>
      </c>
      <c r="AC439" s="99">
        <v>0.15304999999999999</v>
      </c>
      <c r="AD439" s="99">
        <v>4.5141000000000001E-2</v>
      </c>
      <c r="AE439" s="99">
        <v>0.10512100000000001</v>
      </c>
      <c r="AF439" s="99">
        <v>11288.40085</v>
      </c>
      <c r="AG439" s="99">
        <v>7495.2482999999993</v>
      </c>
      <c r="AH439" s="99">
        <v>1928.5543500000001</v>
      </c>
      <c r="AI439" s="99"/>
      <c r="AJ439" s="99">
        <v>0.52405000000000002</v>
      </c>
      <c r="AK439" s="99">
        <v>4.3139000000000003</v>
      </c>
      <c r="AL439" s="111">
        <f t="shared" si="20"/>
        <v>0.12744179999999999</v>
      </c>
    </row>
    <row r="440" spans="1:38" x14ac:dyDescent="0.35">
      <c r="A440" s="14" t="s">
        <v>92</v>
      </c>
      <c r="B440" s="13">
        <v>1</v>
      </c>
      <c r="C440" s="98" t="s">
        <v>45</v>
      </c>
      <c r="D440" s="14">
        <v>1</v>
      </c>
      <c r="E440" s="13">
        <v>3336.8</v>
      </c>
      <c r="F440" s="13">
        <v>3337.4</v>
      </c>
      <c r="G440" s="99" t="str">
        <f t="shared" si="21"/>
        <v>R73S1</v>
      </c>
      <c r="H440" s="99">
        <f t="array" ref="H440">MIN(IF($G$2:$G$523 = G440,$E$2:$E$523,""))</f>
        <v>3336.8</v>
      </c>
      <c r="I440" s="99">
        <f t="array" ref="I440">MAX(IF($G$2:$G$523 = G440,$F$2:$F$523,""))</f>
        <v>3381.1</v>
      </c>
      <c r="J440" s="99" t="str">
        <f t="shared" si="19"/>
        <v>R73</v>
      </c>
      <c r="K440" s="99" t="s">
        <v>177</v>
      </c>
      <c r="L440" s="99">
        <v>2.74216827586207</v>
      </c>
      <c r="M440" s="99">
        <v>64.72171586206899</v>
      </c>
      <c r="N440" s="99">
        <v>121.3432786206896</v>
      </c>
      <c r="O440" s="99">
        <v>48.71201655172414</v>
      </c>
      <c r="P440" s="99">
        <v>0.1201062068965518</v>
      </c>
      <c r="Q440" s="112">
        <v>4.904191724137931E-2</v>
      </c>
      <c r="R440" s="99">
        <v>0.1033056965517241</v>
      </c>
      <c r="S440" s="99">
        <v>11458.83113862069</v>
      </c>
      <c r="T440" s="99">
        <v>7453.6452048275842</v>
      </c>
      <c r="U440" s="113">
        <v>1866.9372558620689</v>
      </c>
      <c r="V440" s="99"/>
      <c r="W440" s="99">
        <v>0.57949517241379289</v>
      </c>
      <c r="X440" s="99">
        <v>4.2889806896551734</v>
      </c>
      <c r="Y440" s="99">
        <v>2.7413500000000002</v>
      </c>
      <c r="Z440" s="99">
        <v>62.479750000000003</v>
      </c>
      <c r="AA440" s="99">
        <v>119.0939</v>
      </c>
      <c r="AB440" s="99">
        <v>41.64575</v>
      </c>
      <c r="AC440" s="99">
        <v>0.10815</v>
      </c>
      <c r="AD440" s="99">
        <v>4.3603500000000003E-2</v>
      </c>
      <c r="AE440" s="99">
        <v>8.2468E-2</v>
      </c>
      <c r="AF440" s="99">
        <v>11365.981449999999</v>
      </c>
      <c r="AG440" s="99">
        <v>7519.4106499999998</v>
      </c>
      <c r="AH440" s="99">
        <v>1955.23765</v>
      </c>
      <c r="AI440" s="99"/>
      <c r="AJ440" s="99">
        <v>0.63775000000000004</v>
      </c>
      <c r="AK440" s="99">
        <v>4.4581499999999998</v>
      </c>
      <c r="AL440" s="111">
        <f t="shared" si="20"/>
        <v>0.13315630000000001</v>
      </c>
    </row>
    <row r="441" spans="1:38" x14ac:dyDescent="0.35">
      <c r="A441" s="14" t="s">
        <v>92</v>
      </c>
      <c r="B441" s="13">
        <v>1</v>
      </c>
      <c r="C441" s="98" t="s">
        <v>45</v>
      </c>
      <c r="D441" s="14">
        <v>2</v>
      </c>
      <c r="E441" s="13">
        <v>3348</v>
      </c>
      <c r="F441" s="13">
        <v>3348.6</v>
      </c>
      <c r="G441" s="99" t="str">
        <f t="shared" si="21"/>
        <v>R73S1</v>
      </c>
      <c r="H441" s="99">
        <f t="array" ref="H441">MIN(IF($G$2:$G$523 = G441,$E$2:$E$523,""))</f>
        <v>3336.8</v>
      </c>
      <c r="I441" s="99">
        <f t="array" ref="I441">MAX(IF($G$2:$G$523 = G441,$F$2:$F$523,""))</f>
        <v>3381.1</v>
      </c>
      <c r="J441" s="99" t="str">
        <f t="shared" si="19"/>
        <v>R73</v>
      </c>
      <c r="K441" s="99" t="s">
        <v>177</v>
      </c>
      <c r="L441" s="99">
        <v>2.74216827586207</v>
      </c>
      <c r="M441" s="99">
        <v>64.72171586206899</v>
      </c>
      <c r="N441" s="99">
        <v>121.3432786206896</v>
      </c>
      <c r="O441" s="99">
        <v>48.71201655172414</v>
      </c>
      <c r="P441" s="99">
        <v>0.1201062068965518</v>
      </c>
      <c r="Q441" s="99">
        <v>4.904191724137931E-2</v>
      </c>
      <c r="R441" s="99">
        <v>0.1033056965517241</v>
      </c>
      <c r="S441" s="99">
        <v>11458.83113862069</v>
      </c>
      <c r="T441" s="99">
        <v>7453.6452048275842</v>
      </c>
      <c r="U441" s="99">
        <v>1866.9372558620689</v>
      </c>
      <c r="V441" s="99"/>
      <c r="W441" s="99">
        <v>0.57949517241379289</v>
      </c>
      <c r="X441" s="99">
        <v>4.2889806896551734</v>
      </c>
      <c r="Y441" s="99">
        <v>2.6682999999999999</v>
      </c>
      <c r="Z441" s="99">
        <v>68.731650000000002</v>
      </c>
      <c r="AA441" s="99">
        <v>126.58425</v>
      </c>
      <c r="AB441" s="99">
        <v>62.423949999999998</v>
      </c>
      <c r="AC441" s="99">
        <v>0.30985000000000001</v>
      </c>
      <c r="AD441" s="99">
        <v>7.9119999999999996E-2</v>
      </c>
      <c r="AE441" s="99">
        <v>0.17241699999999999</v>
      </c>
      <c r="AF441" s="99">
        <v>11421.194799999999</v>
      </c>
      <c r="AG441" s="99">
        <v>7341.52855</v>
      </c>
      <c r="AH441" s="99">
        <v>1301.4331</v>
      </c>
      <c r="AI441" s="99"/>
      <c r="AJ441" s="99">
        <v>0.35089999999999999</v>
      </c>
      <c r="AK441" s="99">
        <v>3.6147499999999999</v>
      </c>
      <c r="AL441" s="111">
        <f t="shared" si="20"/>
        <v>0.13315630000000001</v>
      </c>
    </row>
    <row r="442" spans="1:38" x14ac:dyDescent="0.35">
      <c r="A442" s="14" t="s">
        <v>92</v>
      </c>
      <c r="B442" s="13">
        <v>1</v>
      </c>
      <c r="C442" s="98" t="s">
        <v>45</v>
      </c>
      <c r="D442" s="14">
        <v>3</v>
      </c>
      <c r="E442" s="13">
        <v>3359</v>
      </c>
      <c r="F442" s="13">
        <v>3359.8</v>
      </c>
      <c r="G442" s="99" t="str">
        <f t="shared" si="21"/>
        <v>R73S1</v>
      </c>
      <c r="H442" s="99">
        <f t="array" ref="H442">MIN(IF($G$2:$G$523 = G442,$E$2:$E$523,""))</f>
        <v>3336.8</v>
      </c>
      <c r="I442" s="99">
        <f t="array" ref="I442">MAX(IF($G$2:$G$523 = G442,$F$2:$F$523,""))</f>
        <v>3381.1</v>
      </c>
      <c r="J442" s="99" t="str">
        <f t="shared" si="19"/>
        <v>R73</v>
      </c>
      <c r="K442" s="99" t="s">
        <v>177</v>
      </c>
      <c r="L442" s="99">
        <v>2.74216827586207</v>
      </c>
      <c r="M442" s="99">
        <v>64.72171586206899</v>
      </c>
      <c r="N442" s="99">
        <v>121.3432786206896</v>
      </c>
      <c r="O442" s="99">
        <v>48.71201655172414</v>
      </c>
      <c r="P442" s="99">
        <v>0.1201062068965518</v>
      </c>
      <c r="Q442" s="99">
        <v>4.904191724137931E-2</v>
      </c>
      <c r="R442" s="99">
        <v>0.1033056965517241</v>
      </c>
      <c r="S442" s="99">
        <v>11458.83113862069</v>
      </c>
      <c r="T442" s="99">
        <v>7453.6452048275842</v>
      </c>
      <c r="U442" s="99">
        <v>1866.9372558620689</v>
      </c>
      <c r="V442" s="99"/>
      <c r="W442" s="99">
        <v>0.57949517241379289</v>
      </c>
      <c r="X442" s="99">
        <v>4.2889806896551734</v>
      </c>
      <c r="Y442" s="99">
        <v>2.6801499999999998</v>
      </c>
      <c r="Z442" s="99">
        <v>67.444500000000005</v>
      </c>
      <c r="AA442" s="99">
        <v>121.8275</v>
      </c>
      <c r="AB442" s="99">
        <v>73.741849999999999</v>
      </c>
      <c r="AC442" s="99">
        <v>0.22875000000000001</v>
      </c>
      <c r="AD442" s="99">
        <v>8.4129499999999996E-2</v>
      </c>
      <c r="AE442" s="99">
        <v>0.1395605</v>
      </c>
      <c r="AF442" s="99">
        <v>11471.301750000001</v>
      </c>
      <c r="AG442" s="99">
        <v>7241.3979499999996</v>
      </c>
      <c r="AH442" s="99">
        <v>1226.2403999999999</v>
      </c>
      <c r="AI442" s="99"/>
      <c r="AJ442" s="99">
        <v>0.41439999999999999</v>
      </c>
      <c r="AK442" s="99">
        <v>3.9566499999999998</v>
      </c>
      <c r="AL442" s="111">
        <f t="shared" si="20"/>
        <v>0.13315630000000001</v>
      </c>
    </row>
    <row r="443" spans="1:38" x14ac:dyDescent="0.35">
      <c r="A443" s="14" t="s">
        <v>92</v>
      </c>
      <c r="B443" s="13">
        <v>1</v>
      </c>
      <c r="C443" s="98" t="s">
        <v>45</v>
      </c>
      <c r="D443" s="14">
        <v>4</v>
      </c>
      <c r="E443" s="13">
        <v>3367</v>
      </c>
      <c r="F443" s="13">
        <v>3367.6</v>
      </c>
      <c r="G443" s="99" t="str">
        <f t="shared" si="21"/>
        <v>R73S1</v>
      </c>
      <c r="H443" s="99">
        <f t="array" ref="H443">MIN(IF($G$2:$G$523 = G443,$E$2:$E$523,""))</f>
        <v>3336.8</v>
      </c>
      <c r="I443" s="99">
        <f t="array" ref="I443">MAX(IF($G$2:$G$523 = G443,$F$2:$F$523,""))</f>
        <v>3381.1</v>
      </c>
      <c r="J443" s="99" t="str">
        <f t="shared" si="19"/>
        <v>R73</v>
      </c>
      <c r="K443" s="99" t="s">
        <v>177</v>
      </c>
      <c r="L443" s="99">
        <v>2.74216827586207</v>
      </c>
      <c r="M443" s="99">
        <v>64.72171586206899</v>
      </c>
      <c r="N443" s="99">
        <v>121.3432786206896</v>
      </c>
      <c r="O443" s="99">
        <v>48.71201655172414</v>
      </c>
      <c r="P443" s="99">
        <v>0.1201062068965518</v>
      </c>
      <c r="Q443" s="99">
        <v>4.904191724137931E-2</v>
      </c>
      <c r="R443" s="99">
        <v>0.1033056965517241</v>
      </c>
      <c r="S443" s="99">
        <v>11458.83113862069</v>
      </c>
      <c r="T443" s="99">
        <v>7453.6452048275842</v>
      </c>
      <c r="U443" s="99">
        <v>1866.9372558620689</v>
      </c>
      <c r="V443" s="99"/>
      <c r="W443" s="99">
        <v>0.57949517241379289</v>
      </c>
      <c r="X443" s="99">
        <v>4.2889806896551734</v>
      </c>
      <c r="Y443" s="99">
        <v>2.6439499999999998</v>
      </c>
      <c r="Z443" s="99">
        <v>65.966849999999994</v>
      </c>
      <c r="AA443" s="99">
        <v>128.74395000000001</v>
      </c>
      <c r="AB443" s="99">
        <v>54.253700000000002</v>
      </c>
      <c r="AC443" s="99">
        <v>0.36845</v>
      </c>
      <c r="AD443" s="99">
        <v>9.9844500000000003E-2</v>
      </c>
      <c r="AE443" s="99">
        <v>0.19454750000000001</v>
      </c>
      <c r="AF443" s="99">
        <v>11481.1909</v>
      </c>
      <c r="AG443" s="99">
        <v>7695.4546</v>
      </c>
      <c r="AH443" s="99">
        <v>1011.18485</v>
      </c>
      <c r="AI443" s="99"/>
      <c r="AJ443" s="99">
        <v>0.31850000000000001</v>
      </c>
      <c r="AK443" s="99">
        <v>3.5236999999999998</v>
      </c>
      <c r="AL443" s="111">
        <f t="shared" si="20"/>
        <v>0.13315630000000001</v>
      </c>
    </row>
    <row r="444" spans="1:38" x14ac:dyDescent="0.35">
      <c r="A444" s="14" t="s">
        <v>92</v>
      </c>
      <c r="B444" s="13">
        <v>1</v>
      </c>
      <c r="C444" s="98" t="s">
        <v>45</v>
      </c>
      <c r="D444" s="14">
        <v>5</v>
      </c>
      <c r="E444" s="13">
        <v>3380.5</v>
      </c>
      <c r="F444" s="13">
        <v>3381.1</v>
      </c>
      <c r="G444" s="99" t="str">
        <f t="shared" si="21"/>
        <v>R73S1</v>
      </c>
      <c r="H444" s="99">
        <f t="array" ref="H444">MIN(IF($G$2:$G$523 = G444,$E$2:$E$523,""))</f>
        <v>3336.8</v>
      </c>
      <c r="I444" s="99">
        <f t="array" ref="I444">MAX(IF($G$2:$G$523 = G444,$F$2:$F$523,""))</f>
        <v>3381.1</v>
      </c>
      <c r="J444" s="99" t="str">
        <f t="shared" si="19"/>
        <v>R73</v>
      </c>
      <c r="K444" s="99" t="s">
        <v>177</v>
      </c>
      <c r="L444" s="99">
        <v>2.74216827586207</v>
      </c>
      <c r="M444" s="99">
        <v>64.72171586206899</v>
      </c>
      <c r="N444" s="99">
        <v>121.3432786206896</v>
      </c>
      <c r="O444" s="99">
        <v>48.71201655172414</v>
      </c>
      <c r="P444" s="99">
        <v>0.1201062068965518</v>
      </c>
      <c r="Q444" s="99">
        <v>4.904191724137931E-2</v>
      </c>
      <c r="R444" s="99">
        <v>0.1033056965517241</v>
      </c>
      <c r="S444" s="99">
        <v>11458.83113862069</v>
      </c>
      <c r="T444" s="99">
        <v>7453.6452048275842</v>
      </c>
      <c r="U444" s="99">
        <v>1866.9372558620689</v>
      </c>
      <c r="V444" s="99"/>
      <c r="W444" s="99">
        <v>0.57949517241379289</v>
      </c>
      <c r="X444" s="99">
        <v>4.2889806896551734</v>
      </c>
      <c r="Y444" s="99">
        <v>2.7419500000000001</v>
      </c>
      <c r="Z444" s="99">
        <v>61.759099999999997</v>
      </c>
      <c r="AA444" s="99">
        <v>118.87685</v>
      </c>
      <c r="AB444" s="99">
        <v>34.548650000000002</v>
      </c>
      <c r="AC444" s="99">
        <v>9.7099999999999992E-2</v>
      </c>
      <c r="AD444" s="99">
        <v>5.2743499999999999E-2</v>
      </c>
      <c r="AE444" s="99">
        <v>7.6788499999999996E-2</v>
      </c>
      <c r="AF444" s="99">
        <v>11538.792949999999</v>
      </c>
      <c r="AG444" s="99">
        <v>7647.30735</v>
      </c>
      <c r="AH444" s="99">
        <v>1768.3439499999999</v>
      </c>
      <c r="AI444" s="99"/>
      <c r="AJ444" s="99">
        <v>0.66555000000000009</v>
      </c>
      <c r="AK444" s="99">
        <v>4.5040499999999994</v>
      </c>
      <c r="AL444" s="111">
        <f t="shared" si="20"/>
        <v>0.13315630000000001</v>
      </c>
    </row>
    <row r="445" spans="1:38" x14ac:dyDescent="0.35">
      <c r="A445" s="14" t="s">
        <v>93</v>
      </c>
      <c r="B445" s="13">
        <v>5</v>
      </c>
      <c r="C445" s="98" t="s">
        <v>46</v>
      </c>
      <c r="D445" s="13">
        <v>1</v>
      </c>
      <c r="E445" s="13">
        <v>2989</v>
      </c>
      <c r="F445" s="13">
        <v>2989.8</v>
      </c>
      <c r="G445" s="99" t="str">
        <f t="shared" si="21"/>
        <v>R74S5</v>
      </c>
      <c r="H445" s="99">
        <f t="array" ref="H445">MIN(IF($G$2:$G$523 = G445,$E$2:$E$523,""))</f>
        <v>2989</v>
      </c>
      <c r="I445" s="99">
        <f t="array" ref="I445">MAX(IF($G$2:$G$523 = G445,$F$2:$F$523,""))</f>
        <v>3024.6</v>
      </c>
      <c r="J445" s="99" t="str">
        <f t="shared" si="19"/>
        <v>R74</v>
      </c>
      <c r="K445" s="99" t="s">
        <v>178</v>
      </c>
      <c r="L445" s="99">
        <v>2.5659410256410262</v>
      </c>
      <c r="M445" s="99">
        <v>81.298288034188076</v>
      </c>
      <c r="N445" s="99">
        <v>150.58111111111111</v>
      </c>
      <c r="O445" s="99">
        <v>100.1980880341881</v>
      </c>
      <c r="P445" s="99">
        <v>4.8504820512820498E-2</v>
      </c>
      <c r="Q445" s="112">
        <v>2.68229487179487E-2</v>
      </c>
      <c r="R445" s="99">
        <v>9.0940905982906009E-2</v>
      </c>
      <c r="S445" s="99">
        <v>10312.634564957259</v>
      </c>
      <c r="T445" s="99">
        <v>6880.2185803418824</v>
      </c>
      <c r="U445" s="113">
        <v>2390.08574957265</v>
      </c>
      <c r="V445" s="99"/>
      <c r="W445" s="99">
        <v>0.80177094017093986</v>
      </c>
      <c r="X445" s="99">
        <v>2.3461025641025661</v>
      </c>
      <c r="Y445" s="99">
        <v>2.547166666666667</v>
      </c>
      <c r="Z445" s="99">
        <v>82.21596666666666</v>
      </c>
      <c r="AA445" s="99">
        <v>143.90610000000001</v>
      </c>
      <c r="AB445" s="99">
        <v>78.079300000000003</v>
      </c>
      <c r="AC445" s="99">
        <v>8.8406999999999999E-2</v>
      </c>
      <c r="AD445" s="99">
        <v>2.483666666666666E-2</v>
      </c>
      <c r="AE445" s="99">
        <v>0.1170533333333333</v>
      </c>
      <c r="AF445" s="99">
        <v>10257.1823</v>
      </c>
      <c r="AG445" s="99">
        <v>6588.0112333333336</v>
      </c>
      <c r="AH445" s="99">
        <v>2416.189933333334</v>
      </c>
      <c r="AI445" s="99"/>
      <c r="AJ445" s="99">
        <v>0.75273333333333314</v>
      </c>
      <c r="AK445" s="99">
        <v>2.3984333333333332</v>
      </c>
      <c r="AL445" s="111">
        <f t="shared" si="20"/>
        <v>0.10137133333333333</v>
      </c>
    </row>
    <row r="446" spans="1:38" x14ac:dyDescent="0.35">
      <c r="A446" s="14" t="s">
        <v>93</v>
      </c>
      <c r="B446" s="13">
        <v>5</v>
      </c>
      <c r="C446" s="98" t="s">
        <v>46</v>
      </c>
      <c r="D446" s="13">
        <v>2</v>
      </c>
      <c r="E446" s="13">
        <v>2993.4</v>
      </c>
      <c r="F446" s="13">
        <v>2994</v>
      </c>
      <c r="G446" s="99" t="str">
        <f t="shared" si="21"/>
        <v>R74S5</v>
      </c>
      <c r="H446" s="99">
        <f t="array" ref="H446">MIN(IF($G$2:$G$523 = G446,$E$2:$E$523,""))</f>
        <v>2989</v>
      </c>
      <c r="I446" s="99">
        <f t="array" ref="I446">MAX(IF($G$2:$G$523 = G446,$F$2:$F$523,""))</f>
        <v>3024.6</v>
      </c>
      <c r="J446" s="99" t="str">
        <f t="shared" si="19"/>
        <v>R74</v>
      </c>
      <c r="K446" s="99" t="s">
        <v>178</v>
      </c>
      <c r="L446" s="99">
        <v>2.5659410256410262</v>
      </c>
      <c r="M446" s="99">
        <v>81.298288034188076</v>
      </c>
      <c r="N446" s="99">
        <v>150.58111111111111</v>
      </c>
      <c r="O446" s="99">
        <v>100.1980880341881</v>
      </c>
      <c r="P446" s="99">
        <v>4.8504820512820498E-2</v>
      </c>
      <c r="Q446" s="99">
        <v>2.68229487179487E-2</v>
      </c>
      <c r="R446" s="99">
        <v>9.0940905982906009E-2</v>
      </c>
      <c r="S446" s="99">
        <v>10312.634564957259</v>
      </c>
      <c r="T446" s="99">
        <v>6880.2185803418824</v>
      </c>
      <c r="U446" s="99">
        <v>2390.08574957265</v>
      </c>
      <c r="V446" s="99"/>
      <c r="W446" s="99">
        <v>0.80177094017093986</v>
      </c>
      <c r="X446" s="99">
        <v>2.3461025641025661</v>
      </c>
      <c r="Y446" s="99">
        <v>2.5036999999999998</v>
      </c>
      <c r="Z446" s="99">
        <v>73.874850000000009</v>
      </c>
      <c r="AA446" s="99">
        <v>130.98245</v>
      </c>
      <c r="AB446" s="99">
        <v>51.458799999999997</v>
      </c>
      <c r="AC446" s="99">
        <v>0.1292905</v>
      </c>
      <c r="AD446" s="99">
        <v>4.6332999999999999E-2</v>
      </c>
      <c r="AE446" s="99">
        <v>0.100993</v>
      </c>
      <c r="AF446" s="99">
        <v>10269.9678</v>
      </c>
      <c r="AG446" s="99">
        <v>6663.9780000000001</v>
      </c>
      <c r="AH446" s="99">
        <v>1893.7076</v>
      </c>
      <c r="AI446" s="99"/>
      <c r="AJ446" s="99">
        <v>0.56745000000000001</v>
      </c>
      <c r="AK446" s="99">
        <v>2.9852500000000002</v>
      </c>
      <c r="AL446" s="111">
        <f t="shared" si="20"/>
        <v>0.10137133333333333</v>
      </c>
    </row>
    <row r="447" spans="1:38" x14ac:dyDescent="0.35">
      <c r="A447" s="14" t="s">
        <v>93</v>
      </c>
      <c r="B447" s="13">
        <v>5</v>
      </c>
      <c r="C447" s="98" t="s">
        <v>46</v>
      </c>
      <c r="D447" s="13">
        <v>3</v>
      </c>
      <c r="E447" s="13">
        <v>3005.2</v>
      </c>
      <c r="F447" s="13">
        <v>3006</v>
      </c>
      <c r="G447" s="99" t="str">
        <f t="shared" si="21"/>
        <v>R74S5</v>
      </c>
      <c r="H447" s="99">
        <f t="array" ref="H447">MIN(IF($G$2:$G$523 = G447,$E$2:$E$523,""))</f>
        <v>2989</v>
      </c>
      <c r="I447" s="99">
        <f t="array" ref="I447">MAX(IF($G$2:$G$523 = G447,$F$2:$F$523,""))</f>
        <v>3024.6</v>
      </c>
      <c r="J447" s="99" t="str">
        <f t="shared" si="19"/>
        <v>R74</v>
      </c>
      <c r="K447" s="99" t="s">
        <v>178</v>
      </c>
      <c r="L447" s="99">
        <v>2.5659410256410262</v>
      </c>
      <c r="M447" s="99">
        <v>81.298288034188076</v>
      </c>
      <c r="N447" s="99">
        <v>150.58111111111111</v>
      </c>
      <c r="O447" s="99">
        <v>100.1980880341881</v>
      </c>
      <c r="P447" s="99">
        <v>4.8504820512820498E-2</v>
      </c>
      <c r="Q447" s="99">
        <v>2.68229487179487E-2</v>
      </c>
      <c r="R447" s="99">
        <v>9.0940905982906009E-2</v>
      </c>
      <c r="S447" s="99">
        <v>10312.634564957259</v>
      </c>
      <c r="T447" s="99">
        <v>6880.2185803418824</v>
      </c>
      <c r="U447" s="99">
        <v>2390.08574957265</v>
      </c>
      <c r="V447" s="99"/>
      <c r="W447" s="99">
        <v>0.80177094017093986</v>
      </c>
      <c r="X447" s="99">
        <v>2.3461025641025661</v>
      </c>
      <c r="Y447" s="99">
        <v>2.4908999999999999</v>
      </c>
      <c r="Z447" s="99">
        <v>72.203933333333339</v>
      </c>
      <c r="AA447" s="99">
        <v>123.1604</v>
      </c>
      <c r="AB447" s="99">
        <v>37.362733333333331</v>
      </c>
      <c r="AC447" s="99">
        <v>0.1429236666666667</v>
      </c>
      <c r="AD447" s="99">
        <v>6.7135333333333325E-2</v>
      </c>
      <c r="AE447" s="99">
        <v>9.3051333333333333E-2</v>
      </c>
      <c r="AF447" s="99">
        <v>10328.34536666667</v>
      </c>
      <c r="AG447" s="99">
        <v>6467.3367666666672</v>
      </c>
      <c r="AH447" s="99">
        <v>1500.2095666666669</v>
      </c>
      <c r="AI447" s="99"/>
      <c r="AJ447" s="99">
        <v>0.53690000000000004</v>
      </c>
      <c r="AK447" s="99">
        <v>3.3662999999999998</v>
      </c>
      <c r="AL447" s="111">
        <f t="shared" si="20"/>
        <v>0.10137133333333333</v>
      </c>
    </row>
    <row r="448" spans="1:38" x14ac:dyDescent="0.35">
      <c r="A448" s="14" t="s">
        <v>93</v>
      </c>
      <c r="B448" s="13">
        <v>5</v>
      </c>
      <c r="C448" s="98" t="s">
        <v>46</v>
      </c>
      <c r="D448" s="13">
        <v>4</v>
      </c>
      <c r="E448" s="13">
        <v>3016.4</v>
      </c>
      <c r="F448" s="13">
        <v>3017</v>
      </c>
      <c r="G448" s="99" t="str">
        <f t="shared" si="21"/>
        <v>R74S5</v>
      </c>
      <c r="H448" s="99">
        <f t="array" ref="H448">MIN(IF($G$2:$G$523 = G448,$E$2:$E$523,""))</f>
        <v>2989</v>
      </c>
      <c r="I448" s="99">
        <f t="array" ref="I448">MAX(IF($G$2:$G$523 = G448,$F$2:$F$523,""))</f>
        <v>3024.6</v>
      </c>
      <c r="J448" s="99" t="str">
        <f t="shared" si="19"/>
        <v>R74</v>
      </c>
      <c r="K448" s="99" t="s">
        <v>178</v>
      </c>
      <c r="L448" s="99">
        <v>2.5659410256410262</v>
      </c>
      <c r="M448" s="99">
        <v>81.298288034188076</v>
      </c>
      <c r="N448" s="99">
        <v>150.58111111111111</v>
      </c>
      <c r="O448" s="99">
        <v>100.1980880341881</v>
      </c>
      <c r="P448" s="99">
        <v>4.8504820512820498E-2</v>
      </c>
      <c r="Q448" s="99">
        <v>2.68229487179487E-2</v>
      </c>
      <c r="R448" s="99">
        <v>9.0940905982906009E-2</v>
      </c>
      <c r="S448" s="99">
        <v>10312.634564957259</v>
      </c>
      <c r="T448" s="99">
        <v>6880.2185803418824</v>
      </c>
      <c r="U448" s="99">
        <v>2390.08574957265</v>
      </c>
      <c r="V448" s="99"/>
      <c r="W448" s="99">
        <v>0.80177094017093986</v>
      </c>
      <c r="X448" s="99">
        <v>2.3461025641025661</v>
      </c>
      <c r="Y448" s="99">
        <v>2.48075</v>
      </c>
      <c r="Z448" s="99">
        <v>73.650199999999998</v>
      </c>
      <c r="AA448" s="99">
        <v>126.43715</v>
      </c>
      <c r="AB448" s="99">
        <v>42.274900000000002</v>
      </c>
      <c r="AC448" s="99">
        <v>0.15407399999999999</v>
      </c>
      <c r="AD448" s="99">
        <v>6.5923999999999996E-2</v>
      </c>
      <c r="AE448" s="99">
        <v>9.1900000000000009E-2</v>
      </c>
      <c r="AF448" s="99">
        <v>10370.5762</v>
      </c>
      <c r="AG448" s="99">
        <v>6520.6179000000002</v>
      </c>
      <c r="AH448" s="99">
        <v>1523.1315</v>
      </c>
      <c r="AI448" s="99"/>
      <c r="AJ448" s="99">
        <v>0.51519999999999999</v>
      </c>
      <c r="AK448" s="99">
        <v>3.1488999999999998</v>
      </c>
      <c r="AL448" s="111">
        <f t="shared" si="20"/>
        <v>0.10137133333333333</v>
      </c>
    </row>
    <row r="449" spans="1:38" x14ac:dyDescent="0.35">
      <c r="A449" s="14" t="s">
        <v>93</v>
      </c>
      <c r="B449" s="13">
        <v>5</v>
      </c>
      <c r="C449" s="98" t="s">
        <v>46</v>
      </c>
      <c r="D449" s="13">
        <v>5</v>
      </c>
      <c r="E449" s="13">
        <v>3024</v>
      </c>
      <c r="F449" s="13">
        <v>3024.6</v>
      </c>
      <c r="G449" s="99" t="str">
        <f t="shared" si="21"/>
        <v>R74S5</v>
      </c>
      <c r="H449" s="99">
        <f t="array" ref="H449">MIN(IF($G$2:$G$523 = G449,$E$2:$E$523,""))</f>
        <v>2989</v>
      </c>
      <c r="I449" s="99">
        <f t="array" ref="I449">MAX(IF($G$2:$G$523 = G449,$F$2:$F$523,""))</f>
        <v>3024.6</v>
      </c>
      <c r="J449" s="99" t="str">
        <f t="shared" si="19"/>
        <v>R74</v>
      </c>
      <c r="K449" s="99" t="s">
        <v>178</v>
      </c>
      <c r="L449" s="99">
        <v>2.5659410256410262</v>
      </c>
      <c r="M449" s="99">
        <v>81.298288034188076</v>
      </c>
      <c r="N449" s="99">
        <v>150.58111111111111</v>
      </c>
      <c r="O449" s="99">
        <v>100.1980880341881</v>
      </c>
      <c r="P449" s="99">
        <v>4.8504820512820498E-2</v>
      </c>
      <c r="Q449" s="99">
        <v>2.68229487179487E-2</v>
      </c>
      <c r="R449" s="99">
        <v>9.0940905982906009E-2</v>
      </c>
      <c r="S449" s="99">
        <v>10312.634564957259</v>
      </c>
      <c r="T449" s="99">
        <v>6880.2185803418824</v>
      </c>
      <c r="U449" s="99">
        <v>2390.08574957265</v>
      </c>
      <c r="V449" s="99"/>
      <c r="W449" s="99">
        <v>0.80177094017093986</v>
      </c>
      <c r="X449" s="99">
        <v>2.3461025641025661</v>
      </c>
      <c r="Y449" s="99">
        <v>2.4576500000000001</v>
      </c>
      <c r="Z449" s="99">
        <v>73.884649999999993</v>
      </c>
      <c r="AA449" s="99">
        <v>123.52665</v>
      </c>
      <c r="AB449" s="99">
        <v>56.325249999999997</v>
      </c>
      <c r="AC449" s="99">
        <v>0.18028949999999999</v>
      </c>
      <c r="AD449" s="99">
        <v>7.9934000000000005E-2</v>
      </c>
      <c r="AE449" s="99">
        <v>0.10385900000000001</v>
      </c>
      <c r="AF449" s="99">
        <v>10408.799800000001</v>
      </c>
      <c r="AG449" s="99">
        <v>6371.5126999999993</v>
      </c>
      <c r="AH449" s="99">
        <v>1289.4513999999999</v>
      </c>
      <c r="AI449" s="99"/>
      <c r="AJ449" s="99">
        <v>0.47220000000000001</v>
      </c>
      <c r="AK449" s="99">
        <v>3.2284000000000002</v>
      </c>
      <c r="AL449" s="111">
        <f t="shared" si="20"/>
        <v>0.10137133333333333</v>
      </c>
    </row>
    <row r="450" spans="1:38" x14ac:dyDescent="0.35">
      <c r="A450" s="14" t="s">
        <v>93</v>
      </c>
      <c r="B450" s="13">
        <v>4</v>
      </c>
      <c r="C450" s="98" t="s">
        <v>46</v>
      </c>
      <c r="D450" s="14">
        <v>1</v>
      </c>
      <c r="E450" s="13">
        <v>3046.2</v>
      </c>
      <c r="F450" s="13">
        <v>3047</v>
      </c>
      <c r="G450" s="99" t="str">
        <f t="shared" si="21"/>
        <v>R74S4</v>
      </c>
      <c r="H450" s="99">
        <f t="array" ref="H450">MIN(IF($G$2:$G$523 = G450,$E$2:$E$523,""))</f>
        <v>3046.2</v>
      </c>
      <c r="I450" s="99">
        <f t="array" ref="I450">MAX(IF($G$2:$G$523 = G450,$F$2:$F$523,""))</f>
        <v>3075.8</v>
      </c>
      <c r="J450" s="99" t="str">
        <f t="shared" si="19"/>
        <v>R74</v>
      </c>
      <c r="K450" s="99" t="s">
        <v>178</v>
      </c>
      <c r="L450" s="99">
        <v>2.610856701030928</v>
      </c>
      <c r="M450" s="99">
        <v>68.743376288659789</v>
      </c>
      <c r="N450" s="99">
        <v>126.78894742268039</v>
      </c>
      <c r="O450" s="99">
        <v>52.680856701030962</v>
      </c>
      <c r="P450" s="99"/>
      <c r="Q450" s="112">
        <v>4.5502371134020598E-3</v>
      </c>
      <c r="R450" s="99">
        <v>1.4894556701030929E-2</v>
      </c>
      <c r="S450" s="99">
        <v>10527.714132989689</v>
      </c>
      <c r="T450" s="99">
        <v>6963.9062680412389</v>
      </c>
      <c r="U450" s="113">
        <v>2960.348517525772</v>
      </c>
      <c r="V450" s="99"/>
      <c r="W450" s="99">
        <v>0.89637216494845373</v>
      </c>
      <c r="X450" s="99">
        <v>3.7871103092783498</v>
      </c>
      <c r="Y450" s="99">
        <v>2.4807000000000001</v>
      </c>
      <c r="Z450" s="99">
        <v>73.477900000000005</v>
      </c>
      <c r="AA450" s="99">
        <v>129.86240000000001</v>
      </c>
      <c r="AB450" s="99">
        <v>64.570549999999997</v>
      </c>
      <c r="AC450" s="99">
        <v>0.15419949999999999</v>
      </c>
      <c r="AD450" s="99">
        <v>6.3097E-2</v>
      </c>
      <c r="AE450" s="99">
        <v>0.10677150000000001</v>
      </c>
      <c r="AF450" s="99">
        <v>10480.731449999999</v>
      </c>
      <c r="AG450" s="99">
        <v>6731.5662000000002</v>
      </c>
      <c r="AH450" s="99">
        <v>1568.6360500000001</v>
      </c>
      <c r="AI450" s="99"/>
      <c r="AJ450" s="99">
        <v>0.51515</v>
      </c>
      <c r="AK450" s="99">
        <v>3.0086499999999998</v>
      </c>
      <c r="AL450" s="111">
        <f t="shared" si="20"/>
        <v>4.1086791666666671E-2</v>
      </c>
    </row>
    <row r="451" spans="1:38" x14ac:dyDescent="0.35">
      <c r="A451" s="14" t="s">
        <v>93</v>
      </c>
      <c r="B451" s="13">
        <v>4</v>
      </c>
      <c r="C451" s="98" t="s">
        <v>46</v>
      </c>
      <c r="D451" s="14">
        <v>2</v>
      </c>
      <c r="E451" s="13">
        <v>3057</v>
      </c>
      <c r="F451" s="13">
        <v>3057.8</v>
      </c>
      <c r="G451" s="99" t="str">
        <f t="shared" si="21"/>
        <v>R74S4</v>
      </c>
      <c r="H451" s="99">
        <f t="array" ref="H451">MIN(IF($G$2:$G$523 = G451,$E$2:$E$523,""))</f>
        <v>3046.2</v>
      </c>
      <c r="I451" s="99">
        <f t="array" ref="I451">MAX(IF($G$2:$G$523 = G451,$F$2:$F$523,""))</f>
        <v>3075.8</v>
      </c>
      <c r="J451" s="99" t="str">
        <f t="shared" ref="J451:J514" si="22">CONCATENATE("R",RIGHT(A451,2))</f>
        <v>R74</v>
      </c>
      <c r="K451" s="99" t="s">
        <v>178</v>
      </c>
      <c r="L451" s="99">
        <v>2.610856701030928</v>
      </c>
      <c r="M451" s="99">
        <v>68.743376288659789</v>
      </c>
      <c r="N451" s="99">
        <v>126.78894742268039</v>
      </c>
      <c r="O451" s="99">
        <v>52.680856701030962</v>
      </c>
      <c r="P451" s="99"/>
      <c r="Q451" s="99">
        <v>4.5502371134020598E-3</v>
      </c>
      <c r="R451" s="99">
        <v>1.4894556701030929E-2</v>
      </c>
      <c r="S451" s="99">
        <v>10527.714132989689</v>
      </c>
      <c r="T451" s="99">
        <v>6963.9062680412389</v>
      </c>
      <c r="U451" s="99">
        <v>2960.348517525772</v>
      </c>
      <c r="V451" s="99"/>
      <c r="W451" s="99">
        <v>0.89637216494845373</v>
      </c>
      <c r="X451" s="99">
        <v>3.7871103092783498</v>
      </c>
      <c r="Y451" s="99">
        <v>2.6122000000000001</v>
      </c>
      <c r="Z451" s="99">
        <v>66.957666666666668</v>
      </c>
      <c r="AA451" s="99">
        <v>122.62593333333329</v>
      </c>
      <c r="AB451" s="99">
        <v>35.253766666666671</v>
      </c>
      <c r="AC451" s="99">
        <v>3.2820333333333333E-2</v>
      </c>
      <c r="AD451" s="99">
        <v>3.8736666666666672E-3</v>
      </c>
      <c r="AE451" s="99">
        <v>1.2370000000000001E-2</v>
      </c>
      <c r="AF451" s="99">
        <v>10514.009433333331</v>
      </c>
      <c r="AG451" s="99">
        <v>6941.6663333333336</v>
      </c>
      <c r="AH451" s="99">
        <v>2965.4513999999999</v>
      </c>
      <c r="AI451" s="99"/>
      <c r="AJ451" s="99">
        <v>1</v>
      </c>
      <c r="AK451" s="99">
        <v>3.7972000000000001</v>
      </c>
      <c r="AL451" s="111">
        <f t="shared" ref="AL451:AL466" si="23">AVERAGEIF($G$2:$G$466,G451,$AE$2:$AE$466)</f>
        <v>4.1086791666666671E-2</v>
      </c>
    </row>
    <row r="452" spans="1:38" x14ac:dyDescent="0.35">
      <c r="A452" s="14" t="s">
        <v>93</v>
      </c>
      <c r="B452" s="13">
        <v>4</v>
      </c>
      <c r="C452" s="98" t="s">
        <v>46</v>
      </c>
      <c r="D452" s="14">
        <v>3</v>
      </c>
      <c r="E452" s="13">
        <v>3069</v>
      </c>
      <c r="F452" s="13">
        <v>3070</v>
      </c>
      <c r="G452" s="99" t="str">
        <f t="shared" si="21"/>
        <v>R74S4</v>
      </c>
      <c r="H452" s="99">
        <f t="array" ref="H452">MIN(IF($G$2:$G$523 = G452,$E$2:$E$523,""))</f>
        <v>3046.2</v>
      </c>
      <c r="I452" s="99">
        <f t="array" ref="I452">MAX(IF($G$2:$G$523 = G452,$F$2:$F$523,""))</f>
        <v>3075.8</v>
      </c>
      <c r="J452" s="99" t="str">
        <f t="shared" si="22"/>
        <v>R74</v>
      </c>
      <c r="K452" s="99" t="s">
        <v>178</v>
      </c>
      <c r="L452" s="99">
        <v>2.610856701030928</v>
      </c>
      <c r="M452" s="99">
        <v>68.743376288659789</v>
      </c>
      <c r="N452" s="99">
        <v>126.78894742268039</v>
      </c>
      <c r="O452" s="99">
        <v>52.680856701030962</v>
      </c>
      <c r="P452" s="99"/>
      <c r="Q452" s="99">
        <v>4.5502371134020598E-3</v>
      </c>
      <c r="R452" s="99">
        <v>1.4894556701030929E-2</v>
      </c>
      <c r="S452" s="99">
        <v>10527.714132989689</v>
      </c>
      <c r="T452" s="99">
        <v>6963.9062680412389</v>
      </c>
      <c r="U452" s="99">
        <v>2960.348517525772</v>
      </c>
      <c r="V452" s="99"/>
      <c r="W452" s="99">
        <v>0.89637216494845373</v>
      </c>
      <c r="X452" s="99">
        <v>3.7871103092783498</v>
      </c>
      <c r="Y452" s="99">
        <v>2.5507249999999999</v>
      </c>
      <c r="Z452" s="99">
        <v>63.411275000000003</v>
      </c>
      <c r="AA452" s="99">
        <v>113.534825</v>
      </c>
      <c r="AB452" s="99">
        <v>19.00985</v>
      </c>
      <c r="AC452" s="99">
        <v>8.8923500000000003E-2</v>
      </c>
      <c r="AD452" s="99">
        <v>3.9237499999999993E-3</v>
      </c>
      <c r="AE452" s="99">
        <v>1.7242E-2</v>
      </c>
      <c r="AF452" s="99">
        <v>10567.7842</v>
      </c>
      <c r="AG452" s="99">
        <v>6841.2465749999992</v>
      </c>
      <c r="AH452" s="99">
        <v>2962.6292749999998</v>
      </c>
      <c r="AI452" s="99"/>
      <c r="AJ452" s="99">
        <v>0.76324999999999998</v>
      </c>
      <c r="AK452" s="99">
        <v>4.4353499999999997</v>
      </c>
      <c r="AL452" s="111">
        <f t="shared" si="23"/>
        <v>4.1086791666666671E-2</v>
      </c>
    </row>
    <row r="453" spans="1:38" x14ac:dyDescent="0.35">
      <c r="A453" s="14" t="s">
        <v>93</v>
      </c>
      <c r="B453" s="13">
        <v>4</v>
      </c>
      <c r="C453" s="98" t="s">
        <v>46</v>
      </c>
      <c r="D453" s="14">
        <v>4</v>
      </c>
      <c r="E453" s="13">
        <v>3075</v>
      </c>
      <c r="F453" s="13">
        <v>3075.8</v>
      </c>
      <c r="G453" s="99" t="str">
        <f t="shared" si="21"/>
        <v>R74S4</v>
      </c>
      <c r="H453" s="99">
        <f t="array" ref="H453">MIN(IF($G$2:$G$523 = G453,$E$2:$E$523,""))</f>
        <v>3046.2</v>
      </c>
      <c r="I453" s="99">
        <f t="array" ref="I453">MAX(IF($G$2:$G$523 = G453,$F$2:$F$523,""))</f>
        <v>3075.8</v>
      </c>
      <c r="J453" s="99" t="str">
        <f t="shared" si="22"/>
        <v>R74</v>
      </c>
      <c r="K453" s="99" t="s">
        <v>178</v>
      </c>
      <c r="L453" s="99">
        <v>2.610856701030928</v>
      </c>
      <c r="M453" s="99">
        <v>68.743376288659789</v>
      </c>
      <c r="N453" s="99">
        <v>126.78894742268039</v>
      </c>
      <c r="O453" s="99">
        <v>52.680856701030962</v>
      </c>
      <c r="P453" s="99"/>
      <c r="Q453" s="99">
        <v>4.5502371134020598E-3</v>
      </c>
      <c r="R453" s="99">
        <v>1.4894556701030929E-2</v>
      </c>
      <c r="S453" s="99">
        <v>10527.714132989689</v>
      </c>
      <c r="T453" s="99">
        <v>6963.9062680412389</v>
      </c>
      <c r="U453" s="99">
        <v>2960.348517525772</v>
      </c>
      <c r="V453" s="99"/>
      <c r="W453" s="99">
        <v>0.89637216494845373</v>
      </c>
      <c r="X453" s="99">
        <v>3.7871103092783498</v>
      </c>
      <c r="Y453" s="99">
        <v>2.4250333333333329</v>
      </c>
      <c r="Z453" s="99">
        <v>68.445199999999986</v>
      </c>
      <c r="AA453" s="99">
        <v>125.3407</v>
      </c>
      <c r="AB453" s="99">
        <v>20.839133333333329</v>
      </c>
      <c r="AC453" s="99">
        <v>0.2209356666666667</v>
      </c>
      <c r="AD453" s="99">
        <v>7.437333333333334E-3</v>
      </c>
      <c r="AE453" s="99">
        <v>2.7963666666666661E-2</v>
      </c>
      <c r="AF453" s="99">
        <v>10585.5036</v>
      </c>
      <c r="AG453" s="99">
        <v>6968.4845333333333</v>
      </c>
      <c r="AH453" s="99">
        <v>2869.559666666667</v>
      </c>
      <c r="AI453" s="99"/>
      <c r="AJ453" s="99">
        <v>0.43063333333333342</v>
      </c>
      <c r="AK453" s="99">
        <v>3.2864666666666671</v>
      </c>
      <c r="AL453" s="111">
        <f t="shared" si="23"/>
        <v>4.1086791666666671E-2</v>
      </c>
    </row>
    <row r="454" spans="1:38" x14ac:dyDescent="0.35">
      <c r="A454" s="14" t="s">
        <v>93</v>
      </c>
      <c r="B454" s="13">
        <v>3</v>
      </c>
      <c r="C454" s="98" t="s">
        <v>46</v>
      </c>
      <c r="D454" s="14">
        <v>1</v>
      </c>
      <c r="E454" s="13">
        <v>3094.8</v>
      </c>
      <c r="F454" s="13">
        <v>3095.8</v>
      </c>
      <c r="G454" s="99" t="str">
        <f t="shared" si="21"/>
        <v>R74S3</v>
      </c>
      <c r="H454" s="99">
        <f t="array" ref="H454">MIN(IF($G$2:$G$523 = G454,$E$2:$E$523,""))</f>
        <v>3094.8</v>
      </c>
      <c r="I454" s="99">
        <f t="array" ref="I454">MAX(IF($G$2:$G$523 = G454,$F$2:$F$523,""))</f>
        <v>3133.6</v>
      </c>
      <c r="J454" s="99" t="str">
        <f t="shared" si="22"/>
        <v>R74</v>
      </c>
      <c r="K454" s="99" t="s">
        <v>178</v>
      </c>
      <c r="L454" s="99">
        <v>2.677940157480315</v>
      </c>
      <c r="M454" s="99">
        <v>69.830336220472432</v>
      </c>
      <c r="N454" s="99">
        <v>133.96356141732281</v>
      </c>
      <c r="O454" s="99">
        <v>24.385457480314969</v>
      </c>
      <c r="P454" s="99"/>
      <c r="Q454" s="112">
        <v>6.9300078740157471E-3</v>
      </c>
      <c r="R454" s="99">
        <v>2.3857700787401591E-2</v>
      </c>
      <c r="S454" s="99">
        <v>10729.737747244089</v>
      </c>
      <c r="T454" s="99">
        <v>7225.6445811023614</v>
      </c>
      <c r="U454" s="113">
        <v>2902.271106299213</v>
      </c>
      <c r="V454" s="99"/>
      <c r="W454" s="99">
        <v>0.84217244094488197</v>
      </c>
      <c r="X454" s="99">
        <v>3.652943307086614</v>
      </c>
      <c r="Y454" s="99">
        <v>2.524833333333333</v>
      </c>
      <c r="Z454" s="99">
        <v>71.44316666666667</v>
      </c>
      <c r="AA454" s="99">
        <v>133.7284333333333</v>
      </c>
      <c r="AB454" s="99">
        <v>28.712966666666659</v>
      </c>
      <c r="AC454" s="99">
        <v>0.108114</v>
      </c>
      <c r="AD454" s="99">
        <v>3.0887999999999999E-2</v>
      </c>
      <c r="AE454" s="99">
        <v>4.6623999999999999E-2</v>
      </c>
      <c r="AF454" s="99">
        <v>10658.610033333331</v>
      </c>
      <c r="AG454" s="99">
        <v>7113.2207333333326</v>
      </c>
      <c r="AH454" s="99">
        <v>2245.8877666666672</v>
      </c>
      <c r="AI454" s="99"/>
      <c r="AJ454" s="99">
        <v>0.63529999999999998</v>
      </c>
      <c r="AK454" s="99">
        <v>2.960633333333333</v>
      </c>
      <c r="AL454" s="111">
        <f t="shared" si="23"/>
        <v>4.0394333333333338E-2</v>
      </c>
    </row>
    <row r="455" spans="1:38" x14ac:dyDescent="0.35">
      <c r="A455" s="14" t="s">
        <v>93</v>
      </c>
      <c r="B455" s="13">
        <v>3</v>
      </c>
      <c r="C455" s="98" t="s">
        <v>46</v>
      </c>
      <c r="D455" s="14">
        <v>2</v>
      </c>
      <c r="E455" s="13">
        <v>3107.4</v>
      </c>
      <c r="F455" s="13">
        <v>3108.2</v>
      </c>
      <c r="G455" s="99" t="str">
        <f t="shared" si="21"/>
        <v>R74S3</v>
      </c>
      <c r="H455" s="99">
        <f t="array" ref="H455">MIN(IF($G$2:$G$523 = G455,$E$2:$E$523,""))</f>
        <v>3094.8</v>
      </c>
      <c r="I455" s="99">
        <f t="array" ref="I455">MAX(IF($G$2:$G$523 = G455,$F$2:$F$523,""))</f>
        <v>3133.6</v>
      </c>
      <c r="J455" s="99" t="str">
        <f t="shared" si="22"/>
        <v>R74</v>
      </c>
      <c r="K455" s="99" t="s">
        <v>178</v>
      </c>
      <c r="L455" s="99">
        <v>2.677940157480315</v>
      </c>
      <c r="M455" s="99">
        <v>69.830336220472432</v>
      </c>
      <c r="N455" s="99">
        <v>133.96356141732281</v>
      </c>
      <c r="O455" s="99">
        <v>24.385457480314969</v>
      </c>
      <c r="P455" s="99"/>
      <c r="Q455" s="99">
        <v>6.9300078740157471E-3</v>
      </c>
      <c r="R455" s="99">
        <v>2.3857700787401591E-2</v>
      </c>
      <c r="S455" s="99">
        <v>10729.737747244089</v>
      </c>
      <c r="T455" s="99">
        <v>7225.6445811023614</v>
      </c>
      <c r="U455" s="99">
        <v>2902.271106299213</v>
      </c>
      <c r="V455" s="99"/>
      <c r="W455" s="99">
        <v>0.84217244094488197</v>
      </c>
      <c r="X455" s="99">
        <v>3.652943307086614</v>
      </c>
      <c r="Y455" s="99">
        <v>2.529466666666667</v>
      </c>
      <c r="Z455" s="99">
        <v>72.239366666666669</v>
      </c>
      <c r="AA455" s="99">
        <v>131.8024666666667</v>
      </c>
      <c r="AB455" s="99">
        <v>19.712466666666671</v>
      </c>
      <c r="AC455" s="99">
        <v>0.11032066666666671</v>
      </c>
      <c r="AD455" s="99">
        <v>1.5866666666666671E-2</v>
      </c>
      <c r="AE455" s="99">
        <v>2.9180333333333339E-2</v>
      </c>
      <c r="AF455" s="99">
        <v>10713.915033333329</v>
      </c>
      <c r="AG455" s="99">
        <v>7021.7527999999993</v>
      </c>
      <c r="AH455" s="99">
        <v>2633.1839</v>
      </c>
      <c r="AI455" s="99"/>
      <c r="AJ455" s="99">
        <v>0.67689999999999995</v>
      </c>
      <c r="AK455" s="99">
        <v>3.3117000000000001</v>
      </c>
      <c r="AL455" s="111">
        <f t="shared" si="23"/>
        <v>4.0394333333333338E-2</v>
      </c>
    </row>
    <row r="456" spans="1:38" x14ac:dyDescent="0.35">
      <c r="A456" s="14" t="s">
        <v>93</v>
      </c>
      <c r="B456" s="13">
        <v>3</v>
      </c>
      <c r="C456" s="98" t="s">
        <v>46</v>
      </c>
      <c r="D456" s="14">
        <v>3</v>
      </c>
      <c r="E456" s="13">
        <v>3126</v>
      </c>
      <c r="F456" s="13">
        <v>3126.6</v>
      </c>
      <c r="G456" s="99" t="str">
        <f t="shared" si="21"/>
        <v>R74S3</v>
      </c>
      <c r="H456" s="99">
        <f t="array" ref="H456">MIN(IF($G$2:$G$523 = G456,$E$2:$E$523,""))</f>
        <v>3094.8</v>
      </c>
      <c r="I456" s="99">
        <f t="array" ref="I456">MAX(IF($G$2:$G$523 = G456,$F$2:$F$523,""))</f>
        <v>3133.6</v>
      </c>
      <c r="J456" s="99" t="str">
        <f t="shared" si="22"/>
        <v>R74</v>
      </c>
      <c r="K456" s="99" t="s">
        <v>178</v>
      </c>
      <c r="L456" s="99">
        <v>2.677940157480315</v>
      </c>
      <c r="M456" s="99">
        <v>69.830336220472432</v>
      </c>
      <c r="N456" s="99">
        <v>133.96356141732281</v>
      </c>
      <c r="O456" s="99">
        <v>24.385457480314969</v>
      </c>
      <c r="P456" s="99"/>
      <c r="Q456" s="99">
        <v>6.9300078740157471E-3</v>
      </c>
      <c r="R456" s="99">
        <v>2.3857700787401591E-2</v>
      </c>
      <c r="S456" s="99">
        <v>10729.737747244089</v>
      </c>
      <c r="T456" s="99">
        <v>7225.6445811023614</v>
      </c>
      <c r="U456" s="99">
        <v>2902.271106299213</v>
      </c>
      <c r="V456" s="99"/>
      <c r="W456" s="99">
        <v>0.84217244094488197</v>
      </c>
      <c r="X456" s="99">
        <v>3.652943307086614</v>
      </c>
      <c r="Y456" s="99">
        <v>2.5487500000000001</v>
      </c>
      <c r="Z456" s="99">
        <v>81.611750000000001</v>
      </c>
      <c r="AA456" s="99">
        <v>136.86815000000001</v>
      </c>
      <c r="AB456" s="99">
        <v>21.101900000000001</v>
      </c>
      <c r="AC456" s="99">
        <v>0.29778700000000002</v>
      </c>
      <c r="AD456" s="99">
        <v>1.22025E-2</v>
      </c>
      <c r="AE456" s="99">
        <v>2.1784999999999999E-2</v>
      </c>
      <c r="AF456" s="99">
        <v>10813.609850000001</v>
      </c>
      <c r="AG456" s="99">
        <v>6526.5812999999998</v>
      </c>
      <c r="AH456" s="99">
        <v>2729.98315</v>
      </c>
      <c r="AI456" s="99"/>
      <c r="AJ456" s="99">
        <v>0.36354999999999998</v>
      </c>
      <c r="AK456" s="99">
        <v>2.63815</v>
      </c>
      <c r="AL456" s="111">
        <f t="shared" si="23"/>
        <v>4.0394333333333338E-2</v>
      </c>
    </row>
    <row r="457" spans="1:38" x14ac:dyDescent="0.35">
      <c r="A457" s="14" t="s">
        <v>93</v>
      </c>
      <c r="B457" s="13">
        <v>3</v>
      </c>
      <c r="C457" s="98" t="s">
        <v>46</v>
      </c>
      <c r="D457" s="14">
        <v>4</v>
      </c>
      <c r="E457" s="13">
        <v>3133</v>
      </c>
      <c r="F457" s="13">
        <v>3133.6</v>
      </c>
      <c r="G457" s="99" t="str">
        <f t="shared" si="21"/>
        <v>R74S3</v>
      </c>
      <c r="H457" s="99">
        <f t="array" ref="H457">MIN(IF($G$2:$G$523 = G457,$E$2:$E$523,""))</f>
        <v>3094.8</v>
      </c>
      <c r="I457" s="99">
        <f t="array" ref="I457">MAX(IF($G$2:$G$523 = G457,$F$2:$F$523,""))</f>
        <v>3133.6</v>
      </c>
      <c r="J457" s="99" t="str">
        <f t="shared" si="22"/>
        <v>R74</v>
      </c>
      <c r="K457" s="99" t="s">
        <v>178</v>
      </c>
      <c r="L457" s="99">
        <v>2.677940157480315</v>
      </c>
      <c r="M457" s="99">
        <v>69.830336220472432</v>
      </c>
      <c r="N457" s="99">
        <v>133.96356141732281</v>
      </c>
      <c r="O457" s="99">
        <v>24.385457480314969</v>
      </c>
      <c r="P457" s="99"/>
      <c r="Q457" s="99">
        <v>6.9300078740157471E-3</v>
      </c>
      <c r="R457" s="99">
        <v>2.3857700787401591E-2</v>
      </c>
      <c r="S457" s="99">
        <v>10729.737747244089</v>
      </c>
      <c r="T457" s="99">
        <v>7225.6445811023614</v>
      </c>
      <c r="U457" s="99">
        <v>2902.271106299213</v>
      </c>
      <c r="V457" s="99"/>
      <c r="W457" s="99">
        <v>0.84217244094488197</v>
      </c>
      <c r="X457" s="99">
        <v>3.652943307086614</v>
      </c>
      <c r="Y457" s="99">
        <v>2.4594499999999999</v>
      </c>
      <c r="Z457" s="99">
        <v>78.790750000000003</v>
      </c>
      <c r="AA457" s="99">
        <v>143.3494</v>
      </c>
      <c r="AB457" s="99">
        <v>25.767800000000001</v>
      </c>
      <c r="AC457" s="99">
        <v>0.41399200000000003</v>
      </c>
      <c r="AD457" s="99">
        <v>2.9194500000000002E-2</v>
      </c>
      <c r="AE457" s="99">
        <v>6.3988000000000003E-2</v>
      </c>
      <c r="AF457" s="99">
        <v>10816.69875</v>
      </c>
      <c r="AG457" s="99">
        <v>7035.0491000000002</v>
      </c>
      <c r="AH457" s="99">
        <v>2313.0401499999998</v>
      </c>
      <c r="AI457" s="99"/>
      <c r="AJ457" s="99">
        <v>0.30625000000000002</v>
      </c>
      <c r="AK457" s="99">
        <v>2.4353500000000001</v>
      </c>
      <c r="AL457" s="111">
        <f t="shared" si="23"/>
        <v>4.0394333333333338E-2</v>
      </c>
    </row>
    <row r="458" spans="1:38" x14ac:dyDescent="0.35">
      <c r="A458" s="14" t="s">
        <v>93</v>
      </c>
      <c r="B458" s="13">
        <v>2</v>
      </c>
      <c r="C458" s="98" t="s">
        <v>45</v>
      </c>
      <c r="D458" s="14">
        <v>1</v>
      </c>
      <c r="E458" s="13">
        <v>3203</v>
      </c>
      <c r="F458" s="13">
        <v>3203.6</v>
      </c>
      <c r="G458" s="99" t="str">
        <f t="shared" si="21"/>
        <v>R74S2</v>
      </c>
      <c r="H458" s="99">
        <f t="array" ref="H458">MIN(IF($G$2:$G$523 = G458,$E$2:$E$523,""))</f>
        <v>3203</v>
      </c>
      <c r="I458" s="99">
        <f t="array" ref="I458">MAX(IF($G$2:$G$523 = G458,$F$2:$F$523,""))</f>
        <v>3257</v>
      </c>
      <c r="J458" s="99" t="str">
        <f t="shared" si="22"/>
        <v>R74</v>
      </c>
      <c r="K458" s="99" t="s">
        <v>178</v>
      </c>
      <c r="L458" s="99">
        <v>2.7707073446327679</v>
      </c>
      <c r="M458" s="99"/>
      <c r="N458" s="99"/>
      <c r="O458" s="99">
        <v>27.149384180790971</v>
      </c>
      <c r="P458" s="99"/>
      <c r="Q458" s="112">
        <v>4.0084723163841783E-2</v>
      </c>
      <c r="R458" s="99">
        <v>8.552072316384185E-2</v>
      </c>
      <c r="S458" s="99"/>
      <c r="T458" s="99"/>
      <c r="U458" s="113">
        <v>2416.521196045197</v>
      </c>
      <c r="V458" s="99"/>
      <c r="W458" s="99">
        <v>0.81543898305084705</v>
      </c>
      <c r="X458" s="99"/>
      <c r="Y458" s="99">
        <v>2.6904499999999998</v>
      </c>
      <c r="Z458" s="99">
        <v>76.331250000000011</v>
      </c>
      <c r="AA458" s="99">
        <v>138.39535000000001</v>
      </c>
      <c r="AB458" s="99">
        <v>22.516449999999999</v>
      </c>
      <c r="AC458" s="99">
        <v>0.1417785</v>
      </c>
      <c r="AD458" s="99">
        <v>2.76525E-2</v>
      </c>
      <c r="AE458" s="99">
        <v>9.4601999999999992E-2</v>
      </c>
      <c r="AF458" s="99">
        <v>11098.4077</v>
      </c>
      <c r="AG458" s="99">
        <v>7117.8014999999996</v>
      </c>
      <c r="AH458" s="99">
        <v>2346.7890499999999</v>
      </c>
      <c r="AI458" s="99"/>
      <c r="AJ458" s="99">
        <v>0.5391999999999999</v>
      </c>
      <c r="AK458" s="99">
        <v>2.8984999999999999</v>
      </c>
      <c r="AL458" s="111">
        <f t="shared" si="23"/>
        <v>0.11974400000000002</v>
      </c>
    </row>
    <row r="459" spans="1:38" x14ac:dyDescent="0.35">
      <c r="A459" s="14" t="s">
        <v>93</v>
      </c>
      <c r="B459" s="13">
        <v>2</v>
      </c>
      <c r="C459" s="98" t="s">
        <v>45</v>
      </c>
      <c r="D459" s="14">
        <v>2</v>
      </c>
      <c r="E459" s="13">
        <v>3236.8</v>
      </c>
      <c r="F459" s="13">
        <v>3237.6</v>
      </c>
      <c r="G459" s="99" t="str">
        <f t="shared" si="21"/>
        <v>R74S2</v>
      </c>
      <c r="H459" s="99">
        <f t="array" ref="H459">MIN(IF($G$2:$G$523 = G459,$E$2:$E$523,""))</f>
        <v>3203</v>
      </c>
      <c r="I459" s="99">
        <f t="array" ref="I459">MAX(IF($G$2:$G$523 = G459,$F$2:$F$523,""))</f>
        <v>3257</v>
      </c>
      <c r="J459" s="99" t="str">
        <f t="shared" si="22"/>
        <v>R74</v>
      </c>
      <c r="K459" s="99" t="s">
        <v>178</v>
      </c>
      <c r="L459" s="99">
        <v>2.7707073446327679</v>
      </c>
      <c r="M459" s="99"/>
      <c r="N459" s="99"/>
      <c r="O459" s="99">
        <v>27.149384180790971</v>
      </c>
      <c r="P459" s="99"/>
      <c r="Q459" s="99">
        <v>4.0084723163841783E-2</v>
      </c>
      <c r="R459" s="99">
        <v>8.552072316384185E-2</v>
      </c>
      <c r="S459" s="99"/>
      <c r="T459" s="99"/>
      <c r="U459" s="99">
        <v>2416.521196045197</v>
      </c>
      <c r="V459" s="99"/>
      <c r="W459" s="99">
        <v>0.81543898305084705</v>
      </c>
      <c r="X459" s="99"/>
      <c r="Y459" s="99">
        <v>2.598533333333334</v>
      </c>
      <c r="Z459" s="99">
        <v>66.094800000000006</v>
      </c>
      <c r="AA459" s="99">
        <v>124.4610666666667</v>
      </c>
      <c r="AB459" s="99">
        <v>19.34226666666666</v>
      </c>
      <c r="AC459" s="99">
        <v>0.23817433333333329</v>
      </c>
      <c r="AD459" s="99">
        <v>5.2281333333333332E-2</v>
      </c>
      <c r="AE459" s="99">
        <v>9.6942666666666663E-2</v>
      </c>
      <c r="AF459" s="99">
        <v>11224.463866666671</v>
      </c>
      <c r="AG459" s="99">
        <v>7377.6403</v>
      </c>
      <c r="AH459" s="99">
        <v>1775.5433333333331</v>
      </c>
      <c r="AI459" s="99"/>
      <c r="AJ459" s="99">
        <v>0.40506666666666657</v>
      </c>
      <c r="AK459" s="99">
        <v>3.6814666666666671</v>
      </c>
      <c r="AL459" s="111">
        <f t="shared" si="23"/>
        <v>0.11974400000000002</v>
      </c>
    </row>
    <row r="460" spans="1:38" x14ac:dyDescent="0.35">
      <c r="A460" s="14" t="s">
        <v>93</v>
      </c>
      <c r="B460" s="13">
        <v>2</v>
      </c>
      <c r="C460" s="98" t="s">
        <v>45</v>
      </c>
      <c r="D460" s="14">
        <v>3</v>
      </c>
      <c r="E460" s="13">
        <v>3243.5</v>
      </c>
      <c r="F460" s="13">
        <v>3244.3</v>
      </c>
      <c r="G460" s="99" t="str">
        <f t="shared" si="21"/>
        <v>R74S2</v>
      </c>
      <c r="H460" s="99">
        <f t="array" ref="H460">MIN(IF($G$2:$G$523 = G460,$E$2:$E$523,""))</f>
        <v>3203</v>
      </c>
      <c r="I460" s="99">
        <f t="array" ref="I460">MAX(IF($G$2:$G$523 = G460,$F$2:$F$523,""))</f>
        <v>3257</v>
      </c>
      <c r="J460" s="99" t="str">
        <f t="shared" si="22"/>
        <v>R74</v>
      </c>
      <c r="K460" s="99" t="s">
        <v>178</v>
      </c>
      <c r="L460" s="99">
        <v>2.7707073446327679</v>
      </c>
      <c r="M460" s="99"/>
      <c r="N460" s="99"/>
      <c r="O460" s="99">
        <v>27.149384180790971</v>
      </c>
      <c r="P460" s="99"/>
      <c r="Q460" s="99">
        <v>4.0084723163841783E-2</v>
      </c>
      <c r="R460" s="99">
        <v>8.552072316384185E-2</v>
      </c>
      <c r="S460" s="99"/>
      <c r="T460" s="99"/>
      <c r="U460" s="99">
        <v>2416.521196045197</v>
      </c>
      <c r="V460" s="99"/>
      <c r="W460" s="99">
        <v>0.81543898305084705</v>
      </c>
      <c r="X460" s="99"/>
      <c r="Y460" s="99">
        <v>2.7229666666666672</v>
      </c>
      <c r="Z460" s="99">
        <v>61.150366666666663</v>
      </c>
      <c r="AA460" s="99">
        <v>114.90600000000001</v>
      </c>
      <c r="AB460" s="99">
        <v>32.582833333333333</v>
      </c>
      <c r="AC460" s="99">
        <v>0.11100366666666669</v>
      </c>
      <c r="AD460" s="99">
        <v>8.3896333333333337E-2</v>
      </c>
      <c r="AE460" s="99">
        <v>0.1073776666666667</v>
      </c>
      <c r="AF460" s="99">
        <v>11251.263666666669</v>
      </c>
      <c r="AG460" s="99">
        <v>7391.0761666666658</v>
      </c>
      <c r="AH460" s="99">
        <v>1236.1589666666671</v>
      </c>
      <c r="AI460" s="99"/>
      <c r="AJ460" s="99">
        <v>0.61770000000000003</v>
      </c>
      <c r="AK460" s="99">
        <v>4.8351333333333333</v>
      </c>
      <c r="AL460" s="111">
        <f t="shared" si="23"/>
        <v>0.11974400000000002</v>
      </c>
    </row>
    <row r="461" spans="1:38" x14ac:dyDescent="0.35">
      <c r="A461" s="14" t="s">
        <v>93</v>
      </c>
      <c r="B461" s="13">
        <v>2</v>
      </c>
      <c r="C461" s="98" t="s">
        <v>45</v>
      </c>
      <c r="D461" s="14">
        <v>4</v>
      </c>
      <c r="E461" s="13">
        <v>3256</v>
      </c>
      <c r="F461" s="13">
        <v>3257</v>
      </c>
      <c r="G461" s="99" t="str">
        <f t="shared" si="21"/>
        <v>R74S2</v>
      </c>
      <c r="H461" s="99">
        <f t="array" ref="H461">MIN(IF($G$2:$G$523 = G461,$E$2:$E$523,""))</f>
        <v>3203</v>
      </c>
      <c r="I461" s="99">
        <f t="array" ref="I461">MAX(IF($G$2:$G$523 = G461,$F$2:$F$523,""))</f>
        <v>3257</v>
      </c>
      <c r="J461" s="99" t="str">
        <f t="shared" si="22"/>
        <v>R74</v>
      </c>
      <c r="K461" s="99" t="s">
        <v>178</v>
      </c>
      <c r="L461" s="99">
        <v>2.7707073446327679</v>
      </c>
      <c r="M461" s="99"/>
      <c r="N461" s="99"/>
      <c r="O461" s="99">
        <v>27.149384180790971</v>
      </c>
      <c r="P461" s="99"/>
      <c r="Q461" s="99">
        <v>4.0084723163841783E-2</v>
      </c>
      <c r="R461" s="99">
        <v>8.552072316384185E-2</v>
      </c>
      <c r="S461" s="99"/>
      <c r="T461" s="99"/>
      <c r="U461" s="99">
        <v>2416.521196045197</v>
      </c>
      <c r="V461" s="99"/>
      <c r="W461" s="99">
        <v>0.81543898305084705</v>
      </c>
      <c r="X461" s="99"/>
      <c r="Y461" s="99">
        <v>2.4799666666666669</v>
      </c>
      <c r="Z461" s="99">
        <v>76.105999999999995</v>
      </c>
      <c r="AA461" s="99">
        <v>128.60233333333329</v>
      </c>
      <c r="AB461" s="99">
        <v>25.66363333333334</v>
      </c>
      <c r="AC461" s="99">
        <v>0.38334400000000002</v>
      </c>
      <c r="AD461" s="99">
        <v>0.106851</v>
      </c>
      <c r="AE461" s="99">
        <v>0.1800536666666667</v>
      </c>
      <c r="AF461" s="99">
        <v>11334.82713333333</v>
      </c>
      <c r="AG461" s="99">
        <v>6744.4048000000003</v>
      </c>
      <c r="AH461" s="99">
        <v>946.19113333333337</v>
      </c>
      <c r="AI461" s="99"/>
      <c r="AJ461" s="99">
        <v>0.31163333333333337</v>
      </c>
      <c r="AK461" s="99">
        <v>2.978933333333333</v>
      </c>
      <c r="AL461" s="111">
        <f t="shared" si="23"/>
        <v>0.11974400000000002</v>
      </c>
    </row>
    <row r="462" spans="1:38" x14ac:dyDescent="0.35">
      <c r="A462" s="14" t="s">
        <v>93</v>
      </c>
      <c r="B462" s="13">
        <v>1</v>
      </c>
      <c r="C462" s="98" t="s">
        <v>45</v>
      </c>
      <c r="D462" s="14">
        <v>1</v>
      </c>
      <c r="E462" s="13">
        <v>3295.8</v>
      </c>
      <c r="F462" s="13">
        <v>3296.4</v>
      </c>
      <c r="G462" s="99" t="str">
        <f t="shared" si="21"/>
        <v>R74S1</v>
      </c>
      <c r="H462" s="99">
        <f t="array" ref="H462">MIN(IF($G$2:$G$523 = G462,$E$2:$E$523,""))</f>
        <v>3295.8</v>
      </c>
      <c r="I462" s="99">
        <f t="array" ref="I462">MAX(IF($G$2:$G$523 = G462,$F$2:$F$523,""))</f>
        <v>3340.8</v>
      </c>
      <c r="J462" s="99" t="str">
        <f t="shared" si="22"/>
        <v>R74</v>
      </c>
      <c r="K462" s="99" t="s">
        <v>178</v>
      </c>
      <c r="L462" s="99">
        <v>2.7585972789115649</v>
      </c>
      <c r="M462" s="99"/>
      <c r="N462" s="99">
        <v>113.4312421768707</v>
      </c>
      <c r="O462" s="99">
        <v>29.95852653061225</v>
      </c>
      <c r="P462" s="99"/>
      <c r="Q462" s="112">
        <v>2.2922510204081641E-2</v>
      </c>
      <c r="R462" s="99">
        <v>5.8651931972789118E-2</v>
      </c>
      <c r="S462" s="99">
        <v>11566.27923469388</v>
      </c>
      <c r="T462" s="99">
        <v>7201.1454115646229</v>
      </c>
      <c r="U462" s="113">
        <v>2516.1248210884351</v>
      </c>
      <c r="V462" s="99"/>
      <c r="W462" s="99">
        <v>0.75585102040816332</v>
      </c>
      <c r="X462" s="99">
        <v>5.7857877551020396</v>
      </c>
      <c r="Y462" s="99">
        <v>2.3351000000000002</v>
      </c>
      <c r="Z462" s="99">
        <v>66.622799999999998</v>
      </c>
      <c r="AA462" s="99">
        <v>132.19470000000001</v>
      </c>
      <c r="AB462" s="99">
        <v>15.8581</v>
      </c>
      <c r="AC462" s="99">
        <v>0.58572599999999997</v>
      </c>
      <c r="AD462" s="99">
        <v>2.5999999999999999E-2</v>
      </c>
      <c r="AE462" s="99">
        <v>0.123696</v>
      </c>
      <c r="AF462" s="99">
        <v>11446.3711</v>
      </c>
      <c r="AG462" s="99">
        <v>7767.7847000000002</v>
      </c>
      <c r="AH462" s="99">
        <v>2358.6379000000002</v>
      </c>
      <c r="AI462" s="99"/>
      <c r="AJ462" s="99">
        <v>0.24729999999999999</v>
      </c>
      <c r="AK462" s="99">
        <v>2.8424999999999998</v>
      </c>
      <c r="AL462" s="111">
        <f t="shared" si="23"/>
        <v>0.13531636666666666</v>
      </c>
    </row>
    <row r="463" spans="1:38" x14ac:dyDescent="0.35">
      <c r="A463" s="14" t="s">
        <v>93</v>
      </c>
      <c r="B463" s="13">
        <v>1</v>
      </c>
      <c r="C463" s="98" t="s">
        <v>45</v>
      </c>
      <c r="D463" s="14">
        <v>2</v>
      </c>
      <c r="E463" s="13">
        <v>3304</v>
      </c>
      <c r="F463" s="13">
        <v>3304.8</v>
      </c>
      <c r="G463" s="99" t="str">
        <f t="shared" si="21"/>
        <v>R74S1</v>
      </c>
      <c r="H463" s="99">
        <f t="array" ref="H463">MIN(IF($G$2:$G$523 = G463,$E$2:$E$523,""))</f>
        <v>3295.8</v>
      </c>
      <c r="I463" s="99">
        <f t="array" ref="I463">MAX(IF($G$2:$G$523 = G463,$F$2:$F$523,""))</f>
        <v>3340.8</v>
      </c>
      <c r="J463" s="99" t="str">
        <f t="shared" si="22"/>
        <v>R74</v>
      </c>
      <c r="K463" s="99" t="s">
        <v>178</v>
      </c>
      <c r="L463" s="99">
        <v>2.7585972789115649</v>
      </c>
      <c r="M463" s="99"/>
      <c r="N463" s="99">
        <v>113.4312421768707</v>
      </c>
      <c r="O463" s="99">
        <v>29.95852653061225</v>
      </c>
      <c r="P463" s="99"/>
      <c r="Q463" s="99">
        <v>2.2922510204081641E-2</v>
      </c>
      <c r="R463" s="99">
        <v>5.8651931972789118E-2</v>
      </c>
      <c r="S463" s="99">
        <v>11566.27923469388</v>
      </c>
      <c r="T463" s="99">
        <v>7201.1454115646229</v>
      </c>
      <c r="U463" s="99">
        <v>2516.1248210884351</v>
      </c>
      <c r="V463" s="99"/>
      <c r="W463" s="99">
        <v>0.75585102040816332</v>
      </c>
      <c r="X463" s="99">
        <v>5.7857877551020396</v>
      </c>
      <c r="Y463" s="99">
        <v>2.5264000000000002</v>
      </c>
      <c r="Z463" s="99">
        <v>91.505966666666666</v>
      </c>
      <c r="AA463" s="99">
        <v>162.3355333333333</v>
      </c>
      <c r="AB463" s="99">
        <v>19.902466666666669</v>
      </c>
      <c r="AC463" s="99">
        <v>0.32580866666666669</v>
      </c>
      <c r="AD463" s="99">
        <v>7.979233333333334E-2</v>
      </c>
      <c r="AE463" s="99">
        <v>0.14196666666666671</v>
      </c>
      <c r="AF463" s="99">
        <v>11512.140299999999</v>
      </c>
      <c r="AG463" s="99">
        <v>7129.3320333333331</v>
      </c>
      <c r="AH463" s="99">
        <v>1296.0932</v>
      </c>
      <c r="AI463" s="99"/>
      <c r="AJ463" s="99">
        <v>0.34620000000000001</v>
      </c>
      <c r="AK463" s="99">
        <v>1.7971999999999999</v>
      </c>
      <c r="AL463" s="111">
        <f t="shared" si="23"/>
        <v>0.13531636666666666</v>
      </c>
    </row>
    <row r="464" spans="1:38" x14ac:dyDescent="0.35">
      <c r="A464" s="14" t="s">
        <v>93</v>
      </c>
      <c r="B464" s="13">
        <v>1</v>
      </c>
      <c r="C464" s="98" t="s">
        <v>45</v>
      </c>
      <c r="D464" s="14">
        <v>3</v>
      </c>
      <c r="E464" s="13">
        <v>3312.8</v>
      </c>
      <c r="F464" s="13">
        <v>3313.4</v>
      </c>
      <c r="G464" s="99" t="str">
        <f t="shared" si="21"/>
        <v>R74S1</v>
      </c>
      <c r="H464" s="99">
        <f t="array" ref="H464">MIN(IF($G$2:$G$523 = G464,$E$2:$E$523,""))</f>
        <v>3295.8</v>
      </c>
      <c r="I464" s="99">
        <f t="array" ref="I464">MAX(IF($G$2:$G$523 = G464,$F$2:$F$523,""))</f>
        <v>3340.8</v>
      </c>
      <c r="J464" s="99" t="str">
        <f t="shared" si="22"/>
        <v>R74</v>
      </c>
      <c r="K464" s="99" t="s">
        <v>178</v>
      </c>
      <c r="L464" s="99">
        <v>2.7585972789115649</v>
      </c>
      <c r="M464" s="99"/>
      <c r="N464" s="99">
        <v>113.4312421768707</v>
      </c>
      <c r="O464" s="99">
        <v>29.95852653061225</v>
      </c>
      <c r="P464" s="99"/>
      <c r="Q464" s="99">
        <v>2.2922510204081641E-2</v>
      </c>
      <c r="R464" s="99">
        <v>5.8651931972789118E-2</v>
      </c>
      <c r="S464" s="99">
        <v>11566.27923469388</v>
      </c>
      <c r="T464" s="99">
        <v>7201.1454115646229</v>
      </c>
      <c r="U464" s="99">
        <v>2516.1248210884351</v>
      </c>
      <c r="V464" s="99"/>
      <c r="W464" s="99">
        <v>0.75585102040816332</v>
      </c>
      <c r="X464" s="99">
        <v>5.7857877551020396</v>
      </c>
      <c r="Y464" s="99">
        <v>2.6103999999999998</v>
      </c>
      <c r="Z464" s="99">
        <v>67.455649999999991</v>
      </c>
      <c r="AA464" s="99">
        <v>118.15094999999999</v>
      </c>
      <c r="AB464" s="99">
        <v>42.560650000000003</v>
      </c>
      <c r="AC464" s="99">
        <v>0.22480900000000001</v>
      </c>
      <c r="AD464" s="99">
        <v>8.5553500000000005E-2</v>
      </c>
      <c r="AE464" s="99">
        <v>0.1218395</v>
      </c>
      <c r="AF464" s="99">
        <v>11550.886200000001</v>
      </c>
      <c r="AG464" s="99">
        <v>7069.3611000000001</v>
      </c>
      <c r="AH464" s="99">
        <v>1208.6270999999999</v>
      </c>
      <c r="AI464" s="99"/>
      <c r="AJ464" s="99">
        <v>0.41789999999999999</v>
      </c>
      <c r="AK464" s="99">
        <v>4.0682499999999999</v>
      </c>
      <c r="AL464" s="111">
        <f t="shared" si="23"/>
        <v>0.13531636666666666</v>
      </c>
    </row>
    <row r="465" spans="1:38" x14ac:dyDescent="0.35">
      <c r="A465" s="14" t="s">
        <v>93</v>
      </c>
      <c r="B465" s="13">
        <v>1</v>
      </c>
      <c r="C465" s="98" t="s">
        <v>45</v>
      </c>
      <c r="D465" s="14">
        <v>4</v>
      </c>
      <c r="E465" s="13">
        <v>3330.4</v>
      </c>
      <c r="F465" s="13">
        <v>3331.2</v>
      </c>
      <c r="G465" s="99" t="str">
        <f t="shared" si="21"/>
        <v>R74S1</v>
      </c>
      <c r="H465" s="99">
        <f t="array" ref="H465">MIN(IF($G$2:$G$523 = G465,$E$2:$E$523,""))</f>
        <v>3295.8</v>
      </c>
      <c r="I465" s="99">
        <f t="array" ref="I465">MAX(IF($G$2:$G$523 = G465,$F$2:$F$523,""))</f>
        <v>3340.8</v>
      </c>
      <c r="J465" s="99" t="str">
        <f t="shared" si="22"/>
        <v>R74</v>
      </c>
      <c r="K465" s="99" t="s">
        <v>178</v>
      </c>
      <c r="L465" s="99">
        <v>2.7585972789115649</v>
      </c>
      <c r="M465" s="99"/>
      <c r="N465" s="99">
        <v>113.4312421768707</v>
      </c>
      <c r="O465" s="99">
        <v>29.95852653061225</v>
      </c>
      <c r="P465" s="99"/>
      <c r="Q465" s="99">
        <v>2.2922510204081641E-2</v>
      </c>
      <c r="R465" s="99">
        <v>5.8651931972789118E-2</v>
      </c>
      <c r="S465" s="99">
        <v>11566.27923469388</v>
      </c>
      <c r="T465" s="99">
        <v>7201.1454115646229</v>
      </c>
      <c r="U465" s="99">
        <v>2516.1248210884351</v>
      </c>
      <c r="V465" s="99"/>
      <c r="W465" s="99">
        <v>0.75585102040816332</v>
      </c>
      <c r="X465" s="99">
        <v>5.7857877551020396</v>
      </c>
      <c r="Y465" s="99">
        <v>2.5417999999999998</v>
      </c>
      <c r="Z465" s="99">
        <v>80.991500000000002</v>
      </c>
      <c r="AA465" s="99">
        <v>144.78836666666669</v>
      </c>
      <c r="AB465" s="99">
        <v>19.163566666666672</v>
      </c>
      <c r="AC465" s="99">
        <v>0.30507200000000001</v>
      </c>
      <c r="AD465" s="99">
        <v>5.3430333333333337E-2</v>
      </c>
      <c r="AE465" s="99">
        <v>0.13150766666666669</v>
      </c>
      <c r="AF465" s="99">
        <v>11616.416999999999</v>
      </c>
      <c r="AG465" s="99">
        <v>7227.5247666666664</v>
      </c>
      <c r="AH465" s="99">
        <v>1768.2445</v>
      </c>
      <c r="AI465" s="99"/>
      <c r="AJ465" s="99">
        <v>0.35439999999999999</v>
      </c>
      <c r="AK465" s="99">
        <v>2.4154</v>
      </c>
      <c r="AL465" s="111">
        <f t="shared" si="23"/>
        <v>0.13531636666666666</v>
      </c>
    </row>
    <row r="466" spans="1:38" x14ac:dyDescent="0.35">
      <c r="A466" s="14" t="s">
        <v>93</v>
      </c>
      <c r="B466" s="13">
        <v>1</v>
      </c>
      <c r="C466" s="98" t="s">
        <v>45</v>
      </c>
      <c r="D466" s="14">
        <v>5</v>
      </c>
      <c r="E466" s="13">
        <v>3340.2</v>
      </c>
      <c r="F466" s="13">
        <v>3340.8</v>
      </c>
      <c r="G466" s="99" t="str">
        <f t="shared" si="21"/>
        <v>R74S1</v>
      </c>
      <c r="H466" s="99">
        <f t="array" ref="H466">MIN(IF($G$2:$G$523 = G466,$E$2:$E$523,""))</f>
        <v>3295.8</v>
      </c>
      <c r="I466" s="99">
        <f t="array" ref="I466">MAX(IF($G$2:$G$523 = G466,$F$2:$F$523,""))</f>
        <v>3340.8</v>
      </c>
      <c r="J466" s="99" t="str">
        <f t="shared" si="22"/>
        <v>R74</v>
      </c>
      <c r="K466" s="99" t="s">
        <v>178</v>
      </c>
      <c r="L466" s="99">
        <v>2.7585972789115649</v>
      </c>
      <c r="M466" s="99"/>
      <c r="N466" s="99">
        <v>113.4312421768707</v>
      </c>
      <c r="O466" s="99">
        <v>29.95852653061225</v>
      </c>
      <c r="P466" s="99"/>
      <c r="Q466" s="99">
        <v>2.2922510204081641E-2</v>
      </c>
      <c r="R466" s="99">
        <v>5.8651931972789118E-2</v>
      </c>
      <c r="S466" s="99">
        <v>11566.27923469388</v>
      </c>
      <c r="T466" s="99">
        <v>7201.1454115646229</v>
      </c>
      <c r="U466" s="99">
        <v>2516.1248210884351</v>
      </c>
      <c r="V466" s="99"/>
      <c r="W466" s="99">
        <v>0.75585102040816332</v>
      </c>
      <c r="X466" s="99">
        <v>5.7857877551020396</v>
      </c>
      <c r="Y466" s="99">
        <v>2.7440000000000002</v>
      </c>
      <c r="Z466" s="99">
        <v>64.029749999999993</v>
      </c>
      <c r="AA466" s="99">
        <v>110.85585</v>
      </c>
      <c r="AB466" s="99">
        <v>31.767900000000001</v>
      </c>
      <c r="AC466" s="99">
        <v>6.8093000000000001E-2</v>
      </c>
      <c r="AD466" s="99">
        <v>7.7181E-2</v>
      </c>
      <c r="AE466" s="99">
        <v>0.15757199999999999</v>
      </c>
      <c r="AF466" s="99">
        <v>11665.868700000001</v>
      </c>
      <c r="AG466" s="99">
        <v>7030.0835000000006</v>
      </c>
      <c r="AH466" s="99">
        <v>1334.0894499999999</v>
      </c>
      <c r="AI466" s="99"/>
      <c r="AJ466" s="99">
        <v>0.71699999999999997</v>
      </c>
      <c r="AK466" s="99">
        <v>5.1274499999999996</v>
      </c>
      <c r="AL466" s="111">
        <f t="shared" si="23"/>
        <v>0.13531636666666666</v>
      </c>
    </row>
    <row r="467" spans="1:38" x14ac:dyDescent="0.35">
      <c r="A467" s="101" t="s">
        <v>179</v>
      </c>
      <c r="B467" s="76">
        <v>6</v>
      </c>
      <c r="C467" s="102" t="s">
        <v>46</v>
      </c>
      <c r="D467" s="76">
        <v>1</v>
      </c>
      <c r="E467" s="76">
        <v>3042</v>
      </c>
      <c r="F467" s="76">
        <v>3043</v>
      </c>
      <c r="G467" s="99" t="str">
        <f t="shared" si="21"/>
        <v>R54S6</v>
      </c>
      <c r="H467" s="99">
        <f t="array" ref="H467">MIN(IF($G$2:$G$523 = G467,$E$2:$E$523,""))</f>
        <v>3042</v>
      </c>
      <c r="I467" s="99">
        <f t="array" ref="I467">MAX(IF($G$2:$G$523 = G467,$F$2:$F$523,""))</f>
        <v>3075</v>
      </c>
      <c r="J467" s="99" t="str">
        <f t="shared" si="22"/>
        <v>R54</v>
      </c>
      <c r="L467" s="118">
        <v>2.603228703703703</v>
      </c>
      <c r="M467" s="118">
        <v>84.929265740740746</v>
      </c>
      <c r="N467" s="118">
        <v>165.36139166666661</v>
      </c>
      <c r="O467" s="118">
        <v>108.5586175925926</v>
      </c>
      <c r="P467" s="118">
        <v>4.9857574074074047E-2</v>
      </c>
      <c r="Q467" s="118">
        <v>3.5024139814814809E-2</v>
      </c>
      <c r="R467" s="118">
        <v>7.6222879629629647E-2</v>
      </c>
      <c r="S467" s="118">
        <v>10540.351288888891</v>
      </c>
      <c r="T467" s="118">
        <v>7206.0792120370388</v>
      </c>
      <c r="U467" s="118">
        <v>2234.1029351851848</v>
      </c>
      <c r="V467" s="118"/>
      <c r="W467" s="118">
        <v>0.71149999999999991</v>
      </c>
      <c r="X467" s="118">
        <v>1.996845370370371</v>
      </c>
      <c r="Y467" s="118">
        <v>2.5728666666666671</v>
      </c>
      <c r="Z467" s="118">
        <v>77.07683333333334</v>
      </c>
      <c r="AA467" s="118">
        <v>137.0419</v>
      </c>
      <c r="AB467" s="118">
        <v>59.759966666666656</v>
      </c>
      <c r="AC467" s="118">
        <v>0.1579656666666667</v>
      </c>
      <c r="AD467" s="118">
        <v>7.7153633333333319E-2</v>
      </c>
      <c r="AE467" s="118">
        <v>0.107143</v>
      </c>
      <c r="AF467" s="118">
        <v>10497.352833333331</v>
      </c>
      <c r="AG467" s="118">
        <v>6770.2124000000003</v>
      </c>
      <c r="AH467" s="118">
        <v>1336.830733333333</v>
      </c>
      <c r="AI467" s="118"/>
      <c r="AJ467" s="118">
        <v>0.5246333333333334</v>
      </c>
      <c r="AK467" s="118">
        <v>2.7675999999999998</v>
      </c>
    </row>
    <row r="468" spans="1:38" x14ac:dyDescent="0.35">
      <c r="A468" s="101" t="s">
        <v>179</v>
      </c>
      <c r="B468" s="76">
        <v>6</v>
      </c>
      <c r="C468" s="102" t="s">
        <v>46</v>
      </c>
      <c r="D468" s="76">
        <v>2</v>
      </c>
      <c r="E468" s="76">
        <v>3056</v>
      </c>
      <c r="F468" s="76">
        <v>3056.8</v>
      </c>
      <c r="G468" s="99" t="str">
        <f t="shared" si="21"/>
        <v>R54S6</v>
      </c>
      <c r="H468" s="99">
        <f t="array" ref="H468">MIN(IF($G$2:$G$523 = G468,$E$2:$E$523,""))</f>
        <v>3042</v>
      </c>
      <c r="I468" s="99">
        <f t="array" ref="I468">MAX(IF($G$2:$G$523 = G468,$F$2:$F$523,""))</f>
        <v>3075</v>
      </c>
      <c r="J468" s="99" t="str">
        <f t="shared" si="22"/>
        <v>R54</v>
      </c>
      <c r="L468" s="118">
        <v>2.603228703703703</v>
      </c>
      <c r="M468" s="118">
        <v>84.929265740740746</v>
      </c>
      <c r="N468" s="118">
        <v>165.36139166666661</v>
      </c>
      <c r="O468" s="118">
        <v>108.5586175925926</v>
      </c>
      <c r="P468" s="118">
        <v>4.9857574074074047E-2</v>
      </c>
      <c r="Q468" s="118">
        <v>3.5024139814814809E-2</v>
      </c>
      <c r="R468" s="118">
        <v>7.6222879629629647E-2</v>
      </c>
      <c r="S468" s="118">
        <v>10540.351288888891</v>
      </c>
      <c r="T468" s="118">
        <v>7206.0792120370388</v>
      </c>
      <c r="U468" s="118">
        <v>2234.1029351851848</v>
      </c>
      <c r="V468" s="118"/>
      <c r="W468" s="118">
        <v>0.71149999999999991</v>
      </c>
      <c r="X468" s="118">
        <v>1.996845370370371</v>
      </c>
      <c r="Y468" s="118">
        <v>2.5488499999999998</v>
      </c>
      <c r="Z468" s="118">
        <v>72.677400000000006</v>
      </c>
      <c r="AA468" s="118">
        <v>126.6319</v>
      </c>
      <c r="AB468" s="118">
        <v>43.107750000000003</v>
      </c>
      <c r="AC468" s="118">
        <v>0.16636999999999999</v>
      </c>
      <c r="AD468" s="118">
        <v>8.168700000000001E-2</v>
      </c>
      <c r="AE468" s="118">
        <v>0.1123025</v>
      </c>
      <c r="AF468" s="118">
        <v>10558.06595</v>
      </c>
      <c r="AG468" s="118">
        <v>6678.7265500000003</v>
      </c>
      <c r="AH468" s="118">
        <v>1265.24675</v>
      </c>
      <c r="AI468" s="118"/>
      <c r="AJ468" s="118">
        <v>0.49204999999999999</v>
      </c>
      <c r="AK468" s="118">
        <v>3.2847499999999998</v>
      </c>
    </row>
    <row r="469" spans="1:38" x14ac:dyDescent="0.35">
      <c r="A469" s="101" t="s">
        <v>179</v>
      </c>
      <c r="B469" s="76">
        <v>6</v>
      </c>
      <c r="C469" s="102" t="s">
        <v>46</v>
      </c>
      <c r="D469" s="76">
        <v>3</v>
      </c>
      <c r="E469" s="76">
        <v>3074.2</v>
      </c>
      <c r="F469" s="76">
        <v>3075</v>
      </c>
      <c r="G469" s="99" t="str">
        <f t="shared" si="21"/>
        <v>R54S6</v>
      </c>
      <c r="H469" s="99">
        <f t="array" ref="H469">MIN(IF($G$2:$G$523 = G469,$E$2:$E$523,""))</f>
        <v>3042</v>
      </c>
      <c r="I469" s="99">
        <f t="array" ref="I469">MAX(IF($G$2:$G$523 = G469,$F$2:$F$523,""))</f>
        <v>3075</v>
      </c>
      <c r="J469" s="99" t="str">
        <f t="shared" si="22"/>
        <v>R54</v>
      </c>
      <c r="L469" s="118">
        <v>2.603228703703703</v>
      </c>
      <c r="M469" s="118">
        <v>84.929265740740746</v>
      </c>
      <c r="N469" s="118">
        <v>165.36139166666661</v>
      </c>
      <c r="O469" s="118">
        <v>108.5586175925926</v>
      </c>
      <c r="P469" s="118">
        <v>4.9857574074074047E-2</v>
      </c>
      <c r="Q469" s="118">
        <v>3.5024139814814809E-2</v>
      </c>
      <c r="R469" s="118">
        <v>7.6222879629629647E-2</v>
      </c>
      <c r="S469" s="118">
        <v>10540.351288888891</v>
      </c>
      <c r="T469" s="118">
        <v>7206.0792120370388</v>
      </c>
      <c r="U469" s="118">
        <v>2234.1029351851848</v>
      </c>
      <c r="V469" s="118"/>
      <c r="W469" s="118">
        <v>0.71149999999999991</v>
      </c>
      <c r="X469" s="118">
        <v>1.996845370370371</v>
      </c>
      <c r="Y469" s="118">
        <v>2.4777</v>
      </c>
      <c r="Z469" s="118">
        <v>74.231966666666665</v>
      </c>
      <c r="AA469" s="118">
        <v>128.18833333333339</v>
      </c>
      <c r="AB469" s="118">
        <v>63.176566666666673</v>
      </c>
      <c r="AC469" s="118">
        <v>0.227189</v>
      </c>
      <c r="AD469" s="118">
        <v>0.1083691666666667</v>
      </c>
      <c r="AE469" s="118">
        <v>0.13903199999999999</v>
      </c>
      <c r="AF469" s="118">
        <v>10633.20213333333</v>
      </c>
      <c r="AG469" s="118">
        <v>6645.7919666666667</v>
      </c>
      <c r="AH469" s="118">
        <v>909.47646666666662</v>
      </c>
      <c r="AI469" s="118"/>
      <c r="AJ469" s="118">
        <v>0.41699999999999998</v>
      </c>
      <c r="AK469" s="118">
        <v>3.0575333333333341</v>
      </c>
    </row>
    <row r="470" spans="1:38" x14ac:dyDescent="0.35">
      <c r="A470" s="101" t="s">
        <v>179</v>
      </c>
      <c r="B470" s="76">
        <v>5</v>
      </c>
      <c r="C470" s="102" t="s">
        <v>46</v>
      </c>
      <c r="D470" s="76">
        <v>1</v>
      </c>
      <c r="E470" s="76">
        <v>3097</v>
      </c>
      <c r="F470" s="76">
        <v>3097.8</v>
      </c>
      <c r="G470" s="99" t="str">
        <f t="shared" ref="G470:G523" si="24">CONCATENATE("R",RIGHT(A470,2),"S",B470)</f>
        <v>R54S5</v>
      </c>
      <c r="H470" s="99">
        <f t="array" ref="H470">MIN(IF($G$2:$G$523 = G470,$E$2:$E$523,""))</f>
        <v>3097</v>
      </c>
      <c r="I470" s="99">
        <f t="array" ref="I470">MAX(IF($G$2:$G$523 = G470,$F$2:$F$523,""))</f>
        <v>3138</v>
      </c>
      <c r="J470" s="99" t="str">
        <f t="shared" si="22"/>
        <v>R54</v>
      </c>
      <c r="L470" s="118">
        <v>2.598257777777778</v>
      </c>
      <c r="M470" s="118">
        <v>84.989745185185171</v>
      </c>
      <c r="N470" s="118">
        <v>165.77567037037019</v>
      </c>
      <c r="O470" s="118">
        <v>112.8109111111111</v>
      </c>
      <c r="P470" s="118">
        <v>4.9214711111111122E-2</v>
      </c>
      <c r="Q470" s="118">
        <v>3.006903555555554E-2</v>
      </c>
      <c r="R470" s="118">
        <v>6.829892592592593E-2</v>
      </c>
      <c r="S470" s="118">
        <v>10774.64630370371</v>
      </c>
      <c r="T470" s="118">
        <v>7307.3375592592574</v>
      </c>
      <c r="U470" s="118">
        <v>2380.361311851851</v>
      </c>
      <c r="V470" s="118"/>
      <c r="W470" s="118">
        <v>0.78427111111111125</v>
      </c>
      <c r="X470" s="118">
        <v>2.05102148148148</v>
      </c>
      <c r="Y470" s="118">
        <v>2.5746000000000002</v>
      </c>
      <c r="Z470" s="118">
        <v>82.451033333333342</v>
      </c>
      <c r="AA470" s="118">
        <v>151.21729999999999</v>
      </c>
      <c r="AB470" s="118">
        <v>91.996200000000002</v>
      </c>
      <c r="AC470" s="118">
        <v>0.18212633333333331</v>
      </c>
      <c r="AD470" s="118">
        <v>8.5683799999999991E-2</v>
      </c>
      <c r="AE470" s="118">
        <v>0.1355453333333333</v>
      </c>
      <c r="AF470" s="118">
        <v>10709.99383333333</v>
      </c>
      <c r="AG470" s="118">
        <v>6965.1346000000003</v>
      </c>
      <c r="AH470" s="118">
        <v>1288.7736</v>
      </c>
      <c r="AI470" s="118"/>
      <c r="AJ470" s="118">
        <v>0.46306666666666668</v>
      </c>
      <c r="AK470" s="118">
        <v>2.3603999999999998</v>
      </c>
    </row>
    <row r="471" spans="1:38" x14ac:dyDescent="0.35">
      <c r="A471" s="101" t="s">
        <v>179</v>
      </c>
      <c r="B471" s="76">
        <v>5</v>
      </c>
      <c r="C471" s="102" t="s">
        <v>46</v>
      </c>
      <c r="D471" s="76">
        <v>2</v>
      </c>
      <c r="E471" s="76">
        <v>3124</v>
      </c>
      <c r="F471" s="76">
        <v>3124.8</v>
      </c>
      <c r="G471" s="99" t="str">
        <f t="shared" si="24"/>
        <v>R54S5</v>
      </c>
      <c r="H471" s="99">
        <f t="array" ref="H471">MIN(IF($G$2:$G$523 = G471,$E$2:$E$523,""))</f>
        <v>3097</v>
      </c>
      <c r="I471" s="99">
        <f t="array" ref="I471">MAX(IF($G$2:$G$523 = G471,$F$2:$F$523,""))</f>
        <v>3138</v>
      </c>
      <c r="J471" s="99" t="str">
        <f t="shared" si="22"/>
        <v>R54</v>
      </c>
      <c r="L471" s="118">
        <v>2.598257777777778</v>
      </c>
      <c r="M471" s="118">
        <v>84.989745185185171</v>
      </c>
      <c r="N471" s="118">
        <v>165.77567037037019</v>
      </c>
      <c r="O471" s="118">
        <v>112.8109111111111</v>
      </c>
      <c r="P471" s="118">
        <v>4.9214711111111122E-2</v>
      </c>
      <c r="Q471" s="118">
        <v>3.006903555555554E-2</v>
      </c>
      <c r="R471" s="118">
        <v>6.829892592592593E-2</v>
      </c>
      <c r="S471" s="118">
        <v>10774.64630370371</v>
      </c>
      <c r="T471" s="118">
        <v>7307.3375592592574</v>
      </c>
      <c r="U471" s="118">
        <v>2380.361311851851</v>
      </c>
      <c r="V471" s="118"/>
      <c r="W471" s="118">
        <v>0.78427111111111125</v>
      </c>
      <c r="X471" s="118">
        <v>2.05102148148148</v>
      </c>
      <c r="Y471" s="118">
        <v>2.4394666666666671</v>
      </c>
      <c r="Z471" s="118">
        <v>69.679566666666673</v>
      </c>
      <c r="AA471" s="118">
        <v>118.40316666666671</v>
      </c>
      <c r="AB471" s="118">
        <v>53.205599999999997</v>
      </c>
      <c r="AC471" s="118">
        <v>0.26941066666666669</v>
      </c>
      <c r="AD471" s="118">
        <v>0.10676863333333329</v>
      </c>
      <c r="AE471" s="118">
        <v>0.15560499999999999</v>
      </c>
      <c r="AF471" s="118">
        <v>10837.389300000001</v>
      </c>
      <c r="AG471" s="118">
        <v>6622.3455333333332</v>
      </c>
      <c r="AH471" s="118">
        <v>927.3975999999999</v>
      </c>
      <c r="AI471" s="118"/>
      <c r="AJ471" s="118">
        <v>0.38733333333333342</v>
      </c>
      <c r="AK471" s="118">
        <v>3.6208999999999998</v>
      </c>
    </row>
    <row r="472" spans="1:38" x14ac:dyDescent="0.35">
      <c r="A472" s="101" t="s">
        <v>179</v>
      </c>
      <c r="B472" s="76">
        <v>5</v>
      </c>
      <c r="C472" s="102" t="s">
        <v>46</v>
      </c>
      <c r="D472" s="76">
        <v>3</v>
      </c>
      <c r="E472" s="76">
        <v>3137</v>
      </c>
      <c r="F472" s="76">
        <v>3138</v>
      </c>
      <c r="G472" s="99" t="str">
        <f t="shared" si="24"/>
        <v>R54S5</v>
      </c>
      <c r="H472" s="99">
        <f t="array" ref="H472">MIN(IF($G$2:$G$523 = G472,$E$2:$E$523,""))</f>
        <v>3097</v>
      </c>
      <c r="I472" s="99">
        <f t="array" ref="I472">MAX(IF($G$2:$G$523 = G472,$F$2:$F$523,""))</f>
        <v>3138</v>
      </c>
      <c r="J472" s="99" t="str">
        <f t="shared" si="22"/>
        <v>R54</v>
      </c>
      <c r="L472" s="118">
        <v>2.598257777777778</v>
      </c>
      <c r="M472" s="118">
        <v>84.989745185185171</v>
      </c>
      <c r="N472" s="118">
        <v>165.77567037037019</v>
      </c>
      <c r="O472" s="118">
        <v>112.8109111111111</v>
      </c>
      <c r="P472" s="118">
        <v>4.9214711111111122E-2</v>
      </c>
      <c r="Q472" s="118">
        <v>3.006903555555554E-2</v>
      </c>
      <c r="R472" s="118">
        <v>6.829892592592593E-2</v>
      </c>
      <c r="S472" s="118">
        <v>10774.64630370371</v>
      </c>
      <c r="T472" s="118">
        <v>7307.3375592592574</v>
      </c>
      <c r="U472" s="118">
        <v>2380.361311851851</v>
      </c>
      <c r="V472" s="118"/>
      <c r="W472" s="118">
        <v>0.78427111111111125</v>
      </c>
      <c r="X472" s="118">
        <v>2.05102148148148</v>
      </c>
      <c r="Y472" s="118">
        <v>2.4573333333333331</v>
      </c>
      <c r="Z472" s="118">
        <v>71.80416666666666</v>
      </c>
      <c r="AA472" s="118">
        <v>118.46210000000001</v>
      </c>
      <c r="AB472" s="118">
        <v>71.185733333333332</v>
      </c>
      <c r="AC472" s="118">
        <v>0.31648500000000002</v>
      </c>
      <c r="AD472" s="118">
        <v>0.12029526666666671</v>
      </c>
      <c r="AE472" s="118">
        <v>0.17578433333333329</v>
      </c>
      <c r="AF472" s="118">
        <v>10899.90656666667</v>
      </c>
      <c r="AG472" s="118">
        <v>6438.8017666666674</v>
      </c>
      <c r="AH472" s="118">
        <v>781.80240000000003</v>
      </c>
      <c r="AI472" s="118"/>
      <c r="AJ472" s="118">
        <v>0.34636666666666671</v>
      </c>
      <c r="AK472" s="118">
        <v>3.542133333333334</v>
      </c>
    </row>
    <row r="473" spans="1:38" x14ac:dyDescent="0.35">
      <c r="A473" s="101" t="s">
        <v>179</v>
      </c>
      <c r="B473" s="76">
        <v>4</v>
      </c>
      <c r="C473" s="102" t="s">
        <v>46</v>
      </c>
      <c r="D473" s="76">
        <v>1</v>
      </c>
      <c r="E473" s="76">
        <v>3167.6</v>
      </c>
      <c r="F473" s="76">
        <v>3168.4</v>
      </c>
      <c r="G473" s="99" t="str">
        <f t="shared" si="24"/>
        <v>R54S4</v>
      </c>
      <c r="H473" s="99">
        <f t="array" ref="H473">MIN(IF($G$2:$G$523 = G473,$E$2:$E$523,""))</f>
        <v>3167.6</v>
      </c>
      <c r="I473" s="99">
        <f t="array" ref="I473">MAX(IF($G$2:$G$523 = G473,$F$2:$F$523,""))</f>
        <v>3191</v>
      </c>
      <c r="J473" s="99" t="str">
        <f t="shared" si="22"/>
        <v>R54</v>
      </c>
      <c r="L473" s="118">
        <v>2.568294805194804</v>
      </c>
      <c r="M473" s="118">
        <v>82.199576623376643</v>
      </c>
      <c r="N473" s="118">
        <v>151.82074025974021</v>
      </c>
      <c r="O473" s="118">
        <v>98.949924675324652</v>
      </c>
      <c r="P473" s="118">
        <v>0.11303622077922081</v>
      </c>
      <c r="Q473" s="118">
        <v>5.9240584415584413E-2</v>
      </c>
      <c r="R473" s="118">
        <v>0.1148747142857143</v>
      </c>
      <c r="S473" s="118">
        <v>11034.575944155849</v>
      </c>
      <c r="T473" s="118">
        <v>7150.5783987012983</v>
      </c>
      <c r="U473" s="118">
        <v>1767.970641558441</v>
      </c>
      <c r="V473" s="118"/>
      <c r="W473" s="118">
        <v>0.54475454545454549</v>
      </c>
      <c r="X473" s="118">
        <v>2.277783116883116</v>
      </c>
      <c r="Y473" s="118">
        <v>2.4198333333333339</v>
      </c>
      <c r="Z473" s="118">
        <v>76.484400000000008</v>
      </c>
      <c r="AA473" s="118">
        <v>131.78843333333339</v>
      </c>
      <c r="AB473" s="118">
        <v>59.259500000000003</v>
      </c>
      <c r="AC473" s="118">
        <v>0.4106373333333333</v>
      </c>
      <c r="AD473" s="118">
        <v>0.1406241</v>
      </c>
      <c r="AE473" s="118">
        <v>0.20987933333333331</v>
      </c>
      <c r="AF473" s="118">
        <v>11007.573899999999</v>
      </c>
      <c r="AG473" s="118">
        <v>6769.9618999999993</v>
      </c>
      <c r="AH473" s="118">
        <v>591.0223666666667</v>
      </c>
      <c r="AI473" s="118"/>
      <c r="AJ473" s="118">
        <v>0.30033333333333329</v>
      </c>
      <c r="AK473" s="118">
        <v>2.7622333333333331</v>
      </c>
    </row>
    <row r="474" spans="1:38" x14ac:dyDescent="0.35">
      <c r="A474" s="101" t="s">
        <v>179</v>
      </c>
      <c r="B474" s="76">
        <v>4</v>
      </c>
      <c r="C474" s="102" t="s">
        <v>46</v>
      </c>
      <c r="D474" s="76">
        <v>2</v>
      </c>
      <c r="E474" s="76">
        <v>3177</v>
      </c>
      <c r="F474" s="76">
        <v>3177.8</v>
      </c>
      <c r="G474" s="99" t="str">
        <f t="shared" si="24"/>
        <v>R54S4</v>
      </c>
      <c r="H474" s="99">
        <f t="array" ref="H474">MIN(IF($G$2:$G$523 = G474,$E$2:$E$523,""))</f>
        <v>3167.6</v>
      </c>
      <c r="I474" s="99">
        <f t="array" ref="I474">MAX(IF($G$2:$G$523 = G474,$F$2:$F$523,""))</f>
        <v>3191</v>
      </c>
      <c r="J474" s="99" t="str">
        <f t="shared" si="22"/>
        <v>R54</v>
      </c>
      <c r="L474" s="118">
        <v>2.568294805194804</v>
      </c>
      <c r="M474" s="118">
        <v>82.199576623376643</v>
      </c>
      <c r="N474" s="118">
        <v>151.82074025974021</v>
      </c>
      <c r="O474" s="118">
        <v>98.949924675324652</v>
      </c>
      <c r="P474" s="118">
        <v>0.11303622077922081</v>
      </c>
      <c r="Q474" s="118">
        <v>5.9240584415584413E-2</v>
      </c>
      <c r="R474" s="118">
        <v>0.1148747142857143</v>
      </c>
      <c r="S474" s="118">
        <v>11034.575944155849</v>
      </c>
      <c r="T474" s="118">
        <v>7150.5783987012983</v>
      </c>
      <c r="U474" s="118">
        <v>1767.970641558441</v>
      </c>
      <c r="V474" s="118"/>
      <c r="W474" s="118">
        <v>0.54475454545454549</v>
      </c>
      <c r="X474" s="118">
        <v>2.277783116883116</v>
      </c>
      <c r="Y474" s="118">
        <v>2.4693000000000001</v>
      </c>
      <c r="Z474" s="118">
        <v>76.212050000000005</v>
      </c>
      <c r="AA474" s="118">
        <v>130.54179999999999</v>
      </c>
      <c r="AB474" s="118">
        <v>81.087150000000008</v>
      </c>
      <c r="AC474" s="118">
        <v>0.391677</v>
      </c>
      <c r="AD474" s="118">
        <v>0.125829</v>
      </c>
      <c r="AE474" s="118">
        <v>0.20175899999999999</v>
      </c>
      <c r="AF474" s="118">
        <v>11047.19435</v>
      </c>
      <c r="AG474" s="118">
        <v>6736.3061500000003</v>
      </c>
      <c r="AH474" s="118">
        <v>723.08529999999996</v>
      </c>
      <c r="AI474" s="118"/>
      <c r="AJ474" s="118">
        <v>0.30975000000000003</v>
      </c>
      <c r="AK474" s="118">
        <v>2.8870499999999999</v>
      </c>
    </row>
    <row r="475" spans="1:38" x14ac:dyDescent="0.35">
      <c r="A475" s="101" t="s">
        <v>179</v>
      </c>
      <c r="B475" s="76">
        <v>4</v>
      </c>
      <c r="C475" s="102" t="s">
        <v>46</v>
      </c>
      <c r="D475" s="76">
        <v>3</v>
      </c>
      <c r="E475" s="76">
        <v>3190</v>
      </c>
      <c r="F475" s="76">
        <v>3191</v>
      </c>
      <c r="G475" s="99" t="str">
        <f t="shared" si="24"/>
        <v>R54S4</v>
      </c>
      <c r="H475" s="99">
        <f t="array" ref="H475">MIN(IF($G$2:$G$523 = G475,$E$2:$E$523,""))</f>
        <v>3167.6</v>
      </c>
      <c r="I475" s="99">
        <f t="array" ref="I475">MAX(IF($G$2:$G$523 = G475,$F$2:$F$523,""))</f>
        <v>3191</v>
      </c>
      <c r="J475" s="99" t="str">
        <f t="shared" si="22"/>
        <v>R54</v>
      </c>
      <c r="L475" s="118">
        <v>2.568294805194804</v>
      </c>
      <c r="M475" s="118">
        <v>82.199576623376643</v>
      </c>
      <c r="N475" s="118">
        <v>151.82074025974021</v>
      </c>
      <c r="O475" s="118">
        <v>98.949924675324652</v>
      </c>
      <c r="P475" s="118">
        <v>0.11303622077922081</v>
      </c>
      <c r="Q475" s="118">
        <v>5.9240584415584413E-2</v>
      </c>
      <c r="R475" s="118">
        <v>0.1148747142857143</v>
      </c>
      <c r="S475" s="118">
        <v>11034.575944155849</v>
      </c>
      <c r="T475" s="118">
        <v>7150.5783987012983</v>
      </c>
      <c r="U475" s="118">
        <v>1767.970641558441</v>
      </c>
      <c r="V475" s="118"/>
      <c r="W475" s="118">
        <v>0.54475454545454549</v>
      </c>
      <c r="X475" s="118">
        <v>2.277783116883116</v>
      </c>
      <c r="Y475" s="118">
        <v>2.4891999999999999</v>
      </c>
      <c r="Z475" s="118">
        <v>80.604950000000002</v>
      </c>
      <c r="AA475" s="118">
        <v>140.5985</v>
      </c>
      <c r="AB475" s="118">
        <v>73.209024999999997</v>
      </c>
      <c r="AC475" s="118">
        <v>0.24869674999999999</v>
      </c>
      <c r="AD475" s="118">
        <v>0.103690225</v>
      </c>
      <c r="AE475" s="118">
        <v>0.14796100000000001</v>
      </c>
      <c r="AF475" s="118">
        <v>11093.629625</v>
      </c>
      <c r="AG475" s="118">
        <v>6878.1452750000008</v>
      </c>
      <c r="AH475" s="118">
        <v>969.08422499999995</v>
      </c>
      <c r="AI475" s="118"/>
      <c r="AJ475" s="118">
        <v>0.39582499999999998</v>
      </c>
      <c r="AK475" s="118">
        <v>2.4635250000000002</v>
      </c>
    </row>
    <row r="476" spans="1:38" x14ac:dyDescent="0.35">
      <c r="A476" s="101" t="s">
        <v>179</v>
      </c>
      <c r="B476" s="76">
        <v>3</v>
      </c>
      <c r="C476" s="102" t="s">
        <v>45</v>
      </c>
      <c r="D476" s="76">
        <v>1</v>
      </c>
      <c r="E476" s="76">
        <v>3212</v>
      </c>
      <c r="F476" s="76">
        <v>3213.4</v>
      </c>
      <c r="G476" s="99" t="str">
        <f t="shared" si="24"/>
        <v>R54S3</v>
      </c>
      <c r="H476" s="99">
        <f t="array" ref="H476">MIN(IF($G$2:$G$523 = G476,$E$2:$E$523,""))</f>
        <v>3212</v>
      </c>
      <c r="I476" s="99">
        <f t="array" ref="I476">MAX(IF($G$2:$G$523 = G476,$F$2:$F$523,""))</f>
        <v>3224.4</v>
      </c>
      <c r="J476" s="99" t="str">
        <f t="shared" si="22"/>
        <v>R54</v>
      </c>
      <c r="L476" s="118">
        <v>2.6647375000000002</v>
      </c>
      <c r="M476" s="118">
        <v>66.505437499999999</v>
      </c>
      <c r="N476" s="118">
        <v>121.098375</v>
      </c>
      <c r="O476" s="118">
        <v>21.6695925</v>
      </c>
      <c r="P476" s="118">
        <v>0.108008775</v>
      </c>
      <c r="Q476" s="118">
        <v>4.4845792499999988E-2</v>
      </c>
      <c r="R476" s="118">
        <v>8.7966649999999993E-2</v>
      </c>
      <c r="S476" s="118">
        <v>11191.79473</v>
      </c>
      <c r="T476" s="118">
        <v>7183.4331799999973</v>
      </c>
      <c r="U476" s="118">
        <v>1975.6993275</v>
      </c>
      <c r="V476" s="118"/>
      <c r="W476" s="118">
        <v>0.69581000000000004</v>
      </c>
      <c r="X476" s="118">
        <v>4.3080724999999997</v>
      </c>
      <c r="Y476" s="118">
        <v>2.5084249999999999</v>
      </c>
      <c r="Z476" s="118">
        <v>78.913150000000002</v>
      </c>
      <c r="AA476" s="118">
        <v>137.9479</v>
      </c>
      <c r="AB476" s="118">
        <v>19.170850000000002</v>
      </c>
      <c r="AC476" s="118">
        <v>0.25314249999999999</v>
      </c>
      <c r="AD476" s="118">
        <v>9.0768349999999998E-2</v>
      </c>
      <c r="AE476" s="118">
        <v>0.1494075</v>
      </c>
      <c r="AF476" s="118">
        <v>11182.2927</v>
      </c>
      <c r="AG476" s="118">
        <v>6924.381124999999</v>
      </c>
      <c r="AH476" s="118">
        <v>1136.193575</v>
      </c>
      <c r="AI476" s="118"/>
      <c r="AJ476" s="118">
        <v>0.39602500000000002</v>
      </c>
      <c r="AK476" s="118">
        <v>2.6104750000000001</v>
      </c>
    </row>
    <row r="477" spans="1:38" x14ac:dyDescent="0.35">
      <c r="A477" s="101" t="s">
        <v>179</v>
      </c>
      <c r="B477" s="76">
        <v>3</v>
      </c>
      <c r="C477" s="102" t="s">
        <v>45</v>
      </c>
      <c r="D477" s="76">
        <v>2</v>
      </c>
      <c r="E477" s="76">
        <v>3223</v>
      </c>
      <c r="F477" s="76">
        <v>3224.4</v>
      </c>
      <c r="G477" s="99" t="str">
        <f t="shared" si="24"/>
        <v>R54S3</v>
      </c>
      <c r="H477" s="99">
        <f t="array" ref="H477">MIN(IF($G$2:$G$523 = G477,$E$2:$E$523,""))</f>
        <v>3212</v>
      </c>
      <c r="I477" s="99">
        <f t="array" ref="I477">MAX(IF($G$2:$G$523 = G477,$F$2:$F$523,""))</f>
        <v>3224.4</v>
      </c>
      <c r="J477" s="99" t="str">
        <f t="shared" si="22"/>
        <v>R54</v>
      </c>
      <c r="L477" s="118">
        <v>2.6647375000000002</v>
      </c>
      <c r="M477" s="118">
        <v>66.505437499999999</v>
      </c>
      <c r="N477" s="118">
        <v>121.098375</v>
      </c>
      <c r="O477" s="118">
        <v>21.6695925</v>
      </c>
      <c r="P477" s="118">
        <v>0.108008775</v>
      </c>
      <c r="Q477" s="118">
        <v>4.4845792499999988E-2</v>
      </c>
      <c r="R477" s="118">
        <v>8.7966649999999993E-2</v>
      </c>
      <c r="S477" s="118">
        <v>11191.79473</v>
      </c>
      <c r="T477" s="118">
        <v>7183.4331799999973</v>
      </c>
      <c r="U477" s="118">
        <v>1975.6993275</v>
      </c>
      <c r="V477" s="118"/>
      <c r="W477" s="118">
        <v>0.69581000000000004</v>
      </c>
      <c r="X477" s="118">
        <v>4.3080724999999997</v>
      </c>
      <c r="Y477" s="118">
        <v>2.5688499999999999</v>
      </c>
      <c r="Z477" s="118">
        <v>69.196875000000006</v>
      </c>
      <c r="AA477" s="118">
        <v>130.78155000000001</v>
      </c>
      <c r="AB477" s="118">
        <v>27.506274999999999</v>
      </c>
      <c r="AC477" s="118">
        <v>0.22081875000000001</v>
      </c>
      <c r="AD477" s="118">
        <v>5.9801825000000003E-2</v>
      </c>
      <c r="AE477" s="118">
        <v>0.136157</v>
      </c>
      <c r="AF477" s="118">
        <v>11203.52565</v>
      </c>
      <c r="AG477" s="118">
        <v>7397.9865749999999</v>
      </c>
      <c r="AH477" s="118">
        <v>1631.18525</v>
      </c>
      <c r="AI477" s="118"/>
      <c r="AJ477" s="118">
        <v>0.422925</v>
      </c>
      <c r="AK477" s="118">
        <v>3.2298749999999998</v>
      </c>
    </row>
    <row r="478" spans="1:38" x14ac:dyDescent="0.35">
      <c r="A478" s="101" t="s">
        <v>179</v>
      </c>
      <c r="B478" s="76">
        <v>2</v>
      </c>
      <c r="C478" s="102" t="s">
        <v>45</v>
      </c>
      <c r="D478" s="76">
        <v>1</v>
      </c>
      <c r="E478" s="76">
        <v>3293</v>
      </c>
      <c r="F478" s="76">
        <v>3294.2</v>
      </c>
      <c r="G478" s="99" t="str">
        <f t="shared" si="24"/>
        <v>R54S2</v>
      </c>
      <c r="H478" s="99">
        <f t="array" ref="H478">MIN(IF($G$2:$G$523 = G478,$E$2:$E$523,""))</f>
        <v>3293</v>
      </c>
      <c r="I478" s="99">
        <f t="array" ref="I478">MAX(IF($G$2:$G$523 = G478,$F$2:$F$523,""))</f>
        <v>3326.4</v>
      </c>
      <c r="J478" s="99" t="str">
        <f t="shared" si="22"/>
        <v>R54</v>
      </c>
      <c r="L478" s="118">
        <v>2.7811027272727271</v>
      </c>
      <c r="M478" s="118">
        <v>64.854626363636356</v>
      </c>
      <c r="N478" s="118">
        <v>121.708420909091</v>
      </c>
      <c r="O478" s="118">
        <v>28.843764545454551</v>
      </c>
      <c r="P478" s="118">
        <v>0.1130136727272727</v>
      </c>
      <c r="Q478" s="118">
        <v>5.1651010909090883E-2</v>
      </c>
      <c r="R478" s="118">
        <v>9.2271863636363666E-2</v>
      </c>
      <c r="S478" s="118">
        <v>11551.822947272731</v>
      </c>
      <c r="T478" s="118">
        <v>7491.065842727271</v>
      </c>
      <c r="U478" s="118">
        <v>1913.6520781818169</v>
      </c>
      <c r="V478" s="118"/>
      <c r="W478" s="118">
        <v>0.69100909090909102</v>
      </c>
      <c r="X478" s="118">
        <v>4.7096663636363632</v>
      </c>
      <c r="Y478" s="118">
        <v>2.8195250000000001</v>
      </c>
      <c r="Z478" s="118">
        <v>64.130525000000006</v>
      </c>
      <c r="AA478" s="118">
        <v>119.4152</v>
      </c>
      <c r="AB478" s="118">
        <v>18.789400000000001</v>
      </c>
      <c r="AC478" s="118">
        <v>0.24537724999999999</v>
      </c>
      <c r="AD478" s="118">
        <v>9.1626774999999994E-2</v>
      </c>
      <c r="AE478" s="118">
        <v>0.15355025</v>
      </c>
      <c r="AF478" s="118">
        <v>11487.9895</v>
      </c>
      <c r="AG478" s="118">
        <v>7437.8210249999993</v>
      </c>
      <c r="AH478" s="118">
        <v>1171.444575</v>
      </c>
      <c r="AI478" s="118"/>
      <c r="AJ478" s="118">
        <v>0.4335</v>
      </c>
      <c r="AK478" s="118">
        <v>4.5965000000000007</v>
      </c>
    </row>
    <row r="479" spans="1:38" x14ac:dyDescent="0.35">
      <c r="A479" s="101" t="s">
        <v>179</v>
      </c>
      <c r="B479" s="76">
        <v>2</v>
      </c>
      <c r="C479" s="102" t="s">
        <v>45</v>
      </c>
      <c r="D479" s="76">
        <v>3</v>
      </c>
      <c r="E479" s="76">
        <v>3310</v>
      </c>
      <c r="F479" s="76">
        <v>3310.6</v>
      </c>
      <c r="G479" s="99" t="str">
        <f t="shared" si="24"/>
        <v>R54S2</v>
      </c>
      <c r="H479" s="99">
        <f t="array" ref="H479">MIN(IF($G$2:$G$523 = G479,$E$2:$E$523,""))</f>
        <v>3293</v>
      </c>
      <c r="I479" s="99">
        <f t="array" ref="I479">MAX(IF($G$2:$G$523 = G479,$F$2:$F$523,""))</f>
        <v>3326.4</v>
      </c>
      <c r="J479" s="99" t="str">
        <f t="shared" si="22"/>
        <v>R54</v>
      </c>
      <c r="L479" s="118">
        <v>2.7811027272727271</v>
      </c>
      <c r="M479" s="118">
        <v>64.854626363636356</v>
      </c>
      <c r="N479" s="118">
        <v>121.708420909091</v>
      </c>
      <c r="O479" s="118">
        <v>28.843764545454551</v>
      </c>
      <c r="P479" s="118">
        <v>0.1130136727272727</v>
      </c>
      <c r="Q479" s="118">
        <v>5.1651010909090883E-2</v>
      </c>
      <c r="R479" s="118">
        <v>9.2271863636363666E-2</v>
      </c>
      <c r="S479" s="118">
        <v>11551.822947272731</v>
      </c>
      <c r="T479" s="118">
        <v>7491.065842727271</v>
      </c>
      <c r="U479" s="118">
        <v>1913.6520781818169</v>
      </c>
      <c r="V479" s="118"/>
      <c r="W479" s="118">
        <v>0.69100909090909102</v>
      </c>
      <c r="X479" s="118">
        <v>4.7096663636363632</v>
      </c>
      <c r="Y479" s="118">
        <v>2.6756000000000002</v>
      </c>
      <c r="Z479" s="118">
        <v>77.314700000000002</v>
      </c>
      <c r="AA479" s="118">
        <v>148.19229999999999</v>
      </c>
      <c r="AB479" s="118">
        <v>18.7987</v>
      </c>
      <c r="AC479" s="118">
        <v>0.26709100000000002</v>
      </c>
      <c r="AD479" s="118">
        <v>9.5679249999999993E-2</v>
      </c>
      <c r="AE479" s="118">
        <v>0.1555145</v>
      </c>
      <c r="AF479" s="118">
        <v>11547.642099999999</v>
      </c>
      <c r="AG479" s="118">
        <v>7624.6460000000006</v>
      </c>
      <c r="AH479" s="118">
        <v>1071.41255</v>
      </c>
      <c r="AI479" s="118"/>
      <c r="AJ479" s="118">
        <v>0.38069999999999998</v>
      </c>
      <c r="AK479" s="118">
        <v>2.49905</v>
      </c>
    </row>
    <row r="480" spans="1:38" x14ac:dyDescent="0.35">
      <c r="A480" s="101" t="s">
        <v>179</v>
      </c>
      <c r="B480" s="76">
        <v>2</v>
      </c>
      <c r="C480" s="102" t="s">
        <v>45</v>
      </c>
      <c r="D480" s="76">
        <v>4</v>
      </c>
      <c r="E480" s="76">
        <v>3325.6</v>
      </c>
      <c r="F480" s="76">
        <v>3326.4</v>
      </c>
      <c r="G480" s="99" t="str">
        <f t="shared" si="24"/>
        <v>R54S2</v>
      </c>
      <c r="H480" s="99">
        <f t="array" ref="H480">MIN(IF($G$2:$G$523 = G480,$E$2:$E$523,""))</f>
        <v>3293</v>
      </c>
      <c r="I480" s="99">
        <f t="array" ref="I480">MAX(IF($G$2:$G$523 = G480,$F$2:$F$523,""))</f>
        <v>3326.4</v>
      </c>
      <c r="J480" s="99" t="str">
        <f t="shared" si="22"/>
        <v>R54</v>
      </c>
      <c r="L480" s="118">
        <v>2.7811027272727271</v>
      </c>
      <c r="M480" s="118">
        <v>64.854626363636356</v>
      </c>
      <c r="N480" s="118">
        <v>121.708420909091</v>
      </c>
      <c r="O480" s="118">
        <v>28.843764545454551</v>
      </c>
      <c r="P480" s="118">
        <v>0.1130136727272727</v>
      </c>
      <c r="Q480" s="118">
        <v>5.1651010909090883E-2</v>
      </c>
      <c r="R480" s="118">
        <v>9.2271863636363666E-2</v>
      </c>
      <c r="S480" s="118">
        <v>11551.822947272731</v>
      </c>
      <c r="T480" s="118">
        <v>7491.065842727271</v>
      </c>
      <c r="U480" s="118">
        <v>1913.6520781818169</v>
      </c>
      <c r="V480" s="118"/>
      <c r="W480" s="118">
        <v>0.69100909090909102</v>
      </c>
      <c r="X480" s="118">
        <v>4.7096663636363632</v>
      </c>
      <c r="Y480" s="118">
        <v>2.6616333333333331</v>
      </c>
      <c r="Z480" s="118">
        <v>79.054400000000001</v>
      </c>
      <c r="AA480" s="118">
        <v>145.26956666666669</v>
      </c>
      <c r="AB480" s="118">
        <v>19.22826666666667</v>
      </c>
      <c r="AC480" s="118">
        <v>0.33821433333333328</v>
      </c>
      <c r="AD480" s="118">
        <v>9.7882533333333341E-2</v>
      </c>
      <c r="AE480" s="118">
        <v>0.1825923333333333</v>
      </c>
      <c r="AF480" s="118">
        <v>11623.357099999999</v>
      </c>
      <c r="AG480" s="118">
        <v>7403.765800000001</v>
      </c>
      <c r="AH480" s="118">
        <v>1036.070466666667</v>
      </c>
      <c r="AI480" s="118"/>
      <c r="AJ480" s="118">
        <v>0.33929999999999999</v>
      </c>
      <c r="AK480" s="118">
        <v>2.549466666666667</v>
      </c>
    </row>
    <row r="481" spans="1:37" x14ac:dyDescent="0.35">
      <c r="A481" s="101" t="s">
        <v>179</v>
      </c>
      <c r="B481" s="76">
        <v>1</v>
      </c>
      <c r="C481" s="102" t="s">
        <v>45</v>
      </c>
      <c r="D481" s="76">
        <v>1</v>
      </c>
      <c r="E481" s="76">
        <v>3382.4</v>
      </c>
      <c r="F481" s="76">
        <v>3383</v>
      </c>
      <c r="G481" s="99" t="str">
        <f t="shared" si="24"/>
        <v>R54S1</v>
      </c>
      <c r="H481" s="99">
        <f t="array" ref="H481">MIN(IF($G$2:$G$523 = G481,$E$2:$E$523,""))</f>
        <v>3382.4</v>
      </c>
      <c r="I481" s="99">
        <f t="array" ref="I481">MAX(IF($G$2:$G$523 = G481,$F$2:$F$523,""))</f>
        <v>3393.8</v>
      </c>
      <c r="J481" s="99" t="str">
        <f t="shared" si="22"/>
        <v>R54</v>
      </c>
      <c r="L481" s="118">
        <v>2.787586486486485</v>
      </c>
      <c r="M481" s="118">
        <v>63.486345945945942</v>
      </c>
      <c r="N481" s="118">
        <v>119.01739459459461</v>
      </c>
      <c r="O481" s="118">
        <v>58.634313513513533</v>
      </c>
      <c r="P481" s="118">
        <v>8.0380270270270268E-2</v>
      </c>
      <c r="Q481" s="118">
        <v>4.3761578378378373E-2</v>
      </c>
      <c r="R481" s="118">
        <v>8.7908621621621622E-2</v>
      </c>
      <c r="S481" s="118">
        <v>11869.088045945949</v>
      </c>
      <c r="T481" s="118">
        <v>7625.6602648648659</v>
      </c>
      <c r="U481" s="118">
        <v>1992.381562162162</v>
      </c>
      <c r="V481" s="118"/>
      <c r="W481" s="118">
        <v>0.65018378378378372</v>
      </c>
      <c r="X481" s="118">
        <v>4.5791972972972967</v>
      </c>
      <c r="Y481" s="118">
        <v>2.7330999999999999</v>
      </c>
      <c r="Z481" s="118">
        <v>63.822500000000012</v>
      </c>
      <c r="AA481" s="118">
        <v>117.78695</v>
      </c>
      <c r="AB481" s="118">
        <v>80.022300000000001</v>
      </c>
      <c r="AC481" s="118">
        <v>0.13994300000000001</v>
      </c>
      <c r="AD481" s="118">
        <v>4.1021500000000002E-2</v>
      </c>
      <c r="AE481" s="118">
        <v>9.9346500000000004E-2</v>
      </c>
      <c r="AF481" s="118">
        <v>11852.167949999999</v>
      </c>
      <c r="AG481" s="118">
        <v>7522.5929999999998</v>
      </c>
      <c r="AH481" s="118">
        <v>2009.9213999999999</v>
      </c>
      <c r="AI481" s="118"/>
      <c r="AJ481" s="118">
        <v>0.54255000000000009</v>
      </c>
      <c r="AK481" s="118">
        <v>4.48855</v>
      </c>
    </row>
    <row r="482" spans="1:37" x14ac:dyDescent="0.35">
      <c r="A482" s="101" t="s">
        <v>179</v>
      </c>
      <c r="B482" s="76">
        <v>1</v>
      </c>
      <c r="C482" s="102" t="s">
        <v>45</v>
      </c>
      <c r="D482" s="76">
        <v>2</v>
      </c>
      <c r="E482" s="76">
        <v>3391</v>
      </c>
      <c r="F482" s="76">
        <v>3393.8</v>
      </c>
      <c r="G482" s="99" t="str">
        <f t="shared" si="24"/>
        <v>R54S1</v>
      </c>
      <c r="H482" s="99">
        <f t="array" ref="H482">MIN(IF($G$2:$G$523 = G482,$E$2:$E$523,""))</f>
        <v>3382.4</v>
      </c>
      <c r="I482" s="99">
        <f t="array" ref="I482">MAX(IF($G$2:$G$523 = G482,$F$2:$F$523,""))</f>
        <v>3393.8</v>
      </c>
      <c r="J482" s="99" t="str">
        <f t="shared" si="22"/>
        <v>R54</v>
      </c>
      <c r="L482" s="118">
        <v>2.787586486486485</v>
      </c>
      <c r="M482" s="118">
        <v>63.486345945945942</v>
      </c>
      <c r="N482" s="118">
        <v>119.01739459459461</v>
      </c>
      <c r="O482" s="118">
        <v>58.634313513513533</v>
      </c>
      <c r="P482" s="118">
        <v>8.0380270270270268E-2</v>
      </c>
      <c r="Q482" s="118">
        <v>4.3761578378378373E-2</v>
      </c>
      <c r="R482" s="118">
        <v>8.7908621621621622E-2</v>
      </c>
      <c r="S482" s="118">
        <v>11869.088045945949</v>
      </c>
      <c r="T482" s="118">
        <v>7625.6602648648659</v>
      </c>
      <c r="U482" s="118">
        <v>1992.381562162162</v>
      </c>
      <c r="V482" s="118"/>
      <c r="W482" s="118">
        <v>0.65018378378378372</v>
      </c>
      <c r="X482" s="118">
        <v>4.5791972972972967</v>
      </c>
      <c r="Y482" s="118">
        <v>2.6981666666666659</v>
      </c>
      <c r="Z482" s="118">
        <v>65.851388888888891</v>
      </c>
      <c r="AA482" s="118">
        <v>120.1535777777778</v>
      </c>
      <c r="AB482" s="118">
        <v>76.42594444444444</v>
      </c>
      <c r="AC482" s="118">
        <v>0.13991799999999999</v>
      </c>
      <c r="AD482" s="118">
        <v>7.0009411111111114E-2</v>
      </c>
      <c r="AE482" s="118">
        <v>0.11231566666666661</v>
      </c>
      <c r="AF482" s="118">
        <v>11894.96624444444</v>
      </c>
      <c r="AG482" s="118">
        <v>7461.3332777777787</v>
      </c>
      <c r="AH482" s="118">
        <v>1459.609377777778</v>
      </c>
      <c r="AI482" s="118"/>
      <c r="AJ482" s="118">
        <v>0.52874444444444446</v>
      </c>
      <c r="AK482" s="118">
        <v>4.2317222222222224</v>
      </c>
    </row>
    <row r="483" spans="1:37" x14ac:dyDescent="0.35">
      <c r="A483" s="101" t="s">
        <v>180</v>
      </c>
      <c r="B483" s="13">
        <v>5</v>
      </c>
      <c r="C483" s="76" t="s">
        <v>46</v>
      </c>
      <c r="D483" s="13">
        <v>1</v>
      </c>
      <c r="E483" s="13">
        <v>3088</v>
      </c>
      <c r="F483" s="13">
        <v>3089.5</v>
      </c>
      <c r="G483" s="99" t="str">
        <f t="shared" si="24"/>
        <v>R61S5</v>
      </c>
      <c r="H483" s="99">
        <f t="array" ref="H483">MIN(IF($G$2:$G$523 = G483,$E$2:$E$523,""))</f>
        <v>3088</v>
      </c>
      <c r="I483" s="99">
        <f t="array" ref="I483">MAX(IF($G$2:$G$523 = G483,$F$2:$F$523,""))</f>
        <v>3100</v>
      </c>
      <c r="J483" s="99" t="str">
        <f t="shared" si="22"/>
        <v>R61</v>
      </c>
      <c r="L483" s="118">
        <v>2.5172461538461541</v>
      </c>
      <c r="M483" s="118">
        <v>91.737697435897417</v>
      </c>
      <c r="N483" s="118">
        <v>108.4241230769231</v>
      </c>
      <c r="O483" s="118">
        <v>64.785574358974372</v>
      </c>
      <c r="P483" s="118">
        <v>0.1370410256410256</v>
      </c>
      <c r="Q483" s="118">
        <v>2.7425974358974349E-2</v>
      </c>
      <c r="R483" s="118">
        <v>0.10554851282051279</v>
      </c>
      <c r="S483" s="118">
        <v>10482.56961538462</v>
      </c>
      <c r="T483" s="118">
        <v>6956.2415384615379</v>
      </c>
      <c r="U483" s="118">
        <v>2330.8447666666671</v>
      </c>
      <c r="V483" s="118"/>
      <c r="W483" s="118">
        <v>0.53654871794871772</v>
      </c>
      <c r="X483" s="118">
        <v>1.6814128205128209</v>
      </c>
      <c r="Y483" s="118">
        <v>2.4911799999999999</v>
      </c>
      <c r="Z483" s="118">
        <v>91.600260000000006</v>
      </c>
      <c r="AA483" s="118">
        <v>113.0313</v>
      </c>
      <c r="AB483" s="118">
        <v>54.086820000000003</v>
      </c>
      <c r="AC483" s="118">
        <v>0.17427999999999999</v>
      </c>
      <c r="AD483" s="118">
        <v>3.9435800000000007E-2</v>
      </c>
      <c r="AE483" s="118">
        <v>0.1153218</v>
      </c>
      <c r="AF483" s="118">
        <v>10468.99278</v>
      </c>
      <c r="AG483" s="118">
        <v>6808.5517600000003</v>
      </c>
      <c r="AH483" s="118">
        <v>2045.7750599999999</v>
      </c>
      <c r="AI483" s="118"/>
      <c r="AJ483" s="118">
        <v>0.48409999999999997</v>
      </c>
      <c r="AK483" s="118">
        <v>1.78894</v>
      </c>
    </row>
    <row r="484" spans="1:37" x14ac:dyDescent="0.35">
      <c r="A484" s="101" t="s">
        <v>180</v>
      </c>
      <c r="B484" s="13">
        <v>5</v>
      </c>
      <c r="C484" s="76" t="s">
        <v>46</v>
      </c>
      <c r="D484" s="13">
        <v>2</v>
      </c>
      <c r="E484" s="13">
        <v>3098.5</v>
      </c>
      <c r="F484" s="13">
        <v>3100</v>
      </c>
      <c r="G484" s="99" t="str">
        <f t="shared" si="24"/>
        <v>R61S5</v>
      </c>
      <c r="H484" s="99">
        <f t="array" ref="H484">MIN(IF($G$2:$G$523 = G484,$E$2:$E$523,""))</f>
        <v>3088</v>
      </c>
      <c r="I484" s="99">
        <f t="array" ref="I484">MAX(IF($G$2:$G$523 = G484,$F$2:$F$523,""))</f>
        <v>3100</v>
      </c>
      <c r="J484" s="99" t="str">
        <f t="shared" si="22"/>
        <v>R61</v>
      </c>
      <c r="L484" s="118">
        <v>2.5172461538461541</v>
      </c>
      <c r="M484" s="118">
        <v>91.737697435897417</v>
      </c>
      <c r="N484" s="118">
        <v>108.4241230769231</v>
      </c>
      <c r="O484" s="118">
        <v>64.785574358974372</v>
      </c>
      <c r="P484" s="118">
        <v>0.1370410256410256</v>
      </c>
      <c r="Q484" s="118">
        <v>2.7425974358974349E-2</v>
      </c>
      <c r="R484" s="118">
        <v>0.10554851282051279</v>
      </c>
      <c r="S484" s="118">
        <v>10482.56961538462</v>
      </c>
      <c r="T484" s="118">
        <v>6956.2415384615379</v>
      </c>
      <c r="U484" s="118">
        <v>2330.8447666666671</v>
      </c>
      <c r="V484" s="118"/>
      <c r="W484" s="118">
        <v>0.53654871794871772</v>
      </c>
      <c r="X484" s="118">
        <v>1.6814128205128209</v>
      </c>
      <c r="Y484" s="118">
        <v>2.5250599999999999</v>
      </c>
      <c r="Z484" s="118">
        <v>92.02203999999999</v>
      </c>
      <c r="AA484" s="118">
        <v>106.92923999999999</v>
      </c>
      <c r="AB484" s="118">
        <v>70.165419999999997</v>
      </c>
      <c r="AC484" s="118">
        <v>0.19095999999999999</v>
      </c>
      <c r="AD484" s="118">
        <v>2.9503399999999999E-2</v>
      </c>
      <c r="AE484" s="118">
        <v>0.1226598</v>
      </c>
      <c r="AF484" s="118">
        <v>10513.3588</v>
      </c>
      <c r="AG484" s="118">
        <v>6759.7672000000002</v>
      </c>
      <c r="AH484" s="118">
        <v>2274.7152799999999</v>
      </c>
      <c r="AI484" s="118"/>
      <c r="AJ484" s="118">
        <v>0.46426000000000001</v>
      </c>
      <c r="AK484" s="118">
        <v>1.8274600000000001</v>
      </c>
    </row>
    <row r="485" spans="1:37" x14ac:dyDescent="0.35">
      <c r="A485" s="101" t="s">
        <v>180</v>
      </c>
      <c r="B485" s="13">
        <v>4</v>
      </c>
      <c r="C485" s="76" t="s">
        <v>46</v>
      </c>
      <c r="D485" s="76">
        <v>1</v>
      </c>
      <c r="E485" s="13">
        <v>3119.3</v>
      </c>
      <c r="F485" s="13">
        <v>3120.3</v>
      </c>
      <c r="G485" s="99" t="str">
        <f t="shared" si="24"/>
        <v>R61S4</v>
      </c>
      <c r="H485" s="99">
        <f t="array" ref="H485">MIN(IF($G$2:$G$523 = G485,$E$2:$E$523,""))</f>
        <v>3119.3</v>
      </c>
      <c r="I485" s="99">
        <f t="array" ref="I485">MAX(IF($G$2:$G$523 = G485,$F$2:$F$523,""))</f>
        <v>3148.3</v>
      </c>
      <c r="J485" s="99" t="str">
        <f t="shared" si="22"/>
        <v>R61</v>
      </c>
      <c r="L485" s="118">
        <v>2.6173781250000001</v>
      </c>
      <c r="M485" s="118">
        <v>78.441852083333359</v>
      </c>
      <c r="N485" s="118">
        <v>147.33939687500001</v>
      </c>
      <c r="O485" s="118">
        <v>113.87407291666671</v>
      </c>
      <c r="P485" s="118">
        <v>5.4873958333333347E-2</v>
      </c>
      <c r="Q485" s="118">
        <v>3.8732927083333341E-2</v>
      </c>
      <c r="R485" s="118">
        <v>9.3177166666666658E-2</v>
      </c>
      <c r="S485" s="118">
        <v>10641.724966666659</v>
      </c>
      <c r="T485" s="118">
        <v>6996.0209114583349</v>
      </c>
      <c r="U485" s="118">
        <v>2162.5819020833351</v>
      </c>
      <c r="V485" s="118"/>
      <c r="W485" s="118">
        <v>0.60462083333333327</v>
      </c>
      <c r="X485" s="118">
        <v>2.6668489583333339</v>
      </c>
      <c r="Y485" s="118">
        <v>2.5116499999999999</v>
      </c>
      <c r="Z485" s="118">
        <v>81.662624999999991</v>
      </c>
      <c r="AA485" s="118">
        <v>116.45555</v>
      </c>
      <c r="AB485" s="118">
        <v>58.44585</v>
      </c>
      <c r="AC485" s="118">
        <v>0.19355</v>
      </c>
      <c r="AD485" s="118">
        <v>0.10738725</v>
      </c>
      <c r="AE485" s="118">
        <v>0.124831</v>
      </c>
      <c r="AF485" s="118">
        <v>10639.323249999999</v>
      </c>
      <c r="AG485" s="118">
        <v>5906.9245499999997</v>
      </c>
      <c r="AH485" s="118">
        <v>928.82674999999995</v>
      </c>
      <c r="AI485" s="118"/>
      <c r="AJ485" s="118">
        <v>0.45790000000000008</v>
      </c>
      <c r="AK485" s="118">
        <v>3.9036249999999999</v>
      </c>
    </row>
    <row r="486" spans="1:37" x14ac:dyDescent="0.35">
      <c r="A486" s="101" t="s">
        <v>180</v>
      </c>
      <c r="B486" s="13">
        <v>4</v>
      </c>
      <c r="C486" s="76" t="s">
        <v>46</v>
      </c>
      <c r="D486" s="76">
        <v>2</v>
      </c>
      <c r="E486" s="13">
        <v>3141</v>
      </c>
      <c r="F486" s="13">
        <v>3142</v>
      </c>
      <c r="G486" s="99" t="str">
        <f t="shared" si="24"/>
        <v>R61S4</v>
      </c>
      <c r="H486" s="99">
        <f t="array" ref="H486">MIN(IF($G$2:$G$523 = G486,$E$2:$E$523,""))</f>
        <v>3119.3</v>
      </c>
      <c r="I486" s="99">
        <f t="array" ref="I486">MAX(IF($G$2:$G$523 = G486,$F$2:$F$523,""))</f>
        <v>3148.3</v>
      </c>
      <c r="J486" s="99" t="str">
        <f t="shared" si="22"/>
        <v>R61</v>
      </c>
      <c r="L486" s="118">
        <v>2.6173781250000001</v>
      </c>
      <c r="M486" s="118">
        <v>78.441852083333359</v>
      </c>
      <c r="N486" s="118">
        <v>147.33939687500001</v>
      </c>
      <c r="O486" s="118">
        <v>113.87407291666671</v>
      </c>
      <c r="P486" s="118">
        <v>5.4873958333333347E-2</v>
      </c>
      <c r="Q486" s="118">
        <v>3.8732927083333341E-2</v>
      </c>
      <c r="R486" s="118">
        <v>9.3177166666666658E-2</v>
      </c>
      <c r="S486" s="118">
        <v>10641.724966666659</v>
      </c>
      <c r="T486" s="118">
        <v>6996.0209114583349</v>
      </c>
      <c r="U486" s="118">
        <v>2162.5819020833351</v>
      </c>
      <c r="V486" s="118"/>
      <c r="W486" s="118">
        <v>0.60462083333333327</v>
      </c>
      <c r="X486" s="118">
        <v>2.6668489583333339</v>
      </c>
      <c r="Y486" s="118">
        <v>2.5228000000000002</v>
      </c>
      <c r="Z486" s="118">
        <v>70.30619999999999</v>
      </c>
      <c r="AA486" s="118">
        <v>120.1691666666667</v>
      </c>
      <c r="AB486" s="118">
        <v>63.303199999999997</v>
      </c>
      <c r="AC486" s="118">
        <v>0.1487</v>
      </c>
      <c r="AD486" s="118">
        <v>7.8162666666666658E-2</v>
      </c>
      <c r="AE486" s="118">
        <v>0.1029286666666667</v>
      </c>
      <c r="AF486" s="118">
        <v>10693.55956666667</v>
      </c>
      <c r="AG486" s="118">
        <v>6589.8520333333336</v>
      </c>
      <c r="AH486" s="118">
        <v>1318.099366666667</v>
      </c>
      <c r="AI486" s="118"/>
      <c r="AJ486" s="118">
        <v>0.52726666666666666</v>
      </c>
      <c r="AK486" s="118">
        <v>3.6183666666666672</v>
      </c>
    </row>
    <row r="487" spans="1:37" x14ac:dyDescent="0.35">
      <c r="A487" s="101" t="s">
        <v>180</v>
      </c>
      <c r="B487" s="13">
        <v>4</v>
      </c>
      <c r="C487" s="76" t="s">
        <v>46</v>
      </c>
      <c r="D487" s="76">
        <v>3</v>
      </c>
      <c r="E487" s="13">
        <v>3147.3</v>
      </c>
      <c r="F487" s="13">
        <v>3148.3</v>
      </c>
      <c r="G487" s="99" t="str">
        <f t="shared" si="24"/>
        <v>R61S4</v>
      </c>
      <c r="H487" s="99">
        <f t="array" ref="H487">MIN(IF($G$2:$G$523 = G487,$E$2:$E$523,""))</f>
        <v>3119.3</v>
      </c>
      <c r="I487" s="99">
        <f t="array" ref="I487">MAX(IF($G$2:$G$523 = G487,$F$2:$F$523,""))</f>
        <v>3148.3</v>
      </c>
      <c r="J487" s="99" t="str">
        <f t="shared" si="22"/>
        <v>R61</v>
      </c>
      <c r="L487" s="118">
        <v>2.6173781250000001</v>
      </c>
      <c r="M487" s="118">
        <v>78.441852083333359</v>
      </c>
      <c r="N487" s="118">
        <v>147.33939687500001</v>
      </c>
      <c r="O487" s="118">
        <v>113.87407291666671</v>
      </c>
      <c r="P487" s="118">
        <v>5.4873958333333347E-2</v>
      </c>
      <c r="Q487" s="118">
        <v>3.8732927083333341E-2</v>
      </c>
      <c r="R487" s="118">
        <v>9.3177166666666658E-2</v>
      </c>
      <c r="S487" s="118">
        <v>10641.724966666659</v>
      </c>
      <c r="T487" s="118">
        <v>6996.0209114583349</v>
      </c>
      <c r="U487" s="118">
        <v>2162.5819020833351</v>
      </c>
      <c r="V487" s="118"/>
      <c r="W487" s="118">
        <v>0.60462083333333327</v>
      </c>
      <c r="X487" s="118">
        <v>2.6668489583333339</v>
      </c>
      <c r="Y487" s="118">
        <v>2.5961500000000002</v>
      </c>
      <c r="Z487" s="118">
        <v>73.805750000000003</v>
      </c>
      <c r="AA487" s="118">
        <v>130.31479999999999</v>
      </c>
      <c r="AB487" s="118">
        <v>99.564574999999991</v>
      </c>
      <c r="AC487" s="118">
        <v>0.12317500000000001</v>
      </c>
      <c r="AD487" s="118">
        <v>6.2038250000000003E-2</v>
      </c>
      <c r="AE487" s="118">
        <v>0.11476074999999999</v>
      </c>
      <c r="AF487" s="118">
        <v>10714.495849999999</v>
      </c>
      <c r="AG487" s="118">
        <v>6678.4224999999997</v>
      </c>
      <c r="AH487" s="118">
        <v>1682.700675</v>
      </c>
      <c r="AI487" s="118"/>
      <c r="AJ487" s="118">
        <v>0.50017500000000004</v>
      </c>
      <c r="AK487" s="118">
        <v>3.567475</v>
      </c>
    </row>
    <row r="488" spans="1:37" x14ac:dyDescent="0.35">
      <c r="A488" s="101" t="s">
        <v>180</v>
      </c>
      <c r="B488" s="13">
        <v>3</v>
      </c>
      <c r="C488" s="76" t="s">
        <v>46</v>
      </c>
      <c r="D488" s="76">
        <v>1</v>
      </c>
      <c r="E488" s="13">
        <v>3166.5</v>
      </c>
      <c r="F488" s="13">
        <v>3167.3</v>
      </c>
      <c r="G488" s="99" t="str">
        <f t="shared" si="24"/>
        <v>R61S3</v>
      </c>
      <c r="H488" s="99">
        <f t="array" ref="H488">MIN(IF($G$2:$G$523 = G488,$E$2:$E$523,""))</f>
        <v>3166.5</v>
      </c>
      <c r="I488" s="99">
        <f t="array" ref="I488">MAX(IF($G$2:$G$523 = G488,$F$2:$F$523,""))</f>
        <v>3210.2</v>
      </c>
      <c r="J488" s="99" t="str">
        <f t="shared" si="22"/>
        <v>R61</v>
      </c>
      <c r="L488" s="118">
        <v>2.673047916666667</v>
      </c>
      <c r="M488" s="118">
        <v>63.945061805555532</v>
      </c>
      <c r="N488" s="118">
        <v>121.4806409722223</v>
      </c>
      <c r="O488" s="118">
        <v>53.319517361111117</v>
      </c>
      <c r="P488" s="118">
        <v>6.5890972222222219E-2</v>
      </c>
      <c r="Q488" s="118">
        <v>3.0997923611111131E-2</v>
      </c>
      <c r="R488" s="118">
        <v>6.5441881944444405E-2</v>
      </c>
      <c r="S488" s="118">
        <v>10855.97185138888</v>
      </c>
      <c r="T488" s="118">
        <v>7145.5801131944436</v>
      </c>
      <c r="U488" s="118">
        <v>2341.044229861111</v>
      </c>
      <c r="V488" s="118"/>
      <c r="W488" s="118">
        <v>0.77829652777777725</v>
      </c>
      <c r="X488" s="118">
        <v>4.6620222222222214</v>
      </c>
      <c r="Y488" s="118">
        <v>2.5408333333333331</v>
      </c>
      <c r="Z488" s="118">
        <v>64.58356666666667</v>
      </c>
      <c r="AA488" s="118">
        <v>110.3635</v>
      </c>
      <c r="AB488" s="118">
        <v>66.640133333333338</v>
      </c>
      <c r="AC488" s="118">
        <v>0.11403333333333331</v>
      </c>
      <c r="AD488" s="118">
        <v>6.4918333333333342E-2</v>
      </c>
      <c r="AE488" s="118">
        <v>8.5093666666666665E-2</v>
      </c>
      <c r="AF488" s="118">
        <v>10796.554700000001</v>
      </c>
      <c r="AG488" s="118">
        <v>6585.1443666666664</v>
      </c>
      <c r="AH488" s="118">
        <v>1541.657833333333</v>
      </c>
      <c r="AI488" s="118"/>
      <c r="AJ488" s="118">
        <v>0.63236666666666663</v>
      </c>
      <c r="AK488" s="118">
        <v>4.7745000000000006</v>
      </c>
    </row>
    <row r="489" spans="1:37" x14ac:dyDescent="0.35">
      <c r="A489" s="101" t="s">
        <v>180</v>
      </c>
      <c r="B489" s="13">
        <v>3</v>
      </c>
      <c r="C489" s="76" t="s">
        <v>46</v>
      </c>
      <c r="D489" s="76">
        <v>2</v>
      </c>
      <c r="E489" s="13">
        <v>3179</v>
      </c>
      <c r="F489" s="13">
        <v>3179.8</v>
      </c>
      <c r="G489" s="99" t="str">
        <f t="shared" si="24"/>
        <v>R61S3</v>
      </c>
      <c r="H489" s="99">
        <f t="array" ref="H489">MIN(IF($G$2:$G$523 = G489,$E$2:$E$523,""))</f>
        <v>3166.5</v>
      </c>
      <c r="I489" s="99">
        <f t="array" ref="I489">MAX(IF($G$2:$G$523 = G489,$F$2:$F$523,""))</f>
        <v>3210.2</v>
      </c>
      <c r="J489" s="99" t="str">
        <f t="shared" si="22"/>
        <v>R61</v>
      </c>
      <c r="L489" s="118">
        <v>2.673047916666667</v>
      </c>
      <c r="M489" s="118">
        <v>63.945061805555532</v>
      </c>
      <c r="N489" s="118">
        <v>121.4806409722223</v>
      </c>
      <c r="O489" s="118">
        <v>53.319517361111117</v>
      </c>
      <c r="P489" s="118">
        <v>6.5890972222222219E-2</v>
      </c>
      <c r="Q489" s="118">
        <v>3.0997923611111131E-2</v>
      </c>
      <c r="R489" s="118">
        <v>6.5441881944444405E-2</v>
      </c>
      <c r="S489" s="118">
        <v>10855.97185138888</v>
      </c>
      <c r="T489" s="118">
        <v>7145.5801131944436</v>
      </c>
      <c r="U489" s="118">
        <v>2341.044229861111</v>
      </c>
      <c r="V489" s="118"/>
      <c r="W489" s="118">
        <v>0.77829652777777725</v>
      </c>
      <c r="X489" s="118">
        <v>4.6620222222222214</v>
      </c>
      <c r="Y489" s="118">
        <v>2.6547000000000001</v>
      </c>
      <c r="Z489" s="118">
        <v>85.03276666666666</v>
      </c>
      <c r="AA489" s="118">
        <v>166.93199999999999</v>
      </c>
      <c r="AB489" s="118">
        <v>157.1506</v>
      </c>
      <c r="AC489" s="118">
        <v>0.45986666666666659</v>
      </c>
      <c r="AD489" s="118">
        <v>0.11856366666666671</v>
      </c>
      <c r="AE489" s="118">
        <v>0.16630166666666671</v>
      </c>
      <c r="AF489" s="118">
        <v>10796.2435</v>
      </c>
      <c r="AG489" s="118">
        <v>7607.8226000000004</v>
      </c>
      <c r="AH489" s="118">
        <v>846.35036666666667</v>
      </c>
      <c r="AI489" s="118"/>
      <c r="AJ489" s="118">
        <v>0.36323333333333341</v>
      </c>
      <c r="AK489" s="118">
        <v>2.164133333333333</v>
      </c>
    </row>
    <row r="490" spans="1:37" x14ac:dyDescent="0.35">
      <c r="A490" s="101" t="s">
        <v>180</v>
      </c>
      <c r="B490" s="13">
        <v>3</v>
      </c>
      <c r="C490" s="76" t="s">
        <v>46</v>
      </c>
      <c r="D490" s="76">
        <v>3</v>
      </c>
      <c r="E490" s="13">
        <v>3194</v>
      </c>
      <c r="F490" s="13">
        <v>3194.8</v>
      </c>
      <c r="G490" s="99" t="str">
        <f t="shared" si="24"/>
        <v>R61S3</v>
      </c>
      <c r="H490" s="99">
        <f t="array" ref="H490">MIN(IF($G$2:$G$523 = G490,$E$2:$E$523,""))</f>
        <v>3166.5</v>
      </c>
      <c r="I490" s="99">
        <f t="array" ref="I490">MAX(IF($G$2:$G$523 = G490,$F$2:$F$523,""))</f>
        <v>3210.2</v>
      </c>
      <c r="J490" s="99" t="str">
        <f t="shared" si="22"/>
        <v>R61</v>
      </c>
      <c r="L490" s="118">
        <v>2.673047916666667</v>
      </c>
      <c r="M490" s="118">
        <v>63.945061805555532</v>
      </c>
      <c r="N490" s="118">
        <v>121.4806409722223</v>
      </c>
      <c r="O490" s="118">
        <v>53.319517361111117</v>
      </c>
      <c r="P490" s="118">
        <v>6.5890972222222219E-2</v>
      </c>
      <c r="Q490" s="118">
        <v>3.0997923611111131E-2</v>
      </c>
      <c r="R490" s="118">
        <v>6.5441881944444405E-2</v>
      </c>
      <c r="S490" s="118">
        <v>10855.97185138888</v>
      </c>
      <c r="T490" s="118">
        <v>7145.5801131944436</v>
      </c>
      <c r="U490" s="118">
        <v>2341.044229861111</v>
      </c>
      <c r="V490" s="118"/>
      <c r="W490" s="118">
        <v>0.77829652777777725</v>
      </c>
      <c r="X490" s="118">
        <v>4.6620222222222214</v>
      </c>
      <c r="Y490" s="118">
        <v>2.6295999999999999</v>
      </c>
      <c r="Z490" s="118">
        <v>62.950650000000003</v>
      </c>
      <c r="AA490" s="118">
        <v>117.81385</v>
      </c>
      <c r="AB490" s="118">
        <v>21.720050000000001</v>
      </c>
      <c r="AC490" s="118">
        <v>7.2699999999999987E-2</v>
      </c>
      <c r="AD490" s="118">
        <v>3.2673500000000001E-2</v>
      </c>
      <c r="AE490" s="118">
        <v>9.9320500000000006E-2</v>
      </c>
      <c r="AF490" s="118">
        <v>10877.416999999999</v>
      </c>
      <c r="AG490" s="118">
        <v>7212.6947999999993</v>
      </c>
      <c r="AH490" s="118">
        <v>2197.3187499999999</v>
      </c>
      <c r="AI490" s="118"/>
      <c r="AJ490" s="118">
        <v>0.59670000000000001</v>
      </c>
      <c r="AK490" s="118">
        <v>4.1555499999999999</v>
      </c>
    </row>
    <row r="491" spans="1:37" x14ac:dyDescent="0.35">
      <c r="A491" s="101" t="s">
        <v>180</v>
      </c>
      <c r="B491" s="13">
        <v>3</v>
      </c>
      <c r="C491" s="76" t="s">
        <v>46</v>
      </c>
      <c r="D491" s="76">
        <v>4</v>
      </c>
      <c r="E491" s="13">
        <v>3209.6</v>
      </c>
      <c r="F491" s="13">
        <v>3210.2</v>
      </c>
      <c r="G491" s="99" t="str">
        <f t="shared" si="24"/>
        <v>R61S3</v>
      </c>
      <c r="H491" s="99">
        <f t="array" ref="H491">MIN(IF($G$2:$G$523 = G491,$E$2:$E$523,""))</f>
        <v>3166.5</v>
      </c>
      <c r="I491" s="99">
        <f t="array" ref="I491">MAX(IF($G$2:$G$523 = G491,$F$2:$F$523,""))</f>
        <v>3210.2</v>
      </c>
      <c r="J491" s="99" t="str">
        <f t="shared" si="22"/>
        <v>R61</v>
      </c>
      <c r="L491" s="118">
        <v>2.673047916666667</v>
      </c>
      <c r="M491" s="118">
        <v>63.945061805555532</v>
      </c>
      <c r="N491" s="118">
        <v>121.4806409722223</v>
      </c>
      <c r="O491" s="118">
        <v>53.319517361111117</v>
      </c>
      <c r="P491" s="118">
        <v>6.5890972222222219E-2</v>
      </c>
      <c r="Q491" s="118">
        <v>3.0997923611111131E-2</v>
      </c>
      <c r="R491" s="118">
        <v>6.5441881944444405E-2</v>
      </c>
      <c r="S491" s="118">
        <v>10855.97185138888</v>
      </c>
      <c r="T491" s="118">
        <v>7145.5801131944436</v>
      </c>
      <c r="U491" s="118">
        <v>2341.044229861111</v>
      </c>
      <c r="V491" s="118"/>
      <c r="W491" s="118">
        <v>0.77829652777777725</v>
      </c>
      <c r="X491" s="118">
        <v>4.6620222222222214</v>
      </c>
      <c r="Y491" s="118">
        <v>2.7902499999999999</v>
      </c>
      <c r="Z491" s="118">
        <v>54.195349999999998</v>
      </c>
      <c r="AA491" s="118">
        <v>112.9496</v>
      </c>
      <c r="AB491" s="118">
        <v>55.61</v>
      </c>
      <c r="AC491" s="118">
        <v>0</v>
      </c>
      <c r="AD491" s="118">
        <v>6.7000000000000002E-5</v>
      </c>
      <c r="AE491" s="118">
        <v>2.1900000000000001E-4</v>
      </c>
      <c r="AF491" s="118">
        <v>10931.771500000001</v>
      </c>
      <c r="AG491" s="118">
        <v>7392.4255499999999</v>
      </c>
      <c r="AH491" s="118">
        <v>3077.3376499999999</v>
      </c>
      <c r="AI491" s="118"/>
      <c r="AJ491" s="118">
        <v>0.99995000000000001</v>
      </c>
      <c r="AK491" s="118">
        <v>6.1677499999999998</v>
      </c>
    </row>
    <row r="492" spans="1:37" x14ac:dyDescent="0.35">
      <c r="A492" s="101" t="s">
        <v>180</v>
      </c>
      <c r="B492" s="13">
        <v>2</v>
      </c>
      <c r="C492" s="76" t="s">
        <v>45</v>
      </c>
      <c r="D492" s="76">
        <v>1</v>
      </c>
      <c r="E492" s="13">
        <v>3232.6</v>
      </c>
      <c r="F492" s="13">
        <v>3233.4</v>
      </c>
      <c r="G492" s="99" t="str">
        <f t="shared" si="24"/>
        <v>R61S2</v>
      </c>
      <c r="H492" s="99">
        <f t="array" ref="H492">MIN(IF($G$2:$G$523 = G492,$E$2:$E$523,""))</f>
        <v>3232.6</v>
      </c>
      <c r="I492" s="99">
        <f t="array" ref="I492">MAX(IF($G$2:$G$523 = G492,$F$2:$F$523,""))</f>
        <v>3292.8</v>
      </c>
      <c r="J492" s="99" t="str">
        <f t="shared" si="22"/>
        <v>R61</v>
      </c>
      <c r="L492" s="118">
        <v>2.762084848484847</v>
      </c>
      <c r="M492" s="118">
        <v>66.472033333333329</v>
      </c>
      <c r="N492" s="118">
        <v>125.1750186868686</v>
      </c>
      <c r="O492" s="118">
        <v>27.106616161616159</v>
      </c>
      <c r="P492" s="118">
        <v>2.0118686868686859E-2</v>
      </c>
      <c r="Q492" s="118">
        <v>2.3104005050505069E-2</v>
      </c>
      <c r="R492" s="118">
        <v>7.5878166666666677E-2</v>
      </c>
      <c r="S492" s="118">
        <v>11147.494220707071</v>
      </c>
      <c r="T492" s="118">
        <v>7385.6643237373764</v>
      </c>
      <c r="U492" s="118">
        <v>2494.7867924242428</v>
      </c>
      <c r="V492" s="118"/>
      <c r="W492" s="118">
        <v>0.83199040404040425</v>
      </c>
      <c r="X492" s="118">
        <v>4.2451303030303027</v>
      </c>
      <c r="Y492" s="118">
        <v>2.6394333333333329</v>
      </c>
      <c r="Z492" s="118">
        <v>71.49166666666666</v>
      </c>
      <c r="AA492" s="118">
        <v>132.36783333333329</v>
      </c>
      <c r="AB492" s="118">
        <v>33.773600000000002</v>
      </c>
      <c r="AC492" s="118">
        <v>0.16470000000000001</v>
      </c>
      <c r="AD492" s="118">
        <v>5.2657333333333327E-2</v>
      </c>
      <c r="AE492" s="118">
        <v>0.1119143333333333</v>
      </c>
      <c r="AF492" s="118">
        <v>11033.326833333331</v>
      </c>
      <c r="AG492" s="118">
        <v>7239.0755333333327</v>
      </c>
      <c r="AH492" s="118">
        <v>1796.4404</v>
      </c>
      <c r="AI492" s="118"/>
      <c r="AJ492" s="118">
        <v>0.49843333333333328</v>
      </c>
      <c r="AK492" s="118">
        <v>3.2061333333333342</v>
      </c>
    </row>
    <row r="493" spans="1:37" x14ac:dyDescent="0.35">
      <c r="A493" s="101" t="s">
        <v>180</v>
      </c>
      <c r="B493" s="13">
        <v>2</v>
      </c>
      <c r="C493" s="76" t="s">
        <v>45</v>
      </c>
      <c r="D493" s="76">
        <v>2</v>
      </c>
      <c r="E493" s="13">
        <v>3259.8</v>
      </c>
      <c r="F493" s="13">
        <v>3260.6</v>
      </c>
      <c r="G493" s="99" t="str">
        <f t="shared" si="24"/>
        <v>R61S2</v>
      </c>
      <c r="H493" s="99">
        <f t="array" ref="H493">MIN(IF($G$2:$G$523 = G493,$E$2:$E$523,""))</f>
        <v>3232.6</v>
      </c>
      <c r="I493" s="99">
        <f t="array" ref="I493">MAX(IF($G$2:$G$523 = G493,$F$2:$F$523,""))</f>
        <v>3292.8</v>
      </c>
      <c r="J493" s="99" t="str">
        <f t="shared" si="22"/>
        <v>R61</v>
      </c>
      <c r="L493" s="118">
        <v>2.762084848484847</v>
      </c>
      <c r="M493" s="118">
        <v>66.472033333333329</v>
      </c>
      <c r="N493" s="118">
        <v>125.1750186868686</v>
      </c>
      <c r="O493" s="118">
        <v>27.106616161616159</v>
      </c>
      <c r="P493" s="118">
        <v>2.0118686868686859E-2</v>
      </c>
      <c r="Q493" s="118">
        <v>2.3104005050505069E-2</v>
      </c>
      <c r="R493" s="118">
        <v>7.5878166666666677E-2</v>
      </c>
      <c r="S493" s="118">
        <v>11147.494220707071</v>
      </c>
      <c r="T493" s="118">
        <v>7385.6643237373764</v>
      </c>
      <c r="U493" s="118">
        <v>2494.7867924242428</v>
      </c>
      <c r="V493" s="118"/>
      <c r="W493" s="118">
        <v>0.83199040404040425</v>
      </c>
      <c r="X493" s="118">
        <v>4.2451303030303027</v>
      </c>
      <c r="Y493" s="118">
        <v>2.6797</v>
      </c>
      <c r="Z493" s="118">
        <v>72.685066666666657</v>
      </c>
      <c r="AA493" s="118">
        <v>128.9984666666667</v>
      </c>
      <c r="AB493" s="118">
        <v>19.88303333333333</v>
      </c>
      <c r="AC493" s="118">
        <v>0.18043333333333331</v>
      </c>
      <c r="AD493" s="118">
        <v>5.6022666666666672E-2</v>
      </c>
      <c r="AE493" s="118">
        <v>0.11767900000000001</v>
      </c>
      <c r="AF493" s="118">
        <v>11148.09733333333</v>
      </c>
      <c r="AG493" s="118">
        <v>7160.8339999999998</v>
      </c>
      <c r="AH493" s="118">
        <v>1702.077666666667</v>
      </c>
      <c r="AI493" s="118"/>
      <c r="AJ493" s="118">
        <v>0.47289999999999999</v>
      </c>
      <c r="AK493" s="118">
        <v>3.5632333333333328</v>
      </c>
    </row>
    <row r="494" spans="1:37" x14ac:dyDescent="0.35">
      <c r="A494" s="101" t="s">
        <v>180</v>
      </c>
      <c r="B494" s="13">
        <v>2</v>
      </c>
      <c r="C494" s="76" t="s">
        <v>45</v>
      </c>
      <c r="D494" s="76">
        <v>3</v>
      </c>
      <c r="E494" s="13">
        <v>3278.6</v>
      </c>
      <c r="F494" s="13">
        <v>3279.2</v>
      </c>
      <c r="G494" s="99" t="str">
        <f t="shared" si="24"/>
        <v>R61S2</v>
      </c>
      <c r="H494" s="99">
        <f t="array" ref="H494">MIN(IF($G$2:$G$523 = G494,$E$2:$E$523,""))</f>
        <v>3232.6</v>
      </c>
      <c r="I494" s="99">
        <f t="array" ref="I494">MAX(IF($G$2:$G$523 = G494,$F$2:$F$523,""))</f>
        <v>3292.8</v>
      </c>
      <c r="J494" s="99" t="str">
        <f t="shared" si="22"/>
        <v>R61</v>
      </c>
      <c r="L494" s="118">
        <v>2.762084848484847</v>
      </c>
      <c r="M494" s="118">
        <v>66.472033333333329</v>
      </c>
      <c r="N494" s="118">
        <v>125.1750186868686</v>
      </c>
      <c r="O494" s="118">
        <v>27.106616161616159</v>
      </c>
      <c r="P494" s="118">
        <v>2.0118686868686859E-2</v>
      </c>
      <c r="Q494" s="118">
        <v>2.3104005050505069E-2</v>
      </c>
      <c r="R494" s="118">
        <v>7.5878166666666677E-2</v>
      </c>
      <c r="S494" s="118">
        <v>11147.494220707071</v>
      </c>
      <c r="T494" s="118">
        <v>7385.6643237373764</v>
      </c>
      <c r="U494" s="118">
        <v>2494.7867924242428</v>
      </c>
      <c r="V494" s="118"/>
      <c r="W494" s="118">
        <v>0.83199040404040425</v>
      </c>
      <c r="X494" s="118">
        <v>4.2451303030303027</v>
      </c>
      <c r="Y494" s="118">
        <v>2.8280500000000002</v>
      </c>
      <c r="Z494" s="118">
        <v>62.97045</v>
      </c>
      <c r="AA494" s="118">
        <v>114.92529999999999</v>
      </c>
      <c r="AB494" s="118">
        <v>29.913650000000001</v>
      </c>
      <c r="AC494" s="118">
        <v>0.13944999999999999</v>
      </c>
      <c r="AD494" s="118">
        <v>4.6457499999999999E-2</v>
      </c>
      <c r="AE494" s="118">
        <v>0.10038800000000001</v>
      </c>
      <c r="AF494" s="118">
        <v>11239.792949999999</v>
      </c>
      <c r="AG494" s="118">
        <v>6861.3166999999994</v>
      </c>
      <c r="AH494" s="118">
        <v>1892.181</v>
      </c>
      <c r="AI494" s="118"/>
      <c r="AJ494" s="118">
        <v>0.53935</v>
      </c>
      <c r="AK494" s="118">
        <v>5.0830000000000002</v>
      </c>
    </row>
    <row r="495" spans="1:37" x14ac:dyDescent="0.35">
      <c r="A495" s="101" t="s">
        <v>180</v>
      </c>
      <c r="B495" s="13">
        <v>2</v>
      </c>
      <c r="C495" s="76" t="s">
        <v>45</v>
      </c>
      <c r="D495" s="76">
        <v>4</v>
      </c>
      <c r="E495" s="13">
        <v>3292</v>
      </c>
      <c r="F495" s="13">
        <v>3292.8</v>
      </c>
      <c r="G495" s="99" t="str">
        <f t="shared" si="24"/>
        <v>R61S2</v>
      </c>
      <c r="H495" s="99">
        <f t="array" ref="H495">MIN(IF($G$2:$G$523 = G495,$E$2:$E$523,""))</f>
        <v>3232.6</v>
      </c>
      <c r="I495" s="99">
        <f t="array" ref="I495">MAX(IF($G$2:$G$523 = G495,$F$2:$F$523,""))</f>
        <v>3292.8</v>
      </c>
      <c r="J495" s="99" t="str">
        <f t="shared" si="22"/>
        <v>R61</v>
      </c>
      <c r="L495" s="118">
        <v>2.762084848484847</v>
      </c>
      <c r="M495" s="118">
        <v>66.472033333333329</v>
      </c>
      <c r="N495" s="118">
        <v>125.1750186868686</v>
      </c>
      <c r="O495" s="118">
        <v>27.106616161616159</v>
      </c>
      <c r="P495" s="118">
        <v>2.0118686868686859E-2</v>
      </c>
      <c r="Q495" s="118">
        <v>2.3104005050505069E-2</v>
      </c>
      <c r="R495" s="118">
        <v>7.5878166666666677E-2</v>
      </c>
      <c r="S495" s="118">
        <v>11147.494220707071</v>
      </c>
      <c r="T495" s="118">
        <v>7385.6643237373764</v>
      </c>
      <c r="U495" s="118">
        <v>2494.7867924242428</v>
      </c>
      <c r="V495" s="118"/>
      <c r="W495" s="118">
        <v>0.83199040404040425</v>
      </c>
      <c r="X495" s="118">
        <v>4.2451303030303027</v>
      </c>
      <c r="Y495" s="118">
        <v>2.7843666666666671</v>
      </c>
      <c r="Z495" s="118">
        <v>62.143099999999997</v>
      </c>
      <c r="AA495" s="118">
        <v>113.6945666666667</v>
      </c>
      <c r="AB495" s="118">
        <v>25.878766666666671</v>
      </c>
      <c r="AC495" s="118">
        <v>7.3666666666666672E-3</v>
      </c>
      <c r="AD495" s="118">
        <v>3.3771000000000002E-2</v>
      </c>
      <c r="AE495" s="118">
        <v>8.6332666666666669E-2</v>
      </c>
      <c r="AF495" s="118">
        <v>11289.319299999999</v>
      </c>
      <c r="AG495" s="118">
        <v>6982.2078333333338</v>
      </c>
      <c r="AH495" s="118">
        <v>2171.5885333333331</v>
      </c>
      <c r="AI495" s="118"/>
      <c r="AJ495" s="118">
        <v>0.64903333333333324</v>
      </c>
      <c r="AK495" s="118">
        <v>5.0945333333333336</v>
      </c>
    </row>
    <row r="496" spans="1:37" x14ac:dyDescent="0.35">
      <c r="A496" s="101" t="s">
        <v>180</v>
      </c>
      <c r="B496" s="13">
        <v>1</v>
      </c>
      <c r="C496" s="76" t="s">
        <v>45</v>
      </c>
      <c r="D496" s="76">
        <v>1</v>
      </c>
      <c r="E496" s="13">
        <v>3323.8</v>
      </c>
      <c r="F496" s="13">
        <v>3324.8</v>
      </c>
      <c r="G496" s="99" t="str">
        <f t="shared" si="24"/>
        <v>R61S1</v>
      </c>
      <c r="H496" s="99">
        <f t="array" ref="H496">MIN(IF($G$2:$G$523 = G496,$E$2:$E$523,""))</f>
        <v>3323.8</v>
      </c>
      <c r="I496" s="99">
        <f t="array" ref="I496">MAX(IF($G$2:$G$523 = G496,$F$2:$F$523,""))</f>
        <v>3363</v>
      </c>
      <c r="J496" s="99" t="str">
        <f t="shared" si="22"/>
        <v>R61</v>
      </c>
      <c r="L496" s="118">
        <v>2.8599945736434109</v>
      </c>
      <c r="M496" s="118">
        <v>55.310548837209318</v>
      </c>
      <c r="N496" s="118">
        <v>103.01551860465121</v>
      </c>
      <c r="O496" s="118">
        <v>41.849297674418608</v>
      </c>
      <c r="P496" s="118">
        <v>2.546201550387598E-2</v>
      </c>
      <c r="Q496" s="118">
        <v>2.0856356589147279E-2</v>
      </c>
      <c r="R496" s="118">
        <v>4.1223232558139547E-2</v>
      </c>
      <c r="S496" s="118">
        <v>11481.004397674409</v>
      </c>
      <c r="T496" s="118">
        <v>7328.622539534882</v>
      </c>
      <c r="U496" s="118">
        <v>2532.5051550387611</v>
      </c>
      <c r="V496" s="118"/>
      <c r="W496" s="118">
        <v>0.88661627906976781</v>
      </c>
      <c r="X496" s="118">
        <v>7.6574666666666662</v>
      </c>
      <c r="Y496" s="118">
        <v>2.6668249999999998</v>
      </c>
      <c r="Z496" s="118">
        <v>66.950975</v>
      </c>
      <c r="AA496" s="118">
        <v>130.51377500000001</v>
      </c>
      <c r="AB496" s="118">
        <v>32.003700000000002</v>
      </c>
      <c r="AC496" s="118">
        <v>0.12655</v>
      </c>
      <c r="AD496" s="118">
        <v>5.4465749999999993E-2</v>
      </c>
      <c r="AE496" s="118">
        <v>9.1640250000000006E-2</v>
      </c>
      <c r="AF496" s="118">
        <v>11391.555425</v>
      </c>
      <c r="AG496" s="118">
        <v>7551.3545000000004</v>
      </c>
      <c r="AH496" s="118">
        <v>1730.915125</v>
      </c>
      <c r="AI496" s="118"/>
      <c r="AJ496" s="118">
        <v>0.58574999999999999</v>
      </c>
      <c r="AK496" s="118">
        <v>3.70295</v>
      </c>
    </row>
    <row r="497" spans="1:37" x14ac:dyDescent="0.35">
      <c r="A497" s="101" t="s">
        <v>180</v>
      </c>
      <c r="B497" s="13">
        <v>1</v>
      </c>
      <c r="C497" s="76" t="s">
        <v>45</v>
      </c>
      <c r="D497" s="76">
        <v>2</v>
      </c>
      <c r="E497" s="13">
        <v>3349.2</v>
      </c>
      <c r="F497" s="13">
        <v>3350</v>
      </c>
      <c r="G497" s="99" t="str">
        <f t="shared" si="24"/>
        <v>R61S1</v>
      </c>
      <c r="H497" s="99">
        <f t="array" ref="H497">MIN(IF($G$2:$G$523 = G497,$E$2:$E$523,""))</f>
        <v>3323.8</v>
      </c>
      <c r="I497" s="99">
        <f t="array" ref="I497">MAX(IF($G$2:$G$523 = G497,$F$2:$F$523,""))</f>
        <v>3363</v>
      </c>
      <c r="J497" s="99" t="str">
        <f t="shared" si="22"/>
        <v>R61</v>
      </c>
      <c r="L497" s="118">
        <v>2.8599945736434109</v>
      </c>
      <c r="M497" s="118">
        <v>55.310548837209318</v>
      </c>
      <c r="N497" s="118">
        <v>103.01551860465121</v>
      </c>
      <c r="O497" s="118">
        <v>41.849297674418608</v>
      </c>
      <c r="P497" s="118">
        <v>2.546201550387598E-2</v>
      </c>
      <c r="Q497" s="118">
        <v>2.0856356589147279E-2</v>
      </c>
      <c r="R497" s="118">
        <v>4.1223232558139547E-2</v>
      </c>
      <c r="S497" s="118">
        <v>11481.004397674409</v>
      </c>
      <c r="T497" s="118">
        <v>7328.622539534882</v>
      </c>
      <c r="U497" s="118">
        <v>2532.5051550387611</v>
      </c>
      <c r="V497" s="118"/>
      <c r="W497" s="118">
        <v>0.88661627906976781</v>
      </c>
      <c r="X497" s="118">
        <v>7.6574666666666662</v>
      </c>
      <c r="Y497" s="118">
        <v>2.4327999999999999</v>
      </c>
      <c r="Z497" s="118">
        <v>63.258249999999997</v>
      </c>
      <c r="AA497" s="118">
        <v>125.99720000000001</v>
      </c>
      <c r="AB497" s="118">
        <v>27.073799999999999</v>
      </c>
      <c r="AC497" s="118">
        <v>0.1326</v>
      </c>
      <c r="AD497" s="118">
        <v>6.6180500000000003E-2</v>
      </c>
      <c r="AE497" s="118">
        <v>9.4678999999999999E-2</v>
      </c>
      <c r="AF497" s="118">
        <v>11492.9902</v>
      </c>
      <c r="AG497" s="118">
        <v>7602.6125000000002</v>
      </c>
      <c r="AH497" s="118">
        <v>1546.8202000000001</v>
      </c>
      <c r="AI497" s="118"/>
      <c r="AJ497" s="118">
        <v>0.57814999999999994</v>
      </c>
      <c r="AK497" s="118">
        <v>3.0329999999999999</v>
      </c>
    </row>
    <row r="498" spans="1:37" x14ac:dyDescent="0.35">
      <c r="A498" s="101" t="s">
        <v>180</v>
      </c>
      <c r="B498" s="13">
        <v>1</v>
      </c>
      <c r="C498" s="76" t="s">
        <v>45</v>
      </c>
      <c r="D498" s="76">
        <v>3</v>
      </c>
      <c r="E498" s="13">
        <v>3362</v>
      </c>
      <c r="F498" s="13">
        <v>3363</v>
      </c>
      <c r="G498" s="99" t="str">
        <f t="shared" si="24"/>
        <v>R61S1</v>
      </c>
      <c r="H498" s="99">
        <f t="array" ref="H498">MIN(IF($G$2:$G$523 = G498,$E$2:$E$523,""))</f>
        <v>3323.8</v>
      </c>
      <c r="I498" s="99">
        <f t="array" ref="I498">MAX(IF($G$2:$G$523 = G498,$F$2:$F$523,""))</f>
        <v>3363</v>
      </c>
      <c r="J498" s="99" t="str">
        <f t="shared" si="22"/>
        <v>R61</v>
      </c>
      <c r="L498" s="118">
        <v>2.8599945736434109</v>
      </c>
      <c r="M498" s="118">
        <v>55.310548837209318</v>
      </c>
      <c r="N498" s="118">
        <v>103.01551860465121</v>
      </c>
      <c r="O498" s="118">
        <v>41.849297674418608</v>
      </c>
      <c r="P498" s="118">
        <v>2.546201550387598E-2</v>
      </c>
      <c r="Q498" s="118">
        <v>2.0856356589147279E-2</v>
      </c>
      <c r="R498" s="118">
        <v>4.1223232558139547E-2</v>
      </c>
      <c r="S498" s="118">
        <v>11481.004397674409</v>
      </c>
      <c r="T498" s="118">
        <v>7328.622539534882</v>
      </c>
      <c r="U498" s="118">
        <v>2532.5051550387611</v>
      </c>
      <c r="V498" s="118"/>
      <c r="W498" s="118">
        <v>0.88661627906976781</v>
      </c>
      <c r="X498" s="118">
        <v>7.6574666666666662</v>
      </c>
      <c r="Y498" s="118">
        <v>2.7736666666666672</v>
      </c>
      <c r="Z498" s="118">
        <v>63.263333333333328</v>
      </c>
      <c r="AA498" s="118">
        <v>113.8186333333333</v>
      </c>
      <c r="AB498" s="118">
        <v>30.789200000000001</v>
      </c>
      <c r="AC498" s="118">
        <v>5.7066666666666661E-2</v>
      </c>
      <c r="AD498" s="118">
        <v>4.5500999999999993E-2</v>
      </c>
      <c r="AE498" s="118">
        <v>8.7716333333333327E-2</v>
      </c>
      <c r="AF498" s="118">
        <v>11547.69496666667</v>
      </c>
      <c r="AG498" s="118">
        <v>7574.8864000000003</v>
      </c>
      <c r="AH498" s="118">
        <v>1932.5186000000001</v>
      </c>
      <c r="AI498" s="118"/>
      <c r="AJ498" s="118">
        <v>0.60793333333333333</v>
      </c>
      <c r="AK498" s="118">
        <v>5.4016333333333328</v>
      </c>
    </row>
    <row r="499" spans="1:37" x14ac:dyDescent="0.35">
      <c r="A499" s="101" t="s">
        <v>181</v>
      </c>
      <c r="B499" s="76">
        <v>8</v>
      </c>
      <c r="C499" s="76" t="s">
        <v>46</v>
      </c>
      <c r="D499" s="76">
        <v>1</v>
      </c>
      <c r="E499" s="76">
        <v>2742</v>
      </c>
      <c r="F499" s="76">
        <v>2742.8</v>
      </c>
      <c r="G499" s="99" t="str">
        <f t="shared" si="24"/>
        <v>R65S8</v>
      </c>
      <c r="H499" s="99">
        <f t="array" ref="H499">MIN(IF($G$2:$G$523 = G499,$E$2:$E$523,""))</f>
        <v>2742</v>
      </c>
      <c r="I499" s="99">
        <f t="array" ref="I499">MAX(IF($G$2:$G$523 = G499,$F$2:$F$523,""))</f>
        <v>2780.8</v>
      </c>
      <c r="J499" s="99" t="str">
        <f t="shared" si="22"/>
        <v>R65</v>
      </c>
      <c r="L499" s="118">
        <v>2.4889511811023621</v>
      </c>
      <c r="M499" s="118">
        <v>89.481196062992097</v>
      </c>
      <c r="N499" s="118">
        <v>146.37972283464569</v>
      </c>
      <c r="O499" s="118"/>
      <c r="P499" s="118">
        <v>0.1108088818897638</v>
      </c>
      <c r="Q499" s="118">
        <v>4.2876377952755923E-2</v>
      </c>
      <c r="R499" s="118">
        <v>9.0925984251968531E-2</v>
      </c>
      <c r="S499" s="118">
        <v>8748.4871409448788</v>
      </c>
      <c r="T499" s="118">
        <v>6154.3128732283449</v>
      </c>
      <c r="U499" s="118">
        <v>1983.6717645669289</v>
      </c>
      <c r="V499" s="118">
        <v>7.5431590551181076</v>
      </c>
      <c r="W499" s="118">
        <v>0.60495984251968549</v>
      </c>
      <c r="X499" s="118">
        <v>1.775714173228347</v>
      </c>
      <c r="Y499" s="118">
        <v>2.4533999999999998</v>
      </c>
      <c r="Z499" s="118">
        <v>90.8583</v>
      </c>
      <c r="AA499" s="118">
        <v>158.22149999999999</v>
      </c>
      <c r="AB499" s="118"/>
      <c r="AC499" s="118">
        <v>9.2967999999999995E-2</v>
      </c>
      <c r="AD499" s="118">
        <v>5.3900000000000003E-2</v>
      </c>
      <c r="AE499" s="118">
        <v>7.4450000000000002E-2</v>
      </c>
      <c r="AF499" s="118">
        <v>8689.0844499999985</v>
      </c>
      <c r="AG499" s="118">
        <v>5847.0322500000002</v>
      </c>
      <c r="AH499" s="118">
        <v>1744.6541999999999</v>
      </c>
      <c r="AI499" s="118">
        <v>5.7794999999999996</v>
      </c>
      <c r="AJ499" s="118">
        <v>0.68300000000000005</v>
      </c>
      <c r="AK499" s="118">
        <v>2.0066999999999999</v>
      </c>
    </row>
    <row r="500" spans="1:37" x14ac:dyDescent="0.35">
      <c r="A500" s="101" t="s">
        <v>181</v>
      </c>
      <c r="B500" s="76">
        <v>8</v>
      </c>
      <c r="C500" s="76" t="s">
        <v>46</v>
      </c>
      <c r="D500" s="76">
        <v>2</v>
      </c>
      <c r="E500" s="76">
        <v>2755.5</v>
      </c>
      <c r="F500" s="76">
        <v>2756.3</v>
      </c>
      <c r="G500" s="99" t="str">
        <f t="shared" si="24"/>
        <v>R65S8</v>
      </c>
      <c r="H500" s="99">
        <f t="array" ref="H500">MIN(IF($G$2:$G$523 = G500,$E$2:$E$523,""))</f>
        <v>2742</v>
      </c>
      <c r="I500" s="99">
        <f t="array" ref="I500">MAX(IF($G$2:$G$523 = G500,$F$2:$F$523,""))</f>
        <v>2780.8</v>
      </c>
      <c r="J500" s="99" t="str">
        <f t="shared" si="22"/>
        <v>R65</v>
      </c>
      <c r="L500" s="118">
        <v>2.4889511811023621</v>
      </c>
      <c r="M500" s="118">
        <v>89.481196062992097</v>
      </c>
      <c r="N500" s="118">
        <v>146.37972283464569</v>
      </c>
      <c r="O500" s="118"/>
      <c r="P500" s="118">
        <v>0.1108088818897638</v>
      </c>
      <c r="Q500" s="118">
        <v>4.2876377952755923E-2</v>
      </c>
      <c r="R500" s="118">
        <v>9.0925984251968531E-2</v>
      </c>
      <c r="S500" s="118">
        <v>8748.4871409448788</v>
      </c>
      <c r="T500" s="118">
        <v>6154.3128732283449</v>
      </c>
      <c r="U500" s="118">
        <v>1983.6717645669289</v>
      </c>
      <c r="V500" s="118">
        <v>7.5431590551181076</v>
      </c>
      <c r="W500" s="118">
        <v>0.60495984251968549</v>
      </c>
      <c r="X500" s="118">
        <v>1.775714173228347</v>
      </c>
      <c r="Y500" s="118">
        <v>2.4371999999999998</v>
      </c>
      <c r="Z500" s="118">
        <v>84.723299999999995</v>
      </c>
      <c r="AA500" s="118">
        <v>145.61993333333331</v>
      </c>
      <c r="AB500" s="118"/>
      <c r="AC500" s="118">
        <v>0.11667033333333331</v>
      </c>
      <c r="AD500" s="118">
        <v>6.9766666666666671E-2</v>
      </c>
      <c r="AE500" s="118">
        <v>8.7099999999999997E-2</v>
      </c>
      <c r="AF500" s="118">
        <v>8747.0941000000003</v>
      </c>
      <c r="AG500" s="118">
        <v>5751.0825333333341</v>
      </c>
      <c r="AH500" s="118">
        <v>1455.754133333334</v>
      </c>
      <c r="AI500" s="118">
        <v>9.0803000000000011</v>
      </c>
      <c r="AJ500" s="118">
        <v>0.60619999999999996</v>
      </c>
      <c r="AK500" s="118">
        <v>2.2124666666666659</v>
      </c>
    </row>
    <row r="501" spans="1:37" x14ac:dyDescent="0.35">
      <c r="A501" s="101" t="s">
        <v>181</v>
      </c>
      <c r="B501" s="76">
        <v>8</v>
      </c>
      <c r="C501" s="76" t="s">
        <v>46</v>
      </c>
      <c r="D501" s="76">
        <v>3</v>
      </c>
      <c r="E501" s="76">
        <v>2767.8</v>
      </c>
      <c r="F501" s="76">
        <v>2768.6</v>
      </c>
      <c r="G501" s="99" t="str">
        <f t="shared" si="24"/>
        <v>R65S8</v>
      </c>
      <c r="H501" s="99">
        <f t="array" ref="H501">MIN(IF($G$2:$G$523 = G501,$E$2:$E$523,""))</f>
        <v>2742</v>
      </c>
      <c r="I501" s="99">
        <f t="array" ref="I501">MAX(IF($G$2:$G$523 = G501,$F$2:$F$523,""))</f>
        <v>2780.8</v>
      </c>
      <c r="J501" s="99" t="str">
        <f t="shared" si="22"/>
        <v>R65</v>
      </c>
      <c r="L501" s="118">
        <v>2.4889511811023621</v>
      </c>
      <c r="M501" s="118">
        <v>89.481196062992097</v>
      </c>
      <c r="N501" s="118">
        <v>146.37972283464569</v>
      </c>
      <c r="O501" s="118"/>
      <c r="P501" s="118">
        <v>0.1108088818897638</v>
      </c>
      <c r="Q501" s="118">
        <v>4.2876377952755923E-2</v>
      </c>
      <c r="R501" s="118">
        <v>9.0925984251968531E-2</v>
      </c>
      <c r="S501" s="118">
        <v>8748.4871409448788</v>
      </c>
      <c r="T501" s="118">
        <v>6154.3128732283449</v>
      </c>
      <c r="U501" s="118">
        <v>1983.6717645669289</v>
      </c>
      <c r="V501" s="118">
        <v>7.5431590551181076</v>
      </c>
      <c r="W501" s="118">
        <v>0.60495984251968549</v>
      </c>
      <c r="X501" s="118">
        <v>1.775714173228347</v>
      </c>
      <c r="Y501" s="118">
        <v>2.4961333333333329</v>
      </c>
      <c r="Z501" s="118">
        <v>87.553899999999999</v>
      </c>
      <c r="AA501" s="118">
        <v>121.5545</v>
      </c>
      <c r="AB501" s="118"/>
      <c r="AC501" s="118">
        <v>0.148427</v>
      </c>
      <c r="AD501" s="118">
        <v>5.74E-2</v>
      </c>
      <c r="AE501" s="118">
        <v>0.1026</v>
      </c>
      <c r="AF501" s="118">
        <v>8774.8411333333333</v>
      </c>
      <c r="AG501" s="118">
        <v>6153.6150666666663</v>
      </c>
      <c r="AH501" s="118">
        <v>1675.513533333333</v>
      </c>
      <c r="AI501" s="118">
        <v>12.342933333333329</v>
      </c>
      <c r="AJ501" s="118">
        <v>0.5403</v>
      </c>
      <c r="AK501" s="118">
        <v>1.7059666666666671</v>
      </c>
    </row>
    <row r="502" spans="1:37" x14ac:dyDescent="0.35">
      <c r="A502" s="101" t="s">
        <v>181</v>
      </c>
      <c r="B502" s="76">
        <v>8</v>
      </c>
      <c r="C502" s="76" t="s">
        <v>46</v>
      </c>
      <c r="D502" s="76">
        <v>4</v>
      </c>
      <c r="E502" s="76">
        <v>2780</v>
      </c>
      <c r="F502" s="76">
        <v>2780.8</v>
      </c>
      <c r="G502" s="99" t="str">
        <f t="shared" si="24"/>
        <v>R65S8</v>
      </c>
      <c r="H502" s="99">
        <f t="array" ref="H502">MIN(IF($G$2:$G$523 = G502,$E$2:$E$523,""))</f>
        <v>2742</v>
      </c>
      <c r="I502" s="99">
        <f t="array" ref="I502">MAX(IF($G$2:$G$523 = G502,$F$2:$F$523,""))</f>
        <v>2780.8</v>
      </c>
      <c r="J502" s="99" t="str">
        <f t="shared" si="22"/>
        <v>R65</v>
      </c>
      <c r="L502" s="118">
        <v>2.4889511811023621</v>
      </c>
      <c r="M502" s="118">
        <v>89.481196062992097</v>
      </c>
      <c r="N502" s="118">
        <v>146.37972283464569</v>
      </c>
      <c r="O502" s="118"/>
      <c r="P502" s="118">
        <v>0.1108088818897638</v>
      </c>
      <c r="Q502" s="118">
        <v>4.2876377952755923E-2</v>
      </c>
      <c r="R502" s="118">
        <v>9.0925984251968531E-2</v>
      </c>
      <c r="S502" s="118">
        <v>8748.4871409448788</v>
      </c>
      <c r="T502" s="118">
        <v>6154.3128732283449</v>
      </c>
      <c r="U502" s="118">
        <v>1983.6717645669289</v>
      </c>
      <c r="V502" s="118">
        <v>7.5431590551181076</v>
      </c>
      <c r="W502" s="118">
        <v>0.60495984251968549</v>
      </c>
      <c r="X502" s="118">
        <v>1.775714173228347</v>
      </c>
      <c r="Y502" s="118">
        <v>2.5526666666666671</v>
      </c>
      <c r="Z502" s="118">
        <v>83.565099999999987</v>
      </c>
      <c r="AA502" s="118">
        <v>161.0753666666667</v>
      </c>
      <c r="AB502" s="118"/>
      <c r="AC502" s="118">
        <v>2.503233333333333E-2</v>
      </c>
      <c r="AD502" s="118">
        <v>4.2799999999999998E-2</v>
      </c>
      <c r="AE502" s="118">
        <v>8.7000000000000008E-2</v>
      </c>
      <c r="AF502" s="118">
        <v>8812.6038333333327</v>
      </c>
      <c r="AG502" s="118">
        <v>6356.6059333333333</v>
      </c>
      <c r="AH502" s="118">
        <v>1969.6207666666669</v>
      </c>
      <c r="AI502" s="118">
        <v>6.2210999999999999</v>
      </c>
      <c r="AJ502" s="118">
        <v>0.59753333333333325</v>
      </c>
      <c r="AK502" s="118">
        <v>1.870033333333333</v>
      </c>
    </row>
    <row r="503" spans="1:37" x14ac:dyDescent="0.35">
      <c r="A503" s="101" t="s">
        <v>181</v>
      </c>
      <c r="B503" s="76">
        <v>7</v>
      </c>
      <c r="C503" s="76" t="s">
        <v>46</v>
      </c>
      <c r="D503" s="76">
        <v>1</v>
      </c>
      <c r="E503" s="76">
        <v>2849</v>
      </c>
      <c r="F503" s="76">
        <v>2850.2</v>
      </c>
      <c r="G503" s="99" t="str">
        <f t="shared" si="24"/>
        <v>R65S7</v>
      </c>
      <c r="H503" s="99">
        <f t="array" ref="H503">MIN(IF($G$2:$G$523 = G503,$E$2:$E$523,""))</f>
        <v>2849</v>
      </c>
      <c r="I503" s="99">
        <f t="array" ref="I503">MAX(IF($G$2:$G$523 = G503,$F$2:$F$523,""))</f>
        <v>2893</v>
      </c>
      <c r="J503" s="99" t="str">
        <f t="shared" si="22"/>
        <v>R65</v>
      </c>
      <c r="L503" s="118">
        <v>2.5031430555555558</v>
      </c>
      <c r="M503" s="118">
        <v>79.429747222222232</v>
      </c>
      <c r="N503" s="118">
        <v>140.91604861111119</v>
      </c>
      <c r="O503" s="118"/>
      <c r="P503" s="118">
        <v>6.1790916666666633E-2</v>
      </c>
      <c r="Q503" s="118">
        <v>4.1617361111111098E-2</v>
      </c>
      <c r="R503" s="118">
        <v>6.95736111111111E-2</v>
      </c>
      <c r="S503" s="118">
        <v>9176.7296694444449</v>
      </c>
      <c r="T503" s="118">
        <v>6226.6424965277747</v>
      </c>
      <c r="U503" s="118">
        <v>2058.841897916669</v>
      </c>
      <c r="V503" s="118">
        <v>17.997000694444441</v>
      </c>
      <c r="W503" s="118">
        <v>0.7394152777777776</v>
      </c>
      <c r="X503" s="118">
        <v>2.545199305555554</v>
      </c>
      <c r="Y503" s="118">
        <v>2.4656250000000002</v>
      </c>
      <c r="Z503" s="118">
        <v>79.688224999999989</v>
      </c>
      <c r="AA503" s="118">
        <v>136.30369999999999</v>
      </c>
      <c r="AB503" s="118"/>
      <c r="AC503" s="118">
        <v>0.14150974999999999</v>
      </c>
      <c r="AD503" s="118">
        <v>7.6325000000000004E-2</v>
      </c>
      <c r="AE503" s="118">
        <v>9.955E-2</v>
      </c>
      <c r="AF503" s="118">
        <v>9101.7986000000001</v>
      </c>
      <c r="AG503" s="118">
        <v>6038.0158499999998</v>
      </c>
      <c r="AH503" s="118">
        <v>1347.8025</v>
      </c>
      <c r="AI503" s="118">
        <v>20.805225</v>
      </c>
      <c r="AJ503" s="118">
        <v>0.548875</v>
      </c>
      <c r="AK503" s="118">
        <v>2.5786750000000001</v>
      </c>
    </row>
    <row r="504" spans="1:37" x14ac:dyDescent="0.35">
      <c r="A504" s="101" t="s">
        <v>181</v>
      </c>
      <c r="B504" s="76">
        <v>7</v>
      </c>
      <c r="C504" s="76" t="s">
        <v>46</v>
      </c>
      <c r="D504" s="76">
        <v>2</v>
      </c>
      <c r="E504" s="76">
        <v>2865</v>
      </c>
      <c r="F504" s="76">
        <v>2866</v>
      </c>
      <c r="G504" s="99" t="str">
        <f t="shared" si="24"/>
        <v>R65S7</v>
      </c>
      <c r="H504" s="99">
        <f t="array" ref="H504">MIN(IF($G$2:$G$523 = G504,$E$2:$E$523,""))</f>
        <v>2849</v>
      </c>
      <c r="I504" s="99">
        <f t="array" ref="I504">MAX(IF($G$2:$G$523 = G504,$F$2:$F$523,""))</f>
        <v>2893</v>
      </c>
      <c r="J504" s="99" t="str">
        <f t="shared" si="22"/>
        <v>R65</v>
      </c>
      <c r="L504" s="118">
        <v>2.5031430555555558</v>
      </c>
      <c r="M504" s="118">
        <v>79.429747222222232</v>
      </c>
      <c r="N504" s="118">
        <v>140.91604861111119</v>
      </c>
      <c r="O504" s="118"/>
      <c r="P504" s="118">
        <v>6.1790916666666633E-2</v>
      </c>
      <c r="Q504" s="118">
        <v>4.1617361111111098E-2</v>
      </c>
      <c r="R504" s="118">
        <v>6.95736111111111E-2</v>
      </c>
      <c r="S504" s="118">
        <v>9176.7296694444449</v>
      </c>
      <c r="T504" s="118">
        <v>6226.6424965277747</v>
      </c>
      <c r="U504" s="118">
        <v>2058.841897916669</v>
      </c>
      <c r="V504" s="118">
        <v>17.997000694444441</v>
      </c>
      <c r="W504" s="118">
        <v>0.7394152777777776</v>
      </c>
      <c r="X504" s="118">
        <v>2.545199305555554</v>
      </c>
      <c r="Y504" s="118">
        <v>2.452633333333333</v>
      </c>
      <c r="Z504" s="118">
        <v>80.933766666666671</v>
      </c>
      <c r="AA504" s="118">
        <v>141.7724</v>
      </c>
      <c r="AB504" s="118"/>
      <c r="AC504" s="118">
        <v>0.1121346666666667</v>
      </c>
      <c r="AD504" s="118">
        <v>7.3766666666666661E-2</v>
      </c>
      <c r="AE504" s="118">
        <v>8.4666666666666668E-2</v>
      </c>
      <c r="AF504" s="118">
        <v>9158.1256666666668</v>
      </c>
      <c r="AG504" s="118">
        <v>6152.2465999999986</v>
      </c>
      <c r="AH504" s="118">
        <v>1395.2913000000001</v>
      </c>
      <c r="AI504" s="118">
        <v>26.024799999999999</v>
      </c>
      <c r="AJ504" s="118">
        <v>0.62176666666666669</v>
      </c>
      <c r="AK504" s="118">
        <v>2.4079666666666668</v>
      </c>
    </row>
    <row r="505" spans="1:37" x14ac:dyDescent="0.35">
      <c r="A505" s="101" t="s">
        <v>181</v>
      </c>
      <c r="B505" s="76">
        <v>7</v>
      </c>
      <c r="C505" s="76" t="s">
        <v>46</v>
      </c>
      <c r="D505" s="76">
        <v>3</v>
      </c>
      <c r="E505" s="76">
        <v>2892</v>
      </c>
      <c r="F505" s="76">
        <v>2893</v>
      </c>
      <c r="G505" s="99" t="str">
        <f t="shared" si="24"/>
        <v>R65S7</v>
      </c>
      <c r="H505" s="99">
        <f t="array" ref="H505">MIN(IF($G$2:$G$523 = G505,$E$2:$E$523,""))</f>
        <v>2849</v>
      </c>
      <c r="I505" s="99">
        <f t="array" ref="I505">MAX(IF($G$2:$G$523 = G505,$F$2:$F$523,""))</f>
        <v>2893</v>
      </c>
      <c r="J505" s="99" t="str">
        <f t="shared" si="22"/>
        <v>R65</v>
      </c>
      <c r="L505" s="118">
        <v>2.5031430555555558</v>
      </c>
      <c r="M505" s="118">
        <v>79.429747222222232</v>
      </c>
      <c r="N505" s="118">
        <v>140.91604861111119</v>
      </c>
      <c r="O505" s="118"/>
      <c r="P505" s="118">
        <v>6.1790916666666633E-2</v>
      </c>
      <c r="Q505" s="118">
        <v>4.1617361111111098E-2</v>
      </c>
      <c r="R505" s="118">
        <v>6.95736111111111E-2</v>
      </c>
      <c r="S505" s="118">
        <v>9176.7296694444449</v>
      </c>
      <c r="T505" s="118">
        <v>6226.6424965277747</v>
      </c>
      <c r="U505" s="118">
        <v>2058.841897916669</v>
      </c>
      <c r="V505" s="118">
        <v>17.997000694444441</v>
      </c>
      <c r="W505" s="118">
        <v>0.7394152777777776</v>
      </c>
      <c r="X505" s="118">
        <v>2.545199305555554</v>
      </c>
      <c r="Y505" s="118">
        <v>2.408666666666667</v>
      </c>
      <c r="Z505" s="118">
        <v>75.850866666666676</v>
      </c>
      <c r="AA505" s="118">
        <v>134.64609999999999</v>
      </c>
      <c r="AB505" s="118"/>
      <c r="AC505" s="118">
        <v>1.4832E-2</v>
      </c>
      <c r="AD505" s="118">
        <v>5.2600000000000001E-2</v>
      </c>
      <c r="AE505" s="118">
        <v>6.2433333333333341E-2</v>
      </c>
      <c r="AF505" s="118">
        <v>9272.9195999999993</v>
      </c>
      <c r="AG505" s="118">
        <v>6003.7340333333332</v>
      </c>
      <c r="AH505" s="118">
        <v>1784.061633333333</v>
      </c>
      <c r="AI505" s="118">
        <v>27.406533333333329</v>
      </c>
      <c r="AJ505" s="118">
        <v>0.78626666666666656</v>
      </c>
      <c r="AK505" s="118">
        <v>2.6244000000000001</v>
      </c>
    </row>
    <row r="506" spans="1:37" x14ac:dyDescent="0.35">
      <c r="A506" s="101" t="s">
        <v>181</v>
      </c>
      <c r="B506" s="76">
        <v>6</v>
      </c>
      <c r="C506" s="76" t="s">
        <v>45</v>
      </c>
      <c r="D506" s="76">
        <v>1</v>
      </c>
      <c r="E506" s="76">
        <v>2920</v>
      </c>
      <c r="F506" s="76">
        <v>2920.8</v>
      </c>
      <c r="G506" s="99" t="str">
        <f t="shared" si="24"/>
        <v>R65S6</v>
      </c>
      <c r="H506" s="99">
        <f t="array" ref="H506">MIN(IF($G$2:$G$523 = G506,$E$2:$E$523,""))</f>
        <v>2920</v>
      </c>
      <c r="I506" s="99">
        <f t="array" ref="I506">MAX(IF($G$2:$G$523 = G506,$F$2:$F$523,""))</f>
        <v>2969</v>
      </c>
      <c r="J506" s="99" t="str">
        <f t="shared" si="22"/>
        <v>R65</v>
      </c>
      <c r="L506" s="118">
        <v>2.3929931249999998</v>
      </c>
      <c r="M506" s="118">
        <v>73.864808124999968</v>
      </c>
      <c r="N506" s="118">
        <v>131.35662749999989</v>
      </c>
      <c r="O506" s="118"/>
      <c r="P506" s="118">
        <v>8.241893749999997E-2</v>
      </c>
      <c r="Q506" s="118">
        <v>6.0349374999999997E-2</v>
      </c>
      <c r="R506" s="118">
        <v>7.6041874999999953E-2</v>
      </c>
      <c r="S506" s="118">
        <v>9470.0601243750007</v>
      </c>
      <c r="T506" s="118">
        <v>6186.1550793749984</v>
      </c>
      <c r="U506" s="118">
        <v>1669.859990625001</v>
      </c>
      <c r="V506" s="118">
        <v>64.885182500000056</v>
      </c>
      <c r="W506" s="118">
        <v>0.69157999999999975</v>
      </c>
      <c r="X506" s="118">
        <v>3.0621168749999992</v>
      </c>
      <c r="Y506" s="118">
        <v>2.4023500000000002</v>
      </c>
      <c r="Z506" s="118">
        <v>69.337299999999999</v>
      </c>
      <c r="AA506" s="118">
        <v>117.75449999999999</v>
      </c>
      <c r="AB506" s="118"/>
      <c r="AC506" s="118">
        <v>0.100702</v>
      </c>
      <c r="AD506" s="118">
        <v>6.5349999999999991E-2</v>
      </c>
      <c r="AE506" s="118">
        <v>6.5949999999999995E-2</v>
      </c>
      <c r="AF506" s="118">
        <v>9386.0063499999997</v>
      </c>
      <c r="AG506" s="118">
        <v>5953.7421999999997</v>
      </c>
      <c r="AH506" s="118">
        <v>1529.5148999999999</v>
      </c>
      <c r="AI506" s="118">
        <v>70.235849999999999</v>
      </c>
      <c r="AJ506" s="118">
        <v>0.74</v>
      </c>
      <c r="AK506" s="118">
        <v>3.66255</v>
      </c>
    </row>
    <row r="507" spans="1:37" x14ac:dyDescent="0.35">
      <c r="A507" s="101" t="s">
        <v>181</v>
      </c>
      <c r="B507" s="76">
        <v>6</v>
      </c>
      <c r="C507" s="76" t="s">
        <v>45</v>
      </c>
      <c r="D507" s="76">
        <v>2</v>
      </c>
      <c r="E507" s="76">
        <v>2934.5</v>
      </c>
      <c r="F507" s="76">
        <v>2935.3</v>
      </c>
      <c r="G507" s="99" t="str">
        <f t="shared" si="24"/>
        <v>R65S6</v>
      </c>
      <c r="H507" s="99">
        <f t="array" ref="H507">MIN(IF($G$2:$G$523 = G507,$E$2:$E$523,""))</f>
        <v>2920</v>
      </c>
      <c r="I507" s="99">
        <f t="array" ref="I507">MAX(IF($G$2:$G$523 = G507,$F$2:$F$523,""))</f>
        <v>2969</v>
      </c>
      <c r="J507" s="99" t="str">
        <f t="shared" si="22"/>
        <v>R65</v>
      </c>
      <c r="L507" s="118">
        <v>2.3929931249999998</v>
      </c>
      <c r="M507" s="118">
        <v>73.864808124999968</v>
      </c>
      <c r="N507" s="118">
        <v>131.35662749999989</v>
      </c>
      <c r="O507" s="118"/>
      <c r="P507" s="118">
        <v>8.241893749999997E-2</v>
      </c>
      <c r="Q507" s="118">
        <v>6.0349374999999997E-2</v>
      </c>
      <c r="R507" s="118">
        <v>7.6041874999999953E-2</v>
      </c>
      <c r="S507" s="118">
        <v>9470.0601243750007</v>
      </c>
      <c r="T507" s="118">
        <v>6186.1550793749984</v>
      </c>
      <c r="U507" s="118">
        <v>1669.859990625001</v>
      </c>
      <c r="V507" s="118">
        <v>64.885182500000056</v>
      </c>
      <c r="W507" s="118">
        <v>0.69157999999999975</v>
      </c>
      <c r="X507" s="118">
        <v>3.0621168749999992</v>
      </c>
      <c r="Y507" s="118">
        <v>2.3639000000000001</v>
      </c>
      <c r="Z507" s="118">
        <v>71.289233333333343</v>
      </c>
      <c r="AA507" s="118">
        <v>127.1585666666667</v>
      </c>
      <c r="AB507" s="118"/>
      <c r="AC507" s="118">
        <v>1.6582666666666669E-2</v>
      </c>
      <c r="AD507" s="118">
        <v>4.6633333333333332E-2</v>
      </c>
      <c r="AE507" s="118">
        <v>6.5766666666666654E-2</v>
      </c>
      <c r="AF507" s="118">
        <v>9437.3557999999994</v>
      </c>
      <c r="AG507" s="118">
        <v>6076.5918000000011</v>
      </c>
      <c r="AH507" s="118">
        <v>1891.6438000000001</v>
      </c>
      <c r="AI507" s="118">
        <v>112.0425333333333</v>
      </c>
      <c r="AJ507" s="118">
        <v>0.77476666666666671</v>
      </c>
      <c r="AK507" s="118">
        <v>3.4020000000000001</v>
      </c>
    </row>
    <row r="508" spans="1:37" x14ac:dyDescent="0.35">
      <c r="A508" s="101" t="s">
        <v>181</v>
      </c>
      <c r="B508" s="76">
        <v>6</v>
      </c>
      <c r="C508" s="76" t="s">
        <v>45</v>
      </c>
      <c r="D508" s="76">
        <v>3</v>
      </c>
      <c r="E508" s="76">
        <v>2949.2</v>
      </c>
      <c r="F508" s="76">
        <v>2950</v>
      </c>
      <c r="G508" s="99" t="str">
        <f t="shared" si="24"/>
        <v>R65S6</v>
      </c>
      <c r="H508" s="99">
        <f t="array" ref="H508">MIN(IF($G$2:$G$523 = G508,$E$2:$E$523,""))</f>
        <v>2920</v>
      </c>
      <c r="I508" s="99">
        <f t="array" ref="I508">MAX(IF($G$2:$G$523 = G508,$F$2:$F$523,""))</f>
        <v>2969</v>
      </c>
      <c r="J508" s="99" t="str">
        <f t="shared" si="22"/>
        <v>R65</v>
      </c>
      <c r="L508" s="118">
        <v>2.3929931249999998</v>
      </c>
      <c r="M508" s="118">
        <v>73.864808124999968</v>
      </c>
      <c r="N508" s="118">
        <v>131.35662749999989</v>
      </c>
      <c r="O508" s="118"/>
      <c r="P508" s="118">
        <v>8.241893749999997E-2</v>
      </c>
      <c r="Q508" s="118">
        <v>6.0349374999999997E-2</v>
      </c>
      <c r="R508" s="118">
        <v>7.6041874999999953E-2</v>
      </c>
      <c r="S508" s="118">
        <v>9470.0601243750007</v>
      </c>
      <c r="T508" s="118">
        <v>6186.1550793749984</v>
      </c>
      <c r="U508" s="118">
        <v>1669.859990625001</v>
      </c>
      <c r="V508" s="118">
        <v>64.885182500000056</v>
      </c>
      <c r="W508" s="118">
        <v>0.69157999999999975</v>
      </c>
      <c r="X508" s="118">
        <v>3.0621168749999992</v>
      </c>
      <c r="Y508" s="118">
        <v>2.2979666666666669</v>
      </c>
      <c r="Z508" s="118">
        <v>74.269566666666663</v>
      </c>
      <c r="AA508" s="118">
        <v>132.63923333333329</v>
      </c>
      <c r="AB508" s="118"/>
      <c r="AC508" s="118">
        <v>0.25075366666666671</v>
      </c>
      <c r="AD508" s="118">
        <v>9.2166666666666661E-2</v>
      </c>
      <c r="AE508" s="118">
        <v>0.11459999999999999</v>
      </c>
      <c r="AF508" s="118">
        <v>9492.5107333333326</v>
      </c>
      <c r="AG508" s="118">
        <v>6136.5566333333336</v>
      </c>
      <c r="AH508" s="118">
        <v>1120.338466666667</v>
      </c>
      <c r="AI508" s="118">
        <v>73.504666666666665</v>
      </c>
      <c r="AJ508" s="118">
        <v>0.47846666666666671</v>
      </c>
      <c r="AK508" s="118">
        <v>2.7911333333333328</v>
      </c>
    </row>
    <row r="509" spans="1:37" x14ac:dyDescent="0.35">
      <c r="A509" s="101" t="s">
        <v>181</v>
      </c>
      <c r="B509" s="76">
        <v>6</v>
      </c>
      <c r="C509" s="76" t="s">
        <v>45</v>
      </c>
      <c r="D509" s="76">
        <v>4</v>
      </c>
      <c r="E509" s="76">
        <v>2968.2</v>
      </c>
      <c r="F509" s="76">
        <v>2969</v>
      </c>
      <c r="G509" s="99" t="str">
        <f t="shared" si="24"/>
        <v>R65S6</v>
      </c>
      <c r="H509" s="99">
        <f t="array" ref="H509">MIN(IF($G$2:$G$523 = G509,$E$2:$E$523,""))</f>
        <v>2920</v>
      </c>
      <c r="I509" s="99">
        <f t="array" ref="I509">MAX(IF($G$2:$G$523 = G509,$F$2:$F$523,""))</f>
        <v>2969</v>
      </c>
      <c r="J509" s="99" t="str">
        <f t="shared" si="22"/>
        <v>R65</v>
      </c>
      <c r="L509" s="118">
        <v>2.3929931249999998</v>
      </c>
      <c r="M509" s="118">
        <v>73.864808124999968</v>
      </c>
      <c r="N509" s="118">
        <v>131.35662749999989</v>
      </c>
      <c r="O509" s="118"/>
      <c r="P509" s="118">
        <v>8.241893749999997E-2</v>
      </c>
      <c r="Q509" s="118">
        <v>6.0349374999999997E-2</v>
      </c>
      <c r="R509" s="118">
        <v>7.6041874999999953E-2</v>
      </c>
      <c r="S509" s="118">
        <v>9470.0601243750007</v>
      </c>
      <c r="T509" s="118">
        <v>6186.1550793749984</v>
      </c>
      <c r="U509" s="118">
        <v>1669.859990625001</v>
      </c>
      <c r="V509" s="118">
        <v>64.885182500000056</v>
      </c>
      <c r="W509" s="118">
        <v>0.69157999999999975</v>
      </c>
      <c r="X509" s="118">
        <v>3.0621168749999992</v>
      </c>
      <c r="Y509" s="118">
        <v>2.2618</v>
      </c>
      <c r="Z509" s="118">
        <v>79.399799999999999</v>
      </c>
      <c r="AA509" s="118">
        <v>140.1491</v>
      </c>
      <c r="AB509" s="118"/>
      <c r="AC509" s="118">
        <v>0.163247</v>
      </c>
      <c r="AD509" s="118">
        <v>8.5099999999999995E-2</v>
      </c>
      <c r="AE509" s="118">
        <v>8.7999999999999995E-2</v>
      </c>
      <c r="AF509" s="118">
        <v>9565.4594500000003</v>
      </c>
      <c r="AG509" s="118">
        <v>6193.6689500000002</v>
      </c>
      <c r="AH509" s="118">
        <v>1212.0287000000001</v>
      </c>
      <c r="AI509" s="118">
        <v>119.61395</v>
      </c>
      <c r="AJ509" s="118">
        <v>0.58650000000000002</v>
      </c>
      <c r="AK509" s="118">
        <v>2.33535</v>
      </c>
    </row>
    <row r="510" spans="1:37" x14ac:dyDescent="0.35">
      <c r="A510" s="101" t="s">
        <v>181</v>
      </c>
      <c r="B510" s="76">
        <v>4</v>
      </c>
      <c r="C510" s="76" t="s">
        <v>44</v>
      </c>
      <c r="D510" s="76">
        <v>1</v>
      </c>
      <c r="E510" s="76">
        <v>3299</v>
      </c>
      <c r="F510" s="76">
        <v>3300</v>
      </c>
      <c r="G510" s="99" t="str">
        <f t="shared" si="24"/>
        <v>R65S4</v>
      </c>
      <c r="H510" s="99">
        <f t="array" ref="H510">MIN(IF($G$2:$G$523 = G510,$E$2:$E$523,""))</f>
        <v>3299</v>
      </c>
      <c r="I510" s="99">
        <f t="array" ref="I510">MAX(IF($G$2:$G$523 = G510,$F$2:$F$523,""))</f>
        <v>3350.6</v>
      </c>
      <c r="J510" s="99" t="str">
        <f t="shared" si="22"/>
        <v>R65</v>
      </c>
      <c r="L510" s="118">
        <v>2.503651479289942</v>
      </c>
      <c r="M510" s="118">
        <v>66.362052662721936</v>
      </c>
      <c r="N510" s="118">
        <v>120.9253384615384</v>
      </c>
      <c r="O510" s="118"/>
      <c r="P510" s="118">
        <v>8.6379396449704091E-2</v>
      </c>
      <c r="Q510" s="118">
        <v>5.9556213017751512E-2</v>
      </c>
      <c r="R510" s="118">
        <v>7.3966272189349119E-2</v>
      </c>
      <c r="S510" s="118">
        <v>10964.47</v>
      </c>
      <c r="T510" s="118">
        <v>6918.2157591716004</v>
      </c>
      <c r="U510" s="118">
        <v>1700.0315745562129</v>
      </c>
      <c r="V510" s="118">
        <v>97.395153846153846</v>
      </c>
      <c r="W510" s="118">
        <v>0.70461715976331363</v>
      </c>
      <c r="X510" s="118">
        <v>4.0251946745562144</v>
      </c>
      <c r="Y510" s="118">
        <v>2.4706333333333328</v>
      </c>
      <c r="Z510" s="118">
        <v>75.766400000000004</v>
      </c>
      <c r="AA510" s="118">
        <v>128.73159999999999</v>
      </c>
      <c r="AB510" s="118"/>
      <c r="AC510" s="118">
        <v>0.15823666666666669</v>
      </c>
      <c r="AD510" s="118">
        <v>9.8600000000000007E-2</v>
      </c>
      <c r="AE510" s="118">
        <v>0.1071333333333333</v>
      </c>
      <c r="AF510" s="118">
        <v>10871.1618</v>
      </c>
      <c r="AG510" s="118">
        <v>6722.4677666666676</v>
      </c>
      <c r="AH510" s="118">
        <v>1029.0590666666669</v>
      </c>
      <c r="AI510" s="118">
        <v>75.782733333333326</v>
      </c>
      <c r="AJ510" s="118">
        <v>0.51063333333333338</v>
      </c>
      <c r="AK510" s="118">
        <v>3.2776333333333341</v>
      </c>
    </row>
    <row r="511" spans="1:37" x14ac:dyDescent="0.35">
      <c r="A511" s="101" t="s">
        <v>181</v>
      </c>
      <c r="B511" s="76">
        <v>4</v>
      </c>
      <c r="C511" s="76" t="s">
        <v>44</v>
      </c>
      <c r="D511" s="76">
        <v>2</v>
      </c>
      <c r="E511" s="76">
        <v>3317</v>
      </c>
      <c r="F511" s="76">
        <v>3317.8</v>
      </c>
      <c r="G511" s="99" t="str">
        <f t="shared" si="24"/>
        <v>R65S4</v>
      </c>
      <c r="H511" s="99">
        <f t="array" ref="H511">MIN(IF($G$2:$G$523 = G511,$E$2:$E$523,""))</f>
        <v>3299</v>
      </c>
      <c r="I511" s="99">
        <f t="array" ref="I511">MAX(IF($G$2:$G$523 = G511,$F$2:$F$523,""))</f>
        <v>3350.6</v>
      </c>
      <c r="J511" s="99" t="str">
        <f t="shared" si="22"/>
        <v>R65</v>
      </c>
      <c r="L511" s="118">
        <v>2.503651479289942</v>
      </c>
      <c r="M511" s="118">
        <v>66.362052662721936</v>
      </c>
      <c r="N511" s="118">
        <v>120.9253384615384</v>
      </c>
      <c r="O511" s="118"/>
      <c r="P511" s="118">
        <v>8.6379396449704091E-2</v>
      </c>
      <c r="Q511" s="118">
        <v>5.9556213017751512E-2</v>
      </c>
      <c r="R511" s="118">
        <v>7.3966272189349119E-2</v>
      </c>
      <c r="S511" s="118">
        <v>10964.47</v>
      </c>
      <c r="T511" s="118">
        <v>6918.2157591716004</v>
      </c>
      <c r="U511" s="118">
        <v>1700.0315745562129</v>
      </c>
      <c r="V511" s="118">
        <v>97.395153846153846</v>
      </c>
      <c r="W511" s="118">
        <v>0.70461715976331363</v>
      </c>
      <c r="X511" s="118">
        <v>4.0251946745562144</v>
      </c>
      <c r="Y511" s="118">
        <v>2.3911666666666669</v>
      </c>
      <c r="Z511" s="118">
        <v>70.556399999999996</v>
      </c>
      <c r="AA511" s="118">
        <v>124.9495666666667</v>
      </c>
      <c r="AB511" s="118"/>
      <c r="AC511" s="118">
        <v>0.16297833333333331</v>
      </c>
      <c r="AD511" s="118">
        <v>7.9233333333333336E-2</v>
      </c>
      <c r="AE511" s="118">
        <v>8.77E-2</v>
      </c>
      <c r="AF511" s="118">
        <v>10940.891266666669</v>
      </c>
      <c r="AG511" s="118">
        <v>6792.8025666666663</v>
      </c>
      <c r="AH511" s="118">
        <v>1303.5237999999999</v>
      </c>
      <c r="AI511" s="118">
        <v>104.8505</v>
      </c>
      <c r="AJ511" s="118">
        <v>0.59100000000000008</v>
      </c>
      <c r="AK511" s="118">
        <v>3.5140666666666669</v>
      </c>
    </row>
    <row r="512" spans="1:37" x14ac:dyDescent="0.35">
      <c r="A512" s="101" t="s">
        <v>181</v>
      </c>
      <c r="B512" s="76">
        <v>4</v>
      </c>
      <c r="C512" s="76" t="s">
        <v>44</v>
      </c>
      <c r="D512" s="76">
        <v>3</v>
      </c>
      <c r="E512" s="76">
        <v>3333.5</v>
      </c>
      <c r="F512" s="76">
        <v>3334.3</v>
      </c>
      <c r="G512" s="99" t="str">
        <f t="shared" si="24"/>
        <v>R65S4</v>
      </c>
      <c r="H512" s="99">
        <f t="array" ref="H512">MIN(IF($G$2:$G$523 = G512,$E$2:$E$523,""))</f>
        <v>3299</v>
      </c>
      <c r="I512" s="99">
        <f t="array" ref="I512">MAX(IF($G$2:$G$523 = G512,$F$2:$F$523,""))</f>
        <v>3350.6</v>
      </c>
      <c r="J512" s="99" t="str">
        <f t="shared" si="22"/>
        <v>R65</v>
      </c>
      <c r="L512" s="118">
        <v>2.503651479289942</v>
      </c>
      <c r="M512" s="118">
        <v>66.362052662721936</v>
      </c>
      <c r="N512" s="118">
        <v>120.9253384615384</v>
      </c>
      <c r="O512" s="118"/>
      <c r="P512" s="118">
        <v>8.6379396449704091E-2</v>
      </c>
      <c r="Q512" s="118">
        <v>5.9556213017751512E-2</v>
      </c>
      <c r="R512" s="118">
        <v>7.3966272189349119E-2</v>
      </c>
      <c r="S512" s="118">
        <v>10964.47</v>
      </c>
      <c r="T512" s="118">
        <v>6918.2157591716004</v>
      </c>
      <c r="U512" s="118">
        <v>1700.0315745562129</v>
      </c>
      <c r="V512" s="118">
        <v>97.395153846153846</v>
      </c>
      <c r="W512" s="118">
        <v>0.70461715976331363</v>
      </c>
      <c r="X512" s="118">
        <v>4.0251946745562144</v>
      </c>
      <c r="Y512" s="118">
        <v>2.3742999999999999</v>
      </c>
      <c r="Z512" s="118">
        <v>71.171833333333339</v>
      </c>
      <c r="AA512" s="118">
        <v>126.2456</v>
      </c>
      <c r="AB512" s="118"/>
      <c r="AC512" s="118">
        <v>0.21299333333333331</v>
      </c>
      <c r="AD512" s="118">
        <v>9.5000000000000015E-2</v>
      </c>
      <c r="AE512" s="118">
        <v>0.1030333333333333</v>
      </c>
      <c r="AF512" s="118">
        <v>11006.03093333333</v>
      </c>
      <c r="AG512" s="118">
        <v>6832.2972</v>
      </c>
      <c r="AH512" s="118">
        <v>1079.9954</v>
      </c>
      <c r="AI512" s="118">
        <v>118.0620333333333</v>
      </c>
      <c r="AJ512" s="118">
        <v>0.52726666666666666</v>
      </c>
      <c r="AK512" s="118">
        <v>3.4200333333333339</v>
      </c>
    </row>
    <row r="513" spans="1:37" x14ac:dyDescent="0.35">
      <c r="A513" s="101" t="s">
        <v>181</v>
      </c>
      <c r="B513" s="76">
        <v>4</v>
      </c>
      <c r="C513" s="76" t="s">
        <v>44</v>
      </c>
      <c r="D513" s="76">
        <v>4</v>
      </c>
      <c r="E513" s="76">
        <v>3350</v>
      </c>
      <c r="F513" s="76">
        <v>3350.6</v>
      </c>
      <c r="G513" s="99" t="str">
        <f t="shared" si="24"/>
        <v>R65S4</v>
      </c>
      <c r="H513" s="99">
        <f t="array" ref="H513">MIN(IF($G$2:$G$523 = G513,$E$2:$E$523,""))</f>
        <v>3299</v>
      </c>
      <c r="I513" s="99">
        <f t="array" ref="I513">MAX(IF($G$2:$G$523 = G513,$F$2:$F$523,""))</f>
        <v>3350.6</v>
      </c>
      <c r="J513" s="99" t="str">
        <f t="shared" si="22"/>
        <v>R65</v>
      </c>
      <c r="L513" s="118">
        <v>2.503651479289942</v>
      </c>
      <c r="M513" s="118">
        <v>66.362052662721936</v>
      </c>
      <c r="N513" s="118">
        <v>120.9253384615384</v>
      </c>
      <c r="O513" s="118"/>
      <c r="P513" s="118">
        <v>8.6379396449704091E-2</v>
      </c>
      <c r="Q513" s="118">
        <v>5.9556213017751512E-2</v>
      </c>
      <c r="R513" s="118">
        <v>7.3966272189349119E-2</v>
      </c>
      <c r="S513" s="118">
        <v>10964.47</v>
      </c>
      <c r="T513" s="118">
        <v>6918.2157591716004</v>
      </c>
      <c r="U513" s="118">
        <v>1700.0315745562129</v>
      </c>
      <c r="V513" s="118">
        <v>97.395153846153846</v>
      </c>
      <c r="W513" s="118">
        <v>0.70461715976331363</v>
      </c>
      <c r="X513" s="118">
        <v>4.0251946745562144</v>
      </c>
      <c r="Y513" s="118">
        <v>2.5958000000000001</v>
      </c>
      <c r="Z513" s="118">
        <v>67.583399999999997</v>
      </c>
      <c r="AA513" s="118">
        <v>119.13195</v>
      </c>
      <c r="AB513" s="118"/>
      <c r="AC513" s="118">
        <v>2.11305E-2</v>
      </c>
      <c r="AD513" s="118">
        <v>4.6550000000000001E-2</v>
      </c>
      <c r="AE513" s="118">
        <v>7.3300000000000004E-2</v>
      </c>
      <c r="AF513" s="118">
        <v>11073.670400000001</v>
      </c>
      <c r="AG513" s="118">
        <v>6810.8262000000004</v>
      </c>
      <c r="AH513" s="118">
        <v>1890.2556</v>
      </c>
      <c r="AI513" s="118">
        <v>65.242050000000006</v>
      </c>
      <c r="AJ513" s="118">
        <v>0.68245</v>
      </c>
      <c r="AK513" s="118">
        <v>4.2320000000000002</v>
      </c>
    </row>
    <row r="514" spans="1:37" x14ac:dyDescent="0.35">
      <c r="A514" s="101" t="s">
        <v>181</v>
      </c>
      <c r="B514" s="76">
        <v>3</v>
      </c>
      <c r="C514" s="76" t="s">
        <v>44</v>
      </c>
      <c r="D514" s="76">
        <v>1</v>
      </c>
      <c r="E514" s="76">
        <v>3376</v>
      </c>
      <c r="F514" s="76">
        <v>3376.8</v>
      </c>
      <c r="G514" s="99" t="str">
        <f t="shared" si="24"/>
        <v>R65S3</v>
      </c>
      <c r="H514" s="99">
        <f t="array" ref="H514">MIN(IF($G$2:$G$523 = G514,$E$2:$E$523,""))</f>
        <v>3376</v>
      </c>
      <c r="I514" s="99">
        <f t="array" ref="I514">MAX(IF($G$2:$G$523 = G514,$F$2:$F$523,""))</f>
        <v>3418.2</v>
      </c>
      <c r="J514" s="99" t="str">
        <f t="shared" si="22"/>
        <v>R65</v>
      </c>
      <c r="L514" s="118">
        <v>2.5515311594202892</v>
      </c>
      <c r="M514" s="118">
        <v>64.422502173913045</v>
      </c>
      <c r="N514" s="118">
        <v>115.8762811594203</v>
      </c>
      <c r="O514" s="118"/>
      <c r="P514" s="118">
        <v>6.4156586956521711E-2</v>
      </c>
      <c r="Q514" s="118">
        <v>5.2333333333333329E-2</v>
      </c>
      <c r="R514" s="118">
        <v>6.4239130434782604E-2</v>
      </c>
      <c r="S514" s="118">
        <v>11257.48308840579</v>
      </c>
      <c r="T514" s="118">
        <v>6975.0675246376832</v>
      </c>
      <c r="U514" s="118">
        <v>1841.014116666666</v>
      </c>
      <c r="V514" s="118">
        <v>115.1414166666666</v>
      </c>
      <c r="W514" s="118">
        <v>0.7677391304347827</v>
      </c>
      <c r="X514" s="118">
        <v>4.5550746376811606</v>
      </c>
      <c r="Y514" s="118">
        <v>2.6772499999999999</v>
      </c>
      <c r="Z514" s="118">
        <v>71.492350000000002</v>
      </c>
      <c r="AA514" s="118">
        <v>125.00445000000001</v>
      </c>
      <c r="AB514" s="118"/>
      <c r="AC514" s="118">
        <v>6.6689999999999999E-2</v>
      </c>
      <c r="AD514" s="118">
        <v>5.11E-2</v>
      </c>
      <c r="AE514" s="118">
        <v>5.8099999999999999E-2</v>
      </c>
      <c r="AF514" s="118">
        <v>11177.3755</v>
      </c>
      <c r="AG514" s="118">
        <v>6879.7365499999996</v>
      </c>
      <c r="AH514" s="118">
        <v>1798.3248000000001</v>
      </c>
      <c r="AI514" s="118">
        <v>20.884499999999999</v>
      </c>
      <c r="AJ514" s="118">
        <v>0.82904999999999995</v>
      </c>
      <c r="AK514" s="118">
        <v>3.5983000000000001</v>
      </c>
    </row>
    <row r="515" spans="1:37" x14ac:dyDescent="0.35">
      <c r="A515" s="101" t="s">
        <v>181</v>
      </c>
      <c r="B515" s="76">
        <v>3</v>
      </c>
      <c r="C515" s="76" t="s">
        <v>44</v>
      </c>
      <c r="D515" s="76">
        <v>2</v>
      </c>
      <c r="E515" s="76">
        <v>3394.5</v>
      </c>
      <c r="F515" s="76">
        <v>3395.7</v>
      </c>
      <c r="G515" s="99" t="str">
        <f t="shared" si="24"/>
        <v>R65S3</v>
      </c>
      <c r="H515" s="99">
        <f t="array" ref="H515">MIN(IF($G$2:$G$523 = G515,$E$2:$E$523,""))</f>
        <v>3376</v>
      </c>
      <c r="I515" s="99">
        <f t="array" ref="I515">MAX(IF($G$2:$G$523 = G515,$F$2:$F$523,""))</f>
        <v>3418.2</v>
      </c>
      <c r="J515" s="99" t="str">
        <f t="shared" ref="J515:J523" si="25">CONCATENATE("R",RIGHT(A515,2))</f>
        <v>R65</v>
      </c>
      <c r="L515" s="118">
        <v>2.5515311594202892</v>
      </c>
      <c r="M515" s="118">
        <v>64.422502173913045</v>
      </c>
      <c r="N515" s="118">
        <v>115.8762811594203</v>
      </c>
      <c r="O515" s="118"/>
      <c r="P515" s="118">
        <v>6.4156586956521711E-2</v>
      </c>
      <c r="Q515" s="118">
        <v>5.2333333333333329E-2</v>
      </c>
      <c r="R515" s="118">
        <v>6.4239130434782604E-2</v>
      </c>
      <c r="S515" s="118">
        <v>11257.48308840579</v>
      </c>
      <c r="T515" s="118">
        <v>6975.0675246376832</v>
      </c>
      <c r="U515" s="118">
        <v>1841.014116666666</v>
      </c>
      <c r="V515" s="118">
        <v>115.1414166666666</v>
      </c>
      <c r="W515" s="118">
        <v>0.7677391304347827</v>
      </c>
      <c r="X515" s="118">
        <v>4.5550746376811606</v>
      </c>
      <c r="Y515" s="118">
        <v>2.4716499999999999</v>
      </c>
      <c r="Z515" s="118">
        <v>66.303449999999998</v>
      </c>
      <c r="AA515" s="118">
        <v>114.656325</v>
      </c>
      <c r="AB515" s="118"/>
      <c r="AC515" s="118">
        <v>4.740275E-2</v>
      </c>
      <c r="AD515" s="118">
        <v>6.2549999999999994E-2</v>
      </c>
      <c r="AE515" s="118">
        <v>7.3599999999999999E-2</v>
      </c>
      <c r="AF515" s="118">
        <v>11254.808349999999</v>
      </c>
      <c r="AG515" s="118">
        <v>6853.362075</v>
      </c>
      <c r="AH515" s="118">
        <v>1588.93245</v>
      </c>
      <c r="AI515" s="118">
        <v>148.61407500000001</v>
      </c>
      <c r="AJ515" s="118">
        <v>0.68115000000000003</v>
      </c>
      <c r="AK515" s="118">
        <v>4.1523250000000003</v>
      </c>
    </row>
    <row r="516" spans="1:37" x14ac:dyDescent="0.35">
      <c r="A516" s="101" t="s">
        <v>181</v>
      </c>
      <c r="B516" s="76">
        <v>3</v>
      </c>
      <c r="C516" s="76" t="s">
        <v>44</v>
      </c>
      <c r="D516" s="76">
        <v>3</v>
      </c>
      <c r="E516" s="76">
        <v>3417</v>
      </c>
      <c r="F516" s="76">
        <v>3418.2</v>
      </c>
      <c r="G516" s="99" t="str">
        <f t="shared" si="24"/>
        <v>R65S3</v>
      </c>
      <c r="H516" s="99">
        <f t="array" ref="H516">MIN(IF($G$2:$G$523 = G516,$E$2:$E$523,""))</f>
        <v>3376</v>
      </c>
      <c r="I516" s="99">
        <f t="array" ref="I516">MAX(IF($G$2:$G$523 = G516,$F$2:$F$523,""))</f>
        <v>3418.2</v>
      </c>
      <c r="J516" s="99" t="str">
        <f t="shared" si="25"/>
        <v>R65</v>
      </c>
      <c r="L516" s="118">
        <v>2.5515311594202892</v>
      </c>
      <c r="M516" s="118">
        <v>64.422502173913045</v>
      </c>
      <c r="N516" s="118">
        <v>115.8762811594203</v>
      </c>
      <c r="O516" s="118"/>
      <c r="P516" s="118">
        <v>6.4156586956521711E-2</v>
      </c>
      <c r="Q516" s="118">
        <v>5.2333333333333329E-2</v>
      </c>
      <c r="R516" s="118">
        <v>6.4239130434782604E-2</v>
      </c>
      <c r="S516" s="118">
        <v>11257.48308840579</v>
      </c>
      <c r="T516" s="118">
        <v>6975.0675246376832</v>
      </c>
      <c r="U516" s="118">
        <v>1841.014116666666</v>
      </c>
      <c r="V516" s="118">
        <v>115.1414166666666</v>
      </c>
      <c r="W516" s="118">
        <v>0.7677391304347827</v>
      </c>
      <c r="X516" s="118">
        <v>4.5550746376811606</v>
      </c>
      <c r="Y516" s="118">
        <v>2.47525</v>
      </c>
      <c r="Z516" s="118">
        <v>65.051725000000005</v>
      </c>
      <c r="AA516" s="118">
        <v>123.559825</v>
      </c>
      <c r="AB516" s="118"/>
      <c r="AC516" s="118">
        <v>0.16089824999999999</v>
      </c>
      <c r="AD516" s="118">
        <v>9.9525000000000002E-2</v>
      </c>
      <c r="AE516" s="118">
        <v>0.10155</v>
      </c>
      <c r="AF516" s="118">
        <v>11347.2129</v>
      </c>
      <c r="AG516" s="118">
        <v>6854.4587250000004</v>
      </c>
      <c r="AH516" s="118">
        <v>1021.5272</v>
      </c>
      <c r="AI516" s="118">
        <v>126.1097</v>
      </c>
      <c r="AJ516" s="118">
        <v>0.53220000000000001</v>
      </c>
      <c r="AK516" s="118">
        <v>3.6884000000000001</v>
      </c>
    </row>
    <row r="517" spans="1:37" x14ac:dyDescent="0.35">
      <c r="A517" s="101" t="s">
        <v>181</v>
      </c>
      <c r="B517" s="76">
        <v>2</v>
      </c>
      <c r="C517" s="76" t="s">
        <v>44</v>
      </c>
      <c r="D517" s="76">
        <v>1</v>
      </c>
      <c r="E517" s="76">
        <v>3446</v>
      </c>
      <c r="F517" s="76">
        <v>3447</v>
      </c>
      <c r="G517" s="99" t="str">
        <f t="shared" si="24"/>
        <v>R65S2</v>
      </c>
      <c r="H517" s="99">
        <f t="array" ref="H517">MIN(IF($G$2:$G$523 = G517,$E$2:$E$523,""))</f>
        <v>3446</v>
      </c>
      <c r="I517" s="99">
        <f t="array" ref="I517">MAX(IF($G$2:$G$523 = G517,$F$2:$F$523,""))</f>
        <v>3474.4</v>
      </c>
      <c r="J517" s="99" t="str">
        <f t="shared" si="25"/>
        <v>R65</v>
      </c>
      <c r="L517" s="118">
        <v>2.437337634408602</v>
      </c>
      <c r="M517" s="118">
        <v>64.382156989247321</v>
      </c>
      <c r="N517" s="118">
        <v>116.8774258064517</v>
      </c>
      <c r="O517" s="118"/>
      <c r="P517" s="118">
        <v>3.9002000000000002E-2</v>
      </c>
      <c r="Q517" s="118">
        <v>4.0872043010752708E-2</v>
      </c>
      <c r="R517" s="118">
        <v>5.2839784946236527E-2</v>
      </c>
      <c r="S517" s="118">
        <v>11508.370970967741</v>
      </c>
      <c r="T517" s="118">
        <v>7124.8748913978498</v>
      </c>
      <c r="U517" s="118">
        <v>2094.4392483870961</v>
      </c>
      <c r="V517" s="118">
        <v>73.832456989247319</v>
      </c>
      <c r="W517" s="118">
        <v>0.83932365591397828</v>
      </c>
      <c r="X517" s="118">
        <v>4.3277913978494613</v>
      </c>
      <c r="Y517" s="118">
        <v>2.5240499999999999</v>
      </c>
      <c r="Z517" s="118">
        <v>64.772475</v>
      </c>
      <c r="AA517" s="118">
        <v>120.79075</v>
      </c>
      <c r="AB517" s="118"/>
      <c r="AC517" s="118">
        <v>7.2557250000000004E-2</v>
      </c>
      <c r="AD517" s="118">
        <v>5.4874999999999993E-2</v>
      </c>
      <c r="AE517" s="118">
        <v>7.4300000000000005E-2</v>
      </c>
      <c r="AF517" s="118">
        <v>11453.6211</v>
      </c>
      <c r="AG517" s="118">
        <v>7104.2492750000001</v>
      </c>
      <c r="AH517" s="118">
        <v>1734.2370249999999</v>
      </c>
      <c r="AI517" s="118">
        <v>30.379100000000001</v>
      </c>
      <c r="AJ517" s="118">
        <v>0.6916500000000001</v>
      </c>
      <c r="AK517" s="118">
        <v>3.8541249999999998</v>
      </c>
    </row>
    <row r="518" spans="1:37" x14ac:dyDescent="0.35">
      <c r="A518" s="101" t="s">
        <v>181</v>
      </c>
      <c r="B518" s="76">
        <v>2</v>
      </c>
      <c r="C518" s="76" t="s">
        <v>44</v>
      </c>
      <c r="D518" s="76">
        <v>2</v>
      </c>
      <c r="E518" s="76">
        <v>3460</v>
      </c>
      <c r="F518" s="76">
        <v>3461</v>
      </c>
      <c r="G518" s="99" t="str">
        <f t="shared" si="24"/>
        <v>R65S2</v>
      </c>
      <c r="H518" s="99">
        <f t="array" ref="H518">MIN(IF($G$2:$G$523 = G518,$E$2:$E$523,""))</f>
        <v>3446</v>
      </c>
      <c r="I518" s="99">
        <f t="array" ref="I518">MAX(IF($G$2:$G$523 = G518,$F$2:$F$523,""))</f>
        <v>3474.4</v>
      </c>
      <c r="J518" s="99" t="str">
        <f t="shared" si="25"/>
        <v>R65</v>
      </c>
      <c r="L518" s="118">
        <v>2.437337634408602</v>
      </c>
      <c r="M518" s="118">
        <v>64.382156989247321</v>
      </c>
      <c r="N518" s="118">
        <v>116.8774258064517</v>
      </c>
      <c r="O518" s="118"/>
      <c r="P518" s="118">
        <v>3.9002000000000002E-2</v>
      </c>
      <c r="Q518" s="118">
        <v>4.0872043010752708E-2</v>
      </c>
      <c r="R518" s="118">
        <v>5.2839784946236527E-2</v>
      </c>
      <c r="S518" s="118">
        <v>11508.370970967741</v>
      </c>
      <c r="T518" s="118">
        <v>7124.8748913978498</v>
      </c>
      <c r="U518" s="118">
        <v>2094.4392483870961</v>
      </c>
      <c r="V518" s="118">
        <v>73.832456989247319</v>
      </c>
      <c r="W518" s="118">
        <v>0.83932365591397828</v>
      </c>
      <c r="X518" s="118">
        <v>4.3277913978494613</v>
      </c>
      <c r="Y518" s="118">
        <v>2.3726500000000001</v>
      </c>
      <c r="Z518" s="118">
        <v>68.288775000000001</v>
      </c>
      <c r="AA518" s="118">
        <v>121.00895</v>
      </c>
      <c r="AB518" s="118"/>
      <c r="AC518" s="118">
        <v>1.0782750000000001E-2</v>
      </c>
      <c r="AD518" s="118">
        <v>4.6299999999999987E-2</v>
      </c>
      <c r="AE518" s="118">
        <v>5.0724999999999999E-2</v>
      </c>
      <c r="AF518" s="118">
        <v>11517.04175</v>
      </c>
      <c r="AG518" s="118">
        <v>6988.9038</v>
      </c>
      <c r="AH518" s="118">
        <v>1896.4545250000001</v>
      </c>
      <c r="AI518" s="118">
        <v>59.452949999999987</v>
      </c>
      <c r="AJ518" s="118">
        <v>0.91560000000000008</v>
      </c>
      <c r="AK518" s="118">
        <v>3.5743749999999999</v>
      </c>
    </row>
    <row r="519" spans="1:37" x14ac:dyDescent="0.35">
      <c r="A519" s="101" t="s">
        <v>181</v>
      </c>
      <c r="B519" s="76">
        <v>2</v>
      </c>
      <c r="C519" s="76" t="s">
        <v>44</v>
      </c>
      <c r="D519" s="76">
        <v>3</v>
      </c>
      <c r="E519" s="76">
        <v>3473.2</v>
      </c>
      <c r="F519" s="76">
        <v>3474.4</v>
      </c>
      <c r="G519" s="99" t="str">
        <f t="shared" si="24"/>
        <v>R65S2</v>
      </c>
      <c r="H519" s="99">
        <f t="array" ref="H519">MIN(IF($G$2:$G$523 = G519,$E$2:$E$523,""))</f>
        <v>3446</v>
      </c>
      <c r="I519" s="99">
        <f t="array" ref="I519">MAX(IF($G$2:$G$523 = G519,$F$2:$F$523,""))</f>
        <v>3474.4</v>
      </c>
      <c r="J519" s="99" t="str">
        <f t="shared" si="25"/>
        <v>R65</v>
      </c>
      <c r="L519" s="118">
        <v>2.437337634408602</v>
      </c>
      <c r="M519" s="118">
        <v>64.382156989247321</v>
      </c>
      <c r="N519" s="118">
        <v>116.8774258064517</v>
      </c>
      <c r="O519" s="118"/>
      <c r="P519" s="118">
        <v>3.9002000000000002E-2</v>
      </c>
      <c r="Q519" s="118">
        <v>4.0872043010752708E-2</v>
      </c>
      <c r="R519" s="118">
        <v>5.2839784946236527E-2</v>
      </c>
      <c r="S519" s="118">
        <v>11508.370970967741</v>
      </c>
      <c r="T519" s="118">
        <v>7124.8748913978498</v>
      </c>
      <c r="U519" s="118">
        <v>2094.4392483870961</v>
      </c>
      <c r="V519" s="118">
        <v>73.832456989247319</v>
      </c>
      <c r="W519" s="118">
        <v>0.83932365591397828</v>
      </c>
      <c r="X519" s="118">
        <v>4.3277913978494613</v>
      </c>
      <c r="Y519" s="118">
        <v>2.4339333333333339</v>
      </c>
      <c r="Z519" s="118">
        <v>71.877133333333333</v>
      </c>
      <c r="AA519" s="118">
        <v>126.4355333333333</v>
      </c>
      <c r="AB519" s="118"/>
      <c r="AC519" s="118">
        <v>6.5245666666666674E-2</v>
      </c>
      <c r="AD519" s="118">
        <v>7.6499999999999999E-2</v>
      </c>
      <c r="AE519" s="118">
        <v>8.2899999999999988E-2</v>
      </c>
      <c r="AF519" s="118">
        <v>11570.117200000001</v>
      </c>
      <c r="AG519" s="118">
        <v>7018.7317999999996</v>
      </c>
      <c r="AH519" s="118">
        <v>1344.9087999999999</v>
      </c>
      <c r="AI519" s="118">
        <v>118.74873333333331</v>
      </c>
      <c r="AJ519" s="118">
        <v>0.62470000000000003</v>
      </c>
      <c r="AK519" s="118">
        <v>3.5061333333333331</v>
      </c>
    </row>
    <row r="520" spans="1:37" x14ac:dyDescent="0.35">
      <c r="A520" s="101" t="s">
        <v>181</v>
      </c>
      <c r="B520" s="76">
        <v>1</v>
      </c>
      <c r="C520" s="76" t="s">
        <v>44</v>
      </c>
      <c r="D520" s="76">
        <v>1</v>
      </c>
      <c r="E520" s="76">
        <v>3504.6</v>
      </c>
      <c r="F520" s="76">
        <v>3505.2</v>
      </c>
      <c r="G520" s="99" t="str">
        <f t="shared" si="24"/>
        <v>R65S1</v>
      </c>
      <c r="H520" s="99">
        <f t="array" ref="H520">MIN(IF($G$2:$G$523 = G520,$E$2:$E$523,""))</f>
        <v>3504.6</v>
      </c>
      <c r="I520" s="99">
        <f t="array" ref="I520">MAX(IF($G$2:$G$523 = G520,$F$2:$F$523,""))</f>
        <v>3576</v>
      </c>
      <c r="J520" s="99" t="str">
        <f t="shared" si="25"/>
        <v>R65</v>
      </c>
      <c r="L520" s="118">
        <v>2.5865149572649591</v>
      </c>
      <c r="M520" s="118">
        <v>61.465420085470072</v>
      </c>
      <c r="N520" s="118">
        <v>113.5592397435898</v>
      </c>
      <c r="O520" s="118"/>
      <c r="P520" s="118">
        <v>3.3708670940170923E-2</v>
      </c>
      <c r="Q520" s="118">
        <v>3.115085470085471E-2</v>
      </c>
      <c r="R520" s="118">
        <v>4.3672649572649568E-2</v>
      </c>
      <c r="S520" s="118">
        <v>11830.359141880341</v>
      </c>
      <c r="T520" s="118">
        <v>7311.1401282051283</v>
      </c>
      <c r="U520" s="118">
        <v>2295.8210816239321</v>
      </c>
      <c r="V520" s="118">
        <v>45.434410683760667</v>
      </c>
      <c r="W520" s="118">
        <v>0.88333162393162368</v>
      </c>
      <c r="X520" s="118">
        <v>5.0136636752136763</v>
      </c>
      <c r="Y520" s="118">
        <v>2.6564999999999999</v>
      </c>
      <c r="Z520" s="118">
        <v>70.054599999999994</v>
      </c>
      <c r="AA520" s="118">
        <v>125.6844</v>
      </c>
      <c r="AB520" s="118"/>
      <c r="AC520" s="118">
        <v>0.16492299999999999</v>
      </c>
      <c r="AD520" s="118">
        <v>7.1900000000000006E-2</v>
      </c>
      <c r="AE520" s="118">
        <v>0.11119999999999999</v>
      </c>
      <c r="AF520" s="118">
        <v>11694.328100000001</v>
      </c>
      <c r="AG520" s="118">
        <v>7097.2393000000002</v>
      </c>
      <c r="AH520" s="118">
        <v>1414.8344</v>
      </c>
      <c r="AI520" s="118">
        <v>35.034500000000001</v>
      </c>
      <c r="AJ520" s="118">
        <v>0.49530000000000002</v>
      </c>
      <c r="AK520" s="118">
        <v>3.7408000000000001</v>
      </c>
    </row>
    <row r="521" spans="1:37" x14ac:dyDescent="0.35">
      <c r="A521" s="101" t="s">
        <v>181</v>
      </c>
      <c r="B521" s="76">
        <v>1</v>
      </c>
      <c r="C521" s="76" t="s">
        <v>44</v>
      </c>
      <c r="D521" s="76">
        <v>2</v>
      </c>
      <c r="E521" s="76">
        <v>3543.2</v>
      </c>
      <c r="F521" s="76">
        <v>3543.8</v>
      </c>
      <c r="G521" s="99" t="str">
        <f t="shared" si="24"/>
        <v>R65S1</v>
      </c>
      <c r="H521" s="99">
        <f t="array" ref="H521">MIN(IF($G$2:$G$523 = G521,$E$2:$E$523,""))</f>
        <v>3504.6</v>
      </c>
      <c r="I521" s="99">
        <f t="array" ref="I521">MAX(IF($G$2:$G$523 = G521,$F$2:$F$523,""))</f>
        <v>3576</v>
      </c>
      <c r="J521" s="99" t="str">
        <f t="shared" si="25"/>
        <v>R65</v>
      </c>
      <c r="L521" s="118">
        <v>2.5865149572649591</v>
      </c>
      <c r="M521" s="118">
        <v>61.465420085470072</v>
      </c>
      <c r="N521" s="118">
        <v>113.5592397435898</v>
      </c>
      <c r="O521" s="118"/>
      <c r="P521" s="118">
        <v>3.3708670940170923E-2</v>
      </c>
      <c r="Q521" s="118">
        <v>3.115085470085471E-2</v>
      </c>
      <c r="R521" s="118">
        <v>4.3672649572649568E-2</v>
      </c>
      <c r="S521" s="118">
        <v>11830.359141880341</v>
      </c>
      <c r="T521" s="118">
        <v>7311.1401282051283</v>
      </c>
      <c r="U521" s="118">
        <v>2295.8210816239321</v>
      </c>
      <c r="V521" s="118">
        <v>45.434410683760667</v>
      </c>
      <c r="W521" s="118">
        <v>0.88333162393162368</v>
      </c>
      <c r="X521" s="118">
        <v>5.0136636752136763</v>
      </c>
      <c r="Y521" s="118">
        <v>2.37765</v>
      </c>
      <c r="Z521" s="118">
        <v>65.159850000000006</v>
      </c>
      <c r="AA521" s="118">
        <v>120.52235</v>
      </c>
      <c r="AB521" s="118"/>
      <c r="AC521" s="118">
        <v>0.1177115</v>
      </c>
      <c r="AD521" s="118">
        <v>7.8600000000000003E-2</v>
      </c>
      <c r="AE521" s="118">
        <v>8.77E-2</v>
      </c>
      <c r="AF521" s="118">
        <v>11847.918949999999</v>
      </c>
      <c r="AG521" s="118">
        <v>7210.9187000000002</v>
      </c>
      <c r="AH521" s="118">
        <v>1309.4801</v>
      </c>
      <c r="AI521" s="118">
        <v>40.840699999999998</v>
      </c>
      <c r="AJ521" s="118">
        <v>0.60160000000000002</v>
      </c>
      <c r="AK521" s="118">
        <v>3.7607499999999998</v>
      </c>
    </row>
    <row r="522" spans="1:37" x14ac:dyDescent="0.35">
      <c r="A522" s="101" t="s">
        <v>181</v>
      </c>
      <c r="B522" s="76">
        <v>1</v>
      </c>
      <c r="C522" s="76" t="s">
        <v>44</v>
      </c>
      <c r="D522" s="76">
        <v>3</v>
      </c>
      <c r="E522" s="76">
        <v>3557.2</v>
      </c>
      <c r="F522" s="76">
        <v>3558</v>
      </c>
      <c r="G522" s="99" t="str">
        <f t="shared" si="24"/>
        <v>R65S1</v>
      </c>
      <c r="H522" s="99">
        <f t="array" ref="H522">MIN(IF($G$2:$G$523 = G522,$E$2:$E$523,""))</f>
        <v>3504.6</v>
      </c>
      <c r="I522" s="99">
        <f t="array" ref="I522">MAX(IF($G$2:$G$523 = G522,$F$2:$F$523,""))</f>
        <v>3576</v>
      </c>
      <c r="J522" s="99" t="str">
        <f t="shared" si="25"/>
        <v>R65</v>
      </c>
      <c r="L522" s="118">
        <v>2.5865149572649591</v>
      </c>
      <c r="M522" s="118">
        <v>61.465420085470072</v>
      </c>
      <c r="N522" s="118">
        <v>113.5592397435898</v>
      </c>
      <c r="O522" s="118"/>
      <c r="P522" s="118">
        <v>3.3708670940170923E-2</v>
      </c>
      <c r="Q522" s="118">
        <v>3.115085470085471E-2</v>
      </c>
      <c r="R522" s="118">
        <v>4.3672649572649568E-2</v>
      </c>
      <c r="S522" s="118">
        <v>11830.359141880341</v>
      </c>
      <c r="T522" s="118">
        <v>7311.1401282051283</v>
      </c>
      <c r="U522" s="118">
        <v>2295.8210816239321</v>
      </c>
      <c r="V522" s="118">
        <v>45.434410683760667</v>
      </c>
      <c r="W522" s="118">
        <v>0.88333162393162368</v>
      </c>
      <c r="X522" s="118">
        <v>5.0136636752136763</v>
      </c>
      <c r="Y522" s="118">
        <v>2.5018666666666669</v>
      </c>
      <c r="Z522" s="118">
        <v>64.81186666666666</v>
      </c>
      <c r="AA522" s="118">
        <v>120.1888666666667</v>
      </c>
      <c r="AB522" s="118"/>
      <c r="AC522" s="118">
        <v>3.8386999999999998E-2</v>
      </c>
      <c r="AD522" s="118">
        <v>5.0700000000000002E-2</v>
      </c>
      <c r="AE522" s="118">
        <v>6.7433333333333331E-2</v>
      </c>
      <c r="AF522" s="118">
        <v>11916.022166666669</v>
      </c>
      <c r="AG522" s="118">
        <v>7021.7946000000011</v>
      </c>
      <c r="AH522" s="118">
        <v>1804.768833333334</v>
      </c>
      <c r="AI522" s="118">
        <v>51.8508</v>
      </c>
      <c r="AJ522" s="118">
        <v>0.73116666666666674</v>
      </c>
      <c r="AK522" s="118">
        <v>4.4014333333333333</v>
      </c>
    </row>
    <row r="523" spans="1:37" x14ac:dyDescent="0.35">
      <c r="A523" s="101" t="s">
        <v>181</v>
      </c>
      <c r="B523" s="76">
        <v>1</v>
      </c>
      <c r="C523" s="76" t="s">
        <v>44</v>
      </c>
      <c r="D523" s="76">
        <v>4</v>
      </c>
      <c r="E523" s="76">
        <v>3575</v>
      </c>
      <c r="F523" s="76">
        <v>3576</v>
      </c>
      <c r="G523" s="99" t="str">
        <f t="shared" si="24"/>
        <v>R65S1</v>
      </c>
      <c r="H523" s="99">
        <f t="array" ref="H523">MIN(IF($G$2:$G$523 = G523,$E$2:$E$523,""))</f>
        <v>3504.6</v>
      </c>
      <c r="I523" s="99">
        <f t="array" ref="I523">MAX(IF($G$2:$G$523 = G523,$F$2:$F$523,""))</f>
        <v>3576</v>
      </c>
      <c r="J523" s="99" t="str">
        <f t="shared" si="25"/>
        <v>R65</v>
      </c>
      <c r="L523" s="118">
        <v>2.5865149572649591</v>
      </c>
      <c r="M523" s="118">
        <v>61.465420085470072</v>
      </c>
      <c r="N523" s="118">
        <v>113.5592397435898</v>
      </c>
      <c r="O523" s="118"/>
      <c r="P523" s="118">
        <v>3.3708670940170923E-2</v>
      </c>
      <c r="Q523" s="118">
        <v>3.115085470085471E-2</v>
      </c>
      <c r="R523" s="118">
        <v>4.3672649572649568E-2</v>
      </c>
      <c r="S523" s="118">
        <v>11830.359141880341</v>
      </c>
      <c r="T523" s="118">
        <v>7311.1401282051283</v>
      </c>
      <c r="U523" s="118">
        <v>2295.8210816239321</v>
      </c>
      <c r="V523" s="118">
        <v>45.434410683760667</v>
      </c>
      <c r="W523" s="118">
        <v>0.88333162393162368</v>
      </c>
      <c r="X523" s="118">
        <v>5.0136636752136763</v>
      </c>
      <c r="Y523" s="118">
        <v>2.6082999999999998</v>
      </c>
      <c r="Z523" s="118">
        <v>64.726966666666669</v>
      </c>
      <c r="AA523" s="118">
        <v>114.0738333333333</v>
      </c>
      <c r="AB523" s="118"/>
      <c r="AC523" s="118">
        <v>6.5268666666666669E-2</v>
      </c>
      <c r="AD523" s="118">
        <v>5.3033333333333342E-2</v>
      </c>
      <c r="AE523" s="118">
        <v>5.8033333333333333E-2</v>
      </c>
      <c r="AF523" s="118">
        <v>11985.358399999999</v>
      </c>
      <c r="AG523" s="118">
        <v>7124.8743333333332</v>
      </c>
      <c r="AH523" s="118">
        <v>1765.5594000000001</v>
      </c>
      <c r="AI523" s="118">
        <v>30.954366666666669</v>
      </c>
      <c r="AJ523" s="118">
        <v>0.84266666666666656</v>
      </c>
      <c r="AK523" s="118">
        <v>4.6715666666666671</v>
      </c>
    </row>
  </sheetData>
  <autoFilter ref="A1:AK466" xr:uid="{00000000-0009-0000-0000-000003000000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23"/>
  <sheetViews>
    <sheetView topLeftCell="V1" workbookViewId="0">
      <selection activeCell="K467" sqref="K467:K523"/>
    </sheetView>
  </sheetViews>
  <sheetFormatPr defaultRowHeight="14.5" x14ac:dyDescent="0.35"/>
  <cols>
    <col min="3" max="3" width="13.1796875" customWidth="1"/>
    <col min="8" max="8" width="9.1796875" style="111"/>
    <col min="25" max="25" width="9.1796875" style="111"/>
    <col min="29" max="29" width="15" customWidth="1"/>
    <col min="30" max="30" width="13.26953125" customWidth="1"/>
    <col min="31" max="31" width="12.1796875" customWidth="1"/>
    <col min="32" max="32" width="13.26953125" customWidth="1"/>
  </cols>
  <sheetData>
    <row r="1" spans="1:33" ht="24.75" customHeight="1" x14ac:dyDescent="0.35">
      <c r="A1" s="88" t="s">
        <v>0</v>
      </c>
      <c r="B1" s="82" t="s">
        <v>1</v>
      </c>
      <c r="C1" s="82" t="s">
        <v>2</v>
      </c>
      <c r="D1" s="82" t="s">
        <v>3</v>
      </c>
      <c r="E1" s="88" t="s">
        <v>234</v>
      </c>
      <c r="F1" s="88" t="s">
        <v>235</v>
      </c>
      <c r="G1" s="88" t="s">
        <v>236</v>
      </c>
      <c r="H1" s="120" t="s">
        <v>397</v>
      </c>
      <c r="I1" s="88" t="s">
        <v>398</v>
      </c>
      <c r="J1" s="88" t="s">
        <v>409</v>
      </c>
      <c r="K1" s="88" t="s">
        <v>408</v>
      </c>
      <c r="M1" t="s">
        <v>128</v>
      </c>
      <c r="N1" t="s">
        <v>0</v>
      </c>
      <c r="O1" t="s">
        <v>233</v>
      </c>
      <c r="P1" t="s">
        <v>231</v>
      </c>
      <c r="Q1" t="s">
        <v>232</v>
      </c>
      <c r="R1" t="s">
        <v>397</v>
      </c>
      <c r="S1" t="s">
        <v>398</v>
      </c>
      <c r="T1" t="s">
        <v>39</v>
      </c>
      <c r="U1" t="s">
        <v>407</v>
      </c>
      <c r="Y1" s="111" t="s">
        <v>397</v>
      </c>
      <c r="Z1" t="s">
        <v>398</v>
      </c>
      <c r="AA1" t="s">
        <v>39</v>
      </c>
      <c r="AB1" s="123" t="s">
        <v>140</v>
      </c>
      <c r="AC1" s="123" t="s">
        <v>399</v>
      </c>
      <c r="AD1" s="123" t="s">
        <v>400</v>
      </c>
      <c r="AE1" s="123" t="s">
        <v>401</v>
      </c>
      <c r="AF1" s="123" t="s">
        <v>402</v>
      </c>
      <c r="AG1" s="125" t="s">
        <v>406</v>
      </c>
    </row>
    <row r="2" spans="1:33" x14ac:dyDescent="0.35">
      <c r="A2" s="34" t="s">
        <v>62</v>
      </c>
      <c r="B2" s="14">
        <v>8</v>
      </c>
      <c r="C2" s="8" t="s">
        <v>72</v>
      </c>
      <c r="D2" s="14">
        <v>1</v>
      </c>
      <c r="E2" t="str">
        <f>CONCATENATE("R",RIGHT(A2,2),"S",B2)</f>
        <v>R45S8</v>
      </c>
      <c r="F2">
        <f t="shared" ref="F2:F65" si="0">VLOOKUP(E2,$M$2:$Q$271,4,FALSE)</f>
        <v>2951</v>
      </c>
      <c r="G2">
        <f t="shared" ref="G2:G65" si="1">VLOOKUP(E2,$M$2:$Q$271,5,FALSE)</f>
        <v>3010</v>
      </c>
      <c r="H2" s="111">
        <f>VLOOKUP(E2,$M$2:$T$271,6,FALSE)</f>
        <v>0.156</v>
      </c>
      <c r="I2">
        <f>VLOOKUP(E2,$M$2:$T$271,7,FALSE)</f>
        <v>0</v>
      </c>
      <c r="J2">
        <f>VLOOKUP(E2,$M$2:$T$271,8,FALSE)</f>
        <v>0.27958883994126282</v>
      </c>
      <c r="K2">
        <f>VLOOKUP(E2,$M$2:$U$271,9,FALSE)</f>
        <v>47.67</v>
      </c>
      <c r="M2" t="str">
        <f>CONCATENATE("R",RIGHT(N2,2),"S",O2)</f>
        <v>R68S7</v>
      </c>
      <c r="N2" t="s">
        <v>191</v>
      </c>
      <c r="O2">
        <v>7</v>
      </c>
      <c r="P2">
        <v>2961</v>
      </c>
      <c r="Q2">
        <v>3013</v>
      </c>
      <c r="R2">
        <v>0.14399999999999999</v>
      </c>
      <c r="S2">
        <v>0.503</v>
      </c>
      <c r="T2">
        <v>0.99729387379087975</v>
      </c>
      <c r="U2">
        <v>34.736000000000004</v>
      </c>
      <c r="V2" s="34" t="s">
        <v>62</v>
      </c>
      <c r="W2" s="14">
        <v>8</v>
      </c>
      <c r="X2">
        <f>Z2*100</f>
        <v>41.472020202020197</v>
      </c>
      <c r="Y2" s="111">
        <v>0.156</v>
      </c>
      <c r="Z2" s="124">
        <v>0.41472020202020199</v>
      </c>
      <c r="AA2">
        <v>0.27958883994126282</v>
      </c>
      <c r="AB2" s="124">
        <v>0.41472020202020199</v>
      </c>
      <c r="AC2" s="124">
        <v>9740.7587773195937</v>
      </c>
      <c r="AD2" s="124">
        <v>6553.5650747422696</v>
      </c>
      <c r="AE2" s="124">
        <v>1.8321252577319589</v>
      </c>
      <c r="AF2" s="124">
        <v>1533.6154788659801</v>
      </c>
      <c r="AG2" s="124"/>
    </row>
    <row r="3" spans="1:33" x14ac:dyDescent="0.35">
      <c r="A3" s="34" t="s">
        <v>62</v>
      </c>
      <c r="B3" s="14">
        <v>8</v>
      </c>
      <c r="C3" s="8" t="s">
        <v>72</v>
      </c>
      <c r="D3" s="14">
        <v>2</v>
      </c>
      <c r="E3" s="118" t="str">
        <f t="shared" ref="E3:E66" si="2">CONCATENATE("R",RIGHT(A3,2),"S",B3)</f>
        <v>R45S8</v>
      </c>
      <c r="F3" s="118">
        <f t="shared" si="0"/>
        <v>2951</v>
      </c>
      <c r="G3" s="118">
        <f t="shared" si="1"/>
        <v>3010</v>
      </c>
      <c r="H3" s="111">
        <f t="shared" ref="H3:H66" si="3">VLOOKUP(E3,$M$2:$T$271,6,FALSE)</f>
        <v>0.156</v>
      </c>
      <c r="I3" s="118">
        <f t="shared" ref="I3:I66" si="4">VLOOKUP(E3,$M$2:$T$271,7,FALSE)</f>
        <v>0</v>
      </c>
      <c r="J3" s="118">
        <f t="shared" ref="J3:J66" si="5">VLOOKUP(E3,$M$2:$T$271,8,FALSE)</f>
        <v>0.27958883994126282</v>
      </c>
      <c r="K3" s="122">
        <f t="shared" ref="K3:K66" si="6">VLOOKUP(E3,$M$2:$U$271,9,FALSE)</f>
        <v>47.67</v>
      </c>
      <c r="M3" s="118" t="str">
        <f t="shared" ref="M3:M66" si="7">CONCATENATE("R",RIGHT(N3,2),"S",O3)</f>
        <v>R68S6</v>
      </c>
      <c r="N3" t="s">
        <v>191</v>
      </c>
      <c r="O3">
        <v>6</v>
      </c>
      <c r="P3">
        <v>3030</v>
      </c>
      <c r="Q3">
        <v>3071</v>
      </c>
      <c r="R3">
        <v>0.122</v>
      </c>
      <c r="S3">
        <v>0.50900000000000001</v>
      </c>
      <c r="T3">
        <v>0.22678034803270672</v>
      </c>
      <c r="U3">
        <v>14.308999999999999</v>
      </c>
      <c r="V3" s="34" t="s">
        <v>62</v>
      </c>
      <c r="W3" s="14">
        <v>8</v>
      </c>
      <c r="X3" s="122">
        <f t="shared" ref="X3:X66" si="8">Z3*100</f>
        <v>41.472020202020197</v>
      </c>
      <c r="Y3" s="111">
        <v>0.156</v>
      </c>
      <c r="Z3" s="124">
        <v>0.41472020202020199</v>
      </c>
      <c r="AA3">
        <v>0.27958883994126282</v>
      </c>
      <c r="AB3" s="124">
        <v>0.41472020202020199</v>
      </c>
      <c r="AC3" s="124">
        <v>9740.7587773195937</v>
      </c>
      <c r="AD3" s="124">
        <v>6553.5650747422696</v>
      </c>
      <c r="AE3" s="124">
        <v>1.8321252577319589</v>
      </c>
      <c r="AF3" s="124">
        <v>1533.6154788659801</v>
      </c>
      <c r="AG3" s="124"/>
    </row>
    <row r="4" spans="1:33" x14ac:dyDescent="0.35">
      <c r="A4" s="34" t="s">
        <v>62</v>
      </c>
      <c r="B4" s="14">
        <v>8</v>
      </c>
      <c r="C4" s="8" t="s">
        <v>72</v>
      </c>
      <c r="D4" s="14">
        <v>3</v>
      </c>
      <c r="E4" s="118" t="str">
        <f t="shared" si="2"/>
        <v>R45S8</v>
      </c>
      <c r="F4" s="118">
        <f t="shared" si="0"/>
        <v>2951</v>
      </c>
      <c r="G4" s="118">
        <f t="shared" si="1"/>
        <v>3010</v>
      </c>
      <c r="H4" s="111">
        <f t="shared" si="3"/>
        <v>0.156</v>
      </c>
      <c r="I4" s="118">
        <f t="shared" si="4"/>
        <v>0</v>
      </c>
      <c r="J4" s="118">
        <f t="shared" si="5"/>
        <v>0.27958883994126282</v>
      </c>
      <c r="K4" s="122">
        <f t="shared" si="6"/>
        <v>47.67</v>
      </c>
      <c r="M4" s="118" t="str">
        <f t="shared" si="7"/>
        <v>R68S5</v>
      </c>
      <c r="N4" t="s">
        <v>191</v>
      </c>
      <c r="O4">
        <v>5</v>
      </c>
      <c r="P4">
        <v>3150</v>
      </c>
      <c r="Q4">
        <v>3200</v>
      </c>
      <c r="R4">
        <v>0.123</v>
      </c>
      <c r="S4">
        <v>0.45500000000000002</v>
      </c>
      <c r="T4">
        <v>0.19430463576158941</v>
      </c>
      <c r="U4">
        <v>30.2</v>
      </c>
      <c r="V4" s="34" t="s">
        <v>62</v>
      </c>
      <c r="W4" s="14">
        <v>8</v>
      </c>
      <c r="X4" s="122">
        <f t="shared" si="8"/>
        <v>41.472020202020197</v>
      </c>
      <c r="Y4" s="111">
        <v>0.156</v>
      </c>
      <c r="Z4" s="124">
        <v>0.41472020202020199</v>
      </c>
      <c r="AA4">
        <v>0.27958883994126282</v>
      </c>
      <c r="AB4" s="124">
        <v>0.41472020202020199</v>
      </c>
      <c r="AC4" s="124">
        <v>9740.7587773195937</v>
      </c>
      <c r="AD4" s="124">
        <v>6553.5650747422696</v>
      </c>
      <c r="AE4" s="124">
        <v>1.8321252577319589</v>
      </c>
      <c r="AF4" s="124">
        <v>1533.6154788659801</v>
      </c>
      <c r="AG4" s="124"/>
    </row>
    <row r="5" spans="1:33" x14ac:dyDescent="0.35">
      <c r="A5" s="34" t="s">
        <v>62</v>
      </c>
      <c r="B5" s="14">
        <v>7</v>
      </c>
      <c r="C5" s="8" t="s">
        <v>45</v>
      </c>
      <c r="D5" s="14">
        <v>1</v>
      </c>
      <c r="E5" s="118" t="str">
        <f t="shared" si="2"/>
        <v>R45S7</v>
      </c>
      <c r="F5" s="118">
        <f t="shared" si="0"/>
        <v>3030</v>
      </c>
      <c r="G5" s="118">
        <f t="shared" si="1"/>
        <v>3100</v>
      </c>
      <c r="H5" s="111">
        <f t="shared" si="3"/>
        <v>0.13500000000000001</v>
      </c>
      <c r="I5" s="118">
        <f t="shared" si="4"/>
        <v>0</v>
      </c>
      <c r="J5" s="118">
        <f t="shared" si="5"/>
        <v>0.21392441034384768</v>
      </c>
      <c r="K5" s="122">
        <f t="shared" si="6"/>
        <v>35.19</v>
      </c>
      <c r="M5" s="118" t="str">
        <f t="shared" si="7"/>
        <v>R68S4</v>
      </c>
      <c r="N5" t="s">
        <v>191</v>
      </c>
      <c r="O5">
        <v>4</v>
      </c>
      <c r="P5">
        <v>3211</v>
      </c>
      <c r="Q5">
        <v>3267</v>
      </c>
      <c r="R5">
        <v>0.124</v>
      </c>
      <c r="S5">
        <v>0.45300000000000001</v>
      </c>
      <c r="T5">
        <v>0.19527576853526218</v>
      </c>
      <c r="U5">
        <v>44.24</v>
      </c>
      <c r="V5" s="34" t="s">
        <v>62</v>
      </c>
      <c r="W5" s="14">
        <v>7</v>
      </c>
      <c r="X5" s="122">
        <f t="shared" si="8"/>
        <v>40.228888888888889</v>
      </c>
      <c r="Y5" s="111">
        <v>0.13500000000000001</v>
      </c>
      <c r="Z5" s="124">
        <v>0.40228888888888892</v>
      </c>
      <c r="AA5">
        <v>0.21392441034384768</v>
      </c>
      <c r="AB5" s="124">
        <v>0.40228888888888892</v>
      </c>
      <c r="AC5" s="124">
        <v>10063.41551956522</v>
      </c>
      <c r="AD5" s="124">
        <v>6865.6262878260886</v>
      </c>
      <c r="AE5" s="124">
        <v>3.4052547826086919</v>
      </c>
      <c r="AF5" s="124">
        <v>2088.2390256521749</v>
      </c>
      <c r="AG5" s="124"/>
    </row>
    <row r="6" spans="1:33" x14ac:dyDescent="0.35">
      <c r="A6" s="34" t="s">
        <v>62</v>
      </c>
      <c r="B6" s="14">
        <v>7</v>
      </c>
      <c r="C6" s="8" t="s">
        <v>45</v>
      </c>
      <c r="D6" s="14">
        <v>2</v>
      </c>
      <c r="E6" s="118" t="str">
        <f t="shared" si="2"/>
        <v>R45S7</v>
      </c>
      <c r="F6" s="118">
        <f t="shared" si="0"/>
        <v>3030</v>
      </c>
      <c r="G6" s="118">
        <f t="shared" si="1"/>
        <v>3100</v>
      </c>
      <c r="H6" s="111">
        <f t="shared" si="3"/>
        <v>0.13500000000000001</v>
      </c>
      <c r="I6" s="118">
        <f t="shared" si="4"/>
        <v>0</v>
      </c>
      <c r="J6" s="118">
        <f t="shared" si="5"/>
        <v>0.21392441034384768</v>
      </c>
      <c r="K6" s="122">
        <f t="shared" si="6"/>
        <v>35.19</v>
      </c>
      <c r="M6" s="118" t="str">
        <f t="shared" si="7"/>
        <v>R68S3</v>
      </c>
      <c r="N6" t="s">
        <v>191</v>
      </c>
      <c r="O6">
        <v>3</v>
      </c>
      <c r="P6">
        <v>3279</v>
      </c>
      <c r="Q6">
        <v>3356</v>
      </c>
      <c r="R6">
        <v>0.09</v>
      </c>
      <c r="S6">
        <v>0.57199999999999995</v>
      </c>
      <c r="T6">
        <v>0.12581699346405228</v>
      </c>
      <c r="U6">
        <v>47.124000000000002</v>
      </c>
      <c r="V6" s="34" t="s">
        <v>62</v>
      </c>
      <c r="W6" s="14">
        <v>7</v>
      </c>
      <c r="X6" s="122">
        <f t="shared" si="8"/>
        <v>40.228888888888889</v>
      </c>
      <c r="Y6" s="111">
        <v>0.13500000000000001</v>
      </c>
      <c r="Z6" s="124">
        <v>0.40228888888888892</v>
      </c>
      <c r="AA6">
        <v>0.21392441034384768</v>
      </c>
      <c r="AB6" s="124">
        <v>0.40228888888888892</v>
      </c>
      <c r="AC6" s="124">
        <v>10063.41551956522</v>
      </c>
      <c r="AD6" s="124">
        <v>6865.6262878260886</v>
      </c>
      <c r="AE6" s="124">
        <v>3.4052547826086919</v>
      </c>
      <c r="AF6" s="124">
        <v>2088.2390256521749</v>
      </c>
      <c r="AG6" s="124"/>
    </row>
    <row r="7" spans="1:33" x14ac:dyDescent="0.35">
      <c r="A7" s="34" t="s">
        <v>62</v>
      </c>
      <c r="B7" s="14">
        <v>7</v>
      </c>
      <c r="C7" s="8" t="s">
        <v>45</v>
      </c>
      <c r="D7" s="14">
        <v>3</v>
      </c>
      <c r="E7" s="118" t="str">
        <f t="shared" si="2"/>
        <v>R45S7</v>
      </c>
      <c r="F7" s="118">
        <f t="shared" si="0"/>
        <v>3030</v>
      </c>
      <c r="G7" s="118">
        <f t="shared" si="1"/>
        <v>3100</v>
      </c>
      <c r="H7" s="111">
        <f t="shared" si="3"/>
        <v>0.13500000000000001</v>
      </c>
      <c r="I7" s="118">
        <f t="shared" si="4"/>
        <v>0</v>
      </c>
      <c r="J7" s="118">
        <f t="shared" si="5"/>
        <v>0.21392441034384768</v>
      </c>
      <c r="K7" s="122">
        <f t="shared" si="6"/>
        <v>35.19</v>
      </c>
      <c r="M7" s="118" t="str">
        <f t="shared" si="7"/>
        <v>R68S2</v>
      </c>
      <c r="N7" t="s">
        <v>191</v>
      </c>
      <c r="O7">
        <v>2</v>
      </c>
      <c r="P7">
        <v>3485</v>
      </c>
      <c r="Q7">
        <v>3522</v>
      </c>
      <c r="R7">
        <v>0.105</v>
      </c>
      <c r="S7">
        <v>0.504</v>
      </c>
      <c r="T7">
        <v>0.1618856708370775</v>
      </c>
      <c r="U7">
        <v>14.467000000000001</v>
      </c>
      <c r="V7" s="34" t="s">
        <v>62</v>
      </c>
      <c r="W7" s="14">
        <v>7</v>
      </c>
      <c r="X7" s="122">
        <f t="shared" si="8"/>
        <v>40.228888888888889</v>
      </c>
      <c r="Y7" s="111">
        <v>0.13500000000000001</v>
      </c>
      <c r="Z7" s="124">
        <v>0.40228888888888892</v>
      </c>
      <c r="AA7">
        <v>0.21392441034384768</v>
      </c>
      <c r="AB7" s="124">
        <v>0.40228888888888892</v>
      </c>
      <c r="AC7" s="124">
        <v>10063.41551956522</v>
      </c>
      <c r="AD7" s="124">
        <v>6865.6262878260886</v>
      </c>
      <c r="AE7" s="124">
        <v>3.4052547826086919</v>
      </c>
      <c r="AF7" s="124">
        <v>2088.2390256521749</v>
      </c>
      <c r="AG7" s="124"/>
    </row>
    <row r="8" spans="1:33" x14ac:dyDescent="0.35">
      <c r="A8" s="34" t="s">
        <v>62</v>
      </c>
      <c r="B8" s="14">
        <v>7</v>
      </c>
      <c r="C8" s="8" t="s">
        <v>45</v>
      </c>
      <c r="D8" s="14">
        <v>4</v>
      </c>
      <c r="E8" s="118" t="str">
        <f t="shared" si="2"/>
        <v>R45S7</v>
      </c>
      <c r="F8" s="118">
        <f t="shared" si="0"/>
        <v>3030</v>
      </c>
      <c r="G8" s="118">
        <f t="shared" si="1"/>
        <v>3100</v>
      </c>
      <c r="H8" s="111">
        <f t="shared" si="3"/>
        <v>0.13500000000000001</v>
      </c>
      <c r="I8" s="118">
        <f t="shared" si="4"/>
        <v>0</v>
      </c>
      <c r="J8" s="118">
        <f t="shared" si="5"/>
        <v>0.21392441034384768</v>
      </c>
      <c r="K8" s="122">
        <f t="shared" si="6"/>
        <v>35.19</v>
      </c>
      <c r="M8" s="118" t="str">
        <f t="shared" si="7"/>
        <v>R68S1</v>
      </c>
      <c r="N8" t="s">
        <v>191</v>
      </c>
      <c r="O8">
        <v>1</v>
      </c>
      <c r="P8">
        <v>3542</v>
      </c>
      <c r="Q8">
        <v>3574</v>
      </c>
      <c r="R8">
        <v>8.4000000000000005E-2</v>
      </c>
      <c r="S8">
        <v>0.61399999999999999</v>
      </c>
      <c r="T8">
        <v>0.10822670603674539</v>
      </c>
      <c r="U8">
        <v>24.384</v>
      </c>
      <c r="V8" s="34" t="s">
        <v>62</v>
      </c>
      <c r="W8" s="14">
        <v>7</v>
      </c>
      <c r="X8" s="122">
        <f t="shared" si="8"/>
        <v>40.228888888888889</v>
      </c>
      <c r="Y8" s="111">
        <v>0.13500000000000001</v>
      </c>
      <c r="Z8" s="124">
        <v>0.40228888888888892</v>
      </c>
      <c r="AA8">
        <v>0.21392441034384768</v>
      </c>
      <c r="AB8" s="124">
        <v>0.40228888888888892</v>
      </c>
      <c r="AC8" s="124">
        <v>10063.41551956522</v>
      </c>
      <c r="AD8" s="124">
        <v>6865.6262878260886</v>
      </c>
      <c r="AE8" s="124">
        <v>3.4052547826086919</v>
      </c>
      <c r="AF8" s="124">
        <v>2088.2390256521749</v>
      </c>
      <c r="AG8" s="124"/>
    </row>
    <row r="9" spans="1:33" x14ac:dyDescent="0.35">
      <c r="A9" s="34" t="s">
        <v>62</v>
      </c>
      <c r="B9" s="14">
        <v>6</v>
      </c>
      <c r="C9" s="8" t="s">
        <v>45</v>
      </c>
      <c r="D9" s="14">
        <v>1</v>
      </c>
      <c r="E9" s="118" t="str">
        <f t="shared" si="2"/>
        <v>R45S6</v>
      </c>
      <c r="F9" s="118">
        <f t="shared" si="0"/>
        <v>3123</v>
      </c>
      <c r="G9" s="118">
        <f t="shared" si="1"/>
        <v>3188</v>
      </c>
      <c r="H9" s="111">
        <f t="shared" si="3"/>
        <v>0.14299999999999999</v>
      </c>
      <c r="I9" s="118">
        <f t="shared" si="4"/>
        <v>0</v>
      </c>
      <c r="J9" s="118">
        <f t="shared" si="5"/>
        <v>0.25214075229675853</v>
      </c>
      <c r="K9" s="122">
        <f t="shared" si="6"/>
        <v>57.69</v>
      </c>
      <c r="M9" s="118" t="str">
        <f t="shared" si="7"/>
        <v>R71S5</v>
      </c>
      <c r="N9" t="s">
        <v>192</v>
      </c>
      <c r="O9">
        <v>5</v>
      </c>
      <c r="P9">
        <v>2903</v>
      </c>
      <c r="Q9">
        <v>3004</v>
      </c>
      <c r="R9">
        <v>0.14099999999999999</v>
      </c>
      <c r="S9">
        <v>0.40600000000000003</v>
      </c>
      <c r="T9">
        <v>0.20182646730477113</v>
      </c>
      <c r="U9">
        <v>54.641000000000005</v>
      </c>
      <c r="V9" s="34" t="s">
        <v>62</v>
      </c>
      <c r="W9" s="14">
        <v>6</v>
      </c>
      <c r="X9" s="122">
        <f t="shared" si="8"/>
        <v>42.944473684210536</v>
      </c>
      <c r="Y9" s="111">
        <v>0.14299999999999999</v>
      </c>
      <c r="Z9" s="124">
        <v>0.42944473684210538</v>
      </c>
      <c r="AA9">
        <v>0.25214075229675853</v>
      </c>
      <c r="AB9" s="124">
        <v>0.42944473684210538</v>
      </c>
      <c r="AC9" s="124">
        <v>10428.897808450711</v>
      </c>
      <c r="AD9" s="124">
        <v>6863.9322244131454</v>
      </c>
      <c r="AE9" s="124">
        <v>3.41665633802817</v>
      </c>
      <c r="AF9" s="124">
        <v>1451.886087793428</v>
      </c>
      <c r="AG9" s="124"/>
    </row>
    <row r="10" spans="1:33" x14ac:dyDescent="0.35">
      <c r="A10" s="34" t="s">
        <v>62</v>
      </c>
      <c r="B10" s="14">
        <v>6</v>
      </c>
      <c r="C10" s="8" t="s">
        <v>45</v>
      </c>
      <c r="D10" s="14">
        <v>2</v>
      </c>
      <c r="E10" s="118" t="str">
        <f t="shared" si="2"/>
        <v>R45S6</v>
      </c>
      <c r="F10" s="118">
        <f t="shared" si="0"/>
        <v>3123</v>
      </c>
      <c r="G10" s="118">
        <f t="shared" si="1"/>
        <v>3188</v>
      </c>
      <c r="H10" s="111">
        <f t="shared" si="3"/>
        <v>0.14299999999999999</v>
      </c>
      <c r="I10" s="118">
        <f t="shared" si="4"/>
        <v>0</v>
      </c>
      <c r="J10" s="118">
        <f t="shared" si="5"/>
        <v>0.25214075229675853</v>
      </c>
      <c r="K10" s="122">
        <f t="shared" si="6"/>
        <v>57.69</v>
      </c>
      <c r="M10" s="118" t="str">
        <f t="shared" si="7"/>
        <v>R71S4</v>
      </c>
      <c r="N10" t="s">
        <v>192</v>
      </c>
      <c r="O10">
        <v>4</v>
      </c>
      <c r="P10">
        <v>3032</v>
      </c>
      <c r="Q10">
        <v>3079</v>
      </c>
      <c r="R10">
        <v>0.14699999999999999</v>
      </c>
      <c r="S10">
        <v>0.39400000000000002</v>
      </c>
      <c r="T10">
        <v>0.25528326934806789</v>
      </c>
      <c r="U10">
        <v>27.870999999999999</v>
      </c>
      <c r="V10" s="34" t="s">
        <v>62</v>
      </c>
      <c r="W10" s="14">
        <v>6</v>
      </c>
      <c r="X10" s="122">
        <f t="shared" si="8"/>
        <v>42.944473684210536</v>
      </c>
      <c r="Y10" s="111">
        <v>0.14299999999999999</v>
      </c>
      <c r="Z10" s="124">
        <v>0.42944473684210538</v>
      </c>
      <c r="AA10">
        <v>0.25214075229675853</v>
      </c>
      <c r="AB10" s="124">
        <v>0.42944473684210538</v>
      </c>
      <c r="AC10" s="124">
        <v>10428.897808450711</v>
      </c>
      <c r="AD10" s="124">
        <v>6863.9322244131454</v>
      </c>
      <c r="AE10" s="124">
        <v>3.41665633802817</v>
      </c>
      <c r="AF10" s="124">
        <v>1451.886087793428</v>
      </c>
      <c r="AG10" s="124"/>
    </row>
    <row r="11" spans="1:33" x14ac:dyDescent="0.35">
      <c r="A11" s="34" t="s">
        <v>62</v>
      </c>
      <c r="B11" s="14">
        <v>6</v>
      </c>
      <c r="C11" s="8" t="s">
        <v>45</v>
      </c>
      <c r="D11" s="14">
        <v>3</v>
      </c>
      <c r="E11" s="118" t="str">
        <f t="shared" si="2"/>
        <v>R45S6</v>
      </c>
      <c r="F11" s="118">
        <f t="shared" si="0"/>
        <v>3123</v>
      </c>
      <c r="G11" s="118">
        <f t="shared" si="1"/>
        <v>3188</v>
      </c>
      <c r="H11" s="111">
        <f t="shared" si="3"/>
        <v>0.14299999999999999</v>
      </c>
      <c r="I11" s="118">
        <f t="shared" si="4"/>
        <v>0</v>
      </c>
      <c r="J11" s="118">
        <f t="shared" si="5"/>
        <v>0.25214075229675853</v>
      </c>
      <c r="K11" s="122">
        <f t="shared" si="6"/>
        <v>57.69</v>
      </c>
      <c r="M11" s="118" t="str">
        <f t="shared" si="7"/>
        <v>R71S3</v>
      </c>
      <c r="N11" t="s">
        <v>192</v>
      </c>
      <c r="O11">
        <v>3</v>
      </c>
      <c r="P11">
        <v>3131</v>
      </c>
      <c r="Q11">
        <v>3227</v>
      </c>
      <c r="R11">
        <v>0.122</v>
      </c>
      <c r="S11">
        <v>0.45800000000000002</v>
      </c>
      <c r="T11">
        <v>0.19190251572327041</v>
      </c>
      <c r="U11">
        <v>25.44</v>
      </c>
      <c r="V11" s="34" t="s">
        <v>62</v>
      </c>
      <c r="W11" s="14">
        <v>6</v>
      </c>
      <c r="X11" s="122">
        <f t="shared" si="8"/>
        <v>42.944473684210536</v>
      </c>
      <c r="Y11" s="111">
        <v>0.14299999999999999</v>
      </c>
      <c r="Z11" s="124">
        <v>0.42944473684210538</v>
      </c>
      <c r="AA11">
        <v>0.25214075229675853</v>
      </c>
      <c r="AB11" s="124">
        <v>0.42944473684210538</v>
      </c>
      <c r="AC11" s="124">
        <v>10428.897808450711</v>
      </c>
      <c r="AD11" s="124">
        <v>6863.9322244131454</v>
      </c>
      <c r="AE11" s="124">
        <v>3.41665633802817</v>
      </c>
      <c r="AF11" s="124">
        <v>1451.886087793428</v>
      </c>
      <c r="AG11" s="124"/>
    </row>
    <row r="12" spans="1:33" x14ac:dyDescent="0.35">
      <c r="A12" s="34" t="s">
        <v>62</v>
      </c>
      <c r="B12" s="14">
        <v>6</v>
      </c>
      <c r="C12" s="8" t="s">
        <v>45</v>
      </c>
      <c r="D12" s="14">
        <v>4</v>
      </c>
      <c r="E12" s="118" t="str">
        <f t="shared" si="2"/>
        <v>R45S6</v>
      </c>
      <c r="F12" s="118">
        <f t="shared" si="0"/>
        <v>3123</v>
      </c>
      <c r="G12" s="118">
        <f t="shared" si="1"/>
        <v>3188</v>
      </c>
      <c r="H12" s="111">
        <f t="shared" si="3"/>
        <v>0.14299999999999999</v>
      </c>
      <c r="I12" s="118">
        <f t="shared" si="4"/>
        <v>0</v>
      </c>
      <c r="J12" s="118">
        <f t="shared" si="5"/>
        <v>0.25214075229675853</v>
      </c>
      <c r="K12" s="122">
        <f t="shared" si="6"/>
        <v>57.69</v>
      </c>
      <c r="M12" s="118" t="str">
        <f t="shared" si="7"/>
        <v>R71S2</v>
      </c>
      <c r="N12" t="s">
        <v>192</v>
      </c>
      <c r="O12">
        <v>2</v>
      </c>
      <c r="P12">
        <v>3266</v>
      </c>
      <c r="Q12">
        <v>3365</v>
      </c>
      <c r="R12">
        <v>0.127</v>
      </c>
      <c r="S12">
        <v>0.442</v>
      </c>
      <c r="T12">
        <v>0.20030088115194503</v>
      </c>
      <c r="U12">
        <v>46.529999999999994</v>
      </c>
      <c r="V12" s="34" t="s">
        <v>62</v>
      </c>
      <c r="W12" s="14">
        <v>6</v>
      </c>
      <c r="X12" s="122">
        <f t="shared" si="8"/>
        <v>42.944473684210536</v>
      </c>
      <c r="Y12" s="111">
        <v>0.14299999999999999</v>
      </c>
      <c r="Z12" s="124">
        <v>0.42944473684210538</v>
      </c>
      <c r="AA12">
        <v>0.25214075229675853</v>
      </c>
      <c r="AB12" s="124">
        <v>0.42944473684210538</v>
      </c>
      <c r="AC12" s="124">
        <v>10428.897808450711</v>
      </c>
      <c r="AD12" s="124">
        <v>6863.9322244131454</v>
      </c>
      <c r="AE12" s="124">
        <v>3.41665633802817</v>
      </c>
      <c r="AF12" s="124">
        <v>1451.886087793428</v>
      </c>
      <c r="AG12" s="124"/>
    </row>
    <row r="13" spans="1:33" x14ac:dyDescent="0.35">
      <c r="A13" s="34" t="s">
        <v>62</v>
      </c>
      <c r="B13" s="14">
        <v>4</v>
      </c>
      <c r="C13" s="8" t="s">
        <v>45</v>
      </c>
      <c r="D13" s="14">
        <v>1</v>
      </c>
      <c r="E13" s="118" t="str">
        <f t="shared" si="2"/>
        <v>R45S4</v>
      </c>
      <c r="F13" s="118">
        <f t="shared" si="0"/>
        <v>3260</v>
      </c>
      <c r="G13" s="118">
        <f t="shared" si="1"/>
        <v>3300</v>
      </c>
      <c r="H13" s="111">
        <f t="shared" si="3"/>
        <v>0.125</v>
      </c>
      <c r="I13" s="118">
        <f t="shared" si="4"/>
        <v>0</v>
      </c>
      <c r="J13" s="118">
        <f t="shared" si="5"/>
        <v>0.18203454894433779</v>
      </c>
      <c r="K13" s="122">
        <f t="shared" si="6"/>
        <v>26.05</v>
      </c>
      <c r="M13" s="118" t="str">
        <f t="shared" si="7"/>
        <v>R71S1</v>
      </c>
      <c r="N13" t="s">
        <v>192</v>
      </c>
      <c r="O13">
        <v>1</v>
      </c>
      <c r="P13">
        <v>3431</v>
      </c>
      <c r="Q13">
        <v>3537</v>
      </c>
      <c r="R13">
        <v>7.0000000000000007E-2</v>
      </c>
      <c r="S13">
        <v>0.69699999999999995</v>
      </c>
      <c r="T13">
        <v>2.6673690259553684E-2</v>
      </c>
      <c r="U13">
        <v>41.764000000000003</v>
      </c>
      <c r="V13" s="34" t="s">
        <v>62</v>
      </c>
      <c r="W13" s="14">
        <v>4</v>
      </c>
      <c r="X13" s="122">
        <f t="shared" si="8"/>
        <v>44.19166666666667</v>
      </c>
      <c r="Y13" s="111">
        <v>0.125</v>
      </c>
      <c r="Z13" s="124">
        <v>0.44191666666666668</v>
      </c>
      <c r="AA13">
        <v>0.18203454894433779</v>
      </c>
      <c r="AB13" s="124">
        <v>0.44191666666666668</v>
      </c>
      <c r="AC13" s="124">
        <v>10917.092922900771</v>
      </c>
      <c r="AD13" s="124">
        <v>7193.6662229007616</v>
      </c>
      <c r="AE13" s="124">
        <v>3.6746648854961839</v>
      </c>
      <c r="AF13" s="124">
        <v>1881.425533587787</v>
      </c>
      <c r="AG13" s="124"/>
    </row>
    <row r="14" spans="1:33" x14ac:dyDescent="0.35">
      <c r="A14" s="34" t="s">
        <v>62</v>
      </c>
      <c r="B14" s="14">
        <v>4</v>
      </c>
      <c r="C14" s="8" t="s">
        <v>45</v>
      </c>
      <c r="D14" s="14">
        <v>2</v>
      </c>
      <c r="E14" s="118" t="str">
        <f t="shared" si="2"/>
        <v>R45S4</v>
      </c>
      <c r="F14" s="118">
        <f t="shared" si="0"/>
        <v>3260</v>
      </c>
      <c r="G14" s="118">
        <f t="shared" si="1"/>
        <v>3300</v>
      </c>
      <c r="H14" s="111">
        <f t="shared" si="3"/>
        <v>0.125</v>
      </c>
      <c r="I14" s="118">
        <f t="shared" si="4"/>
        <v>0</v>
      </c>
      <c r="J14" s="118">
        <f t="shared" si="5"/>
        <v>0.18203454894433779</v>
      </c>
      <c r="K14" s="122">
        <f t="shared" si="6"/>
        <v>26.05</v>
      </c>
      <c r="M14" s="118" t="str">
        <f t="shared" si="7"/>
        <v>R69S6</v>
      </c>
      <c r="N14" t="s">
        <v>193</v>
      </c>
      <c r="O14">
        <v>6</v>
      </c>
      <c r="P14">
        <v>3045</v>
      </c>
      <c r="Q14">
        <v>3103</v>
      </c>
      <c r="R14">
        <v>0.13</v>
      </c>
      <c r="S14">
        <v>0.434</v>
      </c>
      <c r="T14">
        <v>0.17369282717691598</v>
      </c>
      <c r="U14">
        <v>39.092000000000006</v>
      </c>
      <c r="V14" s="34" t="s">
        <v>62</v>
      </c>
      <c r="W14" s="14">
        <v>4</v>
      </c>
      <c r="X14" s="122">
        <f t="shared" si="8"/>
        <v>44.19166666666667</v>
      </c>
      <c r="Y14" s="111">
        <v>0.125</v>
      </c>
      <c r="Z14" s="124">
        <v>0.44191666666666668</v>
      </c>
      <c r="AA14">
        <v>0.18203454894433779</v>
      </c>
      <c r="AB14" s="124">
        <v>0.44191666666666668</v>
      </c>
      <c r="AC14" s="124">
        <v>10917.092922900771</v>
      </c>
      <c r="AD14" s="124">
        <v>7193.6662229007616</v>
      </c>
      <c r="AE14" s="124">
        <v>3.6746648854961839</v>
      </c>
      <c r="AF14" s="124">
        <v>1881.425533587787</v>
      </c>
      <c r="AG14" s="124"/>
    </row>
    <row r="15" spans="1:33" x14ac:dyDescent="0.35">
      <c r="A15" s="34" t="s">
        <v>62</v>
      </c>
      <c r="B15" s="14">
        <v>3</v>
      </c>
      <c r="C15" s="8" t="s">
        <v>45</v>
      </c>
      <c r="D15" s="14">
        <v>1</v>
      </c>
      <c r="E15" s="118" t="str">
        <f t="shared" si="2"/>
        <v>R45S3</v>
      </c>
      <c r="F15" s="118">
        <f t="shared" si="0"/>
        <v>3330</v>
      </c>
      <c r="G15" s="118">
        <f t="shared" si="1"/>
        <v>3390</v>
      </c>
      <c r="H15" s="111">
        <f t="shared" si="3"/>
        <v>0.108</v>
      </c>
      <c r="I15" s="118">
        <f t="shared" si="4"/>
        <v>0</v>
      </c>
      <c r="J15" s="118">
        <f t="shared" si="5"/>
        <v>0.15676575505350773</v>
      </c>
      <c r="K15" s="122">
        <f t="shared" si="6"/>
        <v>42.05</v>
      </c>
      <c r="M15" s="118" t="str">
        <f t="shared" si="7"/>
        <v>R69S5</v>
      </c>
      <c r="N15" t="s">
        <v>193</v>
      </c>
      <c r="O15">
        <v>5</v>
      </c>
      <c r="P15">
        <v>3112</v>
      </c>
      <c r="Q15">
        <v>3154</v>
      </c>
      <c r="R15">
        <v>0.161</v>
      </c>
      <c r="S15">
        <v>0.36499999999999999</v>
      </c>
      <c r="T15">
        <v>0.25001624114857407</v>
      </c>
      <c r="U15">
        <v>30.785999999999998</v>
      </c>
      <c r="V15" s="34" t="s">
        <v>62</v>
      </c>
      <c r="W15" s="14">
        <v>3</v>
      </c>
      <c r="X15" s="122">
        <f t="shared" si="8"/>
        <v>44.247931034482768</v>
      </c>
      <c r="Y15" s="111">
        <v>0.108</v>
      </c>
      <c r="Z15" s="124">
        <v>0.44247931034482768</v>
      </c>
      <c r="AA15">
        <v>0.15676575505350773</v>
      </c>
      <c r="AB15" s="124">
        <v>0.44247931034482768</v>
      </c>
      <c r="AC15" s="124"/>
      <c r="AD15" s="124"/>
      <c r="AE15" s="124"/>
      <c r="AF15" s="124">
        <v>1914.8437517766499</v>
      </c>
      <c r="AG15" s="124"/>
    </row>
    <row r="16" spans="1:33" x14ac:dyDescent="0.35">
      <c r="A16" s="34" t="s">
        <v>62</v>
      </c>
      <c r="B16" s="14">
        <v>3</v>
      </c>
      <c r="C16" s="8" t="s">
        <v>45</v>
      </c>
      <c r="D16" s="14">
        <v>2</v>
      </c>
      <c r="E16" s="118" t="str">
        <f t="shared" si="2"/>
        <v>R45S3</v>
      </c>
      <c r="F16" s="118">
        <f t="shared" si="0"/>
        <v>3330</v>
      </c>
      <c r="G16" s="118">
        <f t="shared" si="1"/>
        <v>3390</v>
      </c>
      <c r="H16" s="111">
        <f t="shared" si="3"/>
        <v>0.108</v>
      </c>
      <c r="I16" s="118">
        <f t="shared" si="4"/>
        <v>0</v>
      </c>
      <c r="J16" s="118">
        <f t="shared" si="5"/>
        <v>0.15676575505350773</v>
      </c>
      <c r="K16" s="122">
        <f t="shared" si="6"/>
        <v>42.05</v>
      </c>
      <c r="M16" s="118" t="str">
        <f t="shared" si="7"/>
        <v>R69S4</v>
      </c>
      <c r="N16" t="s">
        <v>193</v>
      </c>
      <c r="O16">
        <v>4</v>
      </c>
      <c r="P16">
        <v>3167</v>
      </c>
      <c r="Q16">
        <v>3213</v>
      </c>
      <c r="R16">
        <v>0.11700000000000001</v>
      </c>
      <c r="S16">
        <v>0.47</v>
      </c>
      <c r="T16">
        <v>0.18011802481992537</v>
      </c>
      <c r="U16">
        <v>23.045999999999999</v>
      </c>
      <c r="V16" s="34" t="s">
        <v>62</v>
      </c>
      <c r="W16" s="14">
        <v>3</v>
      </c>
      <c r="X16" s="122">
        <f t="shared" si="8"/>
        <v>44.247931034482768</v>
      </c>
      <c r="Y16" s="111">
        <v>0.108</v>
      </c>
      <c r="Z16" s="124">
        <v>0.44247931034482768</v>
      </c>
      <c r="AA16">
        <v>0.15676575505350773</v>
      </c>
      <c r="AB16" s="124">
        <v>0.44247931034482768</v>
      </c>
      <c r="AC16" s="124"/>
      <c r="AD16" s="124"/>
      <c r="AE16" s="124"/>
      <c r="AF16" s="124">
        <v>1914.8437517766499</v>
      </c>
      <c r="AG16" s="124"/>
    </row>
    <row r="17" spans="1:33" x14ac:dyDescent="0.35">
      <c r="A17" s="34" t="s">
        <v>62</v>
      </c>
      <c r="B17" s="14">
        <v>2</v>
      </c>
      <c r="C17" s="8" t="s">
        <v>45</v>
      </c>
      <c r="D17" s="14">
        <v>1</v>
      </c>
      <c r="E17" s="118" t="str">
        <f t="shared" si="2"/>
        <v>R45S2</v>
      </c>
      <c r="F17" s="118">
        <f t="shared" si="0"/>
        <v>3390</v>
      </c>
      <c r="G17" s="118">
        <f t="shared" si="1"/>
        <v>3429</v>
      </c>
      <c r="H17" s="111">
        <f t="shared" si="3"/>
        <v>0.106</v>
      </c>
      <c r="I17" s="118">
        <f t="shared" si="4"/>
        <v>0</v>
      </c>
      <c r="J17" s="118">
        <f t="shared" si="5"/>
        <v>0.16566455696202531</v>
      </c>
      <c r="K17" s="122">
        <f t="shared" si="6"/>
        <v>18.96</v>
      </c>
      <c r="M17" s="118" t="str">
        <f t="shared" si="7"/>
        <v>R69S3</v>
      </c>
      <c r="N17" t="s">
        <v>193</v>
      </c>
      <c r="O17">
        <v>3</v>
      </c>
      <c r="P17">
        <v>3224</v>
      </c>
      <c r="Q17">
        <v>3257</v>
      </c>
      <c r="R17">
        <v>0.13100000000000001</v>
      </c>
      <c r="S17">
        <v>0.433</v>
      </c>
      <c r="T17">
        <v>0.20858511257329573</v>
      </c>
      <c r="U17">
        <v>22.341000000000001</v>
      </c>
      <c r="V17" s="34" t="s">
        <v>62</v>
      </c>
      <c r="W17" s="14">
        <v>2</v>
      </c>
      <c r="X17" s="122">
        <f t="shared" si="8"/>
        <v>45.879999999999995</v>
      </c>
      <c r="Y17" s="111">
        <v>0.106</v>
      </c>
      <c r="Z17" s="124">
        <v>0.45879999999999999</v>
      </c>
      <c r="AA17">
        <v>0.16566455696202531</v>
      </c>
      <c r="AB17" s="124">
        <v>0.45879999999999999</v>
      </c>
      <c r="AC17" s="124">
        <v>11448.229947656249</v>
      </c>
      <c r="AD17" s="124">
        <v>7186.3715804687527</v>
      </c>
      <c r="AE17" s="124">
        <v>5.7909476562500011</v>
      </c>
      <c r="AF17" s="124">
        <v>2127.5574789062512</v>
      </c>
      <c r="AG17" s="124"/>
    </row>
    <row r="18" spans="1:33" x14ac:dyDescent="0.35">
      <c r="A18" s="34" t="s">
        <v>62</v>
      </c>
      <c r="B18" s="14">
        <v>2</v>
      </c>
      <c r="C18" s="8" t="s">
        <v>45</v>
      </c>
      <c r="D18" s="14">
        <v>2</v>
      </c>
      <c r="E18" s="118" t="str">
        <f t="shared" si="2"/>
        <v>R45S2</v>
      </c>
      <c r="F18" s="118">
        <f t="shared" si="0"/>
        <v>3390</v>
      </c>
      <c r="G18" s="118">
        <f t="shared" si="1"/>
        <v>3429</v>
      </c>
      <c r="H18" s="111">
        <f t="shared" si="3"/>
        <v>0.106</v>
      </c>
      <c r="I18" s="118">
        <f t="shared" si="4"/>
        <v>0</v>
      </c>
      <c r="J18" s="118">
        <f t="shared" si="5"/>
        <v>0.16566455696202531</v>
      </c>
      <c r="K18" s="122">
        <f t="shared" si="6"/>
        <v>18.96</v>
      </c>
      <c r="M18" s="118" t="str">
        <f t="shared" si="7"/>
        <v>R69S2</v>
      </c>
      <c r="N18" t="s">
        <v>193</v>
      </c>
      <c r="O18">
        <v>2</v>
      </c>
      <c r="P18">
        <v>3259</v>
      </c>
      <c r="Q18">
        <v>3311</v>
      </c>
      <c r="R18">
        <v>0.129</v>
      </c>
      <c r="S18">
        <v>0.44</v>
      </c>
      <c r="T18">
        <v>0.20647984583266421</v>
      </c>
      <c r="U18">
        <v>49.815999999999995</v>
      </c>
      <c r="V18" s="34" t="s">
        <v>62</v>
      </c>
      <c r="W18" s="14">
        <v>2</v>
      </c>
      <c r="X18" s="122">
        <f t="shared" si="8"/>
        <v>45.879999999999995</v>
      </c>
      <c r="Y18" s="111">
        <v>0.106</v>
      </c>
      <c r="Z18" s="124">
        <v>0.45879999999999999</v>
      </c>
      <c r="AA18">
        <v>0.16566455696202531</v>
      </c>
      <c r="AB18" s="124">
        <v>0.45879999999999999</v>
      </c>
      <c r="AC18" s="124">
        <v>11448.229947656249</v>
      </c>
      <c r="AD18" s="124">
        <v>7186.3715804687527</v>
      </c>
      <c r="AE18" s="124">
        <v>5.7909476562500011</v>
      </c>
      <c r="AF18" s="124">
        <v>2127.5574789062512</v>
      </c>
      <c r="AG18" s="124"/>
    </row>
    <row r="19" spans="1:33" x14ac:dyDescent="0.35">
      <c r="A19" s="34" t="s">
        <v>62</v>
      </c>
      <c r="B19" s="14">
        <v>1</v>
      </c>
      <c r="C19" s="8" t="s">
        <v>45</v>
      </c>
      <c r="D19" s="14">
        <v>1</v>
      </c>
      <c r="E19" s="118" t="str">
        <f t="shared" si="2"/>
        <v>R45S1</v>
      </c>
      <c r="F19" s="118">
        <f t="shared" si="0"/>
        <v>3450</v>
      </c>
      <c r="G19" s="118">
        <f t="shared" si="1"/>
        <v>3529</v>
      </c>
      <c r="H19" s="111">
        <f t="shared" si="3"/>
        <v>9.0999999999999998E-2</v>
      </c>
      <c r="I19" s="118">
        <f t="shared" si="4"/>
        <v>0</v>
      </c>
      <c r="J19" s="118">
        <f t="shared" si="5"/>
        <v>0.1198940352076568</v>
      </c>
      <c r="K19" s="122">
        <f t="shared" si="6"/>
        <v>58.51</v>
      </c>
      <c r="M19" s="118" t="str">
        <f t="shared" si="7"/>
        <v>R69S1</v>
      </c>
      <c r="N19" t="s">
        <v>193</v>
      </c>
      <c r="O19">
        <v>1</v>
      </c>
      <c r="P19">
        <v>3332.4</v>
      </c>
      <c r="Q19">
        <v>3389</v>
      </c>
      <c r="R19">
        <v>0.11600000000000001</v>
      </c>
      <c r="S19">
        <v>0.47499999999999998</v>
      </c>
      <c r="T19">
        <v>0.17304613388064888</v>
      </c>
      <c r="U19">
        <v>28.356599999999954</v>
      </c>
      <c r="V19" s="34" t="s">
        <v>62</v>
      </c>
      <c r="W19" s="14">
        <v>1</v>
      </c>
      <c r="X19" s="122">
        <f t="shared" si="8"/>
        <v>54.972236842105261</v>
      </c>
      <c r="Y19" s="111">
        <v>9.0999999999999998E-2</v>
      </c>
      <c r="Z19" s="124">
        <v>0.5497223684210526</v>
      </c>
      <c r="AA19">
        <v>0.1198940352076568</v>
      </c>
      <c r="AB19" s="124">
        <v>0.5497223684210526</v>
      </c>
      <c r="AC19" s="124">
        <v>11782.409339615389</v>
      </c>
      <c r="AD19" s="124">
        <v>7085.0861596153854</v>
      </c>
      <c r="AE19" s="124">
        <v>4.6274976923076911</v>
      </c>
      <c r="AF19" s="124">
        <v>1901.210967692308</v>
      </c>
      <c r="AG19" s="124"/>
    </row>
    <row r="20" spans="1:33" x14ac:dyDescent="0.35">
      <c r="A20" s="34" t="s">
        <v>62</v>
      </c>
      <c r="B20" s="14">
        <v>1</v>
      </c>
      <c r="C20" s="8" t="s">
        <v>45</v>
      </c>
      <c r="D20" s="14">
        <v>2</v>
      </c>
      <c r="E20" s="118" t="str">
        <f t="shared" si="2"/>
        <v>R45S1</v>
      </c>
      <c r="F20" s="118">
        <f t="shared" si="0"/>
        <v>3450</v>
      </c>
      <c r="G20" s="118">
        <f t="shared" si="1"/>
        <v>3529</v>
      </c>
      <c r="H20" s="111">
        <f t="shared" si="3"/>
        <v>9.0999999999999998E-2</v>
      </c>
      <c r="I20" s="118">
        <f t="shared" si="4"/>
        <v>0</v>
      </c>
      <c r="J20" s="118">
        <f t="shared" si="5"/>
        <v>0.1198940352076568</v>
      </c>
      <c r="K20" s="122">
        <f t="shared" si="6"/>
        <v>58.51</v>
      </c>
      <c r="M20" s="118" t="str">
        <f t="shared" si="7"/>
        <v>R70S1</v>
      </c>
      <c r="N20" t="s">
        <v>194</v>
      </c>
      <c r="O20">
        <v>1</v>
      </c>
      <c r="P20">
        <v>3465</v>
      </c>
      <c r="Q20">
        <v>3513</v>
      </c>
      <c r="R20">
        <v>7.5999999999999998E-2</v>
      </c>
      <c r="S20">
        <v>0.64900000000000002</v>
      </c>
      <c r="T20">
        <v>5.9759439707673563E-2</v>
      </c>
      <c r="U20">
        <v>39.408000000000001</v>
      </c>
      <c r="V20" s="34" t="s">
        <v>62</v>
      </c>
      <c r="W20" s="14">
        <v>1</v>
      </c>
      <c r="X20" s="122">
        <f t="shared" si="8"/>
        <v>54.972236842105261</v>
      </c>
      <c r="Y20" s="111">
        <v>9.0999999999999998E-2</v>
      </c>
      <c r="Z20" s="124">
        <v>0.5497223684210526</v>
      </c>
      <c r="AA20">
        <v>0.1198940352076568</v>
      </c>
      <c r="AB20" s="124">
        <v>0.5497223684210526</v>
      </c>
      <c r="AC20" s="124">
        <v>11782.409339615389</v>
      </c>
      <c r="AD20" s="124">
        <v>7085.0861596153854</v>
      </c>
      <c r="AE20" s="124">
        <v>4.6274976923076911</v>
      </c>
      <c r="AF20" s="124">
        <v>1901.210967692308</v>
      </c>
      <c r="AG20" s="124"/>
    </row>
    <row r="21" spans="1:33" x14ac:dyDescent="0.35">
      <c r="A21" s="34" t="s">
        <v>62</v>
      </c>
      <c r="B21" s="14">
        <v>1</v>
      </c>
      <c r="C21" s="8" t="s">
        <v>45</v>
      </c>
      <c r="D21" s="14">
        <v>3</v>
      </c>
      <c r="E21" s="118" t="str">
        <f t="shared" si="2"/>
        <v>R45S1</v>
      </c>
      <c r="F21" s="118">
        <f t="shared" si="0"/>
        <v>3450</v>
      </c>
      <c r="G21" s="118">
        <f t="shared" si="1"/>
        <v>3529</v>
      </c>
      <c r="H21" s="111">
        <f t="shared" si="3"/>
        <v>9.0999999999999998E-2</v>
      </c>
      <c r="I21" s="118">
        <f t="shared" si="4"/>
        <v>0</v>
      </c>
      <c r="J21" s="118">
        <f t="shared" si="5"/>
        <v>0.1198940352076568</v>
      </c>
      <c r="K21" s="122">
        <f t="shared" si="6"/>
        <v>58.51</v>
      </c>
      <c r="M21" s="118" t="str">
        <f t="shared" si="7"/>
        <v>R70S2</v>
      </c>
      <c r="N21" t="s">
        <v>194</v>
      </c>
      <c r="O21">
        <v>2</v>
      </c>
      <c r="P21">
        <v>3376</v>
      </c>
      <c r="Q21">
        <v>3439</v>
      </c>
      <c r="R21">
        <v>9.7000000000000003E-2</v>
      </c>
      <c r="S21">
        <v>0.54900000000000004</v>
      </c>
      <c r="T21">
        <v>0.13850775715182495</v>
      </c>
      <c r="U21">
        <v>22.302</v>
      </c>
      <c r="V21" s="34" t="s">
        <v>62</v>
      </c>
      <c r="W21" s="14">
        <v>1</v>
      </c>
      <c r="X21" s="122">
        <f t="shared" si="8"/>
        <v>54.972236842105261</v>
      </c>
      <c r="Y21" s="111">
        <v>9.0999999999999998E-2</v>
      </c>
      <c r="Z21" s="124">
        <v>0.5497223684210526</v>
      </c>
      <c r="AA21">
        <v>0.1198940352076568</v>
      </c>
      <c r="AB21" s="124">
        <v>0.5497223684210526</v>
      </c>
      <c r="AC21" s="124">
        <v>11782.409339615389</v>
      </c>
      <c r="AD21" s="124">
        <v>7085.0861596153854</v>
      </c>
      <c r="AE21" s="124">
        <v>4.6274976923076911</v>
      </c>
      <c r="AF21" s="124">
        <v>1901.210967692308</v>
      </c>
      <c r="AG21" s="124"/>
    </row>
    <row r="22" spans="1:33" x14ac:dyDescent="0.35">
      <c r="A22" s="34" t="s">
        <v>64</v>
      </c>
      <c r="B22" s="14">
        <v>5</v>
      </c>
      <c r="C22" s="8" t="s">
        <v>45</v>
      </c>
      <c r="D22" s="14">
        <v>1</v>
      </c>
      <c r="E22" s="118" t="str">
        <f t="shared" si="2"/>
        <v>R47S5</v>
      </c>
      <c r="F22" s="118">
        <f t="shared" si="0"/>
        <v>3270</v>
      </c>
      <c r="G22" s="118">
        <f t="shared" si="1"/>
        <v>3325</v>
      </c>
      <c r="H22" s="111">
        <f t="shared" si="3"/>
        <v>0.11700000000000001</v>
      </c>
      <c r="I22" s="118">
        <f t="shared" si="4"/>
        <v>0.47</v>
      </c>
      <c r="J22" s="118">
        <f t="shared" si="5"/>
        <v>0.18466476462196862</v>
      </c>
      <c r="K22" s="122">
        <f t="shared" si="6"/>
        <v>14.02</v>
      </c>
      <c r="M22" s="118" t="str">
        <f t="shared" si="7"/>
        <v>R70S3</v>
      </c>
      <c r="N22" t="s">
        <v>194</v>
      </c>
      <c r="O22">
        <v>3</v>
      </c>
      <c r="P22">
        <v>3306</v>
      </c>
      <c r="Q22">
        <v>3359</v>
      </c>
      <c r="R22">
        <v>9.4E-2</v>
      </c>
      <c r="S22">
        <v>0.56299999999999994</v>
      </c>
      <c r="T22">
        <v>0.13171423013866118</v>
      </c>
      <c r="U22">
        <v>35.987000000000002</v>
      </c>
      <c r="V22" s="34" t="s">
        <v>64</v>
      </c>
      <c r="W22" s="14">
        <v>5</v>
      </c>
      <c r="X22" s="122">
        <f t="shared" si="8"/>
        <v>47</v>
      </c>
      <c r="Y22" s="111">
        <v>0.11700000000000001</v>
      </c>
      <c r="Z22">
        <v>0.47</v>
      </c>
      <c r="AA22">
        <v>0.18466476462196862</v>
      </c>
      <c r="AB22" s="124"/>
      <c r="AC22" s="124">
        <v>10805.821664444449</v>
      </c>
      <c r="AD22" s="124">
        <v>7022.284701111108</v>
      </c>
      <c r="AE22" s="124">
        <v>6.3393438888888882</v>
      </c>
      <c r="AF22" s="124"/>
      <c r="AG22" s="124"/>
    </row>
    <row r="23" spans="1:33" x14ac:dyDescent="0.35">
      <c r="A23" s="34" t="s">
        <v>64</v>
      </c>
      <c r="B23" s="14">
        <v>5</v>
      </c>
      <c r="C23" s="8" t="s">
        <v>45</v>
      </c>
      <c r="D23" s="14">
        <v>2</v>
      </c>
      <c r="E23" s="118" t="str">
        <f t="shared" si="2"/>
        <v>R47S5</v>
      </c>
      <c r="F23" s="118">
        <f t="shared" si="0"/>
        <v>3270</v>
      </c>
      <c r="G23" s="118">
        <f t="shared" si="1"/>
        <v>3325</v>
      </c>
      <c r="H23" s="111">
        <f t="shared" si="3"/>
        <v>0.11700000000000001</v>
      </c>
      <c r="I23" s="118">
        <f t="shared" si="4"/>
        <v>0.47</v>
      </c>
      <c r="J23" s="118">
        <f t="shared" si="5"/>
        <v>0.18466476462196862</v>
      </c>
      <c r="K23" s="122">
        <f t="shared" si="6"/>
        <v>14.02</v>
      </c>
      <c r="M23" s="118" t="str">
        <f t="shared" si="7"/>
        <v>R70S4</v>
      </c>
      <c r="N23" t="s">
        <v>194</v>
      </c>
      <c r="O23">
        <v>4</v>
      </c>
      <c r="P23">
        <v>3245</v>
      </c>
      <c r="Q23">
        <v>3297.5</v>
      </c>
      <c r="R23">
        <v>0.1</v>
      </c>
      <c r="S23">
        <v>0.53600000000000003</v>
      </c>
      <c r="T23">
        <v>0.13851851851851851</v>
      </c>
      <c r="U23">
        <v>18.899999999999999</v>
      </c>
      <c r="V23" s="34" t="s">
        <v>64</v>
      </c>
      <c r="W23" s="14">
        <v>5</v>
      </c>
      <c r="X23" s="122">
        <f t="shared" si="8"/>
        <v>47</v>
      </c>
      <c r="Y23" s="111">
        <v>0.11700000000000001</v>
      </c>
      <c r="Z23">
        <v>0.47</v>
      </c>
      <c r="AA23">
        <v>0.18466476462196862</v>
      </c>
      <c r="AB23" s="124"/>
      <c r="AC23" s="124">
        <v>10805.821664444449</v>
      </c>
      <c r="AD23" s="124">
        <v>7022.284701111108</v>
      </c>
      <c r="AE23" s="124">
        <v>6.3393438888888882</v>
      </c>
      <c r="AF23" s="124"/>
      <c r="AG23" s="124"/>
    </row>
    <row r="24" spans="1:33" x14ac:dyDescent="0.35">
      <c r="A24" s="34" t="s">
        <v>64</v>
      </c>
      <c r="B24" s="14">
        <v>5</v>
      </c>
      <c r="C24" s="8" t="s">
        <v>45</v>
      </c>
      <c r="D24" s="14">
        <v>3</v>
      </c>
      <c r="E24" s="118" t="str">
        <f t="shared" si="2"/>
        <v>R47S5</v>
      </c>
      <c r="F24" s="118">
        <f t="shared" si="0"/>
        <v>3270</v>
      </c>
      <c r="G24" s="118">
        <f t="shared" si="1"/>
        <v>3325</v>
      </c>
      <c r="H24" s="111">
        <f t="shared" si="3"/>
        <v>0.11700000000000001</v>
      </c>
      <c r="I24" s="118">
        <f t="shared" si="4"/>
        <v>0.47</v>
      </c>
      <c r="J24" s="118">
        <f t="shared" si="5"/>
        <v>0.18466476462196862</v>
      </c>
      <c r="K24" s="122">
        <f t="shared" si="6"/>
        <v>14.02</v>
      </c>
      <c r="M24" s="118" t="str">
        <f t="shared" si="7"/>
        <v>R70S5</v>
      </c>
      <c r="N24" t="s">
        <v>194</v>
      </c>
      <c r="O24">
        <v>5</v>
      </c>
      <c r="P24">
        <v>3081</v>
      </c>
      <c r="Q24">
        <v>3180</v>
      </c>
      <c r="R24">
        <v>9.9000000000000005E-2</v>
      </c>
      <c r="S24">
        <v>0.53900000000000003</v>
      </c>
      <c r="T24">
        <v>0.13031328513562015</v>
      </c>
      <c r="U24">
        <v>39.006</v>
      </c>
      <c r="V24" s="34" t="s">
        <v>64</v>
      </c>
      <c r="W24" s="14">
        <v>5</v>
      </c>
      <c r="X24" s="122">
        <f t="shared" si="8"/>
        <v>47</v>
      </c>
      <c r="Y24" s="111">
        <v>0.11700000000000001</v>
      </c>
      <c r="Z24">
        <v>0.47</v>
      </c>
      <c r="AA24">
        <v>0.18466476462196862</v>
      </c>
      <c r="AB24" s="124"/>
      <c r="AC24" s="124">
        <v>10805.821664444449</v>
      </c>
      <c r="AD24" s="124">
        <v>7022.284701111108</v>
      </c>
      <c r="AE24" s="124">
        <v>6.3393438888888882</v>
      </c>
      <c r="AF24" s="124"/>
      <c r="AG24" s="124"/>
    </row>
    <row r="25" spans="1:33" x14ac:dyDescent="0.35">
      <c r="A25" s="34" t="s">
        <v>64</v>
      </c>
      <c r="B25" s="12">
        <v>4</v>
      </c>
      <c r="C25" s="8" t="s">
        <v>45</v>
      </c>
      <c r="D25" s="12">
        <v>1</v>
      </c>
      <c r="E25" s="118" t="str">
        <f t="shared" si="2"/>
        <v>R47S4</v>
      </c>
      <c r="F25" s="118">
        <f t="shared" si="0"/>
        <v>3330</v>
      </c>
      <c r="G25" s="118">
        <f t="shared" si="1"/>
        <v>3383</v>
      </c>
      <c r="H25" s="111">
        <f t="shared" si="3"/>
        <v>0.11899999999999999</v>
      </c>
      <c r="I25" s="118">
        <f t="shared" si="4"/>
        <v>0.46600000000000003</v>
      </c>
      <c r="J25" s="118">
        <f t="shared" si="5"/>
        <v>0.18652606912712361</v>
      </c>
      <c r="K25" s="122">
        <f t="shared" si="6"/>
        <v>17.07</v>
      </c>
      <c r="M25" s="118" t="str">
        <f t="shared" si="7"/>
        <v>R70S6</v>
      </c>
      <c r="N25" t="s">
        <v>194</v>
      </c>
      <c r="O25">
        <v>6</v>
      </c>
      <c r="P25">
        <v>3034</v>
      </c>
      <c r="Q25">
        <v>3064</v>
      </c>
      <c r="R25">
        <v>0.11700000000000001</v>
      </c>
      <c r="S25">
        <v>0.47499999999999998</v>
      </c>
      <c r="T25">
        <v>0.15904416212946157</v>
      </c>
      <c r="U25">
        <v>16.53</v>
      </c>
      <c r="V25" s="34" t="s">
        <v>64</v>
      </c>
      <c r="W25" s="12">
        <v>4</v>
      </c>
      <c r="X25" s="122">
        <f t="shared" si="8"/>
        <v>46.6</v>
      </c>
      <c r="Y25" s="111">
        <v>0.11899999999999999</v>
      </c>
      <c r="Z25">
        <v>0.46600000000000003</v>
      </c>
      <c r="AA25">
        <v>0.18652606912712361</v>
      </c>
      <c r="AB25" s="124">
        <v>0.44518000000000002</v>
      </c>
      <c r="AC25" s="124"/>
      <c r="AD25" s="124"/>
      <c r="AE25" s="124"/>
      <c r="AF25" s="124">
        <v>2261.3722160919551</v>
      </c>
      <c r="AG25" s="124"/>
    </row>
    <row r="26" spans="1:33" x14ac:dyDescent="0.35">
      <c r="A26" s="34" t="s">
        <v>64</v>
      </c>
      <c r="B26" s="12">
        <v>4</v>
      </c>
      <c r="C26" s="8" t="s">
        <v>45</v>
      </c>
      <c r="D26" s="12">
        <v>2</v>
      </c>
      <c r="E26" s="118" t="str">
        <f t="shared" si="2"/>
        <v>R47S4</v>
      </c>
      <c r="F26" s="118">
        <f t="shared" si="0"/>
        <v>3330</v>
      </c>
      <c r="G26" s="118">
        <f t="shared" si="1"/>
        <v>3383</v>
      </c>
      <c r="H26" s="111">
        <f t="shared" si="3"/>
        <v>0.11899999999999999</v>
      </c>
      <c r="I26" s="118">
        <f t="shared" si="4"/>
        <v>0.46600000000000003</v>
      </c>
      <c r="J26" s="118">
        <f t="shared" si="5"/>
        <v>0.18652606912712361</v>
      </c>
      <c r="K26" s="122">
        <f t="shared" si="6"/>
        <v>17.07</v>
      </c>
      <c r="M26" s="118" t="str">
        <f t="shared" si="7"/>
        <v>R70S7</v>
      </c>
      <c r="N26" t="s">
        <v>194</v>
      </c>
      <c r="O26">
        <v>7</v>
      </c>
      <c r="P26">
        <v>2998</v>
      </c>
      <c r="Q26">
        <v>3028</v>
      </c>
      <c r="R26">
        <v>0.106</v>
      </c>
      <c r="S26">
        <v>0.51100000000000001</v>
      </c>
      <c r="T26">
        <v>0.13342939481268012</v>
      </c>
      <c r="U26">
        <v>20.82</v>
      </c>
      <c r="V26" s="34" t="s">
        <v>64</v>
      </c>
      <c r="W26" s="12">
        <v>4</v>
      </c>
      <c r="X26" s="122">
        <f t="shared" si="8"/>
        <v>46.6</v>
      </c>
      <c r="Y26" s="111">
        <v>0.11899999999999999</v>
      </c>
      <c r="Z26">
        <v>0.46600000000000003</v>
      </c>
      <c r="AA26">
        <v>0.18652606912712361</v>
      </c>
      <c r="AB26" s="124">
        <v>0.44518000000000002</v>
      </c>
      <c r="AC26" s="124"/>
      <c r="AD26" s="124"/>
      <c r="AE26" s="124"/>
      <c r="AF26" s="124">
        <v>2261.3722160919551</v>
      </c>
      <c r="AG26" s="124"/>
    </row>
    <row r="27" spans="1:33" x14ac:dyDescent="0.35">
      <c r="A27" s="34" t="s">
        <v>64</v>
      </c>
      <c r="B27" s="12">
        <v>4</v>
      </c>
      <c r="C27" s="8" t="s">
        <v>45</v>
      </c>
      <c r="D27" s="12">
        <v>3</v>
      </c>
      <c r="E27" s="118" t="str">
        <f t="shared" si="2"/>
        <v>R47S4</v>
      </c>
      <c r="F27" s="118">
        <f t="shared" si="0"/>
        <v>3330</v>
      </c>
      <c r="G27" s="118">
        <f t="shared" si="1"/>
        <v>3383</v>
      </c>
      <c r="H27" s="111">
        <f t="shared" si="3"/>
        <v>0.11899999999999999</v>
      </c>
      <c r="I27" s="118">
        <f t="shared" si="4"/>
        <v>0.46600000000000003</v>
      </c>
      <c r="J27" s="118">
        <f t="shared" si="5"/>
        <v>0.18652606912712361</v>
      </c>
      <c r="K27" s="122">
        <f t="shared" si="6"/>
        <v>17.07</v>
      </c>
      <c r="M27" s="118" t="str">
        <f t="shared" si="7"/>
        <v>R53S1</v>
      </c>
      <c r="N27" t="s">
        <v>195</v>
      </c>
      <c r="O27">
        <v>1</v>
      </c>
      <c r="P27">
        <v>3584</v>
      </c>
      <c r="Q27">
        <v>3674.05</v>
      </c>
      <c r="R27" t="s">
        <v>89</v>
      </c>
      <c r="S27" t="s">
        <v>89</v>
      </c>
      <c r="T27" t="e">
        <v>#VALUE!</v>
      </c>
      <c r="U27">
        <v>36.020000000000074</v>
      </c>
      <c r="V27" s="34" t="s">
        <v>64</v>
      </c>
      <c r="W27" s="12">
        <v>4</v>
      </c>
      <c r="X27" s="122">
        <f t="shared" si="8"/>
        <v>46.6</v>
      </c>
      <c r="Y27" s="111">
        <v>0.11899999999999999</v>
      </c>
      <c r="Z27">
        <v>0.46600000000000003</v>
      </c>
      <c r="AA27">
        <v>0.18652606912712361</v>
      </c>
      <c r="AB27" s="124">
        <v>0.44518000000000002</v>
      </c>
      <c r="AC27" s="124"/>
      <c r="AD27" s="124"/>
      <c r="AE27" s="124"/>
      <c r="AF27" s="124">
        <v>2261.3722160919551</v>
      </c>
      <c r="AG27" s="124"/>
    </row>
    <row r="28" spans="1:33" x14ac:dyDescent="0.35">
      <c r="A28" s="34" t="s">
        <v>64</v>
      </c>
      <c r="B28" s="14">
        <v>3</v>
      </c>
      <c r="C28" s="8" t="s">
        <v>45</v>
      </c>
      <c r="D28" s="14">
        <v>1</v>
      </c>
      <c r="E28" s="118" t="str">
        <f t="shared" si="2"/>
        <v>R47S3</v>
      </c>
      <c r="F28" s="118">
        <f t="shared" si="0"/>
        <v>3400</v>
      </c>
      <c r="G28" s="118">
        <f t="shared" si="1"/>
        <v>3450</v>
      </c>
      <c r="H28" s="111">
        <f t="shared" si="3"/>
        <v>0.112</v>
      </c>
      <c r="I28" s="118">
        <f t="shared" si="4"/>
        <v>0.49099999999999999</v>
      </c>
      <c r="J28" s="118">
        <f t="shared" si="5"/>
        <v>0.16949924127465857</v>
      </c>
      <c r="K28" s="122">
        <f t="shared" si="6"/>
        <v>26.36</v>
      </c>
      <c r="M28" s="118" t="str">
        <f t="shared" si="7"/>
        <v>R53S2</v>
      </c>
      <c r="N28" t="s">
        <v>195</v>
      </c>
      <c r="O28">
        <v>2</v>
      </c>
      <c r="P28">
        <v>3482</v>
      </c>
      <c r="Q28">
        <v>3573.08</v>
      </c>
      <c r="R28" t="s">
        <v>89</v>
      </c>
      <c r="S28" t="s">
        <v>89</v>
      </c>
      <c r="T28" t="e">
        <v>#VALUE!</v>
      </c>
      <c r="U28">
        <v>74.503439999999941</v>
      </c>
      <c r="V28" s="34" t="s">
        <v>64</v>
      </c>
      <c r="W28" s="14">
        <v>3</v>
      </c>
      <c r="X28" s="122">
        <f t="shared" si="8"/>
        <v>49.1</v>
      </c>
      <c r="Y28" s="111">
        <v>0.112</v>
      </c>
      <c r="Z28">
        <v>0.49099999999999999</v>
      </c>
      <c r="AA28">
        <v>0.16949924127465857</v>
      </c>
      <c r="AB28" s="124">
        <v>0.49941249999999998</v>
      </c>
      <c r="AC28" s="124">
        <v>11312.54700609756</v>
      </c>
      <c r="AD28" s="124">
        <v>7293.745904268294</v>
      </c>
      <c r="AE28" s="124">
        <v>5.1943999999999972</v>
      </c>
      <c r="AF28" s="124">
        <v>2181.399259146342</v>
      </c>
      <c r="AG28" s="124"/>
    </row>
    <row r="29" spans="1:33" x14ac:dyDescent="0.35">
      <c r="A29" s="34" t="s">
        <v>64</v>
      </c>
      <c r="B29" s="14">
        <v>3</v>
      </c>
      <c r="C29" s="8" t="s">
        <v>45</v>
      </c>
      <c r="D29" s="14">
        <v>2</v>
      </c>
      <c r="E29" s="118" t="str">
        <f t="shared" si="2"/>
        <v>R47S3</v>
      </c>
      <c r="F29" s="118">
        <f t="shared" si="0"/>
        <v>3400</v>
      </c>
      <c r="G29" s="118">
        <f t="shared" si="1"/>
        <v>3450</v>
      </c>
      <c r="H29" s="111">
        <f t="shared" si="3"/>
        <v>0.112</v>
      </c>
      <c r="I29" s="118">
        <f t="shared" si="4"/>
        <v>0.49099999999999999</v>
      </c>
      <c r="J29" s="118">
        <f t="shared" si="5"/>
        <v>0.16949924127465857</v>
      </c>
      <c r="K29" s="122">
        <f t="shared" si="6"/>
        <v>26.36</v>
      </c>
      <c r="M29" s="118" t="str">
        <f t="shared" si="7"/>
        <v>R53S3</v>
      </c>
      <c r="N29" t="s">
        <v>195</v>
      </c>
      <c r="O29">
        <v>3</v>
      </c>
      <c r="P29">
        <v>3333.96</v>
      </c>
      <c r="Q29">
        <v>3438</v>
      </c>
      <c r="R29" t="s">
        <v>89</v>
      </c>
      <c r="S29" t="s">
        <v>89</v>
      </c>
      <c r="T29" t="e">
        <v>#VALUE!</v>
      </c>
      <c r="U29">
        <v>38.078639999999986</v>
      </c>
      <c r="V29" s="34" t="s">
        <v>64</v>
      </c>
      <c r="W29" s="14">
        <v>3</v>
      </c>
      <c r="X29" s="122">
        <f t="shared" si="8"/>
        <v>49.1</v>
      </c>
      <c r="Y29" s="111">
        <v>0.112</v>
      </c>
      <c r="Z29">
        <v>0.49099999999999999</v>
      </c>
      <c r="AA29">
        <v>0.16949924127465857</v>
      </c>
      <c r="AB29" s="124">
        <v>0.49941249999999998</v>
      </c>
      <c r="AC29" s="124">
        <v>11312.54700609756</v>
      </c>
      <c r="AD29" s="124">
        <v>7293.745904268294</v>
      </c>
      <c r="AE29" s="124">
        <v>5.1943999999999972</v>
      </c>
      <c r="AF29" s="124">
        <v>2181.399259146342</v>
      </c>
      <c r="AG29" s="124"/>
    </row>
    <row r="30" spans="1:33" x14ac:dyDescent="0.35">
      <c r="A30" s="34" t="s">
        <v>64</v>
      </c>
      <c r="B30" s="14">
        <v>3</v>
      </c>
      <c r="C30" s="8" t="s">
        <v>45</v>
      </c>
      <c r="D30" s="14">
        <v>3</v>
      </c>
      <c r="E30" s="118" t="str">
        <f t="shared" si="2"/>
        <v>R47S3</v>
      </c>
      <c r="F30" s="118">
        <f t="shared" si="0"/>
        <v>3400</v>
      </c>
      <c r="G30" s="118">
        <f t="shared" si="1"/>
        <v>3450</v>
      </c>
      <c r="H30" s="111">
        <f t="shared" si="3"/>
        <v>0.112</v>
      </c>
      <c r="I30" s="118">
        <f t="shared" si="4"/>
        <v>0.49099999999999999</v>
      </c>
      <c r="J30" s="118">
        <f t="shared" si="5"/>
        <v>0.16949924127465857</v>
      </c>
      <c r="K30" s="122">
        <f t="shared" si="6"/>
        <v>26.36</v>
      </c>
      <c r="M30" s="118" t="str">
        <f t="shared" si="7"/>
        <v>R53S4</v>
      </c>
      <c r="N30" t="s">
        <v>195</v>
      </c>
      <c r="O30">
        <v>4</v>
      </c>
      <c r="P30">
        <v>3243</v>
      </c>
      <c r="Q30">
        <v>3319.03</v>
      </c>
      <c r="R30">
        <v>0.112</v>
      </c>
      <c r="S30">
        <v>0.49</v>
      </c>
      <c r="T30">
        <v>0.1707315040568656</v>
      </c>
      <c r="U30">
        <v>55.197780000000144</v>
      </c>
      <c r="V30" s="34" t="s">
        <v>64</v>
      </c>
      <c r="W30" s="14">
        <v>3</v>
      </c>
      <c r="X30" s="122">
        <f t="shared" si="8"/>
        <v>49.1</v>
      </c>
      <c r="Y30" s="111">
        <v>0.112</v>
      </c>
      <c r="Z30">
        <v>0.49099999999999999</v>
      </c>
      <c r="AA30">
        <v>0.16949924127465857</v>
      </c>
      <c r="AB30" s="124">
        <v>0.49941249999999998</v>
      </c>
      <c r="AC30" s="124">
        <v>11312.54700609756</v>
      </c>
      <c r="AD30" s="124">
        <v>7293.745904268294</v>
      </c>
      <c r="AE30" s="124">
        <v>5.1943999999999972</v>
      </c>
      <c r="AF30" s="124">
        <v>2181.399259146342</v>
      </c>
      <c r="AG30" s="124"/>
    </row>
    <row r="31" spans="1:33" x14ac:dyDescent="0.35">
      <c r="A31" s="34" t="s">
        <v>64</v>
      </c>
      <c r="B31" s="14">
        <v>3</v>
      </c>
      <c r="C31" s="8" t="s">
        <v>45</v>
      </c>
      <c r="D31" s="14">
        <v>4</v>
      </c>
      <c r="E31" s="118" t="str">
        <f t="shared" si="2"/>
        <v>R47S3</v>
      </c>
      <c r="F31" s="118">
        <f t="shared" si="0"/>
        <v>3400</v>
      </c>
      <c r="G31" s="118">
        <f t="shared" si="1"/>
        <v>3450</v>
      </c>
      <c r="H31" s="111">
        <f t="shared" si="3"/>
        <v>0.112</v>
      </c>
      <c r="I31" s="118">
        <f t="shared" si="4"/>
        <v>0.49099999999999999</v>
      </c>
      <c r="J31" s="118">
        <f t="shared" si="5"/>
        <v>0.16949924127465857</v>
      </c>
      <c r="K31" s="122">
        <f t="shared" si="6"/>
        <v>26.36</v>
      </c>
      <c r="M31" s="118" t="str">
        <f t="shared" si="7"/>
        <v>R53S5</v>
      </c>
      <c r="N31" t="s">
        <v>195</v>
      </c>
      <c r="O31">
        <v>5</v>
      </c>
      <c r="P31">
        <v>3192</v>
      </c>
      <c r="Q31">
        <v>3234.04</v>
      </c>
      <c r="R31">
        <v>0.13400000000000001</v>
      </c>
      <c r="S31">
        <v>0.42499999999999999</v>
      </c>
      <c r="T31">
        <v>0.22121426719787074</v>
      </c>
      <c r="U31">
        <v>27.620279999999976</v>
      </c>
      <c r="V31" s="34" t="s">
        <v>64</v>
      </c>
      <c r="W31" s="14">
        <v>3</v>
      </c>
      <c r="X31" s="122">
        <f t="shared" si="8"/>
        <v>49.1</v>
      </c>
      <c r="Y31" s="111">
        <v>0.112</v>
      </c>
      <c r="Z31">
        <v>0.49099999999999999</v>
      </c>
      <c r="AA31">
        <v>0.16949924127465857</v>
      </c>
      <c r="AB31" s="124">
        <v>0.49941249999999998</v>
      </c>
      <c r="AC31" s="124">
        <v>11312.54700609756</v>
      </c>
      <c r="AD31" s="124">
        <v>7293.745904268294</v>
      </c>
      <c r="AE31" s="124">
        <v>5.1943999999999972</v>
      </c>
      <c r="AF31" s="124">
        <v>2181.399259146342</v>
      </c>
      <c r="AG31" s="124"/>
    </row>
    <row r="32" spans="1:33" x14ac:dyDescent="0.35">
      <c r="A32" s="34" t="s">
        <v>64</v>
      </c>
      <c r="B32" s="14">
        <v>2</v>
      </c>
      <c r="C32" s="8" t="s">
        <v>45</v>
      </c>
      <c r="D32" s="14">
        <v>1</v>
      </c>
      <c r="E32" s="118" t="str">
        <f t="shared" si="2"/>
        <v>R47S2</v>
      </c>
      <c r="F32" s="118">
        <f t="shared" si="0"/>
        <v>3500</v>
      </c>
      <c r="G32" s="118">
        <f t="shared" si="1"/>
        <v>3571</v>
      </c>
      <c r="H32" s="111">
        <f t="shared" si="3"/>
        <v>0.121</v>
      </c>
      <c r="I32" s="118">
        <f t="shared" si="4"/>
        <v>0.46</v>
      </c>
      <c r="J32" s="118">
        <f t="shared" si="5"/>
        <v>0.1908001916626737</v>
      </c>
      <c r="K32" s="122">
        <f t="shared" si="6"/>
        <v>20.87</v>
      </c>
      <c r="M32" s="118" t="str">
        <f t="shared" si="7"/>
        <v>R53S6</v>
      </c>
      <c r="N32" t="s">
        <v>195</v>
      </c>
      <c r="O32">
        <v>6</v>
      </c>
      <c r="P32">
        <v>3116</v>
      </c>
      <c r="Q32">
        <v>3157</v>
      </c>
      <c r="R32">
        <v>0.153</v>
      </c>
      <c r="S32">
        <v>0.38400000000000001</v>
      </c>
      <c r="T32">
        <v>0.26767259198015708</v>
      </c>
      <c r="U32">
        <v>19.352</v>
      </c>
      <c r="V32" s="34" t="s">
        <v>64</v>
      </c>
      <c r="W32" s="14">
        <v>2</v>
      </c>
      <c r="X32" s="122">
        <f t="shared" si="8"/>
        <v>46</v>
      </c>
      <c r="Y32" s="111">
        <v>0.121</v>
      </c>
      <c r="Z32">
        <v>0.46</v>
      </c>
      <c r="AA32">
        <v>0.1908001916626737</v>
      </c>
      <c r="AB32" s="124"/>
      <c r="AC32" s="124"/>
      <c r="AD32" s="124"/>
      <c r="AE32" s="124"/>
      <c r="AF32" s="124">
        <v>2220.1014124463532</v>
      </c>
      <c r="AG32" s="124"/>
    </row>
    <row r="33" spans="1:33" x14ac:dyDescent="0.35">
      <c r="A33" s="34" t="s">
        <v>64</v>
      </c>
      <c r="B33" s="14">
        <v>2</v>
      </c>
      <c r="C33" s="8" t="s">
        <v>45</v>
      </c>
      <c r="D33" s="14">
        <v>2</v>
      </c>
      <c r="E33" s="118" t="str">
        <f t="shared" si="2"/>
        <v>R47S2</v>
      </c>
      <c r="F33" s="118">
        <f t="shared" si="0"/>
        <v>3500</v>
      </c>
      <c r="G33" s="118">
        <f t="shared" si="1"/>
        <v>3571</v>
      </c>
      <c r="H33" s="111">
        <f t="shared" si="3"/>
        <v>0.121</v>
      </c>
      <c r="I33" s="118">
        <f t="shared" si="4"/>
        <v>0.46</v>
      </c>
      <c r="J33" s="118">
        <f t="shared" si="5"/>
        <v>0.1908001916626737</v>
      </c>
      <c r="K33" s="122">
        <f t="shared" si="6"/>
        <v>20.87</v>
      </c>
      <c r="M33" s="118" t="str">
        <f t="shared" si="7"/>
        <v>R53S7</v>
      </c>
      <c r="N33" t="s">
        <v>195</v>
      </c>
      <c r="O33">
        <v>7</v>
      </c>
      <c r="P33">
        <v>3054.93</v>
      </c>
      <c r="Q33">
        <v>3095</v>
      </c>
      <c r="R33">
        <v>0.14799999999999999</v>
      </c>
      <c r="S33">
        <v>0.39100000000000001</v>
      </c>
      <c r="T33">
        <v>0.27088624319205984</v>
      </c>
      <c r="U33">
        <v>27.247600000000112</v>
      </c>
      <c r="V33" s="34" t="s">
        <v>64</v>
      </c>
      <c r="W33" s="14">
        <v>2</v>
      </c>
      <c r="X33" s="122">
        <f t="shared" si="8"/>
        <v>46</v>
      </c>
      <c r="Y33" s="111">
        <v>0.121</v>
      </c>
      <c r="Z33">
        <v>0.46</v>
      </c>
      <c r="AA33">
        <v>0.1908001916626737</v>
      </c>
      <c r="AB33" s="124"/>
      <c r="AC33" s="124"/>
      <c r="AD33" s="124"/>
      <c r="AE33" s="124"/>
      <c r="AF33" s="124">
        <v>2220.1014124463532</v>
      </c>
      <c r="AG33" s="124"/>
    </row>
    <row r="34" spans="1:33" x14ac:dyDescent="0.35">
      <c r="A34" s="34" t="s">
        <v>64</v>
      </c>
      <c r="B34" s="14">
        <v>2</v>
      </c>
      <c r="C34" s="8" t="s">
        <v>45</v>
      </c>
      <c r="D34" s="14">
        <v>3</v>
      </c>
      <c r="E34" s="118" t="str">
        <f t="shared" si="2"/>
        <v>R47S2</v>
      </c>
      <c r="F34" s="118">
        <f t="shared" si="0"/>
        <v>3500</v>
      </c>
      <c r="G34" s="118">
        <f t="shared" si="1"/>
        <v>3571</v>
      </c>
      <c r="H34" s="111">
        <f t="shared" si="3"/>
        <v>0.121</v>
      </c>
      <c r="I34" s="118">
        <f t="shared" si="4"/>
        <v>0.46</v>
      </c>
      <c r="J34" s="118">
        <f t="shared" si="5"/>
        <v>0.1908001916626737</v>
      </c>
      <c r="K34" s="122">
        <f t="shared" si="6"/>
        <v>20.87</v>
      </c>
      <c r="M34" s="118" t="str">
        <f t="shared" si="7"/>
        <v>R53S8</v>
      </c>
      <c r="N34" t="s">
        <v>195</v>
      </c>
      <c r="O34">
        <v>8</v>
      </c>
      <c r="P34">
        <v>2999.95</v>
      </c>
      <c r="Q34">
        <v>3032</v>
      </c>
      <c r="R34">
        <v>0.121</v>
      </c>
      <c r="S34">
        <v>0.45700000000000002</v>
      </c>
      <c r="T34">
        <v>0.19612213059950856</v>
      </c>
      <c r="U34">
        <v>19.967150000000114</v>
      </c>
      <c r="V34" s="34" t="s">
        <v>64</v>
      </c>
      <c r="W34" s="14">
        <v>2</v>
      </c>
      <c r="X34" s="122">
        <f t="shared" si="8"/>
        <v>46</v>
      </c>
      <c r="Y34" s="111">
        <v>0.121</v>
      </c>
      <c r="Z34">
        <v>0.46</v>
      </c>
      <c r="AA34">
        <v>0.1908001916626737</v>
      </c>
      <c r="AB34" s="124"/>
      <c r="AC34" s="124"/>
      <c r="AD34" s="124"/>
      <c r="AE34" s="124"/>
      <c r="AF34" s="124">
        <v>2220.1014124463532</v>
      </c>
      <c r="AG34" s="124"/>
    </row>
    <row r="35" spans="1:33" x14ac:dyDescent="0.35">
      <c r="A35" s="34" t="s">
        <v>64</v>
      </c>
      <c r="B35" s="14">
        <v>2</v>
      </c>
      <c r="C35" s="8" t="s">
        <v>45</v>
      </c>
      <c r="D35" s="14">
        <v>4</v>
      </c>
      <c r="E35" s="118" t="str">
        <f t="shared" si="2"/>
        <v>R47S2</v>
      </c>
      <c r="F35" s="118">
        <f t="shared" si="0"/>
        <v>3500</v>
      </c>
      <c r="G35" s="118">
        <f t="shared" si="1"/>
        <v>3571</v>
      </c>
      <c r="H35" s="111">
        <f t="shared" si="3"/>
        <v>0.121</v>
      </c>
      <c r="I35" s="118">
        <f t="shared" si="4"/>
        <v>0.46</v>
      </c>
      <c r="J35" s="118">
        <f t="shared" si="5"/>
        <v>0.1908001916626737</v>
      </c>
      <c r="K35" s="122">
        <f t="shared" si="6"/>
        <v>20.87</v>
      </c>
      <c r="M35" s="118" t="str">
        <f t="shared" si="7"/>
        <v>R53S9</v>
      </c>
      <c r="N35" t="s">
        <v>195</v>
      </c>
      <c r="O35">
        <v>9</v>
      </c>
      <c r="P35">
        <v>2918.93</v>
      </c>
      <c r="Q35">
        <v>2990.05</v>
      </c>
      <c r="R35">
        <v>0.11</v>
      </c>
      <c r="S35">
        <v>0.495</v>
      </c>
      <c r="T35">
        <v>0.16800989364965663</v>
      </c>
      <c r="U35">
        <v>25.034240000000121</v>
      </c>
      <c r="V35" s="34" t="s">
        <v>64</v>
      </c>
      <c r="W35" s="14">
        <v>2</v>
      </c>
      <c r="X35" s="122">
        <f t="shared" si="8"/>
        <v>46</v>
      </c>
      <c r="Y35" s="111">
        <v>0.121</v>
      </c>
      <c r="Z35">
        <v>0.46</v>
      </c>
      <c r="AA35">
        <v>0.1908001916626737</v>
      </c>
      <c r="AB35" s="124"/>
      <c r="AC35" s="124"/>
      <c r="AD35" s="124"/>
      <c r="AE35" s="124"/>
      <c r="AF35" s="124">
        <v>2220.1014124463532</v>
      </c>
      <c r="AG35" s="124"/>
    </row>
    <row r="36" spans="1:33" x14ac:dyDescent="0.35">
      <c r="A36" s="34" t="s">
        <v>64</v>
      </c>
      <c r="B36" s="12">
        <v>1</v>
      </c>
      <c r="C36" s="8" t="s">
        <v>45</v>
      </c>
      <c r="D36" s="12">
        <v>1</v>
      </c>
      <c r="E36" s="118" t="str">
        <f t="shared" si="2"/>
        <v>R47S1</v>
      </c>
      <c r="F36" s="118">
        <f t="shared" si="0"/>
        <v>3572</v>
      </c>
      <c r="G36" s="118">
        <f t="shared" si="1"/>
        <v>3630</v>
      </c>
      <c r="H36" s="111">
        <f t="shared" si="3"/>
        <v>0.13100000000000001</v>
      </c>
      <c r="I36" s="118">
        <f t="shared" si="4"/>
        <v>0.433</v>
      </c>
      <c r="J36" s="118">
        <f t="shared" si="5"/>
        <v>0.20896022999520841</v>
      </c>
      <c r="K36" s="122">
        <f t="shared" si="6"/>
        <v>41.74</v>
      </c>
      <c r="M36" s="118" t="str">
        <f t="shared" si="7"/>
        <v>R52S1</v>
      </c>
      <c r="N36" t="s">
        <v>237</v>
      </c>
      <c r="O36">
        <v>1</v>
      </c>
      <c r="P36">
        <v>3387</v>
      </c>
      <c r="Q36">
        <v>3449</v>
      </c>
      <c r="R36">
        <v>5.7000000000000002E-2</v>
      </c>
      <c r="S36">
        <v>0.79400000000000004</v>
      </c>
      <c r="T36">
        <v>2.5221693869682562E-2</v>
      </c>
      <c r="U36">
        <v>31.123999999999999</v>
      </c>
      <c r="V36" s="34" t="s">
        <v>64</v>
      </c>
      <c r="W36" s="12">
        <v>1</v>
      </c>
      <c r="X36" s="122">
        <f t="shared" si="8"/>
        <v>43.3</v>
      </c>
      <c r="Y36" s="111">
        <v>0.13100000000000001</v>
      </c>
      <c r="Z36">
        <v>0.433</v>
      </c>
      <c r="AA36">
        <v>0.20896022999520841</v>
      </c>
      <c r="AB36" s="124">
        <v>0.4258769230769231</v>
      </c>
      <c r="AC36" s="124"/>
      <c r="AD36" s="124"/>
      <c r="AE36" s="124"/>
      <c r="AF36" s="124">
        <v>1681.473332105264</v>
      </c>
      <c r="AG36" s="124"/>
    </row>
    <row r="37" spans="1:33" x14ac:dyDescent="0.35">
      <c r="A37" s="34" t="s">
        <v>64</v>
      </c>
      <c r="B37" s="12">
        <v>1</v>
      </c>
      <c r="C37" s="8" t="s">
        <v>45</v>
      </c>
      <c r="D37" s="12">
        <v>2</v>
      </c>
      <c r="E37" s="118" t="str">
        <f t="shared" si="2"/>
        <v>R47S1</v>
      </c>
      <c r="F37" s="118">
        <f t="shared" si="0"/>
        <v>3572</v>
      </c>
      <c r="G37" s="118">
        <f t="shared" si="1"/>
        <v>3630</v>
      </c>
      <c r="H37" s="111">
        <f t="shared" si="3"/>
        <v>0.13100000000000001</v>
      </c>
      <c r="I37" s="118">
        <f t="shared" si="4"/>
        <v>0.433</v>
      </c>
      <c r="J37" s="118">
        <f t="shared" si="5"/>
        <v>0.20896022999520841</v>
      </c>
      <c r="K37" s="122">
        <f t="shared" si="6"/>
        <v>41.74</v>
      </c>
      <c r="M37" s="118" t="str">
        <f t="shared" si="7"/>
        <v>R52S2</v>
      </c>
      <c r="N37" t="s">
        <v>237</v>
      </c>
      <c r="O37">
        <v>2</v>
      </c>
      <c r="P37">
        <v>3281</v>
      </c>
      <c r="Q37">
        <v>3338</v>
      </c>
      <c r="R37">
        <v>0.125</v>
      </c>
      <c r="S37">
        <v>0.44600000000000001</v>
      </c>
      <c r="T37">
        <v>0.19525860559582589</v>
      </c>
      <c r="U37">
        <v>28.556999999999999</v>
      </c>
      <c r="V37" s="34" t="s">
        <v>64</v>
      </c>
      <c r="W37" s="12">
        <v>1</v>
      </c>
      <c r="X37" s="122">
        <f t="shared" si="8"/>
        <v>43.3</v>
      </c>
      <c r="Y37" s="111">
        <v>0.13100000000000001</v>
      </c>
      <c r="Z37">
        <v>0.433</v>
      </c>
      <c r="AA37">
        <v>0.20896022999520841</v>
      </c>
      <c r="AB37" s="124">
        <v>0.4258769230769231</v>
      </c>
      <c r="AC37" s="124"/>
      <c r="AD37" s="124"/>
      <c r="AE37" s="124"/>
      <c r="AF37" s="124">
        <v>1681.473332105264</v>
      </c>
      <c r="AG37" s="124"/>
    </row>
    <row r="38" spans="1:33" x14ac:dyDescent="0.35">
      <c r="A38" s="34" t="s">
        <v>64</v>
      </c>
      <c r="B38" s="12">
        <v>1</v>
      </c>
      <c r="C38" s="8" t="s">
        <v>45</v>
      </c>
      <c r="D38" s="12">
        <v>3</v>
      </c>
      <c r="E38" s="118" t="str">
        <f t="shared" si="2"/>
        <v>R47S1</v>
      </c>
      <c r="F38" s="118">
        <f t="shared" si="0"/>
        <v>3572</v>
      </c>
      <c r="G38" s="118">
        <f t="shared" si="1"/>
        <v>3630</v>
      </c>
      <c r="H38" s="111">
        <f t="shared" si="3"/>
        <v>0.13100000000000001</v>
      </c>
      <c r="I38" s="118">
        <f t="shared" si="4"/>
        <v>0.433</v>
      </c>
      <c r="J38" s="118">
        <f t="shared" si="5"/>
        <v>0.20896022999520841</v>
      </c>
      <c r="K38" s="122">
        <f t="shared" si="6"/>
        <v>41.74</v>
      </c>
      <c r="M38" s="118" t="str">
        <f t="shared" si="7"/>
        <v>R52S3</v>
      </c>
      <c r="N38" t="s">
        <v>237</v>
      </c>
      <c r="O38">
        <v>3</v>
      </c>
      <c r="P38">
        <v>3197</v>
      </c>
      <c r="Q38">
        <v>3252</v>
      </c>
      <c r="R38">
        <v>0.13100000000000001</v>
      </c>
      <c r="S38">
        <v>0.42899999999999999</v>
      </c>
      <c r="T38">
        <v>0.20874179583857003</v>
      </c>
      <c r="U38">
        <v>35.805</v>
      </c>
      <c r="V38" s="34" t="s">
        <v>64</v>
      </c>
      <c r="W38" s="12">
        <v>1</v>
      </c>
      <c r="X38" s="122">
        <f t="shared" si="8"/>
        <v>43.3</v>
      </c>
      <c r="Y38" s="111">
        <v>0.13100000000000001</v>
      </c>
      <c r="Z38">
        <v>0.433</v>
      </c>
      <c r="AA38">
        <v>0.20896022999520841</v>
      </c>
      <c r="AB38" s="124">
        <v>0.4258769230769231</v>
      </c>
      <c r="AC38" s="124"/>
      <c r="AD38" s="124"/>
      <c r="AE38" s="124"/>
      <c r="AF38" s="124">
        <v>1681.473332105264</v>
      </c>
      <c r="AG38" s="124"/>
    </row>
    <row r="39" spans="1:33" x14ac:dyDescent="0.35">
      <c r="A39" s="34" t="s">
        <v>65</v>
      </c>
      <c r="B39" s="14">
        <v>7</v>
      </c>
      <c r="C39" s="8" t="s">
        <v>45</v>
      </c>
      <c r="D39" s="14">
        <v>1</v>
      </c>
      <c r="E39" s="118" t="str">
        <f t="shared" si="2"/>
        <v>R46S7</v>
      </c>
      <c r="F39" s="118">
        <f t="shared" si="0"/>
        <v>3230</v>
      </c>
      <c r="G39" s="118">
        <f t="shared" si="1"/>
        <v>3275</v>
      </c>
      <c r="H39" s="111">
        <f t="shared" si="3"/>
        <v>9.5000000000000001E-2</v>
      </c>
      <c r="I39" s="118">
        <f t="shared" si="4"/>
        <v>0.504</v>
      </c>
      <c r="J39" s="118">
        <f t="shared" si="5"/>
        <v>0.12733055058636453</v>
      </c>
      <c r="K39" s="122">
        <f t="shared" si="6"/>
        <v>25.155000000000001</v>
      </c>
      <c r="M39" s="118" t="str">
        <f t="shared" si="7"/>
        <v>R52S4</v>
      </c>
      <c r="N39" t="s">
        <v>237</v>
      </c>
      <c r="O39">
        <v>4</v>
      </c>
      <c r="P39">
        <v>3116</v>
      </c>
      <c r="Q39">
        <v>3188</v>
      </c>
      <c r="R39">
        <v>0.11899999999999999</v>
      </c>
      <c r="S39">
        <v>0.46800000000000003</v>
      </c>
      <c r="T39">
        <v>0.17674218633168834</v>
      </c>
      <c r="U39">
        <v>53.496000000000002</v>
      </c>
      <c r="V39" s="34" t="s">
        <v>65</v>
      </c>
      <c r="W39" s="14">
        <v>7</v>
      </c>
      <c r="X39" s="122">
        <f t="shared" si="8"/>
        <v>50.4</v>
      </c>
      <c r="Y39" s="111">
        <v>9.5000000000000001E-2</v>
      </c>
      <c r="Z39">
        <v>0.504</v>
      </c>
      <c r="AA39">
        <v>0.12733055058636453</v>
      </c>
      <c r="AB39" s="124">
        <v>0.33450000000000002</v>
      </c>
      <c r="AC39" s="124">
        <v>10471.645814285719</v>
      </c>
      <c r="AD39" s="124">
        <v>6976.5374442176899</v>
      </c>
      <c r="AE39" s="124">
        <v>5.7920074829931982</v>
      </c>
      <c r="AF39" s="124">
        <v>2199.2380027210879</v>
      </c>
      <c r="AG39" s="124">
        <v>0.13120200000000001</v>
      </c>
    </row>
    <row r="40" spans="1:33" x14ac:dyDescent="0.35">
      <c r="A40" s="34" t="s">
        <v>65</v>
      </c>
      <c r="B40" s="14">
        <v>7</v>
      </c>
      <c r="C40" s="8" t="s">
        <v>45</v>
      </c>
      <c r="D40" s="14">
        <v>2</v>
      </c>
      <c r="E40" s="118" t="str">
        <f t="shared" si="2"/>
        <v>R46S7</v>
      </c>
      <c r="F40" s="118">
        <f t="shared" si="0"/>
        <v>3230</v>
      </c>
      <c r="G40" s="118">
        <f t="shared" si="1"/>
        <v>3275</v>
      </c>
      <c r="H40" s="111">
        <f t="shared" si="3"/>
        <v>9.5000000000000001E-2</v>
      </c>
      <c r="I40" s="118">
        <f t="shared" si="4"/>
        <v>0.504</v>
      </c>
      <c r="J40" s="118">
        <f t="shared" si="5"/>
        <v>0.12733055058636453</v>
      </c>
      <c r="K40" s="122">
        <f t="shared" si="6"/>
        <v>25.155000000000001</v>
      </c>
      <c r="M40" s="118" t="str">
        <f t="shared" si="7"/>
        <v>R52S5</v>
      </c>
      <c r="N40" t="s">
        <v>237</v>
      </c>
      <c r="O40">
        <v>5</v>
      </c>
      <c r="P40">
        <v>3027</v>
      </c>
      <c r="Q40">
        <v>3090</v>
      </c>
      <c r="R40">
        <v>0.123</v>
      </c>
      <c r="S40">
        <v>0.45100000000000001</v>
      </c>
      <c r="T40">
        <v>0.19317864131954154</v>
      </c>
      <c r="U40">
        <v>32.192999999999998</v>
      </c>
      <c r="V40" s="34" t="s">
        <v>65</v>
      </c>
      <c r="W40" s="14">
        <v>7</v>
      </c>
      <c r="X40" s="122">
        <f t="shared" si="8"/>
        <v>50.4</v>
      </c>
      <c r="Y40" s="111">
        <v>9.5000000000000001E-2</v>
      </c>
      <c r="Z40">
        <v>0.504</v>
      </c>
      <c r="AA40">
        <v>0.12733055058636453</v>
      </c>
      <c r="AB40" s="124">
        <v>0.33450000000000002</v>
      </c>
      <c r="AC40" s="124">
        <v>10471.645814285719</v>
      </c>
      <c r="AD40" s="124">
        <v>6976.5374442176899</v>
      </c>
      <c r="AE40" s="124">
        <v>5.7920074829931982</v>
      </c>
      <c r="AF40" s="124">
        <v>2199.2380027210879</v>
      </c>
      <c r="AG40" s="124">
        <v>0.13120200000000001</v>
      </c>
    </row>
    <row r="41" spans="1:33" x14ac:dyDescent="0.35">
      <c r="A41" s="34" t="s">
        <v>65</v>
      </c>
      <c r="B41" s="14">
        <v>7</v>
      </c>
      <c r="C41" s="8" t="s">
        <v>45</v>
      </c>
      <c r="D41" s="14">
        <v>3</v>
      </c>
      <c r="E41" s="118" t="str">
        <f t="shared" si="2"/>
        <v>R46S7</v>
      </c>
      <c r="F41" s="118">
        <f t="shared" si="0"/>
        <v>3230</v>
      </c>
      <c r="G41" s="118">
        <f t="shared" si="1"/>
        <v>3275</v>
      </c>
      <c r="H41" s="111">
        <f t="shared" si="3"/>
        <v>9.5000000000000001E-2</v>
      </c>
      <c r="I41" s="118">
        <f t="shared" si="4"/>
        <v>0.504</v>
      </c>
      <c r="J41" s="118">
        <f t="shared" si="5"/>
        <v>0.12733055058636453</v>
      </c>
      <c r="K41" s="122">
        <f t="shared" si="6"/>
        <v>25.155000000000001</v>
      </c>
      <c r="M41" s="118" t="str">
        <f t="shared" si="7"/>
        <v>R52S6</v>
      </c>
      <c r="N41" t="s">
        <v>237</v>
      </c>
      <c r="O41">
        <v>6</v>
      </c>
      <c r="P41">
        <v>2954</v>
      </c>
      <c r="Q41">
        <v>3010</v>
      </c>
      <c r="R41">
        <v>0.155</v>
      </c>
      <c r="S41">
        <v>0.379</v>
      </c>
      <c r="T41">
        <v>0.26569608735213834</v>
      </c>
      <c r="U41">
        <v>26.375999999999998</v>
      </c>
      <c r="V41" s="34" t="s">
        <v>65</v>
      </c>
      <c r="W41" s="14">
        <v>7</v>
      </c>
      <c r="X41" s="122">
        <f t="shared" si="8"/>
        <v>50.4</v>
      </c>
      <c r="Y41" s="111">
        <v>9.5000000000000001E-2</v>
      </c>
      <c r="Z41">
        <v>0.504</v>
      </c>
      <c r="AA41">
        <v>0.12733055058636453</v>
      </c>
      <c r="AB41" s="124">
        <v>0.33450000000000002</v>
      </c>
      <c r="AC41" s="124">
        <v>10471.645814285719</v>
      </c>
      <c r="AD41" s="124">
        <v>6976.5374442176899</v>
      </c>
      <c r="AE41" s="124">
        <v>5.7920074829931982</v>
      </c>
      <c r="AF41" s="124">
        <v>2199.2380027210879</v>
      </c>
      <c r="AG41" s="124">
        <v>0.13120200000000001</v>
      </c>
    </row>
    <row r="42" spans="1:33" x14ac:dyDescent="0.35">
      <c r="A42" s="34" t="s">
        <v>65</v>
      </c>
      <c r="B42" s="14">
        <v>6</v>
      </c>
      <c r="C42" s="8" t="s">
        <v>45</v>
      </c>
      <c r="D42" s="14">
        <v>1</v>
      </c>
      <c r="E42" s="118" t="str">
        <f t="shared" si="2"/>
        <v>R46S6</v>
      </c>
      <c r="F42" s="118">
        <f t="shared" si="0"/>
        <v>3290</v>
      </c>
      <c r="G42" s="118">
        <f t="shared" si="1"/>
        <v>3320</v>
      </c>
      <c r="H42" s="111">
        <f t="shared" si="3"/>
        <v>8.5000000000000006E-2</v>
      </c>
      <c r="I42" s="118">
        <f t="shared" si="4"/>
        <v>0.60099999999999998</v>
      </c>
      <c r="J42" s="118">
        <f t="shared" si="5"/>
        <v>9.6148989898989901E-2</v>
      </c>
      <c r="K42" s="122">
        <f t="shared" si="6"/>
        <v>15.84</v>
      </c>
      <c r="M42" s="118" t="str">
        <f t="shared" si="7"/>
        <v>R52S7</v>
      </c>
      <c r="N42" t="s">
        <v>237</v>
      </c>
      <c r="O42">
        <v>7</v>
      </c>
      <c r="P42">
        <v>2873</v>
      </c>
      <c r="Q42">
        <v>2945</v>
      </c>
      <c r="R42">
        <v>0.11700000000000001</v>
      </c>
      <c r="S42">
        <v>0.51700000000000002</v>
      </c>
      <c r="T42">
        <v>0.4078725855041645</v>
      </c>
      <c r="U42">
        <v>45.143999999999998</v>
      </c>
      <c r="V42" s="34" t="s">
        <v>65</v>
      </c>
      <c r="W42" s="14">
        <v>6</v>
      </c>
      <c r="X42" s="122">
        <f t="shared" si="8"/>
        <v>60.099999999999994</v>
      </c>
      <c r="Y42" s="111">
        <v>8.5000000000000006E-2</v>
      </c>
      <c r="Z42">
        <v>0.60099999999999998</v>
      </c>
      <c r="AA42">
        <v>9.6148989898989901E-2</v>
      </c>
      <c r="AB42" s="124"/>
      <c r="AC42" s="124">
        <v>10671.870919191921</v>
      </c>
      <c r="AD42" s="124">
        <v>7218.3375555555622</v>
      </c>
      <c r="AE42" s="124">
        <v>5.3899979797979807</v>
      </c>
      <c r="AF42" s="124">
        <v>2321.909219191919</v>
      </c>
      <c r="AG42" s="124"/>
    </row>
    <row r="43" spans="1:33" x14ac:dyDescent="0.35">
      <c r="A43" s="34" t="s">
        <v>65</v>
      </c>
      <c r="B43" s="14">
        <v>6</v>
      </c>
      <c r="C43" s="8" t="s">
        <v>45</v>
      </c>
      <c r="D43" s="14">
        <v>2</v>
      </c>
      <c r="E43" s="118" t="str">
        <f t="shared" si="2"/>
        <v>R46S6</v>
      </c>
      <c r="F43" s="118">
        <f t="shared" si="0"/>
        <v>3290</v>
      </c>
      <c r="G43" s="118">
        <f t="shared" si="1"/>
        <v>3320</v>
      </c>
      <c r="H43" s="111">
        <f t="shared" si="3"/>
        <v>8.5000000000000006E-2</v>
      </c>
      <c r="I43" s="118">
        <f t="shared" si="4"/>
        <v>0.60099999999999998</v>
      </c>
      <c r="J43" s="118">
        <f t="shared" si="5"/>
        <v>9.6148989898989901E-2</v>
      </c>
      <c r="K43" s="122">
        <f t="shared" si="6"/>
        <v>15.84</v>
      </c>
      <c r="M43" s="118" t="str">
        <f t="shared" si="7"/>
        <v>R51S1</v>
      </c>
      <c r="N43" t="s">
        <v>196</v>
      </c>
      <c r="O43">
        <v>1</v>
      </c>
      <c r="P43">
        <v>3456</v>
      </c>
      <c r="Q43">
        <v>3506</v>
      </c>
      <c r="R43">
        <v>0.08</v>
      </c>
      <c r="S43">
        <v>0.63600000000000001</v>
      </c>
      <c r="T43">
        <v>8.8439306358381514E-2</v>
      </c>
      <c r="U43">
        <v>34.599999999999994</v>
      </c>
      <c r="V43" s="34" t="s">
        <v>65</v>
      </c>
      <c r="W43" s="14">
        <v>6</v>
      </c>
      <c r="X43" s="122">
        <f t="shared" si="8"/>
        <v>60.099999999999994</v>
      </c>
      <c r="Y43" s="111">
        <v>8.5000000000000006E-2</v>
      </c>
      <c r="Z43">
        <v>0.60099999999999998</v>
      </c>
      <c r="AA43">
        <v>9.6148989898989901E-2</v>
      </c>
      <c r="AB43" s="124"/>
      <c r="AC43" s="124">
        <v>10671.870919191921</v>
      </c>
      <c r="AD43" s="124">
        <v>7218.3375555555622</v>
      </c>
      <c r="AE43" s="124">
        <v>5.3899979797979807</v>
      </c>
      <c r="AF43" s="124">
        <v>2321.909219191919</v>
      </c>
      <c r="AG43" s="124"/>
    </row>
    <row r="44" spans="1:33" x14ac:dyDescent="0.35">
      <c r="A44" s="34" t="s">
        <v>65</v>
      </c>
      <c r="B44" s="14">
        <v>5</v>
      </c>
      <c r="C44" s="8" t="s">
        <v>45</v>
      </c>
      <c r="D44" s="14">
        <v>1</v>
      </c>
      <c r="E44" s="118" t="str">
        <f t="shared" si="2"/>
        <v>R46S5</v>
      </c>
      <c r="F44" s="118">
        <f t="shared" si="0"/>
        <v>3360</v>
      </c>
      <c r="G44" s="118">
        <f t="shared" si="1"/>
        <v>3418</v>
      </c>
      <c r="H44" s="111">
        <f t="shared" si="3"/>
        <v>0.13700000000000001</v>
      </c>
      <c r="I44" s="118">
        <f t="shared" si="4"/>
        <v>0.42399999999999999</v>
      </c>
      <c r="J44" s="118">
        <f t="shared" si="5"/>
        <v>0.21083983555667424</v>
      </c>
      <c r="K44" s="122">
        <f t="shared" si="6"/>
        <v>23.837999999999997</v>
      </c>
      <c r="M44" s="118" t="str">
        <f t="shared" si="7"/>
        <v>R51S2</v>
      </c>
      <c r="N44" t="s">
        <v>196</v>
      </c>
      <c r="O44">
        <v>2</v>
      </c>
      <c r="P44">
        <v>3394</v>
      </c>
      <c r="Q44">
        <v>3448</v>
      </c>
      <c r="R44">
        <v>0.108</v>
      </c>
      <c r="S44">
        <v>0.505</v>
      </c>
      <c r="T44">
        <v>0.17286969120709952</v>
      </c>
      <c r="U44">
        <v>44.171999999999997</v>
      </c>
      <c r="V44" s="34" t="s">
        <v>65</v>
      </c>
      <c r="W44" s="14">
        <v>5</v>
      </c>
      <c r="X44" s="122">
        <f t="shared" si="8"/>
        <v>42.4</v>
      </c>
      <c r="Y44" s="111">
        <v>0.13700000000000001</v>
      </c>
      <c r="Z44">
        <v>0.42399999999999999</v>
      </c>
      <c r="AA44">
        <v>0.21083983555667424</v>
      </c>
      <c r="AB44" s="124">
        <v>0.33729999999999999</v>
      </c>
      <c r="AC44" s="124">
        <v>11004.98179894737</v>
      </c>
      <c r="AD44" s="124">
        <v>7385.8098200000013</v>
      </c>
      <c r="AE44" s="124">
        <v>4.8748200000000006</v>
      </c>
      <c r="AF44" s="124">
        <v>2008.473990526315</v>
      </c>
      <c r="AG44" s="124">
        <v>0.12972800000000001</v>
      </c>
    </row>
    <row r="45" spans="1:33" x14ac:dyDescent="0.35">
      <c r="A45" s="34" t="s">
        <v>65</v>
      </c>
      <c r="B45" s="14">
        <v>5</v>
      </c>
      <c r="C45" s="8" t="s">
        <v>45</v>
      </c>
      <c r="D45" s="14">
        <v>2</v>
      </c>
      <c r="E45" s="118" t="str">
        <f t="shared" si="2"/>
        <v>R46S5</v>
      </c>
      <c r="F45" s="118">
        <f t="shared" si="0"/>
        <v>3360</v>
      </c>
      <c r="G45" s="118">
        <f t="shared" si="1"/>
        <v>3418</v>
      </c>
      <c r="H45" s="111">
        <f t="shared" si="3"/>
        <v>0.13700000000000001</v>
      </c>
      <c r="I45" s="118">
        <f t="shared" si="4"/>
        <v>0.42399999999999999</v>
      </c>
      <c r="J45" s="118">
        <f t="shared" si="5"/>
        <v>0.21083983555667424</v>
      </c>
      <c r="K45" s="122">
        <f t="shared" si="6"/>
        <v>23.837999999999997</v>
      </c>
      <c r="M45" s="118" t="str">
        <f t="shared" si="7"/>
        <v>R51S3</v>
      </c>
      <c r="N45" t="s">
        <v>196</v>
      </c>
      <c r="O45">
        <v>3</v>
      </c>
      <c r="P45">
        <v>3349</v>
      </c>
      <c r="Q45">
        <v>3374</v>
      </c>
      <c r="R45">
        <v>7.3999999999999996E-2</v>
      </c>
      <c r="S45">
        <v>0.67900000000000005</v>
      </c>
      <c r="T45">
        <v>8.0812772133526861E-2</v>
      </c>
      <c r="U45">
        <v>17.224999999999998</v>
      </c>
      <c r="V45" s="34" t="s">
        <v>65</v>
      </c>
      <c r="W45" s="14">
        <v>5</v>
      </c>
      <c r="X45" s="122">
        <f t="shared" si="8"/>
        <v>42.4</v>
      </c>
      <c r="Y45" s="111">
        <v>0.13700000000000001</v>
      </c>
      <c r="Z45">
        <v>0.42399999999999999</v>
      </c>
      <c r="AA45">
        <v>0.21083983555667424</v>
      </c>
      <c r="AB45" s="124">
        <v>0.33729999999999999</v>
      </c>
      <c r="AC45" s="124">
        <v>11004.98179894737</v>
      </c>
      <c r="AD45" s="124">
        <v>7385.8098200000013</v>
      </c>
      <c r="AE45" s="124">
        <v>4.8748200000000006</v>
      </c>
      <c r="AF45" s="124">
        <v>2008.473990526315</v>
      </c>
      <c r="AG45" s="124">
        <v>0.12972800000000001</v>
      </c>
    </row>
    <row r="46" spans="1:33" x14ac:dyDescent="0.35">
      <c r="A46" s="34" t="s">
        <v>65</v>
      </c>
      <c r="B46" s="14">
        <v>5</v>
      </c>
      <c r="C46" s="8" t="s">
        <v>45</v>
      </c>
      <c r="D46" s="14">
        <v>3</v>
      </c>
      <c r="E46" s="118" t="str">
        <f t="shared" si="2"/>
        <v>R46S5</v>
      </c>
      <c r="F46" s="118">
        <f t="shared" si="0"/>
        <v>3360</v>
      </c>
      <c r="G46" s="118">
        <f t="shared" si="1"/>
        <v>3418</v>
      </c>
      <c r="H46" s="111">
        <f t="shared" si="3"/>
        <v>0.13700000000000001</v>
      </c>
      <c r="I46" s="118">
        <f t="shared" si="4"/>
        <v>0.42399999999999999</v>
      </c>
      <c r="J46" s="118">
        <f t="shared" si="5"/>
        <v>0.21083983555667424</v>
      </c>
      <c r="K46" s="122">
        <f t="shared" si="6"/>
        <v>23.837999999999997</v>
      </c>
      <c r="M46" s="118" t="str">
        <f t="shared" si="7"/>
        <v>R51S4</v>
      </c>
      <c r="N46" t="s">
        <v>196</v>
      </c>
      <c r="O46">
        <v>4</v>
      </c>
      <c r="P46">
        <v>3279</v>
      </c>
      <c r="Q46">
        <v>3323</v>
      </c>
      <c r="R46">
        <v>0.09</v>
      </c>
      <c r="S46">
        <v>0.57399999999999995</v>
      </c>
      <c r="T46">
        <v>0.128296082370668</v>
      </c>
      <c r="U46">
        <v>31.855999999999998</v>
      </c>
      <c r="V46" s="34" t="s">
        <v>65</v>
      </c>
      <c r="W46" s="14">
        <v>5</v>
      </c>
      <c r="X46" s="122">
        <f t="shared" si="8"/>
        <v>42.4</v>
      </c>
      <c r="Y46" s="111">
        <v>0.13700000000000001</v>
      </c>
      <c r="Z46">
        <v>0.42399999999999999</v>
      </c>
      <c r="AA46">
        <v>0.21083983555667424</v>
      </c>
      <c r="AB46" s="124">
        <v>0.33729999999999999</v>
      </c>
      <c r="AC46" s="124">
        <v>11004.98179894737</v>
      </c>
      <c r="AD46" s="124">
        <v>7385.8098200000013</v>
      </c>
      <c r="AE46" s="124">
        <v>4.8748200000000006</v>
      </c>
      <c r="AF46" s="124">
        <v>2008.473990526315</v>
      </c>
      <c r="AG46" s="124">
        <v>0.12972800000000001</v>
      </c>
    </row>
    <row r="47" spans="1:33" x14ac:dyDescent="0.35">
      <c r="A47" s="34" t="s">
        <v>65</v>
      </c>
      <c r="B47" s="14">
        <v>4</v>
      </c>
      <c r="C47" s="8" t="s">
        <v>45</v>
      </c>
      <c r="D47" s="14">
        <v>1</v>
      </c>
      <c r="E47" s="118" t="str">
        <f t="shared" si="2"/>
        <v>R46S4</v>
      </c>
      <c r="F47" s="118">
        <f t="shared" si="0"/>
        <v>3418</v>
      </c>
      <c r="G47" s="118">
        <f t="shared" si="1"/>
        <v>3460</v>
      </c>
      <c r="H47" s="111">
        <f t="shared" si="3"/>
        <v>0.151</v>
      </c>
      <c r="I47" s="118">
        <f t="shared" si="4"/>
        <v>0.38600000000000001</v>
      </c>
      <c r="J47" s="118">
        <f t="shared" si="5"/>
        <v>0.25408911449520588</v>
      </c>
      <c r="K47" s="122">
        <f t="shared" si="6"/>
        <v>24.821999999999999</v>
      </c>
      <c r="M47" s="118" t="str">
        <f t="shared" si="7"/>
        <v>R51S5</v>
      </c>
      <c r="N47" t="s">
        <v>196</v>
      </c>
      <c r="O47">
        <v>5</v>
      </c>
      <c r="P47">
        <v>3205</v>
      </c>
      <c r="Q47">
        <v>3258</v>
      </c>
      <c r="R47">
        <v>9.2999999999999999E-2</v>
      </c>
      <c r="S47">
        <v>0.56100000000000005</v>
      </c>
      <c r="T47">
        <v>0.12966126875649978</v>
      </c>
      <c r="U47">
        <v>26.923999999999999</v>
      </c>
      <c r="V47" s="34" t="s">
        <v>65</v>
      </c>
      <c r="W47" s="14">
        <v>4</v>
      </c>
      <c r="X47" s="122">
        <f t="shared" si="8"/>
        <v>38.6</v>
      </c>
      <c r="Y47" s="111">
        <v>0.151</v>
      </c>
      <c r="Z47">
        <v>0.38600000000000001</v>
      </c>
      <c r="AA47">
        <v>0.25408911449520588</v>
      </c>
      <c r="AB47" s="124">
        <v>0.38852222222222232</v>
      </c>
      <c r="AC47" s="124">
        <v>11209.459373188411</v>
      </c>
      <c r="AD47" s="124">
        <v>7377.4815695652151</v>
      </c>
      <c r="AE47" s="124">
        <v>5.0718963768115932</v>
      </c>
      <c r="AF47" s="124">
        <v>1464.2739855072471</v>
      </c>
      <c r="AG47" s="124">
        <v>0.1092876666666666</v>
      </c>
    </row>
    <row r="48" spans="1:33" x14ac:dyDescent="0.35">
      <c r="A48" s="34" t="s">
        <v>65</v>
      </c>
      <c r="B48" s="14">
        <v>4</v>
      </c>
      <c r="C48" s="8" t="s">
        <v>45</v>
      </c>
      <c r="D48" s="14">
        <v>2</v>
      </c>
      <c r="E48" s="118" t="str">
        <f t="shared" si="2"/>
        <v>R46S4</v>
      </c>
      <c r="F48" s="118">
        <f t="shared" si="0"/>
        <v>3418</v>
      </c>
      <c r="G48" s="118">
        <f t="shared" si="1"/>
        <v>3460</v>
      </c>
      <c r="H48" s="111">
        <f t="shared" si="3"/>
        <v>0.151</v>
      </c>
      <c r="I48" s="118">
        <f t="shared" si="4"/>
        <v>0.38600000000000001</v>
      </c>
      <c r="J48" s="118">
        <f t="shared" si="5"/>
        <v>0.25408911449520588</v>
      </c>
      <c r="K48" s="122">
        <f t="shared" si="6"/>
        <v>24.821999999999999</v>
      </c>
      <c r="M48" s="118" t="str">
        <f t="shared" si="7"/>
        <v>R51S6</v>
      </c>
      <c r="N48" t="s">
        <v>196</v>
      </c>
      <c r="O48">
        <v>6</v>
      </c>
      <c r="P48">
        <v>3106</v>
      </c>
      <c r="Q48">
        <v>3189</v>
      </c>
      <c r="R48">
        <v>0.111</v>
      </c>
      <c r="S48">
        <v>0.48099999999999998</v>
      </c>
      <c r="T48">
        <v>0.18553136312064403</v>
      </c>
      <c r="U48">
        <v>37.018000000000001</v>
      </c>
      <c r="V48" s="34" t="s">
        <v>65</v>
      </c>
      <c r="W48" s="14">
        <v>4</v>
      </c>
      <c r="X48" s="122">
        <f t="shared" si="8"/>
        <v>38.6</v>
      </c>
      <c r="Y48" s="111">
        <v>0.151</v>
      </c>
      <c r="Z48">
        <v>0.38600000000000001</v>
      </c>
      <c r="AA48">
        <v>0.25408911449520588</v>
      </c>
      <c r="AB48" s="124">
        <v>0.38852222222222232</v>
      </c>
      <c r="AC48" s="124">
        <v>11209.459373188411</v>
      </c>
      <c r="AD48" s="124">
        <v>7377.4815695652151</v>
      </c>
      <c r="AE48" s="124">
        <v>5.0718963768115932</v>
      </c>
      <c r="AF48" s="124">
        <v>1464.2739855072471</v>
      </c>
      <c r="AG48" s="124">
        <v>0.1092876666666666</v>
      </c>
    </row>
    <row r="49" spans="1:33" x14ac:dyDescent="0.35">
      <c r="A49" s="34" t="s">
        <v>65</v>
      </c>
      <c r="B49" s="14">
        <v>3</v>
      </c>
      <c r="C49" s="8" t="s">
        <v>45</v>
      </c>
      <c r="D49" s="14">
        <v>1</v>
      </c>
      <c r="E49" s="118" t="str">
        <f t="shared" si="2"/>
        <v>R46S3</v>
      </c>
      <c r="F49" s="118">
        <f t="shared" si="0"/>
        <v>3470</v>
      </c>
      <c r="G49" s="118">
        <f t="shared" si="1"/>
        <v>3530</v>
      </c>
      <c r="H49" s="111">
        <f t="shared" si="3"/>
        <v>0.13900000000000001</v>
      </c>
      <c r="I49" s="118">
        <f t="shared" si="4"/>
        <v>0.43</v>
      </c>
      <c r="J49" s="118">
        <f t="shared" si="5"/>
        <v>0.21203703703703702</v>
      </c>
      <c r="K49" s="122">
        <f t="shared" si="6"/>
        <v>11.88</v>
      </c>
      <c r="M49" s="118" t="str">
        <f t="shared" si="7"/>
        <v>R51S7</v>
      </c>
      <c r="N49" t="s">
        <v>196</v>
      </c>
      <c r="O49">
        <v>7</v>
      </c>
      <c r="P49">
        <v>3042</v>
      </c>
      <c r="Q49">
        <v>3096</v>
      </c>
      <c r="R49">
        <v>8.7999999999999995E-2</v>
      </c>
      <c r="S49">
        <v>0.54700000000000004</v>
      </c>
      <c r="T49">
        <v>0.13874230430958662</v>
      </c>
      <c r="U49">
        <v>40.932000000000002</v>
      </c>
      <c r="V49" s="34" t="s">
        <v>65</v>
      </c>
      <c r="W49" s="14">
        <v>3</v>
      </c>
      <c r="X49" s="122">
        <f t="shared" si="8"/>
        <v>43</v>
      </c>
      <c r="Y49" s="111">
        <v>0.13900000000000001</v>
      </c>
      <c r="Z49">
        <v>0.43</v>
      </c>
      <c r="AA49">
        <v>0.21203703703703702</v>
      </c>
      <c r="AB49" s="124"/>
      <c r="AC49" s="124">
        <v>11449.925433502531</v>
      </c>
      <c r="AD49" s="124">
        <v>7578.3338126903554</v>
      </c>
      <c r="AE49" s="124">
        <v>5.5019020304568524</v>
      </c>
      <c r="AF49" s="124">
        <v>2139.7256954314712</v>
      </c>
      <c r="AG49" s="124"/>
    </row>
    <row r="50" spans="1:33" x14ac:dyDescent="0.35">
      <c r="A50" s="34" t="s">
        <v>65</v>
      </c>
      <c r="B50" s="14">
        <v>3</v>
      </c>
      <c r="C50" s="8" t="s">
        <v>45</v>
      </c>
      <c r="D50" s="14">
        <v>2</v>
      </c>
      <c r="E50" s="118" t="str">
        <f t="shared" si="2"/>
        <v>R46S3</v>
      </c>
      <c r="F50" s="118">
        <f t="shared" si="0"/>
        <v>3470</v>
      </c>
      <c r="G50" s="118">
        <f t="shared" si="1"/>
        <v>3530</v>
      </c>
      <c r="H50" s="111">
        <f t="shared" si="3"/>
        <v>0.13900000000000001</v>
      </c>
      <c r="I50" s="118">
        <f t="shared" si="4"/>
        <v>0.43</v>
      </c>
      <c r="J50" s="118">
        <f t="shared" si="5"/>
        <v>0.21203703703703702</v>
      </c>
      <c r="K50" s="122">
        <f t="shared" si="6"/>
        <v>11.88</v>
      </c>
      <c r="M50" s="118" t="str">
        <f t="shared" si="7"/>
        <v>R51S8</v>
      </c>
      <c r="N50" t="s">
        <v>196</v>
      </c>
      <c r="O50">
        <v>8</v>
      </c>
      <c r="P50">
        <v>2921</v>
      </c>
      <c r="Q50">
        <v>2990</v>
      </c>
      <c r="R50">
        <v>0.10299999999999999</v>
      </c>
      <c r="S50">
        <v>0.51700000000000002</v>
      </c>
      <c r="T50">
        <v>0.14913855756487537</v>
      </c>
      <c r="U50">
        <v>46.782000000000004</v>
      </c>
      <c r="V50" s="34" t="s">
        <v>65</v>
      </c>
      <c r="W50" s="14">
        <v>3</v>
      </c>
      <c r="X50" s="122">
        <f t="shared" si="8"/>
        <v>43</v>
      </c>
      <c r="Y50" s="111">
        <v>0.13900000000000001</v>
      </c>
      <c r="Z50">
        <v>0.43</v>
      </c>
      <c r="AA50">
        <v>0.21203703703703702</v>
      </c>
      <c r="AB50" s="124"/>
      <c r="AC50" s="124">
        <v>11449.925433502531</v>
      </c>
      <c r="AD50" s="124">
        <v>7578.3338126903554</v>
      </c>
      <c r="AE50" s="124">
        <v>5.5019020304568524</v>
      </c>
      <c r="AF50" s="124">
        <v>2139.7256954314712</v>
      </c>
      <c r="AG50" s="124"/>
    </row>
    <row r="51" spans="1:33" x14ac:dyDescent="0.35">
      <c r="A51" s="34" t="s">
        <v>65</v>
      </c>
      <c r="B51" s="14">
        <v>3</v>
      </c>
      <c r="C51" s="8" t="s">
        <v>45</v>
      </c>
      <c r="D51" s="14">
        <v>3</v>
      </c>
      <c r="E51" s="118" t="str">
        <f t="shared" si="2"/>
        <v>R46S3</v>
      </c>
      <c r="F51" s="118">
        <f t="shared" si="0"/>
        <v>3470</v>
      </c>
      <c r="G51" s="118">
        <f t="shared" si="1"/>
        <v>3530</v>
      </c>
      <c r="H51" s="111">
        <f t="shared" si="3"/>
        <v>0.13900000000000001</v>
      </c>
      <c r="I51" s="118">
        <f t="shared" si="4"/>
        <v>0.43</v>
      </c>
      <c r="J51" s="118">
        <f t="shared" si="5"/>
        <v>0.21203703703703702</v>
      </c>
      <c r="K51" s="122">
        <f t="shared" si="6"/>
        <v>11.88</v>
      </c>
      <c r="M51" s="118" t="str">
        <f t="shared" si="7"/>
        <v>R51S9</v>
      </c>
      <c r="N51" t="s">
        <v>196</v>
      </c>
      <c r="O51">
        <v>9</v>
      </c>
      <c r="P51">
        <v>2794</v>
      </c>
      <c r="Q51">
        <v>2867</v>
      </c>
      <c r="R51">
        <v>0.161</v>
      </c>
      <c r="S51">
        <v>0.45700000000000002</v>
      </c>
      <c r="T51">
        <v>1.6169218372280421</v>
      </c>
      <c r="U51">
        <v>31.024999999999999</v>
      </c>
      <c r="V51" s="34" t="s">
        <v>65</v>
      </c>
      <c r="W51" s="14">
        <v>3</v>
      </c>
      <c r="X51" s="122">
        <f t="shared" si="8"/>
        <v>43</v>
      </c>
      <c r="Y51" s="111">
        <v>0.13900000000000001</v>
      </c>
      <c r="Z51">
        <v>0.43</v>
      </c>
      <c r="AA51">
        <v>0.21203703703703702</v>
      </c>
      <c r="AB51" s="124"/>
      <c r="AC51" s="124">
        <v>11449.925433502531</v>
      </c>
      <c r="AD51" s="124">
        <v>7578.3338126903554</v>
      </c>
      <c r="AE51" s="124">
        <v>5.5019020304568524</v>
      </c>
      <c r="AF51" s="124">
        <v>2139.7256954314712</v>
      </c>
      <c r="AG51" s="124"/>
    </row>
    <row r="52" spans="1:33" x14ac:dyDescent="0.35">
      <c r="A52" s="34" t="s">
        <v>65</v>
      </c>
      <c r="B52" s="14">
        <v>3</v>
      </c>
      <c r="C52" s="8" t="s">
        <v>45</v>
      </c>
      <c r="D52" s="14">
        <v>4</v>
      </c>
      <c r="E52" s="118" t="str">
        <f t="shared" si="2"/>
        <v>R46S3</v>
      </c>
      <c r="F52" s="118">
        <f t="shared" si="0"/>
        <v>3470</v>
      </c>
      <c r="G52" s="118">
        <f t="shared" si="1"/>
        <v>3530</v>
      </c>
      <c r="H52" s="111">
        <f t="shared" si="3"/>
        <v>0.13900000000000001</v>
      </c>
      <c r="I52" s="118">
        <f t="shared" si="4"/>
        <v>0.43</v>
      </c>
      <c r="J52" s="118">
        <f t="shared" si="5"/>
        <v>0.21203703703703702</v>
      </c>
      <c r="K52" s="122">
        <f t="shared" si="6"/>
        <v>11.88</v>
      </c>
      <c r="M52" s="118" t="str">
        <f t="shared" si="7"/>
        <v>R44S6</v>
      </c>
      <c r="N52" t="s">
        <v>197</v>
      </c>
      <c r="O52">
        <v>6</v>
      </c>
      <c r="P52">
        <v>3275</v>
      </c>
      <c r="Q52">
        <v>3370.02</v>
      </c>
      <c r="R52">
        <v>0.114</v>
      </c>
      <c r="S52">
        <v>0.61399999999999999</v>
      </c>
      <c r="T52">
        <v>0.38826101855894629</v>
      </c>
      <c r="U52">
        <v>34.492259999999995</v>
      </c>
      <c r="V52" s="34" t="s">
        <v>65</v>
      </c>
      <c r="W52" s="14">
        <v>3</v>
      </c>
      <c r="X52" s="122">
        <f t="shared" si="8"/>
        <v>43</v>
      </c>
      <c r="Y52" s="111">
        <v>0.13900000000000001</v>
      </c>
      <c r="Z52">
        <v>0.43</v>
      </c>
      <c r="AA52">
        <v>0.21203703703703702</v>
      </c>
      <c r="AB52" s="124"/>
      <c r="AC52" s="124">
        <v>11449.925433502531</v>
      </c>
      <c r="AD52" s="124">
        <v>7578.3338126903554</v>
      </c>
      <c r="AE52" s="124">
        <v>5.5019020304568524</v>
      </c>
      <c r="AF52" s="124">
        <v>2139.7256954314712</v>
      </c>
      <c r="AG52" s="124"/>
    </row>
    <row r="53" spans="1:33" x14ac:dyDescent="0.35">
      <c r="A53" s="34" t="s">
        <v>65</v>
      </c>
      <c r="B53" s="14">
        <v>2</v>
      </c>
      <c r="C53" s="8" t="s">
        <v>45</v>
      </c>
      <c r="D53" s="14">
        <v>1</v>
      </c>
      <c r="E53" s="118" t="str">
        <f t="shared" si="2"/>
        <v>R46S2</v>
      </c>
      <c r="F53" s="118">
        <f t="shared" si="0"/>
        <v>3535</v>
      </c>
      <c r="G53" s="118">
        <f t="shared" si="1"/>
        <v>3590</v>
      </c>
      <c r="H53" s="111">
        <f t="shared" si="3"/>
        <v>0.13200000000000001</v>
      </c>
      <c r="I53" s="118">
        <f t="shared" si="4"/>
        <v>0.43099999999999999</v>
      </c>
      <c r="J53" s="118">
        <f t="shared" si="5"/>
        <v>0.21255857544517337</v>
      </c>
      <c r="K53" s="122">
        <f t="shared" si="6"/>
        <v>26.675000000000001</v>
      </c>
      <c r="M53" s="118" t="str">
        <f t="shared" si="7"/>
        <v>R44S5</v>
      </c>
      <c r="N53" t="s">
        <v>197</v>
      </c>
      <c r="O53">
        <v>5</v>
      </c>
      <c r="P53">
        <v>3402</v>
      </c>
      <c r="Q53">
        <v>3446.07</v>
      </c>
      <c r="R53">
        <v>0.125</v>
      </c>
      <c r="S53">
        <v>0.44600000000000001</v>
      </c>
      <c r="T53">
        <v>0.20353591073761884</v>
      </c>
      <c r="U53">
        <v>20.448480000000078</v>
      </c>
      <c r="V53" s="34" t="s">
        <v>65</v>
      </c>
      <c r="W53" s="14">
        <v>2</v>
      </c>
      <c r="X53" s="122">
        <f t="shared" si="8"/>
        <v>43.1</v>
      </c>
      <c r="Y53" s="111">
        <v>0.13200000000000001</v>
      </c>
      <c r="Z53">
        <v>0.43099999999999999</v>
      </c>
      <c r="AA53">
        <v>0.21255857544517337</v>
      </c>
      <c r="AB53" s="124">
        <v>0.43019400000000008</v>
      </c>
      <c r="AC53" s="124">
        <v>11704.322860220989</v>
      </c>
      <c r="AD53" s="124">
        <v>7633.1077342541494</v>
      </c>
      <c r="AE53" s="124">
        <v>4.0919640883977921</v>
      </c>
      <c r="AF53" s="124">
        <v>1752.6499817679551</v>
      </c>
      <c r="AG53" s="124">
        <v>7.0520520000000031E-2</v>
      </c>
    </row>
    <row r="54" spans="1:33" x14ac:dyDescent="0.35">
      <c r="A54" s="34" t="s">
        <v>65</v>
      </c>
      <c r="B54" s="14">
        <v>2</v>
      </c>
      <c r="C54" s="8" t="s">
        <v>45</v>
      </c>
      <c r="D54" s="14">
        <v>2</v>
      </c>
      <c r="E54" s="118" t="str">
        <f t="shared" si="2"/>
        <v>R46S2</v>
      </c>
      <c r="F54" s="118">
        <f t="shared" si="0"/>
        <v>3535</v>
      </c>
      <c r="G54" s="118">
        <f t="shared" si="1"/>
        <v>3590</v>
      </c>
      <c r="H54" s="111">
        <f t="shared" si="3"/>
        <v>0.13200000000000001</v>
      </c>
      <c r="I54" s="118">
        <f t="shared" si="4"/>
        <v>0.43099999999999999</v>
      </c>
      <c r="J54" s="118">
        <f t="shared" si="5"/>
        <v>0.21255857544517337</v>
      </c>
      <c r="K54" s="122">
        <f t="shared" si="6"/>
        <v>26.675000000000001</v>
      </c>
      <c r="M54" s="118" t="str">
        <f t="shared" si="7"/>
        <v>R44S4</v>
      </c>
      <c r="N54" t="s">
        <v>197</v>
      </c>
      <c r="O54">
        <v>4</v>
      </c>
      <c r="P54">
        <v>3457</v>
      </c>
      <c r="Q54">
        <v>3516.02</v>
      </c>
      <c r="R54">
        <v>0.121</v>
      </c>
      <c r="S54">
        <v>0.46100000000000002</v>
      </c>
      <c r="T54">
        <v>0.18555266788237637</v>
      </c>
      <c r="U54">
        <v>29.096859999999992</v>
      </c>
      <c r="V54" s="34" t="s">
        <v>65</v>
      </c>
      <c r="W54" s="14">
        <v>2</v>
      </c>
      <c r="X54" s="122">
        <f t="shared" si="8"/>
        <v>43.1</v>
      </c>
      <c r="Y54" s="111">
        <v>0.13200000000000001</v>
      </c>
      <c r="Z54">
        <v>0.43099999999999999</v>
      </c>
      <c r="AA54">
        <v>0.21255857544517337</v>
      </c>
      <c r="AB54" s="124">
        <v>0.43019400000000008</v>
      </c>
      <c r="AC54" s="124">
        <v>11704.322860220989</v>
      </c>
      <c r="AD54" s="124">
        <v>7633.1077342541494</v>
      </c>
      <c r="AE54" s="124">
        <v>4.0919640883977921</v>
      </c>
      <c r="AF54" s="124">
        <v>1752.6499817679551</v>
      </c>
      <c r="AG54" s="124">
        <v>7.0520520000000031E-2</v>
      </c>
    </row>
    <row r="55" spans="1:33" x14ac:dyDescent="0.35">
      <c r="A55" s="34" t="s">
        <v>65</v>
      </c>
      <c r="B55" s="14">
        <v>2</v>
      </c>
      <c r="C55" s="8" t="s">
        <v>45</v>
      </c>
      <c r="D55" s="14">
        <v>3</v>
      </c>
      <c r="E55" s="118" t="str">
        <f t="shared" si="2"/>
        <v>R46S2</v>
      </c>
      <c r="F55" s="118">
        <f t="shared" si="0"/>
        <v>3535</v>
      </c>
      <c r="G55" s="118">
        <f t="shared" si="1"/>
        <v>3590</v>
      </c>
      <c r="H55" s="111">
        <f t="shared" si="3"/>
        <v>0.13200000000000001</v>
      </c>
      <c r="I55" s="118">
        <f t="shared" si="4"/>
        <v>0.43099999999999999</v>
      </c>
      <c r="J55" s="118">
        <f t="shared" si="5"/>
        <v>0.21255857544517337</v>
      </c>
      <c r="K55" s="122">
        <f t="shared" si="6"/>
        <v>26.675000000000001</v>
      </c>
      <c r="M55" s="118" t="str">
        <f t="shared" si="7"/>
        <v>R44S3</v>
      </c>
      <c r="N55" t="s">
        <v>197</v>
      </c>
      <c r="O55">
        <v>3</v>
      </c>
      <c r="P55">
        <v>3530</v>
      </c>
      <c r="Q55">
        <v>3602</v>
      </c>
      <c r="R55">
        <v>0.11700000000000001</v>
      </c>
      <c r="S55">
        <v>0.47299999999999998</v>
      </c>
      <c r="T55">
        <v>0.18141171993911723</v>
      </c>
      <c r="U55">
        <v>42.047999999999995</v>
      </c>
      <c r="V55" s="34" t="s">
        <v>65</v>
      </c>
      <c r="W55" s="14">
        <v>2</v>
      </c>
      <c r="X55" s="122">
        <f t="shared" si="8"/>
        <v>43.1</v>
      </c>
      <c r="Y55" s="111">
        <v>0.13200000000000001</v>
      </c>
      <c r="Z55">
        <v>0.43099999999999999</v>
      </c>
      <c r="AA55">
        <v>0.21255857544517337</v>
      </c>
      <c r="AB55" s="124">
        <v>0.43019400000000008</v>
      </c>
      <c r="AC55" s="124">
        <v>11704.322860220989</v>
      </c>
      <c r="AD55" s="124">
        <v>7633.1077342541494</v>
      </c>
      <c r="AE55" s="124">
        <v>4.0919640883977921</v>
      </c>
      <c r="AF55" s="124">
        <v>1752.6499817679551</v>
      </c>
      <c r="AG55" s="124">
        <v>7.0520520000000031E-2</v>
      </c>
    </row>
    <row r="56" spans="1:33" x14ac:dyDescent="0.35">
      <c r="A56" s="34" t="s">
        <v>65</v>
      </c>
      <c r="B56" s="14">
        <v>1</v>
      </c>
      <c r="C56" s="8" t="s">
        <v>45</v>
      </c>
      <c r="D56" s="14">
        <v>1</v>
      </c>
      <c r="E56" s="118" t="str">
        <f t="shared" si="2"/>
        <v>R46S1</v>
      </c>
      <c r="F56" s="118">
        <f t="shared" si="0"/>
        <v>3600</v>
      </c>
      <c r="G56" s="118">
        <f t="shared" si="1"/>
        <v>3680</v>
      </c>
      <c r="H56" s="111">
        <f t="shared" si="3"/>
        <v>0.12</v>
      </c>
      <c r="I56" s="118">
        <f t="shared" si="4"/>
        <v>0.48399999999999999</v>
      </c>
      <c r="J56" s="118">
        <f t="shared" si="5"/>
        <v>0.13479729729729731</v>
      </c>
      <c r="K56" s="122">
        <f t="shared" si="6"/>
        <v>11.84</v>
      </c>
      <c r="M56" s="118" t="str">
        <f t="shared" si="7"/>
        <v>R44S2</v>
      </c>
      <c r="N56" t="s">
        <v>197</v>
      </c>
      <c r="O56">
        <v>2</v>
      </c>
      <c r="P56">
        <v>3605.94</v>
      </c>
      <c r="Q56">
        <v>3648</v>
      </c>
      <c r="R56">
        <v>0.106</v>
      </c>
      <c r="S56">
        <v>0.51100000000000001</v>
      </c>
      <c r="T56">
        <v>0.15767981933714079</v>
      </c>
      <c r="U56">
        <v>25.488359999999965</v>
      </c>
      <c r="V56" s="34" t="s">
        <v>65</v>
      </c>
      <c r="W56" s="14">
        <v>1</v>
      </c>
      <c r="X56" s="122">
        <f t="shared" si="8"/>
        <v>48.4</v>
      </c>
      <c r="Y56" s="111">
        <v>0.12</v>
      </c>
      <c r="Z56">
        <v>0.48399999999999999</v>
      </c>
      <c r="AA56">
        <v>0.13479729729729731</v>
      </c>
      <c r="AB56" s="124">
        <v>0.35535</v>
      </c>
      <c r="AC56" s="124">
        <v>12021.43550267176</v>
      </c>
      <c r="AD56" s="124">
        <v>7706.1231145038137</v>
      </c>
      <c r="AE56" s="124">
        <v>6.0369110687022927</v>
      </c>
      <c r="AF56" s="124">
        <v>2253.0342969465642</v>
      </c>
      <c r="AG56" s="124">
        <v>7.6266E-2</v>
      </c>
    </row>
    <row r="57" spans="1:33" x14ac:dyDescent="0.35">
      <c r="A57" s="34" t="s">
        <v>65</v>
      </c>
      <c r="B57" s="14">
        <v>1</v>
      </c>
      <c r="C57" s="8" t="s">
        <v>45</v>
      </c>
      <c r="D57" s="14">
        <v>2</v>
      </c>
      <c r="E57" s="118" t="str">
        <f t="shared" si="2"/>
        <v>R46S1</v>
      </c>
      <c r="F57" s="118">
        <f t="shared" si="0"/>
        <v>3600</v>
      </c>
      <c r="G57" s="118">
        <f t="shared" si="1"/>
        <v>3680</v>
      </c>
      <c r="H57" s="111">
        <f t="shared" si="3"/>
        <v>0.12</v>
      </c>
      <c r="I57" s="118">
        <f t="shared" si="4"/>
        <v>0.48399999999999999</v>
      </c>
      <c r="J57" s="118">
        <f t="shared" si="5"/>
        <v>0.13479729729729731</v>
      </c>
      <c r="K57" s="122">
        <f t="shared" si="6"/>
        <v>11.84</v>
      </c>
      <c r="M57" s="118" t="str">
        <f t="shared" si="7"/>
        <v>R44S1</v>
      </c>
      <c r="N57" t="s">
        <v>197</v>
      </c>
      <c r="O57">
        <v>1</v>
      </c>
      <c r="P57">
        <v>3655</v>
      </c>
      <c r="Q57">
        <v>3710</v>
      </c>
      <c r="R57">
        <v>0.111</v>
      </c>
      <c r="S57">
        <v>0.49299999999999999</v>
      </c>
      <c r="T57">
        <v>0.15377503852080127</v>
      </c>
      <c r="U57">
        <v>32.449999999999996</v>
      </c>
      <c r="V57" s="34" t="s">
        <v>65</v>
      </c>
      <c r="W57" s="14">
        <v>1</v>
      </c>
      <c r="X57" s="122">
        <f t="shared" si="8"/>
        <v>48.4</v>
      </c>
      <c r="Y57" s="111">
        <v>0.12</v>
      </c>
      <c r="Z57">
        <v>0.48399999999999999</v>
      </c>
      <c r="AA57">
        <v>0.13479729729729731</v>
      </c>
      <c r="AB57" s="124">
        <v>0.35535</v>
      </c>
      <c r="AC57" s="124">
        <v>12021.43550267176</v>
      </c>
      <c r="AD57" s="124">
        <v>7706.1231145038137</v>
      </c>
      <c r="AE57" s="124">
        <v>6.0369110687022927</v>
      </c>
      <c r="AF57" s="124">
        <v>2253.0342969465642</v>
      </c>
      <c r="AG57" s="124">
        <v>7.6266E-2</v>
      </c>
    </row>
    <row r="58" spans="1:33" x14ac:dyDescent="0.35">
      <c r="A58" s="34" t="s">
        <v>65</v>
      </c>
      <c r="B58" s="14">
        <v>1</v>
      </c>
      <c r="C58" s="8" t="s">
        <v>45</v>
      </c>
      <c r="D58" s="14">
        <v>3</v>
      </c>
      <c r="E58" s="118" t="str">
        <f t="shared" si="2"/>
        <v>R46S1</v>
      </c>
      <c r="F58" s="118">
        <f t="shared" si="0"/>
        <v>3600</v>
      </c>
      <c r="G58" s="118">
        <f t="shared" si="1"/>
        <v>3680</v>
      </c>
      <c r="H58" s="111">
        <f t="shared" si="3"/>
        <v>0.12</v>
      </c>
      <c r="I58" s="118">
        <f t="shared" si="4"/>
        <v>0.48399999999999999</v>
      </c>
      <c r="J58" s="118">
        <f t="shared" si="5"/>
        <v>0.13479729729729731</v>
      </c>
      <c r="K58" s="122">
        <f t="shared" si="6"/>
        <v>11.84</v>
      </c>
      <c r="M58" s="118" t="str">
        <f t="shared" si="7"/>
        <v>R43S4</v>
      </c>
      <c r="N58" t="s">
        <v>198</v>
      </c>
      <c r="O58">
        <v>4</v>
      </c>
      <c r="P58">
        <v>3157</v>
      </c>
      <c r="Q58">
        <v>3244</v>
      </c>
      <c r="R58">
        <v>0.11799999999999999</v>
      </c>
      <c r="S58">
        <v>0.52800000000000002</v>
      </c>
      <c r="T58">
        <v>0.21427863654379706</v>
      </c>
      <c r="U58">
        <v>40.368000000000002</v>
      </c>
      <c r="V58" s="34" t="s">
        <v>65</v>
      </c>
      <c r="W58" s="14">
        <v>1</v>
      </c>
      <c r="X58" s="122">
        <f t="shared" si="8"/>
        <v>48.4</v>
      </c>
      <c r="Y58" s="111">
        <v>0.12</v>
      </c>
      <c r="Z58">
        <v>0.48399999999999999</v>
      </c>
      <c r="AA58">
        <v>0.13479729729729731</v>
      </c>
      <c r="AB58" s="124">
        <v>0.35535</v>
      </c>
      <c r="AC58" s="124">
        <v>12021.43550267176</v>
      </c>
      <c r="AD58" s="124">
        <v>7706.1231145038137</v>
      </c>
      <c r="AE58" s="124">
        <v>6.0369110687022927</v>
      </c>
      <c r="AF58" s="124">
        <v>2253.0342969465642</v>
      </c>
      <c r="AG58" s="124">
        <v>7.6266E-2</v>
      </c>
    </row>
    <row r="59" spans="1:33" x14ac:dyDescent="0.35">
      <c r="A59" s="34" t="s">
        <v>65</v>
      </c>
      <c r="B59" s="14">
        <v>1</v>
      </c>
      <c r="C59" s="8" t="s">
        <v>45</v>
      </c>
      <c r="D59" s="14">
        <v>4</v>
      </c>
      <c r="E59" s="118" t="str">
        <f t="shared" si="2"/>
        <v>R46S1</v>
      </c>
      <c r="F59" s="118">
        <f t="shared" si="0"/>
        <v>3600</v>
      </c>
      <c r="G59" s="118">
        <f t="shared" si="1"/>
        <v>3680</v>
      </c>
      <c r="H59" s="111">
        <f t="shared" si="3"/>
        <v>0.12</v>
      </c>
      <c r="I59" s="118">
        <f t="shared" si="4"/>
        <v>0.48399999999999999</v>
      </c>
      <c r="J59" s="118">
        <f t="shared" si="5"/>
        <v>0.13479729729729731</v>
      </c>
      <c r="K59" s="122">
        <f t="shared" si="6"/>
        <v>11.84</v>
      </c>
      <c r="M59" s="118" t="str">
        <f t="shared" si="7"/>
        <v>R43S3</v>
      </c>
      <c r="N59" t="s">
        <v>198</v>
      </c>
      <c r="O59">
        <v>3</v>
      </c>
      <c r="P59">
        <v>3260</v>
      </c>
      <c r="Q59">
        <v>3387.3</v>
      </c>
      <c r="R59">
        <v>0.104</v>
      </c>
      <c r="S59">
        <v>0.52</v>
      </c>
      <c r="T59">
        <v>0.15247860420887235</v>
      </c>
      <c r="U59">
        <v>36.280500000000046</v>
      </c>
      <c r="V59" s="34" t="s">
        <v>65</v>
      </c>
      <c r="W59" s="14">
        <v>1</v>
      </c>
      <c r="X59" s="122">
        <f t="shared" si="8"/>
        <v>48.4</v>
      </c>
      <c r="Y59" s="111">
        <v>0.12</v>
      </c>
      <c r="Z59">
        <v>0.48399999999999999</v>
      </c>
      <c r="AA59">
        <v>0.13479729729729731</v>
      </c>
      <c r="AB59" s="124">
        <v>0.35535</v>
      </c>
      <c r="AC59" s="124">
        <v>12021.43550267176</v>
      </c>
      <c r="AD59" s="124">
        <v>7706.1231145038137</v>
      </c>
      <c r="AE59" s="124">
        <v>6.0369110687022927</v>
      </c>
      <c r="AF59" s="124">
        <v>2253.0342969465642</v>
      </c>
      <c r="AG59" s="124">
        <v>7.6266E-2</v>
      </c>
    </row>
    <row r="60" spans="1:33" x14ac:dyDescent="0.35">
      <c r="A60" s="34" t="s">
        <v>67</v>
      </c>
      <c r="B60" s="14">
        <v>6</v>
      </c>
      <c r="C60" s="8" t="s">
        <v>45</v>
      </c>
      <c r="D60" s="14">
        <v>1</v>
      </c>
      <c r="E60" s="118" t="str">
        <f t="shared" si="2"/>
        <v>R48S6</v>
      </c>
      <c r="F60" s="118">
        <f t="shared" si="0"/>
        <v>3190</v>
      </c>
      <c r="G60" s="118">
        <f t="shared" si="1"/>
        <v>3255</v>
      </c>
      <c r="H60" s="111">
        <f t="shared" si="3"/>
        <v>0.105</v>
      </c>
      <c r="I60" s="118">
        <f t="shared" si="4"/>
        <v>0.51400000000000001</v>
      </c>
      <c r="J60" s="118">
        <f t="shared" si="5"/>
        <v>0.15678913738019171</v>
      </c>
      <c r="K60" s="122">
        <f t="shared" si="6"/>
        <v>25.04</v>
      </c>
      <c r="M60" s="118" t="str">
        <f t="shared" si="7"/>
        <v>R43S2</v>
      </c>
      <c r="N60" t="s">
        <v>198</v>
      </c>
      <c r="O60">
        <v>2</v>
      </c>
      <c r="P60">
        <v>3410</v>
      </c>
      <c r="Q60">
        <v>3507</v>
      </c>
      <c r="R60">
        <v>0.13</v>
      </c>
      <c r="S60">
        <v>0.432</v>
      </c>
      <c r="T60" t="e">
        <v>#VALUE!</v>
      </c>
      <c r="U60">
        <v>42.097999999999999</v>
      </c>
      <c r="V60" s="34" t="s">
        <v>67</v>
      </c>
      <c r="W60" s="14">
        <v>6</v>
      </c>
      <c r="X60" s="122">
        <f t="shared" si="8"/>
        <v>51.4</v>
      </c>
      <c r="Y60" s="111">
        <v>0.105</v>
      </c>
      <c r="Z60">
        <v>0.51400000000000001</v>
      </c>
      <c r="AA60">
        <v>0.15678913738019171</v>
      </c>
      <c r="AB60" s="124">
        <v>0.44436428571428571</v>
      </c>
      <c r="AC60" s="124">
        <v>10565.292160368659</v>
      </c>
      <c r="AD60" s="124">
        <v>7014.2243576036853</v>
      </c>
      <c r="AE60" s="124">
        <v>6.616224423963132</v>
      </c>
      <c r="AF60" s="124">
        <v>2160.1365866359452</v>
      </c>
      <c r="AG60" s="124">
        <v>0.1060365714285714</v>
      </c>
    </row>
    <row r="61" spans="1:33" x14ac:dyDescent="0.35">
      <c r="A61" s="34" t="s">
        <v>67</v>
      </c>
      <c r="B61" s="14">
        <v>6</v>
      </c>
      <c r="C61" s="8" t="s">
        <v>45</v>
      </c>
      <c r="D61" s="14">
        <v>2</v>
      </c>
      <c r="E61" s="118" t="str">
        <f t="shared" si="2"/>
        <v>R48S6</v>
      </c>
      <c r="F61" s="118">
        <f t="shared" si="0"/>
        <v>3190</v>
      </c>
      <c r="G61" s="118">
        <f t="shared" si="1"/>
        <v>3255</v>
      </c>
      <c r="H61" s="111">
        <f t="shared" si="3"/>
        <v>0.105</v>
      </c>
      <c r="I61" s="118">
        <f t="shared" si="4"/>
        <v>0.51400000000000001</v>
      </c>
      <c r="J61" s="118">
        <f t="shared" si="5"/>
        <v>0.15678913738019171</v>
      </c>
      <c r="K61" s="122">
        <f t="shared" si="6"/>
        <v>25.04</v>
      </c>
      <c r="M61" s="118" t="str">
        <f t="shared" si="7"/>
        <v>R43S1</v>
      </c>
      <c r="N61" t="s">
        <v>198</v>
      </c>
      <c r="O61">
        <v>1</v>
      </c>
      <c r="P61">
        <v>3552</v>
      </c>
      <c r="Q61">
        <v>3643</v>
      </c>
      <c r="R61" t="s">
        <v>89</v>
      </c>
      <c r="S61" t="s">
        <v>89</v>
      </c>
      <c r="T61" t="e">
        <v>#VALUE!</v>
      </c>
      <c r="U61">
        <v>26.936</v>
      </c>
      <c r="V61" s="34" t="s">
        <v>67</v>
      </c>
      <c r="W61" s="14">
        <v>6</v>
      </c>
      <c r="X61" s="122">
        <f t="shared" si="8"/>
        <v>51.4</v>
      </c>
      <c r="Y61" s="111">
        <v>0.105</v>
      </c>
      <c r="Z61">
        <v>0.51400000000000001</v>
      </c>
      <c r="AA61">
        <v>0.15678913738019171</v>
      </c>
      <c r="AB61" s="124">
        <v>0.44436428571428571</v>
      </c>
      <c r="AC61" s="124">
        <v>10565.292160368659</v>
      </c>
      <c r="AD61" s="124">
        <v>7014.2243576036853</v>
      </c>
      <c r="AE61" s="124">
        <v>6.616224423963132</v>
      </c>
      <c r="AF61" s="124">
        <v>2160.1365866359452</v>
      </c>
      <c r="AG61" s="124">
        <v>0.1060365714285714</v>
      </c>
    </row>
    <row r="62" spans="1:33" x14ac:dyDescent="0.35">
      <c r="A62" s="34" t="s">
        <v>67</v>
      </c>
      <c r="B62" s="14">
        <v>6</v>
      </c>
      <c r="C62" s="8" t="s">
        <v>45</v>
      </c>
      <c r="D62" s="14">
        <v>3</v>
      </c>
      <c r="E62" s="118" t="str">
        <f t="shared" si="2"/>
        <v>R48S6</v>
      </c>
      <c r="F62" s="118">
        <f t="shared" si="0"/>
        <v>3190</v>
      </c>
      <c r="G62" s="118">
        <f t="shared" si="1"/>
        <v>3255</v>
      </c>
      <c r="H62" s="111">
        <f t="shared" si="3"/>
        <v>0.105</v>
      </c>
      <c r="I62" s="118">
        <f t="shared" si="4"/>
        <v>0.51400000000000001</v>
      </c>
      <c r="J62" s="118">
        <f t="shared" si="5"/>
        <v>0.15678913738019171</v>
      </c>
      <c r="K62" s="122">
        <f t="shared" si="6"/>
        <v>25.04</v>
      </c>
      <c r="M62" s="118" t="str">
        <f t="shared" si="7"/>
        <v>R74S5</v>
      </c>
      <c r="N62" t="s">
        <v>199</v>
      </c>
      <c r="O62">
        <v>5</v>
      </c>
      <c r="P62">
        <v>2980</v>
      </c>
      <c r="Q62">
        <v>3030</v>
      </c>
      <c r="R62">
        <v>7.2999999999999995E-2</v>
      </c>
      <c r="S62">
        <v>0.65800000000000003</v>
      </c>
      <c r="T62">
        <v>7.5990752972258921E-2</v>
      </c>
      <c r="U62">
        <v>30.28</v>
      </c>
      <c r="V62" s="34" t="s">
        <v>67</v>
      </c>
      <c r="W62" s="14">
        <v>6</v>
      </c>
      <c r="X62" s="122">
        <f t="shared" si="8"/>
        <v>51.4</v>
      </c>
      <c r="Y62" s="111">
        <v>0.105</v>
      </c>
      <c r="Z62">
        <v>0.51400000000000001</v>
      </c>
      <c r="AA62">
        <v>0.15678913738019171</v>
      </c>
      <c r="AB62" s="124">
        <v>0.44436428571428571</v>
      </c>
      <c r="AC62" s="124">
        <v>10565.292160368659</v>
      </c>
      <c r="AD62" s="124">
        <v>7014.2243576036853</v>
      </c>
      <c r="AE62" s="124">
        <v>6.616224423963132</v>
      </c>
      <c r="AF62" s="124">
        <v>2160.1365866359452</v>
      </c>
      <c r="AG62" s="124">
        <v>0.1060365714285714</v>
      </c>
    </row>
    <row r="63" spans="1:33" x14ac:dyDescent="0.35">
      <c r="A63" s="34" t="s">
        <v>67</v>
      </c>
      <c r="B63" s="14">
        <v>6</v>
      </c>
      <c r="C63" s="8" t="s">
        <v>45</v>
      </c>
      <c r="D63" s="14">
        <v>4</v>
      </c>
      <c r="E63" s="118" t="str">
        <f t="shared" si="2"/>
        <v>R48S6</v>
      </c>
      <c r="F63" s="118">
        <f t="shared" si="0"/>
        <v>3190</v>
      </c>
      <c r="G63" s="118">
        <f t="shared" si="1"/>
        <v>3255</v>
      </c>
      <c r="H63" s="111">
        <f t="shared" si="3"/>
        <v>0.105</v>
      </c>
      <c r="I63" s="118">
        <f t="shared" si="4"/>
        <v>0.51400000000000001</v>
      </c>
      <c r="J63" s="118">
        <f t="shared" si="5"/>
        <v>0.15678913738019171</v>
      </c>
      <c r="K63" s="122">
        <f t="shared" si="6"/>
        <v>25.04</v>
      </c>
      <c r="M63" s="118" t="str">
        <f t="shared" si="7"/>
        <v>R74S4</v>
      </c>
      <c r="N63" t="s">
        <v>199</v>
      </c>
      <c r="O63">
        <v>4</v>
      </c>
      <c r="P63">
        <v>3030</v>
      </c>
      <c r="Q63">
        <v>3085</v>
      </c>
      <c r="R63">
        <v>5.6000000000000001E-2</v>
      </c>
      <c r="S63">
        <v>0.66300000000000003</v>
      </c>
      <c r="T63">
        <v>6.5999499624718544E-2</v>
      </c>
      <c r="U63">
        <v>39.97</v>
      </c>
      <c r="V63" s="34" t="s">
        <v>67</v>
      </c>
      <c r="W63" s="14">
        <v>6</v>
      </c>
      <c r="X63" s="122">
        <f t="shared" si="8"/>
        <v>51.4</v>
      </c>
      <c r="Y63" s="111">
        <v>0.105</v>
      </c>
      <c r="Z63">
        <v>0.51400000000000001</v>
      </c>
      <c r="AA63">
        <v>0.15678913738019171</v>
      </c>
      <c r="AB63" s="124">
        <v>0.44436428571428571</v>
      </c>
      <c r="AC63" s="124">
        <v>10565.292160368659</v>
      </c>
      <c r="AD63" s="124">
        <v>7014.2243576036853</v>
      </c>
      <c r="AE63" s="124">
        <v>6.616224423963132</v>
      </c>
      <c r="AF63" s="124">
        <v>2160.1365866359452</v>
      </c>
      <c r="AG63" s="124">
        <v>0.1060365714285714</v>
      </c>
    </row>
    <row r="64" spans="1:33" x14ac:dyDescent="0.35">
      <c r="A64" s="34" t="s">
        <v>67</v>
      </c>
      <c r="B64" s="14">
        <v>5</v>
      </c>
      <c r="C64" s="8" t="s">
        <v>45</v>
      </c>
      <c r="D64" s="14">
        <v>1</v>
      </c>
      <c r="E64" s="118" t="str">
        <f t="shared" si="2"/>
        <v>R48S5</v>
      </c>
      <c r="F64" s="118">
        <f t="shared" si="0"/>
        <v>3255</v>
      </c>
      <c r="G64" s="118">
        <f t="shared" si="1"/>
        <v>3330</v>
      </c>
      <c r="H64" s="111">
        <f t="shared" si="3"/>
        <v>0.108</v>
      </c>
      <c r="I64" s="118">
        <f t="shared" si="4"/>
        <v>0.503</v>
      </c>
      <c r="J64" s="118">
        <f t="shared" si="5"/>
        <v>0.16698801459093277</v>
      </c>
      <c r="K64" s="122">
        <f t="shared" si="6"/>
        <v>38.380000000000003</v>
      </c>
      <c r="M64" s="118" t="str">
        <f t="shared" si="7"/>
        <v>R74S3</v>
      </c>
      <c r="N64" t="s">
        <v>199</v>
      </c>
      <c r="O64">
        <v>3</v>
      </c>
      <c r="P64">
        <v>3085</v>
      </c>
      <c r="Q64">
        <v>3140</v>
      </c>
      <c r="R64">
        <v>6.2E-2</v>
      </c>
      <c r="S64">
        <v>0.51700000000000002</v>
      </c>
      <c r="T64">
        <v>9.3513278188942103E-2</v>
      </c>
      <c r="U64">
        <v>22.97</v>
      </c>
      <c r="V64" s="34" t="s">
        <v>67</v>
      </c>
      <c r="W64" s="14">
        <v>5</v>
      </c>
      <c r="X64" s="122">
        <f t="shared" si="8"/>
        <v>50.3</v>
      </c>
      <c r="Y64" s="111">
        <v>0.108</v>
      </c>
      <c r="Z64">
        <v>0.503</v>
      </c>
      <c r="AA64">
        <v>0.16698801459093277</v>
      </c>
      <c r="AB64" s="124">
        <v>0.4372833333333333</v>
      </c>
      <c r="AC64" s="124">
        <v>10836.542628799991</v>
      </c>
      <c r="AD64" s="124">
        <v>7276.2889091999978</v>
      </c>
      <c r="AE64" s="124">
        <v>5.3182004000000012</v>
      </c>
      <c r="AF64" s="124">
        <v>2136.5848260000012</v>
      </c>
      <c r="AG64" s="124">
        <v>7.2316166666666667E-2</v>
      </c>
    </row>
    <row r="65" spans="1:33" x14ac:dyDescent="0.35">
      <c r="A65" s="34" t="s">
        <v>67</v>
      </c>
      <c r="B65" s="14">
        <v>5</v>
      </c>
      <c r="C65" s="8" t="s">
        <v>45</v>
      </c>
      <c r="D65" s="14">
        <v>2</v>
      </c>
      <c r="E65" s="118" t="str">
        <f t="shared" si="2"/>
        <v>R48S5</v>
      </c>
      <c r="F65" s="118">
        <f t="shared" si="0"/>
        <v>3255</v>
      </c>
      <c r="G65" s="118">
        <f t="shared" si="1"/>
        <v>3330</v>
      </c>
      <c r="H65" s="111">
        <f t="shared" si="3"/>
        <v>0.108</v>
      </c>
      <c r="I65" s="118">
        <f t="shared" si="4"/>
        <v>0.503</v>
      </c>
      <c r="J65" s="118">
        <f t="shared" si="5"/>
        <v>0.16698801459093277</v>
      </c>
      <c r="K65" s="122">
        <f t="shared" si="6"/>
        <v>38.380000000000003</v>
      </c>
      <c r="M65" s="118" t="str">
        <f t="shared" si="7"/>
        <v>R74S2</v>
      </c>
      <c r="N65" t="s">
        <v>199</v>
      </c>
      <c r="O65">
        <v>2</v>
      </c>
      <c r="P65">
        <v>3200</v>
      </c>
      <c r="Q65">
        <v>3270</v>
      </c>
      <c r="R65">
        <v>0.126</v>
      </c>
      <c r="S65">
        <v>0.44400000000000001</v>
      </c>
      <c r="T65">
        <v>0.20605236314178849</v>
      </c>
      <c r="U65">
        <v>29.41</v>
      </c>
      <c r="V65" s="34" t="s">
        <v>67</v>
      </c>
      <c r="W65" s="14">
        <v>5</v>
      </c>
      <c r="X65" s="122">
        <f t="shared" si="8"/>
        <v>50.3</v>
      </c>
      <c r="Y65" s="111">
        <v>0.108</v>
      </c>
      <c r="Z65">
        <v>0.503</v>
      </c>
      <c r="AA65">
        <v>0.16698801459093277</v>
      </c>
      <c r="AB65" s="124">
        <v>0.4372833333333333</v>
      </c>
      <c r="AC65" s="124">
        <v>10836.542628799991</v>
      </c>
      <c r="AD65" s="124">
        <v>7276.2889091999978</v>
      </c>
      <c r="AE65" s="124">
        <v>5.3182004000000012</v>
      </c>
      <c r="AF65" s="124">
        <v>2136.5848260000012</v>
      </c>
      <c r="AG65" s="124">
        <v>7.2316166666666667E-2</v>
      </c>
    </row>
    <row r="66" spans="1:33" x14ac:dyDescent="0.35">
      <c r="A66" s="34" t="s">
        <v>67</v>
      </c>
      <c r="B66" s="14">
        <v>5</v>
      </c>
      <c r="C66" s="8" t="s">
        <v>45</v>
      </c>
      <c r="D66" s="14">
        <v>3</v>
      </c>
      <c r="E66" s="118" t="str">
        <f t="shared" si="2"/>
        <v>R48S5</v>
      </c>
      <c r="F66" s="118">
        <f t="shared" ref="F66:F129" si="9">VLOOKUP(E66,$M$2:$Q$271,4,FALSE)</f>
        <v>3255</v>
      </c>
      <c r="G66" s="118">
        <f t="shared" ref="G66:G129" si="10">VLOOKUP(E66,$M$2:$Q$271,5,FALSE)</f>
        <v>3330</v>
      </c>
      <c r="H66" s="111">
        <f t="shared" si="3"/>
        <v>0.108</v>
      </c>
      <c r="I66" s="118">
        <f t="shared" si="4"/>
        <v>0.503</v>
      </c>
      <c r="J66" s="118">
        <f t="shared" si="5"/>
        <v>0.16698801459093277</v>
      </c>
      <c r="K66" s="122">
        <f t="shared" si="6"/>
        <v>38.380000000000003</v>
      </c>
      <c r="M66" s="118" t="str">
        <f t="shared" si="7"/>
        <v>R74S1</v>
      </c>
      <c r="N66" t="s">
        <v>199</v>
      </c>
      <c r="O66">
        <v>1</v>
      </c>
      <c r="P66">
        <v>3290</v>
      </c>
      <c r="Q66">
        <v>3350</v>
      </c>
      <c r="R66">
        <v>0.127</v>
      </c>
      <c r="S66">
        <v>0.441</v>
      </c>
      <c r="T66">
        <v>0.2092490118577075</v>
      </c>
      <c r="U66">
        <v>25.3</v>
      </c>
      <c r="V66" s="34" t="s">
        <v>67</v>
      </c>
      <c r="W66" s="14">
        <v>5</v>
      </c>
      <c r="X66" s="122">
        <f t="shared" si="8"/>
        <v>50.3</v>
      </c>
      <c r="Y66" s="111">
        <v>0.108</v>
      </c>
      <c r="Z66">
        <v>0.503</v>
      </c>
      <c r="AA66">
        <v>0.16698801459093277</v>
      </c>
      <c r="AB66" s="124">
        <v>0.4372833333333333</v>
      </c>
      <c r="AC66" s="124">
        <v>10836.542628799991</v>
      </c>
      <c r="AD66" s="124">
        <v>7276.2889091999978</v>
      </c>
      <c r="AE66" s="124">
        <v>5.3182004000000012</v>
      </c>
      <c r="AF66" s="124">
        <v>2136.5848260000012</v>
      </c>
      <c r="AG66" s="124">
        <v>7.2316166666666667E-2</v>
      </c>
    </row>
    <row r="67" spans="1:33" x14ac:dyDescent="0.35">
      <c r="A67" s="34" t="s">
        <v>67</v>
      </c>
      <c r="B67" s="14">
        <v>3</v>
      </c>
      <c r="C67" s="8" t="s">
        <v>45</v>
      </c>
      <c r="D67" s="14">
        <v>1</v>
      </c>
      <c r="E67" s="118" t="str">
        <f t="shared" ref="E67:E130" si="11">CONCATENATE("R",RIGHT(A67,2),"S",B67)</f>
        <v>R48S3</v>
      </c>
      <c r="F67" s="118">
        <f t="shared" si="9"/>
        <v>3422</v>
      </c>
      <c r="G67" s="118">
        <f t="shared" si="10"/>
        <v>3475</v>
      </c>
      <c r="H67" s="111">
        <f t="shared" ref="H67:H130" si="12">VLOOKUP(E67,$M$2:$T$271,6,FALSE)</f>
        <v>0.11799999999999999</v>
      </c>
      <c r="I67" s="118">
        <f t="shared" ref="I67:I130" si="13">VLOOKUP(E67,$M$2:$T$271,7,FALSE)</f>
        <v>0.47099999999999997</v>
      </c>
      <c r="J67" s="118">
        <f t="shared" ref="J67:J130" si="14">VLOOKUP(E67,$M$2:$T$271,8,FALSE)</f>
        <v>0.18391229366839121</v>
      </c>
      <c r="K67" s="122">
        <f t="shared" ref="K67:K130" si="15">VLOOKUP(E67,$M$2:$U$271,9,FALSE)</f>
        <v>40.590000000000003</v>
      </c>
      <c r="M67" s="118" t="str">
        <f t="shared" ref="M67:M130" si="16">CONCATENATE("R",RIGHT(N67,2),"S",O67)</f>
        <v>R73S1</v>
      </c>
      <c r="N67" t="s">
        <v>200</v>
      </c>
      <c r="O67">
        <v>1</v>
      </c>
      <c r="P67">
        <v>3332</v>
      </c>
      <c r="Q67">
        <v>3383</v>
      </c>
      <c r="R67">
        <v>0.11</v>
      </c>
      <c r="S67">
        <v>0.498</v>
      </c>
      <c r="T67">
        <v>0.16560788608981378</v>
      </c>
      <c r="U67">
        <v>36.520000000000003</v>
      </c>
      <c r="V67" s="34" t="s">
        <v>67</v>
      </c>
      <c r="W67" s="14">
        <v>3</v>
      </c>
      <c r="X67" s="122">
        <f t="shared" ref="X67:X130" si="17">Z67*100</f>
        <v>47.099999999999994</v>
      </c>
      <c r="Y67" s="111">
        <v>0.11799999999999999</v>
      </c>
      <c r="Z67">
        <v>0.47099999999999997</v>
      </c>
      <c r="AA67">
        <v>0.18391229366839121</v>
      </c>
      <c r="AB67" s="124">
        <v>0.43290000000000001</v>
      </c>
      <c r="AC67" s="124">
        <v>11462.677175141251</v>
      </c>
      <c r="AD67" s="124">
        <v>7500.8444598869992</v>
      </c>
      <c r="AE67" s="124">
        <v>4.955963276836159</v>
      </c>
      <c r="AF67" s="124">
        <v>1801.67244858757</v>
      </c>
      <c r="AG67" s="124">
        <v>9.2312666666666654E-2</v>
      </c>
    </row>
    <row r="68" spans="1:33" x14ac:dyDescent="0.35">
      <c r="A68" s="34" t="s">
        <v>67</v>
      </c>
      <c r="B68" s="14">
        <v>3</v>
      </c>
      <c r="C68" s="8" t="s">
        <v>45</v>
      </c>
      <c r="D68" s="14">
        <v>2</v>
      </c>
      <c r="E68" s="118" t="str">
        <f t="shared" si="11"/>
        <v>R48S3</v>
      </c>
      <c r="F68" s="118">
        <f t="shared" si="9"/>
        <v>3422</v>
      </c>
      <c r="G68" s="118">
        <f t="shared" si="10"/>
        <v>3475</v>
      </c>
      <c r="H68" s="111">
        <f t="shared" si="12"/>
        <v>0.11799999999999999</v>
      </c>
      <c r="I68" s="118">
        <f t="shared" si="13"/>
        <v>0.47099999999999997</v>
      </c>
      <c r="J68" s="118">
        <f t="shared" si="14"/>
        <v>0.18391229366839121</v>
      </c>
      <c r="K68" s="122">
        <f t="shared" si="15"/>
        <v>40.590000000000003</v>
      </c>
      <c r="M68" s="118" t="str">
        <f t="shared" si="16"/>
        <v>R73S2</v>
      </c>
      <c r="N68" t="s">
        <v>200</v>
      </c>
      <c r="O68">
        <v>2</v>
      </c>
      <c r="P68">
        <v>3275</v>
      </c>
      <c r="Q68">
        <v>3330</v>
      </c>
      <c r="R68">
        <v>0.10199999999999999</v>
      </c>
      <c r="S68">
        <v>0.52600000000000002</v>
      </c>
      <c r="T68">
        <v>0.15001328727079455</v>
      </c>
      <c r="U68">
        <v>37.630000000000003</v>
      </c>
      <c r="V68" s="34" t="s">
        <v>67</v>
      </c>
      <c r="W68" s="14">
        <v>3</v>
      </c>
      <c r="X68" s="122">
        <f t="shared" si="17"/>
        <v>47.099999999999994</v>
      </c>
      <c r="Y68" s="111">
        <v>0.11799999999999999</v>
      </c>
      <c r="Z68">
        <v>0.47099999999999997</v>
      </c>
      <c r="AA68">
        <v>0.18391229366839121</v>
      </c>
      <c r="AB68" s="124">
        <v>0.43290000000000001</v>
      </c>
      <c r="AC68" s="124">
        <v>11462.677175141251</v>
      </c>
      <c r="AD68" s="124">
        <v>7500.8444598869992</v>
      </c>
      <c r="AE68" s="124">
        <v>4.955963276836159</v>
      </c>
      <c r="AF68" s="124">
        <v>1801.67244858757</v>
      </c>
      <c r="AG68" s="124">
        <v>9.2312666666666654E-2</v>
      </c>
    </row>
    <row r="69" spans="1:33" x14ac:dyDescent="0.35">
      <c r="A69" s="34" t="s">
        <v>67</v>
      </c>
      <c r="B69" s="14">
        <v>3</v>
      </c>
      <c r="C69" s="8" t="s">
        <v>45</v>
      </c>
      <c r="D69" s="14">
        <v>3</v>
      </c>
      <c r="E69" s="118" t="str">
        <f t="shared" si="11"/>
        <v>R48S3</v>
      </c>
      <c r="F69" s="118">
        <f t="shared" si="9"/>
        <v>3422</v>
      </c>
      <c r="G69" s="118">
        <f t="shared" si="10"/>
        <v>3475</v>
      </c>
      <c r="H69" s="111">
        <f t="shared" si="12"/>
        <v>0.11799999999999999</v>
      </c>
      <c r="I69" s="118">
        <f t="shared" si="13"/>
        <v>0.47099999999999997</v>
      </c>
      <c r="J69" s="118">
        <f t="shared" si="14"/>
        <v>0.18391229366839121</v>
      </c>
      <c r="K69" s="122">
        <f t="shared" si="15"/>
        <v>40.590000000000003</v>
      </c>
      <c r="M69" s="118" t="str">
        <f t="shared" si="16"/>
        <v>R73S3</v>
      </c>
      <c r="N69" t="s">
        <v>200</v>
      </c>
      <c r="O69">
        <v>3</v>
      </c>
      <c r="P69">
        <v>3195</v>
      </c>
      <c r="Q69">
        <v>3250</v>
      </c>
      <c r="R69">
        <v>0.189</v>
      </c>
      <c r="S69">
        <v>0.315</v>
      </c>
      <c r="T69">
        <v>0.39348010160880609</v>
      </c>
      <c r="U69">
        <v>23.62</v>
      </c>
      <c r="V69" s="34" t="s">
        <v>67</v>
      </c>
      <c r="W69" s="14">
        <v>3</v>
      </c>
      <c r="X69" s="122">
        <f t="shared" si="17"/>
        <v>47.099999999999994</v>
      </c>
      <c r="Y69" s="111">
        <v>0.11799999999999999</v>
      </c>
      <c r="Z69">
        <v>0.47099999999999997</v>
      </c>
      <c r="AA69">
        <v>0.18391229366839121</v>
      </c>
      <c r="AB69" s="124">
        <v>0.43290000000000001</v>
      </c>
      <c r="AC69" s="124">
        <v>11462.677175141251</v>
      </c>
      <c r="AD69" s="124">
        <v>7500.8444598869992</v>
      </c>
      <c r="AE69" s="124">
        <v>4.955963276836159</v>
      </c>
      <c r="AF69" s="124">
        <v>1801.67244858757</v>
      </c>
      <c r="AG69" s="124">
        <v>9.2312666666666654E-2</v>
      </c>
    </row>
    <row r="70" spans="1:33" x14ac:dyDescent="0.35">
      <c r="A70" s="34" t="s">
        <v>67</v>
      </c>
      <c r="B70" s="14">
        <v>2</v>
      </c>
      <c r="C70" s="8" t="s">
        <v>45</v>
      </c>
      <c r="D70" s="14">
        <v>1</v>
      </c>
      <c r="E70" s="118" t="str">
        <f t="shared" si="11"/>
        <v>R48S2</v>
      </c>
      <c r="F70" s="118">
        <f t="shared" si="9"/>
        <v>3490</v>
      </c>
      <c r="G70" s="118">
        <f t="shared" si="10"/>
        <v>3550</v>
      </c>
      <c r="H70" s="111">
        <f t="shared" si="12"/>
        <v>0.13</v>
      </c>
      <c r="I70" s="118">
        <f t="shared" si="13"/>
        <v>0.435</v>
      </c>
      <c r="J70" s="118">
        <f t="shared" si="14"/>
        <v>0.21247363663754143</v>
      </c>
      <c r="K70" s="122">
        <f t="shared" si="15"/>
        <v>33.19</v>
      </c>
      <c r="M70" s="118" t="str">
        <f t="shared" si="16"/>
        <v>R73S4</v>
      </c>
      <c r="N70" t="s">
        <v>200</v>
      </c>
      <c r="O70">
        <v>4</v>
      </c>
      <c r="P70">
        <v>3108</v>
      </c>
      <c r="Q70">
        <v>3150</v>
      </c>
      <c r="R70">
        <v>0.122</v>
      </c>
      <c r="S70">
        <v>0.44800000000000001</v>
      </c>
      <c r="T70">
        <v>0.20148731408573928</v>
      </c>
      <c r="U70">
        <v>11.43</v>
      </c>
      <c r="V70" s="34" t="s">
        <v>67</v>
      </c>
      <c r="W70" s="14">
        <v>2</v>
      </c>
      <c r="X70" s="122">
        <f t="shared" si="17"/>
        <v>43.5</v>
      </c>
      <c r="Y70" s="111">
        <v>0.13</v>
      </c>
      <c r="Z70">
        <v>0.435</v>
      </c>
      <c r="AA70">
        <v>0.21247363663754143</v>
      </c>
      <c r="AB70" s="124">
        <v>0.43419047619047618</v>
      </c>
      <c r="AC70" s="124">
        <v>11753.769482</v>
      </c>
      <c r="AD70" s="124">
        <v>7575.7301954999984</v>
      </c>
      <c r="AE70" s="124">
        <v>5.1875329999999984</v>
      </c>
      <c r="AF70" s="124">
        <v>1895.2031159999999</v>
      </c>
      <c r="AG70" s="124">
        <v>8.119323809523811E-2</v>
      </c>
    </row>
    <row r="71" spans="1:33" x14ac:dyDescent="0.35">
      <c r="A71" s="34" t="s">
        <v>67</v>
      </c>
      <c r="B71" s="14">
        <v>2</v>
      </c>
      <c r="C71" s="8" t="s">
        <v>45</v>
      </c>
      <c r="D71" s="14">
        <v>2</v>
      </c>
      <c r="E71" s="118" t="str">
        <f t="shared" si="11"/>
        <v>R48S2</v>
      </c>
      <c r="F71" s="118">
        <f t="shared" si="9"/>
        <v>3490</v>
      </c>
      <c r="G71" s="118">
        <f t="shared" si="10"/>
        <v>3550</v>
      </c>
      <c r="H71" s="111">
        <f t="shared" si="12"/>
        <v>0.13</v>
      </c>
      <c r="I71" s="118">
        <f t="shared" si="13"/>
        <v>0.435</v>
      </c>
      <c r="J71" s="118">
        <f t="shared" si="14"/>
        <v>0.21247363663754143</v>
      </c>
      <c r="K71" s="122">
        <f t="shared" si="15"/>
        <v>33.19</v>
      </c>
      <c r="M71" s="118" t="str">
        <f t="shared" si="16"/>
        <v>R73S5</v>
      </c>
      <c r="N71" t="s">
        <v>200</v>
      </c>
      <c r="O71">
        <v>5</v>
      </c>
      <c r="P71">
        <v>3042</v>
      </c>
      <c r="Q71">
        <v>3100</v>
      </c>
      <c r="R71">
        <v>8.4000000000000005E-2</v>
      </c>
      <c r="S71">
        <v>0.58499999999999996</v>
      </c>
      <c r="T71">
        <v>0.1173125</v>
      </c>
      <c r="U71">
        <v>16</v>
      </c>
      <c r="V71" s="34" t="s">
        <v>67</v>
      </c>
      <c r="W71" s="14">
        <v>2</v>
      </c>
      <c r="X71" s="122">
        <f t="shared" si="17"/>
        <v>43.5</v>
      </c>
      <c r="Y71" s="111">
        <v>0.13</v>
      </c>
      <c r="Z71">
        <v>0.435</v>
      </c>
      <c r="AA71">
        <v>0.21247363663754143</v>
      </c>
      <c r="AB71" s="124">
        <v>0.43419047619047618</v>
      </c>
      <c r="AC71" s="124">
        <v>11753.769482</v>
      </c>
      <c r="AD71" s="124">
        <v>7575.7301954999984</v>
      </c>
      <c r="AE71" s="124">
        <v>5.1875329999999984</v>
      </c>
      <c r="AF71" s="124">
        <v>1895.2031159999999</v>
      </c>
      <c r="AG71" s="124">
        <v>8.119323809523811E-2</v>
      </c>
    </row>
    <row r="72" spans="1:33" x14ac:dyDescent="0.35">
      <c r="A72" s="34" t="s">
        <v>67</v>
      </c>
      <c r="B72" s="14">
        <v>2</v>
      </c>
      <c r="C72" s="8" t="s">
        <v>45</v>
      </c>
      <c r="D72" s="14">
        <v>3</v>
      </c>
      <c r="E72" s="118" t="str">
        <f t="shared" si="11"/>
        <v>R48S2</v>
      </c>
      <c r="F72" s="118">
        <f t="shared" si="9"/>
        <v>3490</v>
      </c>
      <c r="G72" s="118">
        <f t="shared" si="10"/>
        <v>3550</v>
      </c>
      <c r="H72" s="111">
        <f t="shared" si="12"/>
        <v>0.13</v>
      </c>
      <c r="I72" s="118">
        <f t="shared" si="13"/>
        <v>0.435</v>
      </c>
      <c r="J72" s="118">
        <f t="shared" si="14"/>
        <v>0.21247363663754143</v>
      </c>
      <c r="K72" s="122">
        <f t="shared" si="15"/>
        <v>33.19</v>
      </c>
      <c r="M72" s="118" t="str">
        <f t="shared" si="16"/>
        <v>R73S6</v>
      </c>
      <c r="N72" t="s">
        <v>200</v>
      </c>
      <c r="O72">
        <v>6</v>
      </c>
      <c r="P72">
        <v>2988</v>
      </c>
      <c r="Q72">
        <v>3028</v>
      </c>
      <c r="R72">
        <v>0.129</v>
      </c>
      <c r="S72">
        <v>0.43</v>
      </c>
      <c r="T72">
        <v>0.1926941809792361</v>
      </c>
      <c r="U72">
        <v>39.01</v>
      </c>
      <c r="V72" s="34" t="s">
        <v>67</v>
      </c>
      <c r="W72" s="14">
        <v>2</v>
      </c>
      <c r="X72" s="122">
        <f t="shared" si="17"/>
        <v>43.5</v>
      </c>
      <c r="Y72" s="111">
        <v>0.13</v>
      </c>
      <c r="Z72">
        <v>0.435</v>
      </c>
      <c r="AA72">
        <v>0.21247363663754143</v>
      </c>
      <c r="AB72" s="124">
        <v>0.43419047619047618</v>
      </c>
      <c r="AC72" s="124">
        <v>11753.769482</v>
      </c>
      <c r="AD72" s="124">
        <v>7575.7301954999984</v>
      </c>
      <c r="AE72" s="124">
        <v>5.1875329999999984</v>
      </c>
      <c r="AF72" s="124">
        <v>1895.2031159999999</v>
      </c>
      <c r="AG72" s="124">
        <v>8.119323809523811E-2</v>
      </c>
    </row>
    <row r="73" spans="1:33" x14ac:dyDescent="0.35">
      <c r="A73" s="34" t="s">
        <v>68</v>
      </c>
      <c r="B73" s="14">
        <v>6</v>
      </c>
      <c r="C73" s="8" t="s">
        <v>72</v>
      </c>
      <c r="D73" s="14">
        <v>1</v>
      </c>
      <c r="E73" s="118" t="str">
        <f t="shared" si="11"/>
        <v>R50S6</v>
      </c>
      <c r="F73" s="118">
        <f t="shared" si="9"/>
        <v>3255</v>
      </c>
      <c r="G73" s="118">
        <f t="shared" si="10"/>
        <v>3295</v>
      </c>
      <c r="H73" s="111">
        <f t="shared" si="12"/>
        <v>0.107</v>
      </c>
      <c r="I73" s="118">
        <f t="shared" si="13"/>
        <v>0.505</v>
      </c>
      <c r="J73" s="118">
        <f t="shared" si="14"/>
        <v>0.16144450345193842</v>
      </c>
      <c r="K73" s="122">
        <f t="shared" si="15"/>
        <v>18.829999999999998</v>
      </c>
      <c r="M73" s="118" t="str">
        <f t="shared" si="16"/>
        <v>R60S1</v>
      </c>
      <c r="N73" t="s">
        <v>201</v>
      </c>
      <c r="O73">
        <v>1</v>
      </c>
      <c r="P73">
        <v>3365</v>
      </c>
      <c r="Q73">
        <v>3405</v>
      </c>
      <c r="R73">
        <v>0.13600000000000001</v>
      </c>
      <c r="S73">
        <v>0.42099999999999999</v>
      </c>
      <c r="T73">
        <v>0.22342271293375396</v>
      </c>
      <c r="U73">
        <v>25.36</v>
      </c>
      <c r="V73" s="34" t="s">
        <v>68</v>
      </c>
      <c r="W73" s="14">
        <v>6</v>
      </c>
      <c r="X73" s="122">
        <f t="shared" si="17"/>
        <v>50.5</v>
      </c>
      <c r="Y73" s="111">
        <v>0.107</v>
      </c>
      <c r="Z73">
        <v>0.505</v>
      </c>
      <c r="AA73">
        <v>0.16144450345193842</v>
      </c>
      <c r="AB73" s="124">
        <v>0.4791125</v>
      </c>
      <c r="AC73" s="124">
        <v>10338.32986335878</v>
      </c>
      <c r="AD73" s="124">
        <v>7040.3317366412266</v>
      </c>
      <c r="AE73" s="124">
        <v>4.2416503816793893</v>
      </c>
      <c r="AF73" s="124">
        <v>2101.1662564885501</v>
      </c>
      <c r="AG73" s="124">
        <v>8.1772499999999998E-2</v>
      </c>
    </row>
    <row r="74" spans="1:33" x14ac:dyDescent="0.35">
      <c r="A74" s="34" t="s">
        <v>68</v>
      </c>
      <c r="B74" s="14">
        <v>6</v>
      </c>
      <c r="C74" s="8" t="s">
        <v>72</v>
      </c>
      <c r="D74" s="14">
        <v>2</v>
      </c>
      <c r="E74" s="118" t="str">
        <f t="shared" si="11"/>
        <v>R50S6</v>
      </c>
      <c r="F74" s="118">
        <f t="shared" si="9"/>
        <v>3255</v>
      </c>
      <c r="G74" s="118">
        <f t="shared" si="10"/>
        <v>3295</v>
      </c>
      <c r="H74" s="111">
        <f t="shared" si="12"/>
        <v>0.107</v>
      </c>
      <c r="I74" s="118">
        <f t="shared" si="13"/>
        <v>0.505</v>
      </c>
      <c r="J74" s="118">
        <f t="shared" si="14"/>
        <v>0.16144450345193842</v>
      </c>
      <c r="K74" s="122">
        <f t="shared" si="15"/>
        <v>18.829999999999998</v>
      </c>
      <c r="M74" s="118" t="str">
        <f t="shared" si="16"/>
        <v>R60S2</v>
      </c>
      <c r="N74" t="s">
        <v>201</v>
      </c>
      <c r="O74">
        <v>2</v>
      </c>
      <c r="P74">
        <v>3305</v>
      </c>
      <c r="Q74">
        <v>3345</v>
      </c>
      <c r="R74">
        <v>0.153</v>
      </c>
      <c r="S74">
        <v>0.38300000000000001</v>
      </c>
      <c r="T74">
        <v>0.26519694297472074</v>
      </c>
      <c r="U74">
        <v>17.010000000000002</v>
      </c>
      <c r="V74" s="34" t="s">
        <v>68</v>
      </c>
      <c r="W74" s="14">
        <v>6</v>
      </c>
      <c r="X74" s="122">
        <f t="shared" si="17"/>
        <v>50.5</v>
      </c>
      <c r="Y74" s="111">
        <v>0.107</v>
      </c>
      <c r="Z74">
        <v>0.505</v>
      </c>
      <c r="AA74">
        <v>0.16144450345193842</v>
      </c>
      <c r="AB74" s="124">
        <v>0.4791125</v>
      </c>
      <c r="AC74" s="124">
        <v>10338.32986335878</v>
      </c>
      <c r="AD74" s="124">
        <v>7040.3317366412266</v>
      </c>
      <c r="AE74" s="124">
        <v>4.2416503816793893</v>
      </c>
      <c r="AF74" s="124">
        <v>2101.1662564885501</v>
      </c>
      <c r="AG74" s="124">
        <v>8.1772499999999998E-2</v>
      </c>
    </row>
    <row r="75" spans="1:33" x14ac:dyDescent="0.35">
      <c r="A75" s="34" t="s">
        <v>68</v>
      </c>
      <c r="B75" s="14">
        <v>6</v>
      </c>
      <c r="C75" s="8" t="s">
        <v>72</v>
      </c>
      <c r="D75" s="14">
        <v>3</v>
      </c>
      <c r="E75" s="118" t="str">
        <f t="shared" si="11"/>
        <v>R50S6</v>
      </c>
      <c r="F75" s="118">
        <f t="shared" si="9"/>
        <v>3255</v>
      </c>
      <c r="G75" s="118">
        <f t="shared" si="10"/>
        <v>3295</v>
      </c>
      <c r="H75" s="111">
        <f t="shared" si="12"/>
        <v>0.107</v>
      </c>
      <c r="I75" s="118">
        <f t="shared" si="13"/>
        <v>0.505</v>
      </c>
      <c r="J75" s="118">
        <f t="shared" si="14"/>
        <v>0.16144450345193842</v>
      </c>
      <c r="K75" s="122">
        <f t="shared" si="15"/>
        <v>18.829999999999998</v>
      </c>
      <c r="M75" s="118" t="str">
        <f t="shared" si="16"/>
        <v>R60S3</v>
      </c>
      <c r="N75" t="s">
        <v>201</v>
      </c>
      <c r="O75">
        <v>3</v>
      </c>
      <c r="P75">
        <v>3265</v>
      </c>
      <c r="Q75">
        <v>3305</v>
      </c>
      <c r="R75">
        <v>0.151</v>
      </c>
      <c r="S75">
        <v>0.38600000000000001</v>
      </c>
      <c r="T75">
        <v>0.26336336336336341</v>
      </c>
      <c r="U75">
        <v>23.31</v>
      </c>
      <c r="V75" s="34" t="s">
        <v>68</v>
      </c>
      <c r="W75" s="14">
        <v>6</v>
      </c>
      <c r="X75" s="122">
        <f t="shared" si="17"/>
        <v>50.5</v>
      </c>
      <c r="Y75" s="111">
        <v>0.107</v>
      </c>
      <c r="Z75">
        <v>0.505</v>
      </c>
      <c r="AA75">
        <v>0.16144450345193842</v>
      </c>
      <c r="AB75" s="124">
        <v>0.4791125</v>
      </c>
      <c r="AC75" s="124">
        <v>10338.32986335878</v>
      </c>
      <c r="AD75" s="124">
        <v>7040.3317366412266</v>
      </c>
      <c r="AE75" s="124">
        <v>4.2416503816793893</v>
      </c>
      <c r="AF75" s="124">
        <v>2101.1662564885501</v>
      </c>
      <c r="AG75" s="124">
        <v>8.1772499999999998E-2</v>
      </c>
    </row>
    <row r="76" spans="1:33" x14ac:dyDescent="0.35">
      <c r="A76" s="34" t="s">
        <v>68</v>
      </c>
      <c r="B76" s="14">
        <v>6</v>
      </c>
      <c r="C76" s="8" t="s">
        <v>72</v>
      </c>
      <c r="D76" s="14">
        <v>4</v>
      </c>
      <c r="E76" s="118" t="str">
        <f t="shared" si="11"/>
        <v>R50S6</v>
      </c>
      <c r="F76" s="118">
        <f t="shared" si="9"/>
        <v>3255</v>
      </c>
      <c r="G76" s="118">
        <f t="shared" si="10"/>
        <v>3295</v>
      </c>
      <c r="H76" s="111">
        <f t="shared" si="12"/>
        <v>0.107</v>
      </c>
      <c r="I76" s="118">
        <f t="shared" si="13"/>
        <v>0.505</v>
      </c>
      <c r="J76" s="118">
        <f t="shared" si="14"/>
        <v>0.16144450345193842</v>
      </c>
      <c r="K76" s="122">
        <f t="shared" si="15"/>
        <v>18.829999999999998</v>
      </c>
      <c r="M76" s="118" t="str">
        <f t="shared" si="16"/>
        <v>R60S4</v>
      </c>
      <c r="N76" t="s">
        <v>201</v>
      </c>
      <c r="O76">
        <v>4</v>
      </c>
      <c r="P76">
        <v>3205</v>
      </c>
      <c r="Q76">
        <v>3265</v>
      </c>
      <c r="R76">
        <v>0.15</v>
      </c>
      <c r="S76">
        <v>0.38900000000000001</v>
      </c>
      <c r="T76">
        <v>0.26677419354838711</v>
      </c>
      <c r="U76">
        <v>21.7</v>
      </c>
      <c r="V76" s="34" t="s">
        <v>68</v>
      </c>
      <c r="W76" s="14">
        <v>6</v>
      </c>
      <c r="X76" s="122">
        <f t="shared" si="17"/>
        <v>50.5</v>
      </c>
      <c r="Y76" s="111">
        <v>0.107</v>
      </c>
      <c r="Z76">
        <v>0.505</v>
      </c>
      <c r="AA76">
        <v>0.16144450345193842</v>
      </c>
      <c r="AB76" s="124">
        <v>0.4791125</v>
      </c>
      <c r="AC76" s="124">
        <v>10338.32986335878</v>
      </c>
      <c r="AD76" s="124">
        <v>7040.3317366412266</v>
      </c>
      <c r="AE76" s="124">
        <v>4.2416503816793893</v>
      </c>
      <c r="AF76" s="124">
        <v>2101.1662564885501</v>
      </c>
      <c r="AG76" s="124">
        <v>8.1772499999999998E-2</v>
      </c>
    </row>
    <row r="77" spans="1:33" x14ac:dyDescent="0.35">
      <c r="A77" s="34" t="s">
        <v>68</v>
      </c>
      <c r="B77" s="14">
        <v>5</v>
      </c>
      <c r="C77" s="8" t="s">
        <v>45</v>
      </c>
      <c r="D77" s="14">
        <v>1</v>
      </c>
      <c r="E77" s="118" t="str">
        <f t="shared" si="11"/>
        <v>R50S5</v>
      </c>
      <c r="F77" s="118">
        <f t="shared" si="9"/>
        <v>3300</v>
      </c>
      <c r="G77" s="118">
        <f t="shared" si="10"/>
        <v>3350</v>
      </c>
      <c r="H77" s="111">
        <f t="shared" si="12"/>
        <v>0.108</v>
      </c>
      <c r="I77" s="118">
        <f t="shared" si="13"/>
        <v>0.49399999999999999</v>
      </c>
      <c r="J77" s="118">
        <f t="shared" si="14"/>
        <v>0.16935240963855425</v>
      </c>
      <c r="K77" s="122">
        <f t="shared" si="15"/>
        <v>13.28</v>
      </c>
      <c r="M77" s="118" t="str">
        <f t="shared" si="16"/>
        <v>R60S5</v>
      </c>
      <c r="N77" t="s">
        <v>201</v>
      </c>
      <c r="O77">
        <v>5</v>
      </c>
      <c r="P77">
        <v>3165</v>
      </c>
      <c r="Q77">
        <v>3205</v>
      </c>
      <c r="R77">
        <v>0.29499999999999998</v>
      </c>
      <c r="S77">
        <v>0.223</v>
      </c>
      <c r="T77">
        <v>0.72788605697151432</v>
      </c>
      <c r="U77">
        <v>13.34</v>
      </c>
      <c r="V77" s="34" t="s">
        <v>68</v>
      </c>
      <c r="W77" s="14">
        <v>5</v>
      </c>
      <c r="X77" s="122">
        <f t="shared" si="17"/>
        <v>49.4</v>
      </c>
      <c r="Y77" s="111">
        <v>0.108</v>
      </c>
      <c r="Z77">
        <v>0.49399999999999999</v>
      </c>
      <c r="AA77">
        <v>0.16935240963855425</v>
      </c>
      <c r="AB77" s="124">
        <v>0.43790000000000001</v>
      </c>
      <c r="AC77" s="124">
        <v>10532.36838231707</v>
      </c>
      <c r="AD77" s="124">
        <v>7057.5516658536617</v>
      </c>
      <c r="AE77" s="124">
        <v>5.3179719512195129</v>
      </c>
      <c r="AF77" s="124">
        <v>2332.263831707317</v>
      </c>
      <c r="AG77" s="124">
        <v>9.6371999999999999E-2</v>
      </c>
    </row>
    <row r="78" spans="1:33" x14ac:dyDescent="0.35">
      <c r="A78" s="34" t="s">
        <v>68</v>
      </c>
      <c r="B78" s="14">
        <v>5</v>
      </c>
      <c r="C78" s="8" t="s">
        <v>45</v>
      </c>
      <c r="D78" s="14">
        <v>2</v>
      </c>
      <c r="E78" s="118" t="str">
        <f t="shared" si="11"/>
        <v>R50S5</v>
      </c>
      <c r="F78" s="118">
        <f t="shared" si="9"/>
        <v>3300</v>
      </c>
      <c r="G78" s="118">
        <f t="shared" si="10"/>
        <v>3350</v>
      </c>
      <c r="H78" s="111">
        <f t="shared" si="12"/>
        <v>0.108</v>
      </c>
      <c r="I78" s="118">
        <f t="shared" si="13"/>
        <v>0.49399999999999999</v>
      </c>
      <c r="J78" s="118">
        <f t="shared" si="14"/>
        <v>0.16935240963855425</v>
      </c>
      <c r="K78" s="122">
        <f t="shared" si="15"/>
        <v>13.28</v>
      </c>
      <c r="M78" s="118" t="str">
        <f t="shared" si="16"/>
        <v>R60S6</v>
      </c>
      <c r="N78" t="s">
        <v>201</v>
      </c>
      <c r="O78">
        <v>6</v>
      </c>
      <c r="P78">
        <v>3080</v>
      </c>
      <c r="Q78">
        <v>3150</v>
      </c>
      <c r="R78">
        <v>0.125</v>
      </c>
      <c r="S78">
        <v>0.44600000000000001</v>
      </c>
      <c r="T78">
        <v>0.2032967032967033</v>
      </c>
      <c r="U78">
        <v>26.39</v>
      </c>
      <c r="V78" s="34" t="s">
        <v>68</v>
      </c>
      <c r="W78" s="14">
        <v>5</v>
      </c>
      <c r="X78" s="122">
        <f t="shared" si="17"/>
        <v>49.4</v>
      </c>
      <c r="Y78" s="111">
        <v>0.108</v>
      </c>
      <c r="Z78">
        <v>0.49399999999999999</v>
      </c>
      <c r="AA78">
        <v>0.16935240963855425</v>
      </c>
      <c r="AB78" s="124">
        <v>0.43790000000000001</v>
      </c>
      <c r="AC78" s="124">
        <v>10532.36838231707</v>
      </c>
      <c r="AD78" s="124">
        <v>7057.5516658536617</v>
      </c>
      <c r="AE78" s="124">
        <v>5.3179719512195129</v>
      </c>
      <c r="AF78" s="124">
        <v>2332.263831707317</v>
      </c>
      <c r="AG78" s="124">
        <v>9.6371999999999999E-2</v>
      </c>
    </row>
    <row r="79" spans="1:33" x14ac:dyDescent="0.35">
      <c r="A79" s="34" t="s">
        <v>68</v>
      </c>
      <c r="B79" s="14">
        <v>5</v>
      </c>
      <c r="C79" s="8" t="s">
        <v>45</v>
      </c>
      <c r="D79" s="14">
        <v>3</v>
      </c>
      <c r="E79" s="118" t="str">
        <f t="shared" si="11"/>
        <v>R50S5</v>
      </c>
      <c r="F79" s="118">
        <f t="shared" si="9"/>
        <v>3300</v>
      </c>
      <c r="G79" s="118">
        <f t="shared" si="10"/>
        <v>3350</v>
      </c>
      <c r="H79" s="111">
        <f t="shared" si="12"/>
        <v>0.108</v>
      </c>
      <c r="I79" s="118">
        <f t="shared" si="13"/>
        <v>0.49399999999999999</v>
      </c>
      <c r="J79" s="118">
        <f t="shared" si="14"/>
        <v>0.16935240963855425</v>
      </c>
      <c r="K79" s="122">
        <f t="shared" si="15"/>
        <v>13.28</v>
      </c>
      <c r="M79" s="118" t="str">
        <f t="shared" si="16"/>
        <v>R60S7</v>
      </c>
      <c r="N79" t="s">
        <v>201</v>
      </c>
      <c r="O79">
        <v>7</v>
      </c>
      <c r="P79">
        <v>3027</v>
      </c>
      <c r="Q79">
        <v>3080</v>
      </c>
      <c r="R79">
        <v>0.15</v>
      </c>
      <c r="S79">
        <v>0.38900000000000001</v>
      </c>
      <c r="T79">
        <v>0.25586885245901642</v>
      </c>
      <c r="U79">
        <v>15.25</v>
      </c>
      <c r="V79" s="34" t="s">
        <v>68</v>
      </c>
      <c r="W79" s="14">
        <v>5</v>
      </c>
      <c r="X79" s="122">
        <f t="shared" si="17"/>
        <v>49.4</v>
      </c>
      <c r="Y79" s="111">
        <v>0.108</v>
      </c>
      <c r="Z79">
        <v>0.49399999999999999</v>
      </c>
      <c r="AA79">
        <v>0.16935240963855425</v>
      </c>
      <c r="AB79" s="124">
        <v>0.43790000000000001</v>
      </c>
      <c r="AC79" s="124">
        <v>10532.36838231707</v>
      </c>
      <c r="AD79" s="124">
        <v>7057.5516658536617</v>
      </c>
      <c r="AE79" s="124">
        <v>5.3179719512195129</v>
      </c>
      <c r="AF79" s="124">
        <v>2332.263831707317</v>
      </c>
      <c r="AG79" s="124">
        <v>9.6371999999999999E-2</v>
      </c>
    </row>
    <row r="80" spans="1:33" x14ac:dyDescent="0.35">
      <c r="A80" s="34" t="s">
        <v>68</v>
      </c>
      <c r="B80" s="14">
        <v>5</v>
      </c>
      <c r="C80" s="8" t="s">
        <v>45</v>
      </c>
      <c r="D80" s="14">
        <v>4</v>
      </c>
      <c r="E80" s="118" t="str">
        <f t="shared" si="11"/>
        <v>R50S5</v>
      </c>
      <c r="F80" s="118">
        <f t="shared" si="9"/>
        <v>3300</v>
      </c>
      <c r="G80" s="118">
        <f t="shared" si="10"/>
        <v>3350</v>
      </c>
      <c r="H80" s="111">
        <f t="shared" si="12"/>
        <v>0.108</v>
      </c>
      <c r="I80" s="118">
        <f t="shared" si="13"/>
        <v>0.49399999999999999</v>
      </c>
      <c r="J80" s="118">
        <f t="shared" si="14"/>
        <v>0.16935240963855425</v>
      </c>
      <c r="K80" s="122">
        <f t="shared" si="15"/>
        <v>13.28</v>
      </c>
      <c r="M80" s="118" t="str">
        <f t="shared" si="16"/>
        <v>R60S8</v>
      </c>
      <c r="N80" t="s">
        <v>201</v>
      </c>
      <c r="O80">
        <v>8</v>
      </c>
      <c r="P80">
        <v>2970</v>
      </c>
      <c r="Q80">
        <v>3010</v>
      </c>
      <c r="R80">
        <v>0.124</v>
      </c>
      <c r="S80">
        <v>0.44800000000000001</v>
      </c>
      <c r="T80">
        <v>0.15058479532163743</v>
      </c>
      <c r="U80">
        <v>20.52</v>
      </c>
      <c r="V80" s="34" t="s">
        <v>68</v>
      </c>
      <c r="W80" s="14">
        <v>5</v>
      </c>
      <c r="X80" s="122">
        <f t="shared" si="17"/>
        <v>49.4</v>
      </c>
      <c r="Y80" s="111">
        <v>0.108</v>
      </c>
      <c r="Z80">
        <v>0.49399999999999999</v>
      </c>
      <c r="AA80">
        <v>0.16935240963855425</v>
      </c>
      <c r="AB80" s="124">
        <v>0.43790000000000001</v>
      </c>
      <c r="AC80" s="124">
        <v>10532.36838231707</v>
      </c>
      <c r="AD80" s="124">
        <v>7057.5516658536617</v>
      </c>
      <c r="AE80" s="124">
        <v>5.3179719512195129</v>
      </c>
      <c r="AF80" s="124">
        <v>2332.263831707317</v>
      </c>
      <c r="AG80" s="124">
        <v>9.6371999999999999E-2</v>
      </c>
    </row>
    <row r="81" spans="1:33" x14ac:dyDescent="0.35">
      <c r="A81" s="34" t="s">
        <v>68</v>
      </c>
      <c r="B81" s="14">
        <v>4</v>
      </c>
      <c r="C81" s="8" t="s">
        <v>45</v>
      </c>
      <c r="D81" s="14">
        <v>1</v>
      </c>
      <c r="E81" s="118" t="str">
        <f t="shared" si="11"/>
        <v>R50S4</v>
      </c>
      <c r="F81" s="118">
        <f t="shared" si="9"/>
        <v>3370</v>
      </c>
      <c r="G81" s="118">
        <f t="shared" si="10"/>
        <v>3480</v>
      </c>
      <c r="H81" s="111">
        <f t="shared" si="12"/>
        <v>0.124</v>
      </c>
      <c r="I81" s="118">
        <f t="shared" si="13"/>
        <v>0.443</v>
      </c>
      <c r="J81" s="118">
        <f t="shared" si="14"/>
        <v>0.20821036700718881</v>
      </c>
      <c r="K81" s="122">
        <f t="shared" si="15"/>
        <v>26.43</v>
      </c>
      <c r="M81" s="118" t="str">
        <f t="shared" si="16"/>
        <v>R61S5</v>
      </c>
      <c r="N81" t="s">
        <v>202</v>
      </c>
      <c r="O81">
        <v>5</v>
      </c>
      <c r="P81">
        <v>3079</v>
      </c>
      <c r="Q81">
        <v>3115</v>
      </c>
      <c r="R81">
        <v>0.105</v>
      </c>
      <c r="S81">
        <v>0.51800000000000002</v>
      </c>
      <c r="T81">
        <v>0.1477421844847549</v>
      </c>
      <c r="U81">
        <v>25.91</v>
      </c>
      <c r="V81" s="34" t="s">
        <v>68</v>
      </c>
      <c r="W81" s="14">
        <v>4</v>
      </c>
      <c r="X81" s="122">
        <f t="shared" si="17"/>
        <v>44.3</v>
      </c>
      <c r="Y81" s="111">
        <v>0.124</v>
      </c>
      <c r="Z81">
        <v>0.443</v>
      </c>
      <c r="AA81">
        <v>0.20821036700718881</v>
      </c>
      <c r="AB81" s="124">
        <v>0.55259999999999998</v>
      </c>
      <c r="AC81" s="124">
        <v>10916.728364265929</v>
      </c>
      <c r="AD81" s="124">
        <v>7255.4171828254812</v>
      </c>
      <c r="AE81" s="124">
        <v>5.9785612188365604</v>
      </c>
      <c r="AF81" s="124">
        <v>2363.7951609418269</v>
      </c>
      <c r="AG81" s="124">
        <v>6.2418000000000001E-2</v>
      </c>
    </row>
    <row r="82" spans="1:33" x14ac:dyDescent="0.35">
      <c r="A82" s="34" t="s">
        <v>68</v>
      </c>
      <c r="B82" s="14">
        <v>4</v>
      </c>
      <c r="C82" s="8" t="s">
        <v>45</v>
      </c>
      <c r="D82" s="14">
        <v>2</v>
      </c>
      <c r="E82" s="118" t="str">
        <f t="shared" si="11"/>
        <v>R50S4</v>
      </c>
      <c r="F82" s="118">
        <f t="shared" si="9"/>
        <v>3370</v>
      </c>
      <c r="G82" s="118">
        <f t="shared" si="10"/>
        <v>3480</v>
      </c>
      <c r="H82" s="111">
        <f t="shared" si="12"/>
        <v>0.124</v>
      </c>
      <c r="I82" s="118">
        <f t="shared" si="13"/>
        <v>0.443</v>
      </c>
      <c r="J82" s="118">
        <f t="shared" si="14"/>
        <v>0.20821036700718881</v>
      </c>
      <c r="K82" s="122">
        <f t="shared" si="15"/>
        <v>26.43</v>
      </c>
      <c r="M82" s="118" t="str">
        <f t="shared" si="16"/>
        <v>R61S4</v>
      </c>
      <c r="N82" t="s">
        <v>202</v>
      </c>
      <c r="O82">
        <v>4</v>
      </c>
      <c r="P82">
        <v>3117</v>
      </c>
      <c r="Q82">
        <v>3155</v>
      </c>
      <c r="R82">
        <v>0.11</v>
      </c>
      <c r="S82">
        <v>0.49399999999999999</v>
      </c>
      <c r="T82">
        <v>0.1229265402843602</v>
      </c>
      <c r="U82">
        <v>16.88</v>
      </c>
      <c r="V82" s="34" t="s">
        <v>68</v>
      </c>
      <c r="W82" s="14">
        <v>4</v>
      </c>
      <c r="X82" s="122">
        <f t="shared" si="17"/>
        <v>44.3</v>
      </c>
      <c r="Y82" s="111">
        <v>0.124</v>
      </c>
      <c r="Z82">
        <v>0.443</v>
      </c>
      <c r="AA82">
        <v>0.20821036700718881</v>
      </c>
      <c r="AB82" s="124">
        <v>0.55259999999999998</v>
      </c>
      <c r="AC82" s="124">
        <v>10916.728364265929</v>
      </c>
      <c r="AD82" s="124">
        <v>7255.4171828254812</v>
      </c>
      <c r="AE82" s="124">
        <v>5.9785612188365604</v>
      </c>
      <c r="AF82" s="124">
        <v>2363.7951609418269</v>
      </c>
      <c r="AG82" s="124">
        <v>6.2418000000000001E-2</v>
      </c>
    </row>
    <row r="83" spans="1:33" x14ac:dyDescent="0.35">
      <c r="A83" s="34" t="s">
        <v>68</v>
      </c>
      <c r="B83" s="14">
        <v>4</v>
      </c>
      <c r="C83" s="8" t="s">
        <v>45</v>
      </c>
      <c r="D83" s="14">
        <v>3</v>
      </c>
      <c r="E83" s="118" t="str">
        <f t="shared" si="11"/>
        <v>R50S4</v>
      </c>
      <c r="F83" s="118">
        <f t="shared" si="9"/>
        <v>3370</v>
      </c>
      <c r="G83" s="118">
        <f t="shared" si="10"/>
        <v>3480</v>
      </c>
      <c r="H83" s="111">
        <f t="shared" si="12"/>
        <v>0.124</v>
      </c>
      <c r="I83" s="118">
        <f t="shared" si="13"/>
        <v>0.443</v>
      </c>
      <c r="J83" s="118">
        <f t="shared" si="14"/>
        <v>0.20821036700718881</v>
      </c>
      <c r="K83" s="122">
        <f t="shared" si="15"/>
        <v>26.43</v>
      </c>
      <c r="M83" s="118" t="str">
        <f t="shared" si="16"/>
        <v>R61S3</v>
      </c>
      <c r="N83" t="s">
        <v>202</v>
      </c>
      <c r="O83">
        <v>3</v>
      </c>
      <c r="P83">
        <v>3160</v>
      </c>
      <c r="Q83">
        <v>3213</v>
      </c>
      <c r="R83">
        <v>9.8000000000000004E-2</v>
      </c>
      <c r="S83">
        <v>0.53700000000000003</v>
      </c>
      <c r="T83">
        <v>0.16765935214211075</v>
      </c>
      <c r="U83">
        <v>19.14</v>
      </c>
      <c r="V83" s="34" t="s">
        <v>68</v>
      </c>
      <c r="W83" s="14">
        <v>4</v>
      </c>
      <c r="X83" s="122">
        <f t="shared" si="17"/>
        <v>44.3</v>
      </c>
      <c r="Y83" s="111">
        <v>0.124</v>
      </c>
      <c r="Z83">
        <v>0.443</v>
      </c>
      <c r="AA83">
        <v>0.20821036700718881</v>
      </c>
      <c r="AB83" s="124">
        <v>0.55259999999999998</v>
      </c>
      <c r="AC83" s="124">
        <v>10916.728364265929</v>
      </c>
      <c r="AD83" s="124">
        <v>7255.4171828254812</v>
      </c>
      <c r="AE83" s="124">
        <v>5.9785612188365604</v>
      </c>
      <c r="AF83" s="124">
        <v>2363.7951609418269</v>
      </c>
      <c r="AG83" s="124">
        <v>6.2418000000000001E-2</v>
      </c>
    </row>
    <row r="84" spans="1:33" x14ac:dyDescent="0.35">
      <c r="A84" s="34" t="s">
        <v>68</v>
      </c>
      <c r="B84" s="14">
        <v>4</v>
      </c>
      <c r="C84" s="8" t="s">
        <v>45</v>
      </c>
      <c r="D84" s="14">
        <v>4</v>
      </c>
      <c r="E84" s="118" t="str">
        <f t="shared" si="11"/>
        <v>R50S4</v>
      </c>
      <c r="F84" s="118">
        <f t="shared" si="9"/>
        <v>3370</v>
      </c>
      <c r="G84" s="118">
        <f t="shared" si="10"/>
        <v>3480</v>
      </c>
      <c r="H84" s="111">
        <f t="shared" si="12"/>
        <v>0.124</v>
      </c>
      <c r="I84" s="118">
        <f t="shared" si="13"/>
        <v>0.443</v>
      </c>
      <c r="J84" s="118">
        <f t="shared" si="14"/>
        <v>0.20821036700718881</v>
      </c>
      <c r="K84" s="122">
        <f t="shared" si="15"/>
        <v>26.43</v>
      </c>
      <c r="M84" s="118" t="str">
        <f t="shared" si="16"/>
        <v>R61S2</v>
      </c>
      <c r="N84" t="s">
        <v>202</v>
      </c>
      <c r="O84">
        <v>2</v>
      </c>
      <c r="P84">
        <v>3230</v>
      </c>
      <c r="Q84">
        <v>3300</v>
      </c>
      <c r="R84">
        <v>9.9000000000000005E-2</v>
      </c>
      <c r="S84">
        <v>0.54200000000000004</v>
      </c>
      <c r="T84">
        <v>0.14095022624434389</v>
      </c>
      <c r="U84">
        <v>8.84</v>
      </c>
      <c r="V84" s="34" t="s">
        <v>68</v>
      </c>
      <c r="W84" s="14">
        <v>4</v>
      </c>
      <c r="X84" s="122">
        <f t="shared" si="17"/>
        <v>44.3</v>
      </c>
      <c r="Y84" s="111">
        <v>0.124</v>
      </c>
      <c r="Z84">
        <v>0.443</v>
      </c>
      <c r="AA84">
        <v>0.20821036700718881</v>
      </c>
      <c r="AB84" s="124">
        <v>0.55259999999999998</v>
      </c>
      <c r="AC84" s="124">
        <v>10916.728364265929</v>
      </c>
      <c r="AD84" s="124">
        <v>7255.4171828254812</v>
      </c>
      <c r="AE84" s="124">
        <v>5.9785612188365604</v>
      </c>
      <c r="AF84" s="124">
        <v>2363.7951609418269</v>
      </c>
      <c r="AG84" s="124">
        <v>6.2418000000000001E-2</v>
      </c>
    </row>
    <row r="85" spans="1:33" x14ac:dyDescent="0.35">
      <c r="A85" s="34" t="s">
        <v>68</v>
      </c>
      <c r="B85" s="14">
        <v>3</v>
      </c>
      <c r="C85" s="8" t="s">
        <v>45</v>
      </c>
      <c r="D85" s="14">
        <v>1</v>
      </c>
      <c r="E85" s="118" t="str">
        <f t="shared" si="11"/>
        <v>R50S3</v>
      </c>
      <c r="F85" s="118">
        <f t="shared" si="9"/>
        <v>3490</v>
      </c>
      <c r="G85" s="118">
        <f t="shared" si="10"/>
        <v>3580</v>
      </c>
      <c r="H85" s="111">
        <f t="shared" si="12"/>
        <v>0.12</v>
      </c>
      <c r="I85" s="118">
        <f t="shared" si="13"/>
        <v>0.46300000000000002</v>
      </c>
      <c r="J85" s="118">
        <f t="shared" si="14"/>
        <v>0.18917571135230271</v>
      </c>
      <c r="K85" s="122">
        <f t="shared" si="15"/>
        <v>34.090000000000003</v>
      </c>
      <c r="M85" s="118" t="str">
        <f t="shared" si="16"/>
        <v>R61S1</v>
      </c>
      <c r="N85" t="s">
        <v>202</v>
      </c>
      <c r="O85">
        <v>1</v>
      </c>
      <c r="P85">
        <v>3320</v>
      </c>
      <c r="Q85">
        <v>3365</v>
      </c>
      <c r="R85">
        <v>8.4000000000000005E-2</v>
      </c>
      <c r="S85">
        <v>0.61099999999999999</v>
      </c>
      <c r="T85">
        <v>0.10902461257976298</v>
      </c>
      <c r="U85">
        <v>10.97</v>
      </c>
      <c r="V85" s="34" t="s">
        <v>68</v>
      </c>
      <c r="W85" s="14">
        <v>3</v>
      </c>
      <c r="X85" s="122">
        <f t="shared" si="17"/>
        <v>46.300000000000004</v>
      </c>
      <c r="Y85" s="111">
        <v>0.12</v>
      </c>
      <c r="Z85">
        <v>0.46300000000000002</v>
      </c>
      <c r="AA85">
        <v>0.18917571135230271</v>
      </c>
      <c r="AB85" s="124">
        <v>0.46810000000000002</v>
      </c>
      <c r="AC85" s="124">
        <v>11342.19732745763</v>
      </c>
      <c r="AD85" s="124">
        <v>7462.2122437288144</v>
      </c>
      <c r="AE85" s="124">
        <v>5.1945905084745796</v>
      </c>
      <c r="AF85" s="124">
        <v>2167.6184447457649</v>
      </c>
      <c r="AG85" s="124">
        <v>7.9525333333333337E-2</v>
      </c>
    </row>
    <row r="86" spans="1:33" x14ac:dyDescent="0.35">
      <c r="A86" s="34" t="s">
        <v>68</v>
      </c>
      <c r="B86" s="14">
        <v>3</v>
      </c>
      <c r="C86" s="8" t="s">
        <v>45</v>
      </c>
      <c r="D86" s="14">
        <v>2</v>
      </c>
      <c r="E86" s="118" t="str">
        <f t="shared" si="11"/>
        <v>R50S3</v>
      </c>
      <c r="F86" s="118">
        <f t="shared" si="9"/>
        <v>3490</v>
      </c>
      <c r="G86" s="118">
        <f t="shared" si="10"/>
        <v>3580</v>
      </c>
      <c r="H86" s="111">
        <f t="shared" si="12"/>
        <v>0.12</v>
      </c>
      <c r="I86" s="118">
        <f t="shared" si="13"/>
        <v>0.46300000000000002</v>
      </c>
      <c r="J86" s="118">
        <f t="shared" si="14"/>
        <v>0.18917571135230271</v>
      </c>
      <c r="K86" s="122">
        <f t="shared" si="15"/>
        <v>34.090000000000003</v>
      </c>
      <c r="M86" s="118" t="str">
        <f t="shared" si="16"/>
        <v>R59S1</v>
      </c>
      <c r="N86" t="s">
        <v>203</v>
      </c>
      <c r="O86">
        <v>1</v>
      </c>
      <c r="P86">
        <v>3294</v>
      </c>
      <c r="Q86">
        <v>3342</v>
      </c>
      <c r="R86">
        <v>0.129</v>
      </c>
      <c r="S86">
        <v>0.439</v>
      </c>
      <c r="T86">
        <v>0.20785953177257524</v>
      </c>
      <c r="U86">
        <v>23.92</v>
      </c>
      <c r="V86" s="34" t="s">
        <v>68</v>
      </c>
      <c r="W86" s="14">
        <v>3</v>
      </c>
      <c r="X86" s="122">
        <f t="shared" si="17"/>
        <v>46.300000000000004</v>
      </c>
      <c r="Y86" s="111">
        <v>0.12</v>
      </c>
      <c r="Z86">
        <v>0.46300000000000002</v>
      </c>
      <c r="AA86">
        <v>0.18917571135230271</v>
      </c>
      <c r="AB86" s="124">
        <v>0.46810000000000002</v>
      </c>
      <c r="AC86" s="124">
        <v>11342.19732745763</v>
      </c>
      <c r="AD86" s="124">
        <v>7462.2122437288144</v>
      </c>
      <c r="AE86" s="124">
        <v>5.1945905084745796</v>
      </c>
      <c r="AF86" s="124">
        <v>2167.6184447457649</v>
      </c>
      <c r="AG86" s="124">
        <v>7.9525333333333337E-2</v>
      </c>
    </row>
    <row r="87" spans="1:33" x14ac:dyDescent="0.35">
      <c r="A87" s="34" t="s">
        <v>68</v>
      </c>
      <c r="B87" s="14">
        <v>3</v>
      </c>
      <c r="C87" s="8" t="s">
        <v>45</v>
      </c>
      <c r="D87" s="14">
        <v>3</v>
      </c>
      <c r="E87" s="118" t="str">
        <f t="shared" si="11"/>
        <v>R50S3</v>
      </c>
      <c r="F87" s="118">
        <f t="shared" si="9"/>
        <v>3490</v>
      </c>
      <c r="G87" s="118">
        <f t="shared" si="10"/>
        <v>3580</v>
      </c>
      <c r="H87" s="111">
        <f t="shared" si="12"/>
        <v>0.12</v>
      </c>
      <c r="I87" s="118">
        <f t="shared" si="13"/>
        <v>0.46300000000000002</v>
      </c>
      <c r="J87" s="118">
        <f t="shared" si="14"/>
        <v>0.18917571135230271</v>
      </c>
      <c r="K87" s="122">
        <f t="shared" si="15"/>
        <v>34.090000000000003</v>
      </c>
      <c r="M87" s="118" t="str">
        <f t="shared" si="16"/>
        <v>R59S2</v>
      </c>
      <c r="N87" t="s">
        <v>203</v>
      </c>
      <c r="O87">
        <v>2</v>
      </c>
      <c r="P87">
        <v>3158</v>
      </c>
      <c r="Q87">
        <v>3173</v>
      </c>
      <c r="R87">
        <v>0.11799999999999999</v>
      </c>
      <c r="S87">
        <v>0.47099999999999997</v>
      </c>
      <c r="T87">
        <v>0.16116322701688554</v>
      </c>
      <c r="U87">
        <v>5.33</v>
      </c>
      <c r="V87" s="34" t="s">
        <v>68</v>
      </c>
      <c r="W87" s="14">
        <v>3</v>
      </c>
      <c r="X87" s="122">
        <f t="shared" si="17"/>
        <v>46.300000000000004</v>
      </c>
      <c r="Y87" s="111">
        <v>0.12</v>
      </c>
      <c r="Z87">
        <v>0.46300000000000002</v>
      </c>
      <c r="AA87">
        <v>0.18917571135230271</v>
      </c>
      <c r="AB87" s="124">
        <v>0.46810000000000002</v>
      </c>
      <c r="AC87" s="124">
        <v>11342.19732745763</v>
      </c>
      <c r="AD87" s="124">
        <v>7462.2122437288144</v>
      </c>
      <c r="AE87" s="124">
        <v>5.1945905084745796</v>
      </c>
      <c r="AF87" s="124">
        <v>2167.6184447457649</v>
      </c>
      <c r="AG87" s="124">
        <v>7.9525333333333337E-2</v>
      </c>
    </row>
    <row r="88" spans="1:33" x14ac:dyDescent="0.35">
      <c r="A88" s="34" t="s">
        <v>68</v>
      </c>
      <c r="B88" s="14">
        <v>3</v>
      </c>
      <c r="C88" s="8" t="s">
        <v>45</v>
      </c>
      <c r="D88" s="14">
        <v>4</v>
      </c>
      <c r="E88" s="118" t="str">
        <f t="shared" si="11"/>
        <v>R50S3</v>
      </c>
      <c r="F88" s="118">
        <f t="shared" si="9"/>
        <v>3490</v>
      </c>
      <c r="G88" s="118">
        <f t="shared" si="10"/>
        <v>3580</v>
      </c>
      <c r="H88" s="111">
        <f t="shared" si="12"/>
        <v>0.12</v>
      </c>
      <c r="I88" s="118">
        <f t="shared" si="13"/>
        <v>0.46300000000000002</v>
      </c>
      <c r="J88" s="118">
        <f t="shared" si="14"/>
        <v>0.18917571135230271</v>
      </c>
      <c r="K88" s="122">
        <f t="shared" si="15"/>
        <v>34.090000000000003</v>
      </c>
      <c r="M88" s="118" t="str">
        <f t="shared" si="16"/>
        <v>R59S3</v>
      </c>
      <c r="N88" t="s">
        <v>203</v>
      </c>
      <c r="O88">
        <v>3</v>
      </c>
      <c r="P88">
        <v>3108</v>
      </c>
      <c r="Q88">
        <v>3143</v>
      </c>
      <c r="R88">
        <v>0.1</v>
      </c>
      <c r="S88">
        <v>0.53200000000000003</v>
      </c>
      <c r="T88">
        <v>0.12677248677248679</v>
      </c>
      <c r="U88">
        <v>18.899999999999999</v>
      </c>
      <c r="V88" s="34" t="s">
        <v>68</v>
      </c>
      <c r="W88" s="14">
        <v>3</v>
      </c>
      <c r="X88" s="122">
        <f t="shared" si="17"/>
        <v>46.300000000000004</v>
      </c>
      <c r="Y88" s="111">
        <v>0.12</v>
      </c>
      <c r="Z88">
        <v>0.46300000000000002</v>
      </c>
      <c r="AA88">
        <v>0.18917571135230271</v>
      </c>
      <c r="AB88" s="124">
        <v>0.46810000000000002</v>
      </c>
      <c r="AC88" s="124">
        <v>11342.19732745763</v>
      </c>
      <c r="AD88" s="124">
        <v>7462.2122437288144</v>
      </c>
      <c r="AE88" s="124">
        <v>5.1945905084745796</v>
      </c>
      <c r="AF88" s="124">
        <v>2167.6184447457649</v>
      </c>
      <c r="AG88" s="124">
        <v>7.9525333333333337E-2</v>
      </c>
    </row>
    <row r="89" spans="1:33" x14ac:dyDescent="0.35">
      <c r="A89" s="34" t="s">
        <v>68</v>
      </c>
      <c r="B89" s="14">
        <v>2</v>
      </c>
      <c r="C89" s="8" t="s">
        <v>45</v>
      </c>
      <c r="D89" s="14">
        <v>1</v>
      </c>
      <c r="E89" s="118" t="str">
        <f t="shared" si="11"/>
        <v>R50S2</v>
      </c>
      <c r="F89" s="118">
        <f t="shared" si="9"/>
        <v>3590</v>
      </c>
      <c r="G89" s="118">
        <f t="shared" si="10"/>
        <v>3670</v>
      </c>
      <c r="H89" s="111">
        <f t="shared" si="12"/>
        <v>0.113</v>
      </c>
      <c r="I89" s="118">
        <f t="shared" si="13"/>
        <v>0.48299999999999998</v>
      </c>
      <c r="J89" s="118">
        <f t="shared" si="14"/>
        <v>0.17684746996723699</v>
      </c>
      <c r="K89" s="122">
        <f t="shared" si="15"/>
        <v>27.47</v>
      </c>
      <c r="M89" s="118" t="str">
        <f t="shared" si="16"/>
        <v>R59S4</v>
      </c>
      <c r="N89" t="s">
        <v>203</v>
      </c>
      <c r="O89">
        <v>4</v>
      </c>
      <c r="P89">
        <v>3067</v>
      </c>
      <c r="Q89">
        <v>3093</v>
      </c>
      <c r="R89">
        <v>0.104</v>
      </c>
      <c r="S89">
        <v>0.51900000000000002</v>
      </c>
      <c r="T89">
        <v>0.11949286846275753</v>
      </c>
      <c r="U89">
        <v>12.62</v>
      </c>
      <c r="V89" s="34" t="s">
        <v>68</v>
      </c>
      <c r="W89" s="14">
        <v>2</v>
      </c>
      <c r="X89" s="122">
        <f t="shared" si="17"/>
        <v>48.3</v>
      </c>
      <c r="Y89" s="111">
        <v>0.113</v>
      </c>
      <c r="Z89">
        <v>0.48299999999999998</v>
      </c>
      <c r="AA89">
        <v>0.17684746996723699</v>
      </c>
      <c r="AB89" s="124">
        <v>0.55789999999999995</v>
      </c>
      <c r="AC89" s="124">
        <v>11704.362995801521</v>
      </c>
      <c r="AD89" s="124">
        <v>7791.1990488549618</v>
      </c>
      <c r="AE89" s="124">
        <v>5.2684209923664103</v>
      </c>
      <c r="AF89" s="124">
        <v>2157.412545038168</v>
      </c>
      <c r="AG89" s="124">
        <v>5.4766000000000002E-2</v>
      </c>
    </row>
    <row r="90" spans="1:33" x14ac:dyDescent="0.35">
      <c r="A90" s="34" t="s">
        <v>68</v>
      </c>
      <c r="B90" s="14">
        <v>2</v>
      </c>
      <c r="C90" s="8" t="s">
        <v>45</v>
      </c>
      <c r="D90" s="14">
        <v>2</v>
      </c>
      <c r="E90" s="118" t="str">
        <f t="shared" si="11"/>
        <v>R50S2</v>
      </c>
      <c r="F90" s="118">
        <f t="shared" si="9"/>
        <v>3590</v>
      </c>
      <c r="G90" s="118">
        <f t="shared" si="10"/>
        <v>3670</v>
      </c>
      <c r="H90" s="111">
        <f t="shared" si="12"/>
        <v>0.113</v>
      </c>
      <c r="I90" s="118">
        <f t="shared" si="13"/>
        <v>0.48299999999999998</v>
      </c>
      <c r="J90" s="118">
        <f t="shared" si="14"/>
        <v>0.17684746996723699</v>
      </c>
      <c r="K90" s="122">
        <f t="shared" si="15"/>
        <v>27.47</v>
      </c>
      <c r="M90" s="118" t="str">
        <f t="shared" si="16"/>
        <v>R58S1</v>
      </c>
      <c r="N90" t="s">
        <v>204</v>
      </c>
      <c r="O90">
        <v>1</v>
      </c>
      <c r="P90">
        <v>3478</v>
      </c>
      <c r="Q90">
        <v>3556</v>
      </c>
      <c r="R90">
        <v>0.122</v>
      </c>
      <c r="S90">
        <v>0.46100000000000002</v>
      </c>
      <c r="T90">
        <v>0.18945518453427065</v>
      </c>
      <c r="U90">
        <v>17.07</v>
      </c>
      <c r="V90" s="34" t="s">
        <v>68</v>
      </c>
      <c r="W90" s="14">
        <v>2</v>
      </c>
      <c r="X90" s="122">
        <f t="shared" si="17"/>
        <v>48.3</v>
      </c>
      <c r="Y90" s="111">
        <v>0.113</v>
      </c>
      <c r="Z90">
        <v>0.48299999999999998</v>
      </c>
      <c r="AA90">
        <v>0.17684746996723699</v>
      </c>
      <c r="AB90" s="124">
        <v>0.55789999999999995</v>
      </c>
      <c r="AC90" s="124">
        <v>11704.362995801521</v>
      </c>
      <c r="AD90" s="124">
        <v>7791.1990488549618</v>
      </c>
      <c r="AE90" s="124">
        <v>5.2684209923664103</v>
      </c>
      <c r="AF90" s="124">
        <v>2157.412545038168</v>
      </c>
      <c r="AG90" s="124">
        <v>5.4766000000000002E-2</v>
      </c>
    </row>
    <row r="91" spans="1:33" x14ac:dyDescent="0.35">
      <c r="A91" s="34" t="s">
        <v>68</v>
      </c>
      <c r="B91" s="14">
        <v>2</v>
      </c>
      <c r="C91" s="8" t="s">
        <v>45</v>
      </c>
      <c r="D91" s="14">
        <v>3</v>
      </c>
      <c r="E91" s="118" t="str">
        <f t="shared" si="11"/>
        <v>R50S2</v>
      </c>
      <c r="F91" s="118">
        <f t="shared" si="9"/>
        <v>3590</v>
      </c>
      <c r="G91" s="118">
        <f t="shared" si="10"/>
        <v>3670</v>
      </c>
      <c r="H91" s="111">
        <f t="shared" si="12"/>
        <v>0.113</v>
      </c>
      <c r="I91" s="118">
        <f t="shared" si="13"/>
        <v>0.48299999999999998</v>
      </c>
      <c r="J91" s="118">
        <f t="shared" si="14"/>
        <v>0.17684746996723699</v>
      </c>
      <c r="K91" s="122">
        <f t="shared" si="15"/>
        <v>27.47</v>
      </c>
      <c r="M91" s="118" t="str">
        <f t="shared" si="16"/>
        <v>R58S2</v>
      </c>
      <c r="N91" t="s">
        <v>204</v>
      </c>
      <c r="O91">
        <v>2</v>
      </c>
      <c r="P91">
        <v>3408</v>
      </c>
      <c r="Q91">
        <v>3453</v>
      </c>
      <c r="R91">
        <v>0.161</v>
      </c>
      <c r="S91">
        <v>0.36699999999999999</v>
      </c>
      <c r="T91">
        <v>0.25871844660194177</v>
      </c>
      <c r="U91">
        <v>25.75</v>
      </c>
      <c r="V91" s="34" t="s">
        <v>68</v>
      </c>
      <c r="W91" s="14">
        <v>2</v>
      </c>
      <c r="X91" s="122">
        <f t="shared" si="17"/>
        <v>48.3</v>
      </c>
      <c r="Y91" s="111">
        <v>0.113</v>
      </c>
      <c r="Z91">
        <v>0.48299999999999998</v>
      </c>
      <c r="AA91">
        <v>0.17684746996723699</v>
      </c>
      <c r="AB91" s="124">
        <v>0.55789999999999995</v>
      </c>
      <c r="AC91" s="124">
        <v>11704.362995801521</v>
      </c>
      <c r="AD91" s="124">
        <v>7791.1990488549618</v>
      </c>
      <c r="AE91" s="124">
        <v>5.2684209923664103</v>
      </c>
      <c r="AF91" s="124">
        <v>2157.412545038168</v>
      </c>
      <c r="AG91" s="124">
        <v>5.4766000000000002E-2</v>
      </c>
    </row>
    <row r="92" spans="1:33" x14ac:dyDescent="0.35">
      <c r="A92" s="34" t="s">
        <v>68</v>
      </c>
      <c r="B92" s="14">
        <v>2</v>
      </c>
      <c r="C92" s="8" t="s">
        <v>45</v>
      </c>
      <c r="D92" s="14">
        <v>4</v>
      </c>
      <c r="E92" s="118" t="str">
        <f t="shared" si="11"/>
        <v>R50S2</v>
      </c>
      <c r="F92" s="118">
        <f t="shared" si="9"/>
        <v>3590</v>
      </c>
      <c r="G92" s="118">
        <f t="shared" si="10"/>
        <v>3670</v>
      </c>
      <c r="H92" s="111">
        <f t="shared" si="12"/>
        <v>0.113</v>
      </c>
      <c r="I92" s="118">
        <f t="shared" si="13"/>
        <v>0.48299999999999998</v>
      </c>
      <c r="J92" s="118">
        <f t="shared" si="14"/>
        <v>0.17684746996723699</v>
      </c>
      <c r="K92" s="122">
        <f t="shared" si="15"/>
        <v>27.47</v>
      </c>
      <c r="M92" s="118" t="str">
        <f t="shared" si="16"/>
        <v>R58S3</v>
      </c>
      <c r="N92" t="s">
        <v>204</v>
      </c>
      <c r="O92">
        <v>3</v>
      </c>
      <c r="P92">
        <v>3350</v>
      </c>
      <c r="Q92">
        <v>3389</v>
      </c>
      <c r="R92">
        <v>2.9000000000000001E-2</v>
      </c>
      <c r="S92">
        <v>0.65100000000000002</v>
      </c>
      <c r="T92">
        <v>3.8625E-2</v>
      </c>
      <c r="U92">
        <v>16</v>
      </c>
      <c r="V92" s="34" t="s">
        <v>68</v>
      </c>
      <c r="W92" s="14">
        <v>2</v>
      </c>
      <c r="X92" s="122">
        <f t="shared" si="17"/>
        <v>48.3</v>
      </c>
      <c r="Y92" s="111">
        <v>0.113</v>
      </c>
      <c r="Z92">
        <v>0.48299999999999998</v>
      </c>
      <c r="AA92">
        <v>0.17684746996723699</v>
      </c>
      <c r="AB92" s="124">
        <v>0.55789999999999995</v>
      </c>
      <c r="AC92" s="124">
        <v>11704.362995801521</v>
      </c>
      <c r="AD92" s="124">
        <v>7791.1990488549618</v>
      </c>
      <c r="AE92" s="124">
        <v>5.2684209923664103</v>
      </c>
      <c r="AF92" s="124">
        <v>2157.412545038168</v>
      </c>
      <c r="AG92" s="124">
        <v>5.4766000000000002E-2</v>
      </c>
    </row>
    <row r="93" spans="1:33" x14ac:dyDescent="0.35">
      <c r="A93" s="34" t="s">
        <v>68</v>
      </c>
      <c r="B93" s="14">
        <v>1</v>
      </c>
      <c r="C93" s="8" t="s">
        <v>45</v>
      </c>
      <c r="D93" s="14">
        <v>1</v>
      </c>
      <c r="E93" s="118" t="str">
        <f t="shared" si="11"/>
        <v>R50S1</v>
      </c>
      <c r="F93" s="118">
        <f t="shared" si="9"/>
        <v>3690</v>
      </c>
      <c r="G93" s="118">
        <f t="shared" si="10"/>
        <v>3740</v>
      </c>
      <c r="H93" s="111">
        <f t="shared" si="12"/>
        <v>0.114</v>
      </c>
      <c r="I93" s="118">
        <f t="shared" si="13"/>
        <v>0.47599999999999998</v>
      </c>
      <c r="J93" s="118">
        <f t="shared" si="14"/>
        <v>0.19276507276507276</v>
      </c>
      <c r="K93" s="122">
        <f t="shared" si="15"/>
        <v>24.05</v>
      </c>
      <c r="M93" s="118" t="str">
        <f t="shared" si="16"/>
        <v>R58S4</v>
      </c>
      <c r="N93" t="s">
        <v>204</v>
      </c>
      <c r="O93">
        <v>4</v>
      </c>
      <c r="P93">
        <v>3269</v>
      </c>
      <c r="Q93">
        <v>3317</v>
      </c>
      <c r="R93">
        <v>5.3999999999999999E-2</v>
      </c>
      <c r="S93">
        <v>0.76</v>
      </c>
      <c r="T93">
        <v>6.2033359809372524E-2</v>
      </c>
      <c r="U93">
        <v>12.59</v>
      </c>
      <c r="V93" s="34" t="s">
        <v>68</v>
      </c>
      <c r="W93" s="14">
        <v>1</v>
      </c>
      <c r="X93" s="122">
        <f t="shared" si="17"/>
        <v>47.599999999999994</v>
      </c>
      <c r="Y93" s="111">
        <v>0.114</v>
      </c>
      <c r="Z93">
        <v>0.47599999999999998</v>
      </c>
      <c r="AA93">
        <v>0.19276507276507276</v>
      </c>
      <c r="AB93" s="124">
        <v>0.53346666666666664</v>
      </c>
      <c r="AC93" s="124">
        <v>12047.811512804879</v>
      </c>
      <c r="AD93" s="124">
        <v>7740.0060146341484</v>
      </c>
      <c r="AE93" s="124">
        <v>5.2929664634146336</v>
      </c>
      <c r="AF93" s="124">
        <v>2017.533345121951</v>
      </c>
      <c r="AG93" s="124">
        <v>6.8079833333333326E-2</v>
      </c>
    </row>
    <row r="94" spans="1:33" x14ac:dyDescent="0.35">
      <c r="A94" s="34" t="s">
        <v>68</v>
      </c>
      <c r="B94" s="14">
        <v>1</v>
      </c>
      <c r="C94" s="8" t="s">
        <v>45</v>
      </c>
      <c r="D94" s="14">
        <v>2</v>
      </c>
      <c r="E94" s="118" t="str">
        <f t="shared" si="11"/>
        <v>R50S1</v>
      </c>
      <c r="F94" s="118">
        <f t="shared" si="9"/>
        <v>3690</v>
      </c>
      <c r="G94" s="118">
        <f t="shared" si="10"/>
        <v>3740</v>
      </c>
      <c r="H94" s="111">
        <f t="shared" si="12"/>
        <v>0.114</v>
      </c>
      <c r="I94" s="118">
        <f t="shared" si="13"/>
        <v>0.47599999999999998</v>
      </c>
      <c r="J94" s="118">
        <f t="shared" si="14"/>
        <v>0.19276507276507276</v>
      </c>
      <c r="K94" s="122">
        <f t="shared" si="15"/>
        <v>24.05</v>
      </c>
      <c r="M94" s="118" t="str">
        <f t="shared" si="16"/>
        <v>R58S5</v>
      </c>
      <c r="N94" t="s">
        <v>204</v>
      </c>
      <c r="O94">
        <v>5</v>
      </c>
      <c r="P94">
        <v>3207</v>
      </c>
      <c r="Q94">
        <v>3251</v>
      </c>
      <c r="R94">
        <v>7.9000000000000001E-2</v>
      </c>
      <c r="S94">
        <v>0.625</v>
      </c>
      <c r="T94">
        <v>0.10316390041493775</v>
      </c>
      <c r="U94">
        <v>38.56</v>
      </c>
      <c r="V94" s="34" t="s">
        <v>68</v>
      </c>
      <c r="W94" s="14">
        <v>1</v>
      </c>
      <c r="X94" s="122">
        <f t="shared" si="17"/>
        <v>47.599999999999994</v>
      </c>
      <c r="Y94" s="111">
        <v>0.114</v>
      </c>
      <c r="Z94">
        <v>0.47599999999999998</v>
      </c>
      <c r="AA94">
        <v>0.19276507276507276</v>
      </c>
      <c r="AB94" s="124">
        <v>0.53346666666666664</v>
      </c>
      <c r="AC94" s="124">
        <v>12047.811512804879</v>
      </c>
      <c r="AD94" s="124">
        <v>7740.0060146341484</v>
      </c>
      <c r="AE94" s="124">
        <v>5.2929664634146336</v>
      </c>
      <c r="AF94" s="124">
        <v>2017.533345121951</v>
      </c>
      <c r="AG94" s="124">
        <v>6.8079833333333326E-2</v>
      </c>
    </row>
    <row r="95" spans="1:33" x14ac:dyDescent="0.35">
      <c r="A95" s="34" t="s">
        <v>70</v>
      </c>
      <c r="B95" s="14">
        <v>9</v>
      </c>
      <c r="C95" s="8" t="s">
        <v>46</v>
      </c>
      <c r="D95" s="14">
        <v>3</v>
      </c>
      <c r="E95" s="118" t="str">
        <f t="shared" si="11"/>
        <v>R51S9</v>
      </c>
      <c r="F95" s="118">
        <f t="shared" si="9"/>
        <v>2794</v>
      </c>
      <c r="G95" s="118">
        <f t="shared" si="10"/>
        <v>2867</v>
      </c>
      <c r="H95" s="111">
        <f t="shared" si="12"/>
        <v>0.161</v>
      </c>
      <c r="I95" s="118">
        <f t="shared" si="13"/>
        <v>0.45700000000000002</v>
      </c>
      <c r="J95" s="118">
        <f t="shared" si="14"/>
        <v>1.6169218372280421</v>
      </c>
      <c r="K95" s="122">
        <f t="shared" si="15"/>
        <v>31.024999999999999</v>
      </c>
      <c r="M95" s="118" t="str">
        <f t="shared" si="16"/>
        <v>R40S6</v>
      </c>
      <c r="N95" t="s">
        <v>205</v>
      </c>
      <c r="O95">
        <v>6</v>
      </c>
      <c r="P95">
        <v>2980</v>
      </c>
      <c r="Q95">
        <v>3075</v>
      </c>
      <c r="T95">
        <v>0.47499999999999998</v>
      </c>
      <c r="U95">
        <v>31.663499999999999</v>
      </c>
      <c r="V95" s="34" t="s">
        <v>70</v>
      </c>
      <c r="W95" s="14">
        <v>9</v>
      </c>
      <c r="X95" s="122">
        <f t="shared" si="17"/>
        <v>45.7</v>
      </c>
      <c r="Y95" s="111">
        <v>0.161</v>
      </c>
      <c r="Z95">
        <v>0.45700000000000002</v>
      </c>
      <c r="AA95">
        <v>1.6169218372280421</v>
      </c>
      <c r="AB95" s="124">
        <v>0.46729285714285712</v>
      </c>
      <c r="AC95" s="124">
        <v>9366.2167366666654</v>
      </c>
      <c r="AD95" s="124">
        <v>6546.7821766666684</v>
      </c>
      <c r="AE95" s="124">
        <v>1.8932283333333331</v>
      </c>
      <c r="AF95" s="124">
        <v>1975.07813375</v>
      </c>
      <c r="AG95" s="124">
        <v>0.12503067857142849</v>
      </c>
    </row>
    <row r="96" spans="1:33" x14ac:dyDescent="0.35">
      <c r="A96" s="34" t="s">
        <v>70</v>
      </c>
      <c r="B96" s="14">
        <v>9</v>
      </c>
      <c r="C96" s="8" t="s">
        <v>46</v>
      </c>
      <c r="D96" s="14">
        <v>2</v>
      </c>
      <c r="E96" s="118" t="str">
        <f t="shared" si="11"/>
        <v>R51S9</v>
      </c>
      <c r="F96" s="118">
        <f t="shared" si="9"/>
        <v>2794</v>
      </c>
      <c r="G96" s="118">
        <f t="shared" si="10"/>
        <v>2867</v>
      </c>
      <c r="H96" s="111">
        <f t="shared" si="12"/>
        <v>0.161</v>
      </c>
      <c r="I96" s="118">
        <f t="shared" si="13"/>
        <v>0.45700000000000002</v>
      </c>
      <c r="J96" s="118">
        <f t="shared" si="14"/>
        <v>1.6169218372280421</v>
      </c>
      <c r="K96" s="122">
        <f t="shared" si="15"/>
        <v>31.024999999999999</v>
      </c>
      <c r="M96" s="118" t="str">
        <f t="shared" si="16"/>
        <v>R40S5</v>
      </c>
      <c r="N96" t="s">
        <v>205</v>
      </c>
      <c r="O96">
        <v>5</v>
      </c>
      <c r="P96">
        <v>3095</v>
      </c>
      <c r="Q96">
        <v>3155</v>
      </c>
      <c r="T96">
        <v>0.27400000000000002</v>
      </c>
      <c r="U96">
        <v>38.832000000000001</v>
      </c>
      <c r="V96" s="34" t="s">
        <v>70</v>
      </c>
      <c r="W96" s="14">
        <v>9</v>
      </c>
      <c r="X96" s="122">
        <f t="shared" si="17"/>
        <v>45.7</v>
      </c>
      <c r="Y96" s="111">
        <v>0.161</v>
      </c>
      <c r="Z96">
        <v>0.45700000000000002</v>
      </c>
      <c r="AA96">
        <v>1.6169218372280421</v>
      </c>
      <c r="AB96" s="124">
        <v>0.46729285714285712</v>
      </c>
      <c r="AC96" s="124">
        <v>9366.2167366666654</v>
      </c>
      <c r="AD96" s="124">
        <v>6546.7821766666684</v>
      </c>
      <c r="AE96" s="124">
        <v>1.8932283333333331</v>
      </c>
      <c r="AF96" s="124">
        <v>1975.07813375</v>
      </c>
      <c r="AG96" s="124">
        <v>0.12503067857142849</v>
      </c>
    </row>
    <row r="97" spans="1:33" x14ac:dyDescent="0.35">
      <c r="A97" s="34" t="s">
        <v>70</v>
      </c>
      <c r="B97" s="14">
        <v>9</v>
      </c>
      <c r="C97" s="8" t="s">
        <v>46</v>
      </c>
      <c r="D97" s="14">
        <v>1</v>
      </c>
      <c r="E97" s="118" t="str">
        <f t="shared" si="11"/>
        <v>R51S9</v>
      </c>
      <c r="F97" s="118">
        <f t="shared" si="9"/>
        <v>2794</v>
      </c>
      <c r="G97" s="118">
        <f t="shared" si="10"/>
        <v>2867</v>
      </c>
      <c r="H97" s="111">
        <f t="shared" si="12"/>
        <v>0.161</v>
      </c>
      <c r="I97" s="118">
        <f t="shared" si="13"/>
        <v>0.45700000000000002</v>
      </c>
      <c r="J97" s="118">
        <f t="shared" si="14"/>
        <v>1.6169218372280421</v>
      </c>
      <c r="K97" s="122">
        <f t="shared" si="15"/>
        <v>31.024999999999999</v>
      </c>
      <c r="M97" s="118" t="str">
        <f t="shared" si="16"/>
        <v>R40S4</v>
      </c>
      <c r="N97" t="s">
        <v>205</v>
      </c>
      <c r="O97">
        <v>4</v>
      </c>
      <c r="P97">
        <v>3170</v>
      </c>
      <c r="Q97">
        <v>3250</v>
      </c>
      <c r="T97">
        <v>0.216</v>
      </c>
      <c r="U97">
        <v>58.512</v>
      </c>
      <c r="V97" s="34" t="s">
        <v>70</v>
      </c>
      <c r="W97" s="14">
        <v>9</v>
      </c>
      <c r="X97" s="122">
        <f t="shared" si="17"/>
        <v>45.7</v>
      </c>
      <c r="Y97" s="111">
        <v>0.161</v>
      </c>
      <c r="Z97">
        <v>0.45700000000000002</v>
      </c>
      <c r="AA97">
        <v>1.6169218372280421</v>
      </c>
      <c r="AB97" s="124">
        <v>0.46729285714285712</v>
      </c>
      <c r="AC97" s="124">
        <v>9366.2167366666654</v>
      </c>
      <c r="AD97" s="124">
        <v>6546.7821766666684</v>
      </c>
      <c r="AE97" s="124">
        <v>1.8932283333333331</v>
      </c>
      <c r="AF97" s="124">
        <v>1975.07813375</v>
      </c>
      <c r="AG97" s="124">
        <v>0.12503067857142849</v>
      </c>
    </row>
    <row r="98" spans="1:33" x14ac:dyDescent="0.35">
      <c r="A98" s="34" t="s">
        <v>70</v>
      </c>
      <c r="B98" s="14">
        <v>8</v>
      </c>
      <c r="C98" s="8" t="s">
        <v>45</v>
      </c>
      <c r="D98" s="14">
        <v>4</v>
      </c>
      <c r="E98" s="118" t="str">
        <f t="shared" si="11"/>
        <v>R51S8</v>
      </c>
      <c r="F98" s="118">
        <f t="shared" si="9"/>
        <v>2921</v>
      </c>
      <c r="G98" s="118">
        <f t="shared" si="10"/>
        <v>2990</v>
      </c>
      <c r="H98" s="111">
        <f t="shared" si="12"/>
        <v>0.10299999999999999</v>
      </c>
      <c r="I98" s="118">
        <f t="shared" si="13"/>
        <v>0.51700000000000002</v>
      </c>
      <c r="J98" s="118">
        <f t="shared" si="14"/>
        <v>0.14913855756487537</v>
      </c>
      <c r="K98" s="122">
        <f t="shared" si="15"/>
        <v>46.782000000000004</v>
      </c>
      <c r="M98" s="118" t="str">
        <f t="shared" si="16"/>
        <v>R40S3</v>
      </c>
      <c r="N98" t="s">
        <v>205</v>
      </c>
      <c r="O98">
        <v>3</v>
      </c>
      <c r="P98">
        <v>3255</v>
      </c>
      <c r="Q98">
        <v>3300</v>
      </c>
      <c r="T98">
        <v>0.21900000000000003</v>
      </c>
      <c r="U98">
        <v>23.490000000000002</v>
      </c>
      <c r="V98" s="34" t="s">
        <v>70</v>
      </c>
      <c r="W98" s="14">
        <v>8</v>
      </c>
      <c r="X98" s="122">
        <f t="shared" si="17"/>
        <v>51.7</v>
      </c>
      <c r="Y98" s="111">
        <v>0.10299999999999999</v>
      </c>
      <c r="Z98">
        <v>0.51700000000000002</v>
      </c>
      <c r="AA98">
        <v>0.14913855756487537</v>
      </c>
      <c r="AB98" s="124">
        <v>0.55354000000000003</v>
      </c>
      <c r="AC98" s="124">
        <v>9861.2590606194626</v>
      </c>
      <c r="AD98" s="124">
        <v>6609.4219446902644</v>
      </c>
      <c r="AE98" s="124">
        <v>3.3661022123893818</v>
      </c>
      <c r="AF98" s="124">
        <v>1984.160034513274</v>
      </c>
      <c r="AG98" s="124">
        <v>5.7022519999999979E-2</v>
      </c>
    </row>
    <row r="99" spans="1:33" x14ac:dyDescent="0.35">
      <c r="A99" s="34" t="s">
        <v>70</v>
      </c>
      <c r="B99" s="14">
        <v>8</v>
      </c>
      <c r="C99" s="8" t="s">
        <v>45</v>
      </c>
      <c r="D99" s="14">
        <v>3</v>
      </c>
      <c r="E99" s="118" t="str">
        <f t="shared" si="11"/>
        <v>R51S8</v>
      </c>
      <c r="F99" s="118">
        <f t="shared" si="9"/>
        <v>2921</v>
      </c>
      <c r="G99" s="118">
        <f t="shared" si="10"/>
        <v>2990</v>
      </c>
      <c r="H99" s="111">
        <f t="shared" si="12"/>
        <v>0.10299999999999999</v>
      </c>
      <c r="I99" s="118">
        <f t="shared" si="13"/>
        <v>0.51700000000000002</v>
      </c>
      <c r="J99" s="118">
        <f t="shared" si="14"/>
        <v>0.14913855756487537</v>
      </c>
      <c r="K99" s="122">
        <f t="shared" si="15"/>
        <v>46.782000000000004</v>
      </c>
      <c r="M99" s="118" t="str">
        <f t="shared" si="16"/>
        <v>R40S2</v>
      </c>
      <c r="N99" t="s">
        <v>205</v>
      </c>
      <c r="O99">
        <v>2</v>
      </c>
      <c r="P99">
        <v>3345</v>
      </c>
      <c r="Q99">
        <v>3423</v>
      </c>
      <c r="T99">
        <v>0.159</v>
      </c>
      <c r="U99">
        <v>25.131599999999999</v>
      </c>
      <c r="V99" s="34" t="s">
        <v>70</v>
      </c>
      <c r="W99" s="14">
        <v>8</v>
      </c>
      <c r="X99" s="122">
        <f t="shared" si="17"/>
        <v>51.7</v>
      </c>
      <c r="Y99" s="111">
        <v>0.10299999999999999</v>
      </c>
      <c r="Z99">
        <v>0.51700000000000002</v>
      </c>
      <c r="AA99">
        <v>0.14913855756487537</v>
      </c>
      <c r="AB99" s="124">
        <v>0.55354000000000003</v>
      </c>
      <c r="AC99" s="124">
        <v>9861.2590606194626</v>
      </c>
      <c r="AD99" s="124">
        <v>6609.4219446902644</v>
      </c>
      <c r="AE99" s="124">
        <v>3.3661022123893818</v>
      </c>
      <c r="AF99" s="124">
        <v>1984.160034513274</v>
      </c>
      <c r="AG99" s="124">
        <v>5.7022519999999979E-2</v>
      </c>
    </row>
    <row r="100" spans="1:33" x14ac:dyDescent="0.35">
      <c r="A100" s="34" t="s">
        <v>70</v>
      </c>
      <c r="B100" s="14">
        <v>8</v>
      </c>
      <c r="C100" s="8" t="s">
        <v>45</v>
      </c>
      <c r="D100" s="14">
        <v>2</v>
      </c>
      <c r="E100" s="118" t="str">
        <f t="shared" si="11"/>
        <v>R51S8</v>
      </c>
      <c r="F100" s="118">
        <f t="shared" si="9"/>
        <v>2921</v>
      </c>
      <c r="G100" s="118">
        <f t="shared" si="10"/>
        <v>2990</v>
      </c>
      <c r="H100" s="111">
        <f t="shared" si="12"/>
        <v>0.10299999999999999</v>
      </c>
      <c r="I100" s="118">
        <f t="shared" si="13"/>
        <v>0.51700000000000002</v>
      </c>
      <c r="J100" s="118">
        <f t="shared" si="14"/>
        <v>0.14913855756487537</v>
      </c>
      <c r="K100" s="122">
        <f t="shared" si="15"/>
        <v>46.782000000000004</v>
      </c>
      <c r="M100" s="118" t="str">
        <f t="shared" si="16"/>
        <v>R40S1</v>
      </c>
      <c r="N100" t="s">
        <v>205</v>
      </c>
      <c r="O100">
        <v>1</v>
      </c>
      <c r="P100">
        <v>3440</v>
      </c>
      <c r="Q100">
        <v>3483</v>
      </c>
      <c r="T100">
        <v>0.13600000000000001</v>
      </c>
      <c r="U100">
        <v>14.1814</v>
      </c>
      <c r="V100" s="34" t="s">
        <v>70</v>
      </c>
      <c r="W100" s="14">
        <v>8</v>
      </c>
      <c r="X100" s="122">
        <f t="shared" si="17"/>
        <v>51.7</v>
      </c>
      <c r="Y100" s="111">
        <v>0.10299999999999999</v>
      </c>
      <c r="Z100">
        <v>0.51700000000000002</v>
      </c>
      <c r="AA100">
        <v>0.14913855756487537</v>
      </c>
      <c r="AB100" s="124">
        <v>0.55354000000000003</v>
      </c>
      <c r="AC100" s="124">
        <v>9861.2590606194626</v>
      </c>
      <c r="AD100" s="124">
        <v>6609.4219446902644</v>
      </c>
      <c r="AE100" s="124">
        <v>3.3661022123893818</v>
      </c>
      <c r="AF100" s="124">
        <v>1984.160034513274</v>
      </c>
      <c r="AG100" s="124">
        <v>5.7022519999999979E-2</v>
      </c>
    </row>
    <row r="101" spans="1:33" x14ac:dyDescent="0.35">
      <c r="A101" s="34" t="s">
        <v>70</v>
      </c>
      <c r="B101" s="14">
        <v>8</v>
      </c>
      <c r="C101" s="8" t="s">
        <v>45</v>
      </c>
      <c r="D101" s="14">
        <v>1</v>
      </c>
      <c r="E101" s="118" t="str">
        <f t="shared" si="11"/>
        <v>R51S8</v>
      </c>
      <c r="F101" s="118">
        <f t="shared" si="9"/>
        <v>2921</v>
      </c>
      <c r="G101" s="118">
        <f t="shared" si="10"/>
        <v>2990</v>
      </c>
      <c r="H101" s="111">
        <f t="shared" si="12"/>
        <v>0.10299999999999999</v>
      </c>
      <c r="I101" s="118">
        <f t="shared" si="13"/>
        <v>0.51700000000000002</v>
      </c>
      <c r="J101" s="118">
        <f t="shared" si="14"/>
        <v>0.14913855756487537</v>
      </c>
      <c r="K101" s="122">
        <f t="shared" si="15"/>
        <v>46.782000000000004</v>
      </c>
      <c r="M101" s="118" t="str">
        <f t="shared" si="16"/>
        <v>R41S7</v>
      </c>
      <c r="N101" t="s">
        <v>206</v>
      </c>
      <c r="O101">
        <v>7</v>
      </c>
      <c r="P101">
        <v>3112</v>
      </c>
      <c r="Q101">
        <v>3185</v>
      </c>
      <c r="T101">
        <v>0.3055473972602748</v>
      </c>
      <c r="U101">
        <v>22.973099999999999</v>
      </c>
      <c r="V101" s="34" t="s">
        <v>70</v>
      </c>
      <c r="W101" s="14">
        <v>8</v>
      </c>
      <c r="X101" s="122">
        <f t="shared" si="17"/>
        <v>51.7</v>
      </c>
      <c r="Y101" s="111">
        <v>0.10299999999999999</v>
      </c>
      <c r="Z101">
        <v>0.51700000000000002</v>
      </c>
      <c r="AA101">
        <v>0.14913855756487537</v>
      </c>
      <c r="AB101" s="124">
        <v>0.55354000000000003</v>
      </c>
      <c r="AC101" s="124">
        <v>9861.2590606194626</v>
      </c>
      <c r="AD101" s="124">
        <v>6609.4219446902644</v>
      </c>
      <c r="AE101" s="124">
        <v>3.3661022123893818</v>
      </c>
      <c r="AF101" s="124">
        <v>1984.160034513274</v>
      </c>
      <c r="AG101" s="124">
        <v>5.7022519999999979E-2</v>
      </c>
    </row>
    <row r="102" spans="1:33" x14ac:dyDescent="0.35">
      <c r="A102" s="34" t="s">
        <v>70</v>
      </c>
      <c r="B102" s="14">
        <v>7</v>
      </c>
      <c r="C102" s="8" t="s">
        <v>44</v>
      </c>
      <c r="D102" s="14">
        <v>3</v>
      </c>
      <c r="E102" s="118" t="str">
        <f t="shared" si="11"/>
        <v>R51S7</v>
      </c>
      <c r="F102" s="118">
        <f t="shared" si="9"/>
        <v>3042</v>
      </c>
      <c r="G102" s="118">
        <f t="shared" si="10"/>
        <v>3096</v>
      </c>
      <c r="H102" s="111">
        <f t="shared" si="12"/>
        <v>8.7999999999999995E-2</v>
      </c>
      <c r="I102" s="118">
        <f t="shared" si="13"/>
        <v>0.54700000000000004</v>
      </c>
      <c r="J102" s="118">
        <f t="shared" si="14"/>
        <v>0.13874230430958662</v>
      </c>
      <c r="K102" s="122">
        <f t="shared" si="15"/>
        <v>40.932000000000002</v>
      </c>
      <c r="M102" s="118" t="str">
        <f t="shared" si="16"/>
        <v>R41S6</v>
      </c>
      <c r="N102" t="s">
        <v>206</v>
      </c>
      <c r="O102">
        <v>6</v>
      </c>
      <c r="P102">
        <v>3208</v>
      </c>
      <c r="Q102">
        <v>3263</v>
      </c>
      <c r="T102">
        <v>0.43798836363636129</v>
      </c>
      <c r="U102">
        <v>23.842500000000001</v>
      </c>
      <c r="V102" s="34" t="s">
        <v>70</v>
      </c>
      <c r="W102" s="14">
        <v>7</v>
      </c>
      <c r="X102" s="122">
        <f t="shared" si="17"/>
        <v>54.7</v>
      </c>
      <c r="Y102" s="111">
        <v>8.7999999999999995E-2</v>
      </c>
      <c r="Z102">
        <v>0.54700000000000004</v>
      </c>
      <c r="AA102">
        <v>0.13874230430958662</v>
      </c>
      <c r="AB102" s="124">
        <v>0.47699090909090919</v>
      </c>
      <c r="AC102" s="124">
        <v>10316.342536158199</v>
      </c>
      <c r="AD102" s="124">
        <v>6632.2226542372882</v>
      </c>
      <c r="AE102" s="124">
        <v>3.853117514124297</v>
      </c>
      <c r="AF102" s="124">
        <v>1805.722328813559</v>
      </c>
      <c r="AG102" s="124">
        <v>0.12515595454545461</v>
      </c>
    </row>
    <row r="103" spans="1:33" x14ac:dyDescent="0.35">
      <c r="A103" s="34" t="s">
        <v>70</v>
      </c>
      <c r="B103" s="14">
        <v>7</v>
      </c>
      <c r="C103" s="8" t="s">
        <v>44</v>
      </c>
      <c r="D103" s="14">
        <v>2</v>
      </c>
      <c r="E103" s="118" t="str">
        <f t="shared" si="11"/>
        <v>R51S7</v>
      </c>
      <c r="F103" s="118">
        <f t="shared" si="9"/>
        <v>3042</v>
      </c>
      <c r="G103" s="118">
        <f t="shared" si="10"/>
        <v>3096</v>
      </c>
      <c r="H103" s="111">
        <f t="shared" si="12"/>
        <v>8.7999999999999995E-2</v>
      </c>
      <c r="I103" s="118">
        <f t="shared" si="13"/>
        <v>0.54700000000000004</v>
      </c>
      <c r="J103" s="118">
        <f t="shared" si="14"/>
        <v>0.13874230430958662</v>
      </c>
      <c r="K103" s="122">
        <f t="shared" si="15"/>
        <v>40.932000000000002</v>
      </c>
      <c r="M103" s="118" t="str">
        <f t="shared" si="16"/>
        <v>R41S5</v>
      </c>
      <c r="N103" t="s">
        <v>206</v>
      </c>
      <c r="O103">
        <v>5</v>
      </c>
      <c r="P103">
        <v>3273</v>
      </c>
      <c r="Q103">
        <v>3315</v>
      </c>
      <c r="T103">
        <v>0.28527238095237895</v>
      </c>
      <c r="U103">
        <v>38.753399999999999</v>
      </c>
      <c r="V103" s="34" t="s">
        <v>70</v>
      </c>
      <c r="W103" s="14">
        <v>7</v>
      </c>
      <c r="X103" s="122">
        <f t="shared" si="17"/>
        <v>54.7</v>
      </c>
      <c r="Y103" s="111">
        <v>8.7999999999999995E-2</v>
      </c>
      <c r="Z103">
        <v>0.54700000000000004</v>
      </c>
      <c r="AA103">
        <v>0.13874230430958662</v>
      </c>
      <c r="AB103" s="124">
        <v>0.47699090909090919</v>
      </c>
      <c r="AC103" s="124">
        <v>10316.342536158199</v>
      </c>
      <c r="AD103" s="124">
        <v>6632.2226542372882</v>
      </c>
      <c r="AE103" s="124">
        <v>3.853117514124297</v>
      </c>
      <c r="AF103" s="124">
        <v>1805.722328813559</v>
      </c>
      <c r="AG103" s="124">
        <v>0.12515595454545461</v>
      </c>
    </row>
    <row r="104" spans="1:33" x14ac:dyDescent="0.35">
      <c r="A104" s="34" t="s">
        <v>70</v>
      </c>
      <c r="B104" s="14">
        <v>7</v>
      </c>
      <c r="C104" s="8" t="s">
        <v>44</v>
      </c>
      <c r="D104" s="14">
        <v>1</v>
      </c>
      <c r="E104" s="118" t="str">
        <f t="shared" si="11"/>
        <v>R51S7</v>
      </c>
      <c r="F104" s="118">
        <f t="shared" si="9"/>
        <v>3042</v>
      </c>
      <c r="G104" s="118">
        <f t="shared" si="10"/>
        <v>3096</v>
      </c>
      <c r="H104" s="111">
        <f t="shared" si="12"/>
        <v>8.7999999999999995E-2</v>
      </c>
      <c r="I104" s="118">
        <f t="shared" si="13"/>
        <v>0.54700000000000004</v>
      </c>
      <c r="J104" s="118">
        <f t="shared" si="14"/>
        <v>0.13874230430958662</v>
      </c>
      <c r="K104" s="122">
        <f t="shared" si="15"/>
        <v>40.932000000000002</v>
      </c>
      <c r="M104" s="118" t="str">
        <f t="shared" si="16"/>
        <v>R41S4</v>
      </c>
      <c r="N104" t="s">
        <v>206</v>
      </c>
      <c r="O104">
        <v>4</v>
      </c>
      <c r="P104">
        <v>3368</v>
      </c>
      <c r="Q104">
        <v>3418</v>
      </c>
      <c r="T104">
        <v>0.18430780000000144</v>
      </c>
      <c r="U104">
        <v>34.03</v>
      </c>
      <c r="V104" s="34" t="s">
        <v>70</v>
      </c>
      <c r="W104" s="14">
        <v>7</v>
      </c>
      <c r="X104" s="122">
        <f t="shared" si="17"/>
        <v>54.7</v>
      </c>
      <c r="Y104" s="111">
        <v>8.7999999999999995E-2</v>
      </c>
      <c r="Z104">
        <v>0.54700000000000004</v>
      </c>
      <c r="AA104">
        <v>0.13874230430958662</v>
      </c>
      <c r="AB104" s="124">
        <v>0.47699090909090919</v>
      </c>
      <c r="AC104" s="124">
        <v>10316.342536158199</v>
      </c>
      <c r="AD104" s="124">
        <v>6632.2226542372882</v>
      </c>
      <c r="AE104" s="124">
        <v>3.853117514124297</v>
      </c>
      <c r="AF104" s="124">
        <v>1805.722328813559</v>
      </c>
      <c r="AG104" s="124">
        <v>0.12515595454545461</v>
      </c>
    </row>
    <row r="105" spans="1:33" x14ac:dyDescent="0.35">
      <c r="A105" s="34" t="s">
        <v>70</v>
      </c>
      <c r="B105" s="14">
        <v>6</v>
      </c>
      <c r="C105" s="8" t="s">
        <v>44</v>
      </c>
      <c r="D105" s="14">
        <v>3</v>
      </c>
      <c r="E105" s="118" t="str">
        <f t="shared" si="11"/>
        <v>R51S6</v>
      </c>
      <c r="F105" s="118">
        <f t="shared" si="9"/>
        <v>3106</v>
      </c>
      <c r="G105" s="118">
        <f t="shared" si="10"/>
        <v>3189</v>
      </c>
      <c r="H105" s="111">
        <f t="shared" si="12"/>
        <v>0.111</v>
      </c>
      <c r="I105" s="118">
        <f t="shared" si="13"/>
        <v>0.48099999999999998</v>
      </c>
      <c r="J105" s="118">
        <f t="shared" si="14"/>
        <v>0.18553136312064403</v>
      </c>
      <c r="K105" s="122">
        <f t="shared" si="15"/>
        <v>37.018000000000001</v>
      </c>
      <c r="M105" s="118" t="str">
        <f t="shared" si="16"/>
        <v>R41S3</v>
      </c>
      <c r="N105" t="s">
        <v>206</v>
      </c>
      <c r="O105">
        <v>3</v>
      </c>
      <c r="P105">
        <v>3423</v>
      </c>
      <c r="Q105">
        <v>3478</v>
      </c>
      <c r="T105">
        <v>0.16196727272727271</v>
      </c>
      <c r="U105">
        <v>40.793500000000002</v>
      </c>
      <c r="V105" s="34" t="s">
        <v>70</v>
      </c>
      <c r="W105" s="14">
        <v>6</v>
      </c>
      <c r="X105" s="122">
        <f t="shared" si="17"/>
        <v>48.1</v>
      </c>
      <c r="Y105" s="111">
        <v>0.111</v>
      </c>
      <c r="Z105">
        <v>0.48099999999999998</v>
      </c>
      <c r="AA105">
        <v>0.18553136312064403</v>
      </c>
      <c r="AB105" s="124">
        <v>0.55094042553191491</v>
      </c>
      <c r="AC105" s="124">
        <v>10620.7676577206</v>
      </c>
      <c r="AD105" s="124">
        <v>6892.7933345588253</v>
      </c>
      <c r="AE105" s="124">
        <v>4.2023308823529453</v>
      </c>
      <c r="AF105" s="124">
        <v>2052.5191386029419</v>
      </c>
      <c r="AG105" s="124">
        <v>0.1171112765957447</v>
      </c>
    </row>
    <row r="106" spans="1:33" x14ac:dyDescent="0.35">
      <c r="A106" s="34" t="s">
        <v>70</v>
      </c>
      <c r="B106" s="14">
        <v>6</v>
      </c>
      <c r="C106" s="8" t="s">
        <v>44</v>
      </c>
      <c r="D106" s="14">
        <v>2</v>
      </c>
      <c r="E106" s="118" t="str">
        <f t="shared" si="11"/>
        <v>R51S6</v>
      </c>
      <c r="F106" s="118">
        <f t="shared" si="9"/>
        <v>3106</v>
      </c>
      <c r="G106" s="118">
        <f t="shared" si="10"/>
        <v>3189</v>
      </c>
      <c r="H106" s="111">
        <f t="shared" si="12"/>
        <v>0.111</v>
      </c>
      <c r="I106" s="118">
        <f t="shared" si="13"/>
        <v>0.48099999999999998</v>
      </c>
      <c r="J106" s="118">
        <f t="shared" si="14"/>
        <v>0.18553136312064403</v>
      </c>
      <c r="K106" s="122">
        <f t="shared" si="15"/>
        <v>37.018000000000001</v>
      </c>
      <c r="M106" s="118" t="str">
        <f t="shared" si="16"/>
        <v>R41S2</v>
      </c>
      <c r="N106" t="s">
        <v>206</v>
      </c>
      <c r="O106">
        <v>2</v>
      </c>
      <c r="P106">
        <v>3480</v>
      </c>
      <c r="Q106">
        <v>3540</v>
      </c>
      <c r="T106">
        <v>0.16153483333333304</v>
      </c>
      <c r="U106">
        <v>51.851999999999997</v>
      </c>
      <c r="V106" s="34" t="s">
        <v>70</v>
      </c>
      <c r="W106" s="14">
        <v>6</v>
      </c>
      <c r="X106" s="122">
        <f t="shared" si="17"/>
        <v>48.1</v>
      </c>
      <c r="Y106" s="111">
        <v>0.111</v>
      </c>
      <c r="Z106">
        <v>0.48099999999999998</v>
      </c>
      <c r="AA106">
        <v>0.18553136312064403</v>
      </c>
      <c r="AB106" s="124">
        <v>0.55094042553191491</v>
      </c>
      <c r="AC106" s="124">
        <v>10620.7676577206</v>
      </c>
      <c r="AD106" s="124">
        <v>6892.7933345588253</v>
      </c>
      <c r="AE106" s="124">
        <v>4.2023308823529453</v>
      </c>
      <c r="AF106" s="124">
        <v>2052.5191386029419</v>
      </c>
      <c r="AG106" s="124">
        <v>0.1171112765957447</v>
      </c>
    </row>
    <row r="107" spans="1:33" x14ac:dyDescent="0.35">
      <c r="A107" s="34" t="s">
        <v>70</v>
      </c>
      <c r="B107" s="14">
        <v>6</v>
      </c>
      <c r="C107" s="8" t="s">
        <v>44</v>
      </c>
      <c r="D107" s="14">
        <v>1</v>
      </c>
      <c r="E107" s="118" t="str">
        <f t="shared" si="11"/>
        <v>R51S6</v>
      </c>
      <c r="F107" s="118">
        <f t="shared" si="9"/>
        <v>3106</v>
      </c>
      <c r="G107" s="118">
        <f t="shared" si="10"/>
        <v>3189</v>
      </c>
      <c r="H107" s="111">
        <f t="shared" si="12"/>
        <v>0.111</v>
      </c>
      <c r="I107" s="118">
        <f t="shared" si="13"/>
        <v>0.48099999999999998</v>
      </c>
      <c r="J107" s="118">
        <f t="shared" si="14"/>
        <v>0.18553136312064403</v>
      </c>
      <c r="K107" s="122">
        <f t="shared" si="15"/>
        <v>37.018000000000001</v>
      </c>
      <c r="M107" s="118" t="str">
        <f t="shared" si="16"/>
        <v>R41S1</v>
      </c>
      <c r="N107" t="s">
        <v>206</v>
      </c>
      <c r="O107">
        <v>1</v>
      </c>
      <c r="P107">
        <v>3610</v>
      </c>
      <c r="Q107">
        <v>3667</v>
      </c>
      <c r="T107">
        <v>2.8130526315789519E-2</v>
      </c>
      <c r="U107">
        <v>49.074719999999999</v>
      </c>
      <c r="V107" s="34" t="s">
        <v>70</v>
      </c>
      <c r="W107" s="14">
        <v>6</v>
      </c>
      <c r="X107" s="122">
        <f t="shared" si="17"/>
        <v>48.1</v>
      </c>
      <c r="Y107" s="111">
        <v>0.111</v>
      </c>
      <c r="Z107">
        <v>0.48099999999999998</v>
      </c>
      <c r="AA107">
        <v>0.18553136312064403</v>
      </c>
      <c r="AB107" s="124">
        <v>0.55094042553191491</v>
      </c>
      <c r="AC107" s="124">
        <v>10620.7676577206</v>
      </c>
      <c r="AD107" s="124">
        <v>6892.7933345588253</v>
      </c>
      <c r="AE107" s="124">
        <v>4.2023308823529453</v>
      </c>
      <c r="AF107" s="124">
        <v>2052.5191386029419</v>
      </c>
      <c r="AG107" s="124">
        <v>0.1171112765957447</v>
      </c>
    </row>
    <row r="108" spans="1:33" x14ac:dyDescent="0.35">
      <c r="A108" s="34" t="s">
        <v>70</v>
      </c>
      <c r="B108" s="14">
        <v>5</v>
      </c>
      <c r="C108" s="8" t="s">
        <v>44</v>
      </c>
      <c r="D108" s="14">
        <v>3</v>
      </c>
      <c r="E108" s="118" t="str">
        <f t="shared" si="11"/>
        <v>R51S5</v>
      </c>
      <c r="F108" s="118">
        <f t="shared" si="9"/>
        <v>3205</v>
      </c>
      <c r="G108" s="118">
        <f t="shared" si="10"/>
        <v>3258</v>
      </c>
      <c r="H108" s="111">
        <f t="shared" si="12"/>
        <v>9.2999999999999999E-2</v>
      </c>
      <c r="I108" s="118">
        <f t="shared" si="13"/>
        <v>0.56100000000000005</v>
      </c>
      <c r="J108" s="118">
        <f t="shared" si="14"/>
        <v>0.12966126875649978</v>
      </c>
      <c r="K108" s="122">
        <f t="shared" si="15"/>
        <v>26.923999999999999</v>
      </c>
      <c r="M108" s="118" t="str">
        <f t="shared" si="16"/>
        <v>R42S4</v>
      </c>
      <c r="N108" t="s">
        <v>207</v>
      </c>
      <c r="O108">
        <v>4</v>
      </c>
      <c r="P108">
        <v>3230</v>
      </c>
      <c r="Q108">
        <v>3290</v>
      </c>
      <c r="R108">
        <v>0.112</v>
      </c>
      <c r="S108">
        <v>0.61699999999999999</v>
      </c>
      <c r="T108">
        <v>0.29982638888888891</v>
      </c>
      <c r="U108">
        <v>11.52</v>
      </c>
      <c r="V108" s="34" t="s">
        <v>70</v>
      </c>
      <c r="W108" s="14">
        <v>5</v>
      </c>
      <c r="X108" s="122">
        <f t="shared" si="17"/>
        <v>56.100000000000009</v>
      </c>
      <c r="Y108" s="111">
        <v>9.2999999999999999E-2</v>
      </c>
      <c r="Z108">
        <v>0.56100000000000005</v>
      </c>
      <c r="AA108">
        <v>0.12966126875649978</v>
      </c>
      <c r="AB108" s="124">
        <v>0.67535238095238104</v>
      </c>
      <c r="AC108" s="124">
        <v>10954.329502873559</v>
      </c>
      <c r="AD108" s="124">
        <v>7061.5770212643693</v>
      </c>
      <c r="AE108" s="124">
        <v>4.6458988505747101</v>
      </c>
      <c r="AF108" s="124">
        <v>1963.247390804599</v>
      </c>
      <c r="AG108" s="124">
        <v>6.8410428571428566E-2</v>
      </c>
    </row>
    <row r="109" spans="1:33" x14ac:dyDescent="0.35">
      <c r="A109" s="34" t="s">
        <v>70</v>
      </c>
      <c r="B109" s="14">
        <v>5</v>
      </c>
      <c r="C109" s="8" t="s">
        <v>44</v>
      </c>
      <c r="D109" s="14">
        <v>2</v>
      </c>
      <c r="E109" s="118" t="str">
        <f t="shared" si="11"/>
        <v>R51S5</v>
      </c>
      <c r="F109" s="118">
        <f t="shared" si="9"/>
        <v>3205</v>
      </c>
      <c r="G109" s="118">
        <f t="shared" si="10"/>
        <v>3258</v>
      </c>
      <c r="H109" s="111">
        <f t="shared" si="12"/>
        <v>9.2999999999999999E-2</v>
      </c>
      <c r="I109" s="118">
        <f t="shared" si="13"/>
        <v>0.56100000000000005</v>
      </c>
      <c r="J109" s="118">
        <f t="shared" si="14"/>
        <v>0.12966126875649978</v>
      </c>
      <c r="K109" s="122">
        <f t="shared" si="15"/>
        <v>26.923999999999999</v>
      </c>
      <c r="M109" s="118" t="str">
        <f t="shared" si="16"/>
        <v>R42S3</v>
      </c>
      <c r="N109" t="s">
        <v>207</v>
      </c>
      <c r="O109">
        <v>3</v>
      </c>
      <c r="P109">
        <v>3350</v>
      </c>
      <c r="Q109">
        <v>3422</v>
      </c>
      <c r="R109">
        <v>0.127</v>
      </c>
      <c r="S109">
        <v>0.56000000000000005</v>
      </c>
      <c r="T109">
        <v>0.26789037781500097</v>
      </c>
      <c r="U109">
        <v>42.983999999999995</v>
      </c>
      <c r="V109" s="34" t="s">
        <v>70</v>
      </c>
      <c r="W109" s="14">
        <v>5</v>
      </c>
      <c r="X109" s="122">
        <f t="shared" si="17"/>
        <v>56.100000000000009</v>
      </c>
      <c r="Y109" s="111">
        <v>9.2999999999999999E-2</v>
      </c>
      <c r="Z109">
        <v>0.56100000000000005</v>
      </c>
      <c r="AA109">
        <v>0.12966126875649978</v>
      </c>
      <c r="AB109" s="124">
        <v>0.67535238095238104</v>
      </c>
      <c r="AC109" s="124">
        <v>10954.329502873559</v>
      </c>
      <c r="AD109" s="124">
        <v>7061.5770212643693</v>
      </c>
      <c r="AE109" s="124">
        <v>4.6458988505747101</v>
      </c>
      <c r="AF109" s="124">
        <v>1963.247390804599</v>
      </c>
      <c r="AG109" s="124">
        <v>6.8410428571428566E-2</v>
      </c>
    </row>
    <row r="110" spans="1:33" x14ac:dyDescent="0.35">
      <c r="A110" s="34" t="s">
        <v>70</v>
      </c>
      <c r="B110" s="14">
        <v>5</v>
      </c>
      <c r="C110" s="8" t="s">
        <v>44</v>
      </c>
      <c r="D110" s="14">
        <v>1</v>
      </c>
      <c r="E110" s="118" t="str">
        <f t="shared" si="11"/>
        <v>R51S5</v>
      </c>
      <c r="F110" s="118">
        <f t="shared" si="9"/>
        <v>3205</v>
      </c>
      <c r="G110" s="118">
        <f t="shared" si="10"/>
        <v>3258</v>
      </c>
      <c r="H110" s="111">
        <f t="shared" si="12"/>
        <v>9.2999999999999999E-2</v>
      </c>
      <c r="I110" s="118">
        <f t="shared" si="13"/>
        <v>0.56100000000000005</v>
      </c>
      <c r="J110" s="118">
        <f t="shared" si="14"/>
        <v>0.12966126875649978</v>
      </c>
      <c r="K110" s="122">
        <f t="shared" si="15"/>
        <v>26.923999999999999</v>
      </c>
      <c r="M110" s="118" t="str">
        <f t="shared" si="16"/>
        <v>R42S2</v>
      </c>
      <c r="N110" t="s">
        <v>207</v>
      </c>
      <c r="O110">
        <v>2</v>
      </c>
      <c r="P110">
        <v>3450</v>
      </c>
      <c r="Q110">
        <v>3528</v>
      </c>
      <c r="R110">
        <v>0.123</v>
      </c>
      <c r="S110">
        <v>0.45700000000000002</v>
      </c>
      <c r="T110">
        <v>0.18637521898391465</v>
      </c>
      <c r="U110">
        <v>25.116</v>
      </c>
      <c r="V110" s="34" t="s">
        <v>70</v>
      </c>
      <c r="W110" s="14">
        <v>5</v>
      </c>
      <c r="X110" s="122">
        <f t="shared" si="17"/>
        <v>56.100000000000009</v>
      </c>
      <c r="Y110" s="111">
        <v>9.2999999999999999E-2</v>
      </c>
      <c r="Z110">
        <v>0.56100000000000005</v>
      </c>
      <c r="AA110">
        <v>0.12966126875649978</v>
      </c>
      <c r="AB110" s="124">
        <v>0.67535238095238104</v>
      </c>
      <c r="AC110" s="124">
        <v>10954.329502873559</v>
      </c>
      <c r="AD110" s="124">
        <v>7061.5770212643693</v>
      </c>
      <c r="AE110" s="124">
        <v>4.6458988505747101</v>
      </c>
      <c r="AF110" s="124">
        <v>1963.247390804599</v>
      </c>
      <c r="AG110" s="124">
        <v>6.8410428571428566E-2</v>
      </c>
    </row>
    <row r="111" spans="1:33" x14ac:dyDescent="0.35">
      <c r="A111" s="34" t="s">
        <v>70</v>
      </c>
      <c r="B111" s="14">
        <v>4</v>
      </c>
      <c r="C111" s="8" t="s">
        <v>44</v>
      </c>
      <c r="D111" s="14">
        <v>2</v>
      </c>
      <c r="E111" s="118" t="str">
        <f t="shared" si="11"/>
        <v>R51S4</v>
      </c>
      <c r="F111" s="118">
        <f t="shared" si="9"/>
        <v>3279</v>
      </c>
      <c r="G111" s="118">
        <f t="shared" si="10"/>
        <v>3323</v>
      </c>
      <c r="H111" s="111">
        <f t="shared" si="12"/>
        <v>0.09</v>
      </c>
      <c r="I111" s="118">
        <f t="shared" si="13"/>
        <v>0.57399999999999995</v>
      </c>
      <c r="J111" s="118">
        <f t="shared" si="14"/>
        <v>0.128296082370668</v>
      </c>
      <c r="K111" s="122">
        <f t="shared" si="15"/>
        <v>31.855999999999998</v>
      </c>
      <c r="M111" s="118" t="str">
        <f t="shared" si="16"/>
        <v>R42S1</v>
      </c>
      <c r="N111" t="s">
        <v>207</v>
      </c>
      <c r="O111">
        <v>1</v>
      </c>
      <c r="P111">
        <v>3600</v>
      </c>
      <c r="Q111">
        <v>3673</v>
      </c>
      <c r="R111">
        <v>0.107</v>
      </c>
      <c r="S111">
        <v>0.50800000000000001</v>
      </c>
      <c r="T111">
        <v>0.15409977626879148</v>
      </c>
      <c r="U111">
        <v>25.476999999999997</v>
      </c>
      <c r="V111" s="34" t="s">
        <v>70</v>
      </c>
      <c r="W111" s="14">
        <v>4</v>
      </c>
      <c r="X111" s="122">
        <f t="shared" si="17"/>
        <v>57.4</v>
      </c>
      <c r="Y111" s="111">
        <v>0.09</v>
      </c>
      <c r="Z111">
        <v>0.57399999999999995</v>
      </c>
      <c r="AA111">
        <v>0.128296082370668</v>
      </c>
      <c r="AB111" s="124">
        <v>0.5704555555555556</v>
      </c>
      <c r="AC111" s="124">
        <v>11227.44235517241</v>
      </c>
      <c r="AD111" s="124">
        <v>7266.4537827586228</v>
      </c>
      <c r="AE111" s="124">
        <v>4.4423393103448294</v>
      </c>
      <c r="AF111" s="124">
        <v>1868.715795862068</v>
      </c>
      <c r="AG111" s="124">
        <v>7.7619333333333332E-2</v>
      </c>
    </row>
    <row r="112" spans="1:33" x14ac:dyDescent="0.35">
      <c r="A112" s="34" t="s">
        <v>70</v>
      </c>
      <c r="B112" s="14">
        <v>4</v>
      </c>
      <c r="C112" s="8" t="s">
        <v>44</v>
      </c>
      <c r="D112" s="14">
        <v>1</v>
      </c>
      <c r="E112" s="118" t="str">
        <f t="shared" si="11"/>
        <v>R51S4</v>
      </c>
      <c r="F112" s="118">
        <f t="shared" si="9"/>
        <v>3279</v>
      </c>
      <c r="G112" s="118">
        <f t="shared" si="10"/>
        <v>3323</v>
      </c>
      <c r="H112" s="111">
        <f t="shared" si="12"/>
        <v>0.09</v>
      </c>
      <c r="I112" s="118">
        <f t="shared" si="13"/>
        <v>0.57399999999999995</v>
      </c>
      <c r="J112" s="118">
        <f t="shared" si="14"/>
        <v>0.128296082370668</v>
      </c>
      <c r="K112" s="122">
        <f t="shared" si="15"/>
        <v>31.855999999999998</v>
      </c>
      <c r="M112" s="118" t="str">
        <f t="shared" si="16"/>
        <v>R54S1</v>
      </c>
      <c r="N112" t="s">
        <v>208</v>
      </c>
      <c r="O112">
        <v>1</v>
      </c>
      <c r="P112">
        <v>3380</v>
      </c>
      <c r="Q112">
        <v>3410</v>
      </c>
      <c r="R112">
        <v>8.5000000000000006E-2</v>
      </c>
      <c r="S112">
        <v>0.59799999999999998</v>
      </c>
      <c r="T112">
        <v>0.11042471042471043</v>
      </c>
      <c r="U112">
        <v>12.95</v>
      </c>
      <c r="V112" s="34" t="s">
        <v>70</v>
      </c>
      <c r="W112" s="14">
        <v>4</v>
      </c>
      <c r="X112" s="122">
        <f t="shared" si="17"/>
        <v>57.4</v>
      </c>
      <c r="Y112" s="111">
        <v>0.09</v>
      </c>
      <c r="Z112">
        <v>0.57399999999999995</v>
      </c>
      <c r="AA112">
        <v>0.128296082370668</v>
      </c>
      <c r="AB112" s="124">
        <v>0.5704555555555556</v>
      </c>
      <c r="AC112" s="124">
        <v>11227.44235517241</v>
      </c>
      <c r="AD112" s="124">
        <v>7266.4537827586228</v>
      </c>
      <c r="AE112" s="124">
        <v>4.4423393103448294</v>
      </c>
      <c r="AF112" s="124">
        <v>1868.715795862068</v>
      </c>
      <c r="AG112" s="124">
        <v>7.7619333333333332E-2</v>
      </c>
    </row>
    <row r="113" spans="1:33" x14ac:dyDescent="0.35">
      <c r="A113" s="34" t="s">
        <v>70</v>
      </c>
      <c r="B113" s="14">
        <v>3</v>
      </c>
      <c r="C113" s="8" t="s">
        <v>44</v>
      </c>
      <c r="D113" s="14">
        <v>2</v>
      </c>
      <c r="E113" s="118" t="str">
        <f t="shared" si="11"/>
        <v>R51S3</v>
      </c>
      <c r="F113" s="118">
        <f t="shared" si="9"/>
        <v>3349</v>
      </c>
      <c r="G113" s="118">
        <f t="shared" si="10"/>
        <v>3374</v>
      </c>
      <c r="H113" s="111">
        <f t="shared" si="12"/>
        <v>7.3999999999999996E-2</v>
      </c>
      <c r="I113" s="118">
        <f t="shared" si="13"/>
        <v>0.67900000000000005</v>
      </c>
      <c r="J113" s="118">
        <f t="shared" si="14"/>
        <v>8.0812772133526861E-2</v>
      </c>
      <c r="K113" s="122">
        <f t="shared" si="15"/>
        <v>17.224999999999998</v>
      </c>
      <c r="M113" s="118" t="str">
        <f t="shared" si="16"/>
        <v>R54S2</v>
      </c>
      <c r="N113" t="s">
        <v>208</v>
      </c>
      <c r="O113">
        <v>2</v>
      </c>
      <c r="P113">
        <v>3290</v>
      </c>
      <c r="Q113">
        <v>3330</v>
      </c>
      <c r="R113">
        <v>0.13</v>
      </c>
      <c r="S113">
        <v>0.433</v>
      </c>
      <c r="T113">
        <v>0.2134099616858238</v>
      </c>
      <c r="U113">
        <v>20.88</v>
      </c>
      <c r="V113" s="34" t="s">
        <v>70</v>
      </c>
      <c r="W113" s="14">
        <v>3</v>
      </c>
      <c r="X113" s="122">
        <f t="shared" si="17"/>
        <v>67.900000000000006</v>
      </c>
      <c r="Y113" s="111">
        <v>7.3999999999999996E-2</v>
      </c>
      <c r="Z113">
        <v>0.67900000000000005</v>
      </c>
      <c r="AA113">
        <v>8.0812772133526861E-2</v>
      </c>
      <c r="AB113" s="124">
        <v>0.62429999999999997</v>
      </c>
      <c r="AC113" s="124">
        <v>11485.546946341459</v>
      </c>
      <c r="AD113" s="124">
        <v>7070.0148073170694</v>
      </c>
      <c r="AE113" s="124">
        <v>4.4126378048780479</v>
      </c>
      <c r="AF113" s="124">
        <v>2016.487756097561</v>
      </c>
      <c r="AG113" s="124">
        <v>6.5008499999999997E-2</v>
      </c>
    </row>
    <row r="114" spans="1:33" x14ac:dyDescent="0.35">
      <c r="A114" s="34" t="s">
        <v>70</v>
      </c>
      <c r="B114" s="14">
        <v>3</v>
      </c>
      <c r="C114" s="8" t="s">
        <v>44</v>
      </c>
      <c r="D114" s="14">
        <v>1</v>
      </c>
      <c r="E114" s="118" t="str">
        <f t="shared" si="11"/>
        <v>R51S3</v>
      </c>
      <c r="F114" s="118">
        <f t="shared" si="9"/>
        <v>3349</v>
      </c>
      <c r="G114" s="118">
        <f t="shared" si="10"/>
        <v>3374</v>
      </c>
      <c r="H114" s="111">
        <f t="shared" si="12"/>
        <v>7.3999999999999996E-2</v>
      </c>
      <c r="I114" s="118">
        <f t="shared" si="13"/>
        <v>0.67900000000000005</v>
      </c>
      <c r="J114" s="118">
        <f t="shared" si="14"/>
        <v>8.0812772133526861E-2</v>
      </c>
      <c r="K114" s="122">
        <f t="shared" si="15"/>
        <v>17.224999999999998</v>
      </c>
      <c r="M114" s="118" t="str">
        <f t="shared" si="16"/>
        <v>R54S3</v>
      </c>
      <c r="N114" t="s">
        <v>208</v>
      </c>
      <c r="O114">
        <v>3</v>
      </c>
      <c r="P114">
        <v>3202</v>
      </c>
      <c r="Q114">
        <v>3240</v>
      </c>
      <c r="R114">
        <v>0.109</v>
      </c>
      <c r="S114">
        <v>0.501</v>
      </c>
      <c r="T114">
        <v>0.16392785571142282</v>
      </c>
      <c r="U114">
        <v>19.96</v>
      </c>
      <c r="V114" s="34" t="s">
        <v>70</v>
      </c>
      <c r="W114" s="14">
        <v>3</v>
      </c>
      <c r="X114" s="122">
        <f t="shared" si="17"/>
        <v>67.900000000000006</v>
      </c>
      <c r="Y114" s="111">
        <v>7.3999999999999996E-2</v>
      </c>
      <c r="Z114">
        <v>0.67900000000000005</v>
      </c>
      <c r="AA114">
        <v>8.0812772133526861E-2</v>
      </c>
      <c r="AB114" s="124">
        <v>0.62429999999999997</v>
      </c>
      <c r="AC114" s="124">
        <v>11485.546946341459</v>
      </c>
      <c r="AD114" s="124">
        <v>7070.0148073170694</v>
      </c>
      <c r="AE114" s="124">
        <v>4.4126378048780479</v>
      </c>
      <c r="AF114" s="124">
        <v>2016.487756097561</v>
      </c>
      <c r="AG114" s="124">
        <v>6.5008499999999997E-2</v>
      </c>
    </row>
    <row r="115" spans="1:33" x14ac:dyDescent="0.35">
      <c r="A115" s="34" t="s">
        <v>70</v>
      </c>
      <c r="B115" s="14">
        <v>2</v>
      </c>
      <c r="C115" s="8" t="s">
        <v>44</v>
      </c>
      <c r="D115" s="14">
        <v>3</v>
      </c>
      <c r="E115" s="118" t="str">
        <f t="shared" si="11"/>
        <v>R51S2</v>
      </c>
      <c r="F115" s="118">
        <f t="shared" si="9"/>
        <v>3394</v>
      </c>
      <c r="G115" s="118">
        <f t="shared" si="10"/>
        <v>3448</v>
      </c>
      <c r="H115" s="111">
        <f t="shared" si="12"/>
        <v>0.108</v>
      </c>
      <c r="I115" s="118">
        <f t="shared" si="13"/>
        <v>0.505</v>
      </c>
      <c r="J115" s="118">
        <f t="shared" si="14"/>
        <v>0.17286969120709952</v>
      </c>
      <c r="K115" s="122">
        <f t="shared" si="15"/>
        <v>44.171999999999997</v>
      </c>
      <c r="M115" s="118" t="str">
        <f t="shared" si="16"/>
        <v>R54S4</v>
      </c>
      <c r="N115" t="s">
        <v>208</v>
      </c>
      <c r="O115">
        <v>4</v>
      </c>
      <c r="P115">
        <v>3160</v>
      </c>
      <c r="Q115">
        <v>3200</v>
      </c>
      <c r="R115">
        <v>0.14399999999999999</v>
      </c>
      <c r="S115">
        <v>0.39800000000000002</v>
      </c>
      <c r="T115">
        <v>0.21657088122605367</v>
      </c>
      <c r="U115">
        <v>20.88</v>
      </c>
      <c r="V115" s="34" t="s">
        <v>70</v>
      </c>
      <c r="W115" s="14">
        <v>2</v>
      </c>
      <c r="X115" s="122">
        <f t="shared" si="17"/>
        <v>50.5</v>
      </c>
      <c r="Y115" s="111">
        <v>0.108</v>
      </c>
      <c r="Z115">
        <v>0.505</v>
      </c>
      <c r="AA115">
        <v>0.17286969120709952</v>
      </c>
      <c r="AB115" s="124">
        <v>0.49209245283018882</v>
      </c>
      <c r="AC115" s="124">
        <v>11724.9685338983</v>
      </c>
      <c r="AD115" s="124">
        <v>7192.1630542372905</v>
      </c>
      <c r="AE115" s="124">
        <v>4.7669824858757064</v>
      </c>
      <c r="AF115" s="124">
        <v>1407.97712259887</v>
      </c>
      <c r="AG115" s="124">
        <v>0.101628</v>
      </c>
    </row>
    <row r="116" spans="1:33" x14ac:dyDescent="0.35">
      <c r="A116" s="34" t="s">
        <v>70</v>
      </c>
      <c r="B116" s="14">
        <v>2</v>
      </c>
      <c r="C116" s="8" t="s">
        <v>44</v>
      </c>
      <c r="D116" s="14">
        <v>2</v>
      </c>
      <c r="E116" s="118" t="str">
        <f t="shared" si="11"/>
        <v>R51S2</v>
      </c>
      <c r="F116" s="118">
        <f t="shared" si="9"/>
        <v>3394</v>
      </c>
      <c r="G116" s="118">
        <f t="shared" si="10"/>
        <v>3448</v>
      </c>
      <c r="H116" s="111">
        <f t="shared" si="12"/>
        <v>0.108</v>
      </c>
      <c r="I116" s="118">
        <f t="shared" si="13"/>
        <v>0.505</v>
      </c>
      <c r="J116" s="118">
        <f t="shared" si="14"/>
        <v>0.17286969120709952</v>
      </c>
      <c r="K116" s="122">
        <f t="shared" si="15"/>
        <v>44.171999999999997</v>
      </c>
      <c r="M116" s="118" t="str">
        <f t="shared" si="16"/>
        <v>R54S5</v>
      </c>
      <c r="N116" t="s">
        <v>208</v>
      </c>
      <c r="O116">
        <v>5</v>
      </c>
      <c r="P116">
        <v>3090</v>
      </c>
      <c r="Q116">
        <v>3145</v>
      </c>
      <c r="R116">
        <v>0.13300000000000001</v>
      </c>
      <c r="S116">
        <v>0.42699999999999999</v>
      </c>
      <c r="T116">
        <v>0.19290921139827702</v>
      </c>
      <c r="U116">
        <v>15.09</v>
      </c>
      <c r="V116" s="34" t="s">
        <v>70</v>
      </c>
      <c r="W116" s="14">
        <v>2</v>
      </c>
      <c r="X116" s="122">
        <f t="shared" si="17"/>
        <v>50.5</v>
      </c>
      <c r="Y116" s="111">
        <v>0.108</v>
      </c>
      <c r="Z116">
        <v>0.505</v>
      </c>
      <c r="AA116">
        <v>0.17286969120709952</v>
      </c>
      <c r="AB116" s="124">
        <v>0.49209245283018882</v>
      </c>
      <c r="AC116" s="124">
        <v>11724.9685338983</v>
      </c>
      <c r="AD116" s="124">
        <v>7192.1630542372905</v>
      </c>
      <c r="AE116" s="124">
        <v>4.7669824858757064</v>
      </c>
      <c r="AF116" s="124">
        <v>1407.97712259887</v>
      </c>
      <c r="AG116" s="124">
        <v>0.101628</v>
      </c>
    </row>
    <row r="117" spans="1:33" x14ac:dyDescent="0.35">
      <c r="A117" s="34" t="s">
        <v>70</v>
      </c>
      <c r="B117" s="14">
        <v>2</v>
      </c>
      <c r="C117" s="8" t="s">
        <v>44</v>
      </c>
      <c r="D117" s="14">
        <v>1</v>
      </c>
      <c r="E117" s="118" t="str">
        <f t="shared" si="11"/>
        <v>R51S2</v>
      </c>
      <c r="F117" s="118">
        <f t="shared" si="9"/>
        <v>3394</v>
      </c>
      <c r="G117" s="118">
        <f t="shared" si="10"/>
        <v>3448</v>
      </c>
      <c r="H117" s="111">
        <f t="shared" si="12"/>
        <v>0.108</v>
      </c>
      <c r="I117" s="118">
        <f t="shared" si="13"/>
        <v>0.505</v>
      </c>
      <c r="J117" s="118">
        <f t="shared" si="14"/>
        <v>0.17286969120709952</v>
      </c>
      <c r="K117" s="122">
        <f t="shared" si="15"/>
        <v>44.171999999999997</v>
      </c>
      <c r="M117" s="118" t="str">
        <f t="shared" si="16"/>
        <v>R54S6</v>
      </c>
      <c r="N117" t="s">
        <v>208</v>
      </c>
      <c r="O117">
        <v>6</v>
      </c>
      <c r="P117">
        <v>3024</v>
      </c>
      <c r="Q117">
        <v>3080</v>
      </c>
      <c r="R117">
        <v>0.1</v>
      </c>
      <c r="S117">
        <v>0.53200000000000003</v>
      </c>
      <c r="T117">
        <v>0.12701612903225806</v>
      </c>
      <c r="U117">
        <v>27.28</v>
      </c>
      <c r="V117" s="34" t="s">
        <v>70</v>
      </c>
      <c r="W117" s="14">
        <v>2</v>
      </c>
      <c r="X117" s="122">
        <f t="shared" si="17"/>
        <v>50.5</v>
      </c>
      <c r="Y117" s="111">
        <v>0.108</v>
      </c>
      <c r="Z117">
        <v>0.505</v>
      </c>
      <c r="AA117">
        <v>0.17286969120709952</v>
      </c>
      <c r="AB117" s="124">
        <v>0.49209245283018882</v>
      </c>
      <c r="AC117" s="124">
        <v>11724.9685338983</v>
      </c>
      <c r="AD117" s="124">
        <v>7192.1630542372905</v>
      </c>
      <c r="AE117" s="124">
        <v>4.7669824858757064</v>
      </c>
      <c r="AF117" s="124">
        <v>1407.97712259887</v>
      </c>
      <c r="AG117" s="124">
        <v>0.101628</v>
      </c>
    </row>
    <row r="118" spans="1:33" x14ac:dyDescent="0.35">
      <c r="A118" s="34" t="s">
        <v>70</v>
      </c>
      <c r="B118" s="14">
        <v>1</v>
      </c>
      <c r="C118" s="8" t="s">
        <v>44</v>
      </c>
      <c r="D118" s="14">
        <v>3</v>
      </c>
      <c r="E118" s="118" t="str">
        <f t="shared" si="11"/>
        <v>R51S1</v>
      </c>
      <c r="F118" s="118">
        <f t="shared" si="9"/>
        <v>3456</v>
      </c>
      <c r="G118" s="118">
        <f t="shared" si="10"/>
        <v>3506</v>
      </c>
      <c r="H118" s="111">
        <f t="shared" si="12"/>
        <v>0.08</v>
      </c>
      <c r="I118" s="118">
        <f t="shared" si="13"/>
        <v>0.63600000000000001</v>
      </c>
      <c r="J118" s="118">
        <f t="shared" si="14"/>
        <v>8.8439306358381514E-2</v>
      </c>
      <c r="K118" s="122">
        <f t="shared" si="15"/>
        <v>34.599999999999994</v>
      </c>
      <c r="M118" s="118" t="str">
        <f t="shared" si="16"/>
        <v>R55S1</v>
      </c>
      <c r="N118" t="s">
        <v>209</v>
      </c>
      <c r="O118">
        <v>1</v>
      </c>
      <c r="P118">
        <v>3321</v>
      </c>
      <c r="Q118">
        <v>3360</v>
      </c>
      <c r="R118">
        <v>0.115</v>
      </c>
      <c r="S118">
        <v>0.48299999999999998</v>
      </c>
      <c r="T118">
        <v>0.17197948717948719</v>
      </c>
      <c r="U118">
        <v>24.375</v>
      </c>
      <c r="V118" s="34" t="s">
        <v>70</v>
      </c>
      <c r="W118" s="14">
        <v>1</v>
      </c>
      <c r="X118" s="122">
        <f t="shared" si="17"/>
        <v>63.6</v>
      </c>
      <c r="Y118" s="111">
        <v>0.08</v>
      </c>
      <c r="Z118">
        <v>0.63600000000000001</v>
      </c>
      <c r="AA118">
        <v>8.8439306358381514E-2</v>
      </c>
      <c r="AB118" s="124">
        <v>0.60149090909090919</v>
      </c>
      <c r="AC118" s="124">
        <v>11963.19741768293</v>
      </c>
      <c r="AD118" s="124">
        <v>7381.8577091463394</v>
      </c>
      <c r="AE118" s="124">
        <v>5.1250274390243904</v>
      </c>
      <c r="AF118" s="124">
        <v>1872.9577926829261</v>
      </c>
      <c r="AG118" s="124">
        <v>6.3294545454545451E-2</v>
      </c>
    </row>
    <row r="119" spans="1:33" x14ac:dyDescent="0.35">
      <c r="A119" s="34" t="s">
        <v>70</v>
      </c>
      <c r="B119" s="14">
        <v>1</v>
      </c>
      <c r="C119" s="8" t="s">
        <v>44</v>
      </c>
      <c r="D119" s="14">
        <v>2</v>
      </c>
      <c r="E119" s="118" t="str">
        <f t="shared" si="11"/>
        <v>R51S1</v>
      </c>
      <c r="F119" s="118">
        <f t="shared" si="9"/>
        <v>3456</v>
      </c>
      <c r="G119" s="118">
        <f t="shared" si="10"/>
        <v>3506</v>
      </c>
      <c r="H119" s="111">
        <f t="shared" si="12"/>
        <v>0.08</v>
      </c>
      <c r="I119" s="118">
        <f t="shared" si="13"/>
        <v>0.63600000000000001</v>
      </c>
      <c r="J119" s="118">
        <f t="shared" si="14"/>
        <v>8.8439306358381514E-2</v>
      </c>
      <c r="K119" s="122">
        <f t="shared" si="15"/>
        <v>34.599999999999994</v>
      </c>
      <c r="M119" s="118" t="str">
        <f t="shared" si="16"/>
        <v>R55S2</v>
      </c>
      <c r="N119" t="s">
        <v>209</v>
      </c>
      <c r="O119">
        <v>2</v>
      </c>
      <c r="P119">
        <v>3260</v>
      </c>
      <c r="Q119">
        <v>3320</v>
      </c>
      <c r="R119">
        <v>0.11700000000000001</v>
      </c>
      <c r="S119">
        <v>0.47499999999999998</v>
      </c>
      <c r="T119">
        <v>0.17267699115044247</v>
      </c>
      <c r="U119">
        <v>27.12</v>
      </c>
      <c r="V119" s="34" t="s">
        <v>70</v>
      </c>
      <c r="W119" s="14">
        <v>1</v>
      </c>
      <c r="X119" s="122">
        <f t="shared" si="17"/>
        <v>63.6</v>
      </c>
      <c r="Y119" s="111">
        <v>0.08</v>
      </c>
      <c r="Z119">
        <v>0.63600000000000001</v>
      </c>
      <c r="AA119">
        <v>8.8439306358381514E-2</v>
      </c>
      <c r="AB119" s="124">
        <v>0.60149090909090919</v>
      </c>
      <c r="AC119" s="124">
        <v>11963.19741768293</v>
      </c>
      <c r="AD119" s="124">
        <v>7381.8577091463394</v>
      </c>
      <c r="AE119" s="124">
        <v>5.1250274390243904</v>
      </c>
      <c r="AF119" s="124">
        <v>1872.9577926829261</v>
      </c>
      <c r="AG119" s="124">
        <v>6.3294545454545451E-2</v>
      </c>
    </row>
    <row r="120" spans="1:33" x14ac:dyDescent="0.35">
      <c r="A120" s="34" t="s">
        <v>70</v>
      </c>
      <c r="B120" s="14">
        <v>1</v>
      </c>
      <c r="C120" s="8" t="s">
        <v>44</v>
      </c>
      <c r="D120" s="14">
        <v>1</v>
      </c>
      <c r="E120" s="118" t="str">
        <f t="shared" si="11"/>
        <v>R51S1</v>
      </c>
      <c r="F120" s="118">
        <f t="shared" si="9"/>
        <v>3456</v>
      </c>
      <c r="G120" s="118">
        <f t="shared" si="10"/>
        <v>3506</v>
      </c>
      <c r="H120" s="111">
        <f t="shared" si="12"/>
        <v>0.08</v>
      </c>
      <c r="I120" s="118">
        <f t="shared" si="13"/>
        <v>0.63600000000000001</v>
      </c>
      <c r="J120" s="118">
        <f t="shared" si="14"/>
        <v>8.8439306358381514E-2</v>
      </c>
      <c r="K120" s="122">
        <f t="shared" si="15"/>
        <v>34.599999999999994</v>
      </c>
      <c r="M120" s="118" t="str">
        <f t="shared" si="16"/>
        <v>R55S3</v>
      </c>
      <c r="N120" t="s">
        <v>209</v>
      </c>
      <c r="O120">
        <v>3</v>
      </c>
      <c r="P120">
        <v>3167</v>
      </c>
      <c r="Q120">
        <v>3210</v>
      </c>
      <c r="R120">
        <v>0.108</v>
      </c>
      <c r="S120">
        <v>0.504</v>
      </c>
      <c r="T120">
        <v>0.14782369578881208</v>
      </c>
      <c r="U120">
        <v>25.456</v>
      </c>
      <c r="V120" s="34" t="s">
        <v>70</v>
      </c>
      <c r="W120" s="14">
        <v>1</v>
      </c>
      <c r="X120" s="122">
        <f t="shared" si="17"/>
        <v>63.6</v>
      </c>
      <c r="Y120" s="111">
        <v>0.08</v>
      </c>
      <c r="Z120">
        <v>0.63600000000000001</v>
      </c>
      <c r="AA120">
        <v>8.8439306358381514E-2</v>
      </c>
      <c r="AB120" s="124">
        <v>0.60149090909090919</v>
      </c>
      <c r="AC120" s="124">
        <v>11963.19741768293</v>
      </c>
      <c r="AD120" s="124">
        <v>7381.8577091463394</v>
      </c>
      <c r="AE120" s="124">
        <v>5.1250274390243904</v>
      </c>
      <c r="AF120" s="124">
        <v>1872.9577926829261</v>
      </c>
      <c r="AG120" s="124">
        <v>6.3294545454545451E-2</v>
      </c>
    </row>
    <row r="121" spans="1:33" x14ac:dyDescent="0.35">
      <c r="A121" s="34" t="s">
        <v>71</v>
      </c>
      <c r="B121" s="14">
        <v>7</v>
      </c>
      <c r="C121" s="8" t="s">
        <v>72</v>
      </c>
      <c r="D121" s="14">
        <v>4</v>
      </c>
      <c r="E121" s="118" t="str">
        <f t="shared" si="11"/>
        <v>R52S7</v>
      </c>
      <c r="F121" s="118">
        <f t="shared" si="9"/>
        <v>2873</v>
      </c>
      <c r="G121" s="118">
        <f t="shared" si="10"/>
        <v>2945</v>
      </c>
      <c r="H121" s="111">
        <f t="shared" si="12"/>
        <v>0.11700000000000001</v>
      </c>
      <c r="I121" s="118">
        <f t="shared" si="13"/>
        <v>0.51700000000000002</v>
      </c>
      <c r="J121" s="118">
        <f t="shared" si="14"/>
        <v>0.4078725855041645</v>
      </c>
      <c r="K121" s="122">
        <f t="shared" si="15"/>
        <v>45.143999999999998</v>
      </c>
      <c r="M121" s="118" t="str">
        <f t="shared" si="16"/>
        <v>R56S1</v>
      </c>
      <c r="N121" t="s">
        <v>210</v>
      </c>
      <c r="O121">
        <v>1</v>
      </c>
      <c r="P121">
        <v>3582</v>
      </c>
      <c r="Q121">
        <v>3607</v>
      </c>
      <c r="R121">
        <v>0.1</v>
      </c>
      <c r="S121">
        <v>0.53600000000000003</v>
      </c>
      <c r="T121">
        <v>0.13431578947368422</v>
      </c>
      <c r="U121">
        <v>14.249999999999998</v>
      </c>
      <c r="V121" s="34" t="s">
        <v>71</v>
      </c>
      <c r="W121" s="14">
        <v>7</v>
      </c>
      <c r="X121" s="122">
        <f t="shared" si="17"/>
        <v>51.7</v>
      </c>
      <c r="Y121" s="111">
        <v>0.11700000000000001</v>
      </c>
      <c r="Z121">
        <v>0.51700000000000002</v>
      </c>
      <c r="AA121">
        <v>0.4078725855041645</v>
      </c>
      <c r="AB121" s="124"/>
      <c r="AC121" s="124">
        <v>9420.2247864978908</v>
      </c>
      <c r="AD121" s="124">
        <v>6545.8285312236258</v>
      </c>
      <c r="AE121" s="124">
        <v>4.0269088607594936</v>
      </c>
      <c r="AF121" s="124">
        <v>1928.303060337553</v>
      </c>
      <c r="AG121" s="124">
        <v>7.2091666666666665E-2</v>
      </c>
    </row>
    <row r="122" spans="1:33" x14ac:dyDescent="0.35">
      <c r="A122" s="34" t="s">
        <v>71</v>
      </c>
      <c r="B122" s="14">
        <v>7</v>
      </c>
      <c r="C122" s="8" t="s">
        <v>72</v>
      </c>
      <c r="D122" s="14">
        <v>3</v>
      </c>
      <c r="E122" s="118" t="str">
        <f t="shared" si="11"/>
        <v>R52S7</v>
      </c>
      <c r="F122" s="118">
        <f t="shared" si="9"/>
        <v>2873</v>
      </c>
      <c r="G122" s="118">
        <f t="shared" si="10"/>
        <v>2945</v>
      </c>
      <c r="H122" s="111">
        <f t="shared" si="12"/>
        <v>0.11700000000000001</v>
      </c>
      <c r="I122" s="118">
        <f t="shared" si="13"/>
        <v>0.51700000000000002</v>
      </c>
      <c r="J122" s="118">
        <f t="shared" si="14"/>
        <v>0.4078725855041645</v>
      </c>
      <c r="K122" s="122">
        <f t="shared" si="15"/>
        <v>45.143999999999998</v>
      </c>
      <c r="M122" s="118" t="str">
        <f t="shared" si="16"/>
        <v>R56S2</v>
      </c>
      <c r="N122" t="s">
        <v>210</v>
      </c>
      <c r="O122">
        <v>2</v>
      </c>
      <c r="P122">
        <v>3489</v>
      </c>
      <c r="Q122">
        <v>3565</v>
      </c>
      <c r="R122">
        <v>0.11</v>
      </c>
      <c r="S122">
        <v>0.496</v>
      </c>
      <c r="T122">
        <v>0.15176322418136018</v>
      </c>
      <c r="U122">
        <v>30.172000000000001</v>
      </c>
      <c r="V122" s="34" t="s">
        <v>71</v>
      </c>
      <c r="W122" s="14">
        <v>7</v>
      </c>
      <c r="X122" s="122">
        <f t="shared" si="17"/>
        <v>51.7</v>
      </c>
      <c r="Y122" s="111">
        <v>0.11700000000000001</v>
      </c>
      <c r="Z122">
        <v>0.51700000000000002</v>
      </c>
      <c r="AA122">
        <v>0.4078725855041645</v>
      </c>
      <c r="AB122" s="124"/>
      <c r="AC122" s="124">
        <v>9420.2247864978908</v>
      </c>
      <c r="AD122" s="124">
        <v>6545.8285312236258</v>
      </c>
      <c r="AE122" s="124">
        <v>4.0269088607594936</v>
      </c>
      <c r="AF122" s="124">
        <v>1928.303060337553</v>
      </c>
      <c r="AG122" s="124">
        <v>7.2091666666666665E-2</v>
      </c>
    </row>
    <row r="123" spans="1:33" x14ac:dyDescent="0.35">
      <c r="A123" s="34" t="s">
        <v>71</v>
      </c>
      <c r="B123" s="14">
        <v>7</v>
      </c>
      <c r="C123" s="8" t="s">
        <v>72</v>
      </c>
      <c r="D123" s="14">
        <v>2</v>
      </c>
      <c r="E123" s="118" t="str">
        <f t="shared" si="11"/>
        <v>R52S7</v>
      </c>
      <c r="F123" s="118">
        <f t="shared" si="9"/>
        <v>2873</v>
      </c>
      <c r="G123" s="118">
        <f t="shared" si="10"/>
        <v>2945</v>
      </c>
      <c r="H123" s="111">
        <f t="shared" si="12"/>
        <v>0.11700000000000001</v>
      </c>
      <c r="I123" s="118">
        <f t="shared" si="13"/>
        <v>0.51700000000000002</v>
      </c>
      <c r="J123" s="118">
        <f t="shared" si="14"/>
        <v>0.4078725855041645</v>
      </c>
      <c r="K123" s="122">
        <f t="shared" si="15"/>
        <v>45.143999999999998</v>
      </c>
      <c r="M123" s="118" t="str">
        <f t="shared" si="16"/>
        <v>R56S3</v>
      </c>
      <c r="N123" t="s">
        <v>210</v>
      </c>
      <c r="O123">
        <v>3</v>
      </c>
      <c r="P123">
        <v>3404</v>
      </c>
      <c r="Q123">
        <v>3461</v>
      </c>
      <c r="R123">
        <v>4.2999999999999997E-2</v>
      </c>
      <c r="S123">
        <v>0.42899999999999999</v>
      </c>
      <c r="T123">
        <v>6.7542213883677302E-2</v>
      </c>
      <c r="U123">
        <v>30.381</v>
      </c>
      <c r="V123" s="34" t="s">
        <v>71</v>
      </c>
      <c r="W123" s="14">
        <v>7</v>
      </c>
      <c r="X123" s="122">
        <f t="shared" si="17"/>
        <v>51.7</v>
      </c>
      <c r="Y123" s="111">
        <v>0.11700000000000001</v>
      </c>
      <c r="Z123">
        <v>0.51700000000000002</v>
      </c>
      <c r="AA123">
        <v>0.4078725855041645</v>
      </c>
      <c r="AB123" s="124"/>
      <c r="AC123" s="124">
        <v>9420.2247864978908</v>
      </c>
      <c r="AD123" s="124">
        <v>6545.8285312236258</v>
      </c>
      <c r="AE123" s="124">
        <v>4.0269088607594936</v>
      </c>
      <c r="AF123" s="124">
        <v>1928.303060337553</v>
      </c>
      <c r="AG123" s="124">
        <v>7.2091666666666665E-2</v>
      </c>
    </row>
    <row r="124" spans="1:33" x14ac:dyDescent="0.35">
      <c r="A124" s="34" t="s">
        <v>71</v>
      </c>
      <c r="B124" s="14">
        <v>7</v>
      </c>
      <c r="C124" s="8" t="s">
        <v>72</v>
      </c>
      <c r="D124" s="14">
        <v>1</v>
      </c>
      <c r="E124" s="118" t="str">
        <f t="shared" si="11"/>
        <v>R52S7</v>
      </c>
      <c r="F124" s="118">
        <f t="shared" si="9"/>
        <v>2873</v>
      </c>
      <c r="G124" s="118">
        <f t="shared" si="10"/>
        <v>2945</v>
      </c>
      <c r="H124" s="111">
        <f t="shared" si="12"/>
        <v>0.11700000000000001</v>
      </c>
      <c r="I124" s="118">
        <f t="shared" si="13"/>
        <v>0.51700000000000002</v>
      </c>
      <c r="J124" s="118">
        <f t="shared" si="14"/>
        <v>0.4078725855041645</v>
      </c>
      <c r="K124" s="122">
        <f t="shared" si="15"/>
        <v>45.143999999999998</v>
      </c>
      <c r="M124" s="118" t="str">
        <f t="shared" si="16"/>
        <v>R56S4</v>
      </c>
      <c r="N124" t="s">
        <v>210</v>
      </c>
      <c r="O124">
        <v>4</v>
      </c>
      <c r="P124">
        <v>3312</v>
      </c>
      <c r="Q124">
        <v>3363</v>
      </c>
      <c r="R124">
        <v>9.0999999999999998E-2</v>
      </c>
      <c r="S124">
        <v>0.55000000000000004</v>
      </c>
      <c r="T124">
        <v>0.1116557734204793</v>
      </c>
      <c r="U124">
        <v>14.687999999999999</v>
      </c>
      <c r="V124" s="34" t="s">
        <v>71</v>
      </c>
      <c r="W124" s="14">
        <v>7</v>
      </c>
      <c r="X124" s="122">
        <f t="shared" si="17"/>
        <v>51.7</v>
      </c>
      <c r="Y124" s="111">
        <v>0.11700000000000001</v>
      </c>
      <c r="Z124">
        <v>0.51700000000000002</v>
      </c>
      <c r="AA124">
        <v>0.4078725855041645</v>
      </c>
      <c r="AB124" s="124"/>
      <c r="AC124" s="124">
        <v>9420.2247864978908</v>
      </c>
      <c r="AD124" s="124">
        <v>6545.8285312236258</v>
      </c>
      <c r="AE124" s="124">
        <v>4.0269088607594936</v>
      </c>
      <c r="AF124" s="124">
        <v>1928.303060337553</v>
      </c>
      <c r="AG124" s="124">
        <v>7.2091666666666665E-2</v>
      </c>
    </row>
    <row r="125" spans="1:33" x14ac:dyDescent="0.35">
      <c r="A125" s="34" t="s">
        <v>71</v>
      </c>
      <c r="B125" s="14">
        <v>6</v>
      </c>
      <c r="C125" s="8" t="s">
        <v>45</v>
      </c>
      <c r="D125" s="14">
        <v>4</v>
      </c>
      <c r="E125" s="118" t="str">
        <f t="shared" si="11"/>
        <v>R52S6</v>
      </c>
      <c r="F125" s="118">
        <f t="shared" si="9"/>
        <v>2954</v>
      </c>
      <c r="G125" s="118">
        <f t="shared" si="10"/>
        <v>3010</v>
      </c>
      <c r="H125" s="111">
        <f t="shared" si="12"/>
        <v>0.155</v>
      </c>
      <c r="I125" s="118">
        <f t="shared" si="13"/>
        <v>0.379</v>
      </c>
      <c r="J125" s="118">
        <f t="shared" si="14"/>
        <v>0.26569608735213834</v>
      </c>
      <c r="K125" s="122">
        <f t="shared" si="15"/>
        <v>26.375999999999998</v>
      </c>
      <c r="M125" s="118" t="str">
        <f t="shared" si="16"/>
        <v>R56S5</v>
      </c>
      <c r="N125" t="s">
        <v>210</v>
      </c>
      <c r="O125">
        <v>5</v>
      </c>
      <c r="P125">
        <v>3247</v>
      </c>
      <c r="Q125">
        <v>3304</v>
      </c>
      <c r="R125">
        <v>7.2999999999999995E-2</v>
      </c>
      <c r="S125">
        <v>0.624</v>
      </c>
      <c r="T125">
        <v>8.0045513482045985E-2</v>
      </c>
      <c r="U125">
        <v>37.791000000000004</v>
      </c>
      <c r="V125" s="34" t="s">
        <v>71</v>
      </c>
      <c r="W125" s="14">
        <v>6</v>
      </c>
      <c r="X125" s="122">
        <f t="shared" si="17"/>
        <v>37.9</v>
      </c>
      <c r="Y125" s="111">
        <v>0.155</v>
      </c>
      <c r="Z125">
        <v>0.379</v>
      </c>
      <c r="AA125">
        <v>0.26569608735213834</v>
      </c>
      <c r="AB125" s="124"/>
      <c r="AC125" s="124">
        <v>9685.0297635869574</v>
      </c>
      <c r="AD125" s="124">
        <v>6911.2069038043437</v>
      </c>
      <c r="AE125" s="124">
        <v>2.9828081521739138</v>
      </c>
      <c r="AF125" s="124">
        <v>1193.8578228260869</v>
      </c>
      <c r="AG125" s="124">
        <v>8.9814285714285721E-2</v>
      </c>
    </row>
    <row r="126" spans="1:33" x14ac:dyDescent="0.35">
      <c r="A126" s="34" t="s">
        <v>71</v>
      </c>
      <c r="B126" s="14">
        <v>6</v>
      </c>
      <c r="C126" s="8" t="s">
        <v>45</v>
      </c>
      <c r="D126" s="14">
        <v>3</v>
      </c>
      <c r="E126" s="118" t="str">
        <f t="shared" si="11"/>
        <v>R52S6</v>
      </c>
      <c r="F126" s="118">
        <f t="shared" si="9"/>
        <v>2954</v>
      </c>
      <c r="G126" s="118">
        <f t="shared" si="10"/>
        <v>3010</v>
      </c>
      <c r="H126" s="111">
        <f t="shared" si="12"/>
        <v>0.155</v>
      </c>
      <c r="I126" s="118">
        <f t="shared" si="13"/>
        <v>0.379</v>
      </c>
      <c r="J126" s="118">
        <f t="shared" si="14"/>
        <v>0.26569608735213834</v>
      </c>
      <c r="K126" s="122">
        <f t="shared" si="15"/>
        <v>26.375999999999998</v>
      </c>
      <c r="M126" s="118" t="str">
        <f t="shared" si="16"/>
        <v>R57S1</v>
      </c>
      <c r="N126" t="s">
        <v>211</v>
      </c>
      <c r="O126">
        <v>1</v>
      </c>
      <c r="P126">
        <v>3350</v>
      </c>
      <c r="Q126">
        <v>3429</v>
      </c>
      <c r="R126">
        <v>0.104</v>
      </c>
      <c r="S126">
        <v>0.55500000000000005</v>
      </c>
      <c r="T126">
        <v>0.15122242098986285</v>
      </c>
      <c r="U126">
        <v>16.77</v>
      </c>
      <c r="V126" s="34" t="s">
        <v>71</v>
      </c>
      <c r="W126" s="14">
        <v>6</v>
      </c>
      <c r="X126" s="122">
        <f t="shared" si="17"/>
        <v>37.9</v>
      </c>
      <c r="Y126" s="111">
        <v>0.155</v>
      </c>
      <c r="Z126">
        <v>0.379</v>
      </c>
      <c r="AA126">
        <v>0.26569608735213834</v>
      </c>
      <c r="AB126" s="124"/>
      <c r="AC126" s="124">
        <v>9685.0297635869574</v>
      </c>
      <c r="AD126" s="124">
        <v>6911.2069038043437</v>
      </c>
      <c r="AE126" s="124">
        <v>2.9828081521739138</v>
      </c>
      <c r="AF126" s="124">
        <v>1193.8578228260869</v>
      </c>
      <c r="AG126" s="124">
        <v>8.9814285714285721E-2</v>
      </c>
    </row>
    <row r="127" spans="1:33" x14ac:dyDescent="0.35">
      <c r="A127" s="34" t="s">
        <v>71</v>
      </c>
      <c r="B127" s="14">
        <v>6</v>
      </c>
      <c r="C127" s="8" t="s">
        <v>45</v>
      </c>
      <c r="D127" s="14">
        <v>2</v>
      </c>
      <c r="E127" s="118" t="str">
        <f t="shared" si="11"/>
        <v>R52S6</v>
      </c>
      <c r="F127" s="118">
        <f t="shared" si="9"/>
        <v>2954</v>
      </c>
      <c r="G127" s="118">
        <f t="shared" si="10"/>
        <v>3010</v>
      </c>
      <c r="H127" s="111">
        <f t="shared" si="12"/>
        <v>0.155</v>
      </c>
      <c r="I127" s="118">
        <f t="shared" si="13"/>
        <v>0.379</v>
      </c>
      <c r="J127" s="118">
        <f t="shared" si="14"/>
        <v>0.26569608735213834</v>
      </c>
      <c r="K127" s="122">
        <f t="shared" si="15"/>
        <v>26.375999999999998</v>
      </c>
      <c r="M127" s="118" t="str">
        <f t="shared" si="16"/>
        <v>R57S2</v>
      </c>
      <c r="N127" t="s">
        <v>211</v>
      </c>
      <c r="O127">
        <v>2</v>
      </c>
      <c r="P127">
        <v>3180</v>
      </c>
      <c r="Q127">
        <v>3211</v>
      </c>
      <c r="R127">
        <v>6.4000000000000001E-2</v>
      </c>
      <c r="S127">
        <v>0.66900000000000004</v>
      </c>
      <c r="T127">
        <v>8.6981865284974091E-2</v>
      </c>
      <c r="U127">
        <v>15.44</v>
      </c>
      <c r="V127" s="34" t="s">
        <v>71</v>
      </c>
      <c r="W127" s="14">
        <v>6</v>
      </c>
      <c r="X127" s="122">
        <f t="shared" si="17"/>
        <v>37.9</v>
      </c>
      <c r="Y127" s="111">
        <v>0.155</v>
      </c>
      <c r="Z127">
        <v>0.379</v>
      </c>
      <c r="AA127">
        <v>0.26569608735213834</v>
      </c>
      <c r="AB127" s="124"/>
      <c r="AC127" s="124">
        <v>9685.0297635869574</v>
      </c>
      <c r="AD127" s="124">
        <v>6911.2069038043437</v>
      </c>
      <c r="AE127" s="124">
        <v>2.9828081521739138</v>
      </c>
      <c r="AF127" s="124">
        <v>1193.8578228260869</v>
      </c>
      <c r="AG127" s="124">
        <v>8.9814285714285721E-2</v>
      </c>
    </row>
    <row r="128" spans="1:33" x14ac:dyDescent="0.35">
      <c r="A128" s="34" t="s">
        <v>71</v>
      </c>
      <c r="B128" s="14">
        <v>6</v>
      </c>
      <c r="C128" s="8" t="s">
        <v>45</v>
      </c>
      <c r="D128" s="14">
        <v>1</v>
      </c>
      <c r="E128" s="118" t="str">
        <f t="shared" si="11"/>
        <v>R52S6</v>
      </c>
      <c r="F128" s="118">
        <f t="shared" si="9"/>
        <v>2954</v>
      </c>
      <c r="G128" s="118">
        <f t="shared" si="10"/>
        <v>3010</v>
      </c>
      <c r="H128" s="111">
        <f t="shared" si="12"/>
        <v>0.155</v>
      </c>
      <c r="I128" s="118">
        <f t="shared" si="13"/>
        <v>0.379</v>
      </c>
      <c r="J128" s="118">
        <f t="shared" si="14"/>
        <v>0.26569608735213834</v>
      </c>
      <c r="K128" s="122">
        <f t="shared" si="15"/>
        <v>26.375999999999998</v>
      </c>
      <c r="M128" s="118" t="str">
        <f t="shared" si="16"/>
        <v>R57S3</v>
      </c>
      <c r="N128" t="s">
        <v>211</v>
      </c>
      <c r="O128">
        <v>3</v>
      </c>
      <c r="P128">
        <v>3120</v>
      </c>
      <c r="Q128">
        <v>3170</v>
      </c>
      <c r="R128">
        <v>0.13500000000000001</v>
      </c>
      <c r="S128">
        <v>0.42099999999999999</v>
      </c>
      <c r="T128">
        <v>0.19521049420378278</v>
      </c>
      <c r="U128">
        <v>32.78</v>
      </c>
      <c r="V128" s="34" t="s">
        <v>71</v>
      </c>
      <c r="W128" s="14">
        <v>6</v>
      </c>
      <c r="X128" s="122">
        <f t="shared" si="17"/>
        <v>37.9</v>
      </c>
      <c r="Y128" s="111">
        <v>0.155</v>
      </c>
      <c r="Z128">
        <v>0.379</v>
      </c>
      <c r="AA128">
        <v>0.26569608735213834</v>
      </c>
      <c r="AB128" s="124"/>
      <c r="AC128" s="124">
        <v>9685.0297635869574</v>
      </c>
      <c r="AD128" s="124">
        <v>6911.2069038043437</v>
      </c>
      <c r="AE128" s="124">
        <v>2.9828081521739138</v>
      </c>
      <c r="AF128" s="124">
        <v>1193.8578228260869</v>
      </c>
      <c r="AG128" s="124">
        <v>8.9814285714285721E-2</v>
      </c>
    </row>
    <row r="129" spans="1:33" x14ac:dyDescent="0.35">
      <c r="A129" s="34" t="s">
        <v>71</v>
      </c>
      <c r="B129" s="14">
        <v>5</v>
      </c>
      <c r="C129" s="8" t="s">
        <v>45</v>
      </c>
      <c r="D129" s="14">
        <v>3</v>
      </c>
      <c r="E129" s="118" t="str">
        <f t="shared" si="11"/>
        <v>R52S5</v>
      </c>
      <c r="F129" s="118">
        <f t="shared" si="9"/>
        <v>3027</v>
      </c>
      <c r="G129" s="118">
        <f t="shared" si="10"/>
        <v>3090</v>
      </c>
      <c r="H129" s="111">
        <f t="shared" si="12"/>
        <v>0.123</v>
      </c>
      <c r="I129" s="118">
        <f t="shared" si="13"/>
        <v>0.45100000000000001</v>
      </c>
      <c r="J129" s="118">
        <f t="shared" si="14"/>
        <v>0.19317864131954154</v>
      </c>
      <c r="K129" s="122">
        <f t="shared" si="15"/>
        <v>32.192999999999998</v>
      </c>
      <c r="M129" s="118" t="str">
        <f t="shared" si="16"/>
        <v>R57S4</v>
      </c>
      <c r="N129" t="s">
        <v>211</v>
      </c>
      <c r="O129">
        <v>4</v>
      </c>
      <c r="P129">
        <v>3076</v>
      </c>
      <c r="Q129">
        <v>3120</v>
      </c>
      <c r="R129">
        <v>0.13900000000000001</v>
      </c>
      <c r="S129">
        <v>0.41099999999999998</v>
      </c>
      <c r="T129">
        <v>6.2414318354912408E-2</v>
      </c>
      <c r="U129">
        <v>26.26</v>
      </c>
      <c r="V129" s="34" t="s">
        <v>71</v>
      </c>
      <c r="W129" s="14">
        <v>5</v>
      </c>
      <c r="X129" s="122">
        <f t="shared" si="17"/>
        <v>45.1</v>
      </c>
      <c r="Y129" s="111">
        <v>0.123</v>
      </c>
      <c r="Z129">
        <v>0.45100000000000001</v>
      </c>
      <c r="AA129">
        <v>0.19317864131954154</v>
      </c>
      <c r="AB129" s="124"/>
      <c r="AC129" s="124">
        <v>9992.7539504854358</v>
      </c>
      <c r="AD129" s="124">
        <v>6743.0625606796148</v>
      </c>
      <c r="AE129" s="124">
        <v>5.1032762135922303</v>
      </c>
      <c r="AF129" s="124">
        <v>2007.3694529126219</v>
      </c>
      <c r="AG129" s="124">
        <v>7.2224999999999998E-2</v>
      </c>
    </row>
    <row r="130" spans="1:33" x14ac:dyDescent="0.35">
      <c r="A130" s="34" t="s">
        <v>71</v>
      </c>
      <c r="B130" s="14">
        <v>5</v>
      </c>
      <c r="C130" s="8" t="s">
        <v>45</v>
      </c>
      <c r="D130" s="14">
        <v>2</v>
      </c>
      <c r="E130" s="118" t="str">
        <f t="shared" si="11"/>
        <v>R52S5</v>
      </c>
      <c r="F130" s="118">
        <f t="shared" ref="F130:F193" si="18">VLOOKUP(E130,$M$2:$Q$271,4,FALSE)</f>
        <v>3027</v>
      </c>
      <c r="G130" s="118">
        <f t="shared" ref="G130:G193" si="19">VLOOKUP(E130,$M$2:$Q$271,5,FALSE)</f>
        <v>3090</v>
      </c>
      <c r="H130" s="111">
        <f t="shared" si="12"/>
        <v>0.123</v>
      </c>
      <c r="I130" s="118">
        <f t="shared" si="13"/>
        <v>0.45100000000000001</v>
      </c>
      <c r="J130" s="118">
        <f t="shared" si="14"/>
        <v>0.19317864131954154</v>
      </c>
      <c r="K130" s="122">
        <f t="shared" si="15"/>
        <v>32.192999999999998</v>
      </c>
      <c r="M130" s="118" t="str">
        <f t="shared" si="16"/>
        <v>R72S1</v>
      </c>
      <c r="N130" t="s">
        <v>212</v>
      </c>
      <c r="O130">
        <v>1</v>
      </c>
      <c r="P130">
        <v>4002</v>
      </c>
      <c r="Q130">
        <v>4106</v>
      </c>
      <c r="R130">
        <v>0.08</v>
      </c>
      <c r="S130">
        <v>0.66400000000000003</v>
      </c>
      <c r="T130">
        <v>9.3792866941015088E-2</v>
      </c>
      <c r="U130">
        <v>29.16</v>
      </c>
      <c r="V130" s="34" t="s">
        <v>71</v>
      </c>
      <c r="W130" s="14">
        <v>5</v>
      </c>
      <c r="X130" s="122">
        <f t="shared" si="17"/>
        <v>45.1</v>
      </c>
      <c r="Y130" s="111">
        <v>0.123</v>
      </c>
      <c r="Z130">
        <v>0.45100000000000001</v>
      </c>
      <c r="AA130">
        <v>0.19317864131954154</v>
      </c>
      <c r="AB130" s="124"/>
      <c r="AC130" s="124">
        <v>9992.7539504854358</v>
      </c>
      <c r="AD130" s="124">
        <v>6743.0625606796148</v>
      </c>
      <c r="AE130" s="124">
        <v>5.1032762135922303</v>
      </c>
      <c r="AF130" s="124">
        <v>2007.3694529126219</v>
      </c>
      <c r="AG130" s="124">
        <v>7.2224999999999998E-2</v>
      </c>
    </row>
    <row r="131" spans="1:33" x14ac:dyDescent="0.35">
      <c r="A131" s="34" t="s">
        <v>71</v>
      </c>
      <c r="B131" s="14">
        <v>5</v>
      </c>
      <c r="C131" s="8" t="s">
        <v>45</v>
      </c>
      <c r="D131" s="14">
        <v>1</v>
      </c>
      <c r="E131" s="118" t="str">
        <f t="shared" ref="E131:E194" si="20">CONCATENATE("R",RIGHT(A131,2),"S",B131)</f>
        <v>R52S5</v>
      </c>
      <c r="F131" s="118">
        <f t="shared" si="18"/>
        <v>3027</v>
      </c>
      <c r="G131" s="118">
        <f t="shared" si="19"/>
        <v>3090</v>
      </c>
      <c r="H131" s="111">
        <f t="shared" ref="H131:H194" si="21">VLOOKUP(E131,$M$2:$T$271,6,FALSE)</f>
        <v>0.123</v>
      </c>
      <c r="I131" s="118">
        <f t="shared" ref="I131:I194" si="22">VLOOKUP(E131,$M$2:$T$271,7,FALSE)</f>
        <v>0.45100000000000001</v>
      </c>
      <c r="J131" s="118">
        <f t="shared" ref="J131:J194" si="23">VLOOKUP(E131,$M$2:$T$271,8,FALSE)</f>
        <v>0.19317864131954154</v>
      </c>
      <c r="K131" s="122">
        <f t="shared" ref="K131:K194" si="24">VLOOKUP(E131,$M$2:$U$271,9,FALSE)</f>
        <v>32.192999999999998</v>
      </c>
      <c r="M131" s="118" t="str">
        <f t="shared" ref="M131:M194" si="25">CONCATENATE("R",RIGHT(N131,2),"S",O131)</f>
        <v>R72S2</v>
      </c>
      <c r="N131" t="s">
        <v>212</v>
      </c>
      <c r="O131">
        <v>2</v>
      </c>
      <c r="P131">
        <v>3857</v>
      </c>
      <c r="Q131">
        <v>3914</v>
      </c>
      <c r="R131">
        <v>7.4999999999999997E-2</v>
      </c>
      <c r="S131">
        <v>0.63900000000000001</v>
      </c>
      <c r="T131">
        <v>8.1053771201732225E-2</v>
      </c>
      <c r="U131">
        <v>27.71</v>
      </c>
      <c r="V131" s="34" t="s">
        <v>71</v>
      </c>
      <c r="W131" s="14">
        <v>5</v>
      </c>
      <c r="X131" s="122">
        <f t="shared" ref="X131:X194" si="26">Z131*100</f>
        <v>45.1</v>
      </c>
      <c r="Y131" s="111">
        <v>0.123</v>
      </c>
      <c r="Z131">
        <v>0.45100000000000001</v>
      </c>
      <c r="AA131">
        <v>0.19317864131954154</v>
      </c>
      <c r="AB131" s="124"/>
      <c r="AC131" s="124">
        <v>9992.7539504854358</v>
      </c>
      <c r="AD131" s="124">
        <v>6743.0625606796148</v>
      </c>
      <c r="AE131" s="124">
        <v>5.1032762135922303</v>
      </c>
      <c r="AF131" s="124">
        <v>2007.3694529126219</v>
      </c>
      <c r="AG131" s="124">
        <v>7.2224999999999998E-2</v>
      </c>
    </row>
    <row r="132" spans="1:33" x14ac:dyDescent="0.35">
      <c r="A132" s="34" t="s">
        <v>71</v>
      </c>
      <c r="B132" s="14">
        <v>4</v>
      </c>
      <c r="C132" s="8" t="s">
        <v>45</v>
      </c>
      <c r="D132" s="14">
        <v>4</v>
      </c>
      <c r="E132" s="118" t="str">
        <f t="shared" si="20"/>
        <v>R52S4</v>
      </c>
      <c r="F132" s="118">
        <f t="shared" si="18"/>
        <v>3116</v>
      </c>
      <c r="G132" s="118">
        <f t="shared" si="19"/>
        <v>3188</v>
      </c>
      <c r="H132" s="111">
        <f t="shared" si="21"/>
        <v>0.11899999999999999</v>
      </c>
      <c r="I132" s="118">
        <f t="shared" si="22"/>
        <v>0.46800000000000003</v>
      </c>
      <c r="J132" s="118">
        <f t="shared" si="23"/>
        <v>0.17674218633168834</v>
      </c>
      <c r="K132" s="122">
        <f t="shared" si="24"/>
        <v>53.496000000000002</v>
      </c>
      <c r="M132" s="118" t="str">
        <f t="shared" si="25"/>
        <v>R72S3</v>
      </c>
      <c r="N132" t="s">
        <v>212</v>
      </c>
      <c r="O132">
        <v>3</v>
      </c>
      <c r="P132">
        <v>3659</v>
      </c>
      <c r="Q132">
        <v>3726</v>
      </c>
      <c r="R132">
        <v>0.11600000000000001</v>
      </c>
      <c r="S132">
        <v>0.86899999999999999</v>
      </c>
      <c r="T132">
        <v>0.17730021598272139</v>
      </c>
      <c r="U132">
        <v>46.3</v>
      </c>
      <c r="V132" s="34" t="s">
        <v>71</v>
      </c>
      <c r="W132" s="14">
        <v>4</v>
      </c>
      <c r="X132" s="122">
        <f t="shared" si="26"/>
        <v>46.800000000000004</v>
      </c>
      <c r="Y132" s="111">
        <v>0.11899999999999999</v>
      </c>
      <c r="Z132">
        <v>0.46800000000000003</v>
      </c>
      <c r="AA132">
        <v>0.17674218633168834</v>
      </c>
      <c r="AB132" s="124"/>
      <c r="AC132" s="124">
        <v>10338.456628813559</v>
      </c>
      <c r="AD132" s="124">
        <v>7084.0010093220344</v>
      </c>
      <c r="AE132" s="124">
        <v>3.9339533898305108</v>
      </c>
      <c r="AF132" s="124">
        <v>1875.847396186442</v>
      </c>
      <c r="AG132" s="124">
        <v>6.5813333333333335E-2</v>
      </c>
    </row>
    <row r="133" spans="1:33" x14ac:dyDescent="0.35">
      <c r="A133" s="34" t="s">
        <v>71</v>
      </c>
      <c r="B133" s="14">
        <v>4</v>
      </c>
      <c r="C133" s="8" t="s">
        <v>45</v>
      </c>
      <c r="D133" s="14">
        <v>3</v>
      </c>
      <c r="E133" s="118" t="str">
        <f t="shared" si="20"/>
        <v>R52S4</v>
      </c>
      <c r="F133" s="118">
        <f t="shared" si="18"/>
        <v>3116</v>
      </c>
      <c r="G133" s="118">
        <f t="shared" si="19"/>
        <v>3188</v>
      </c>
      <c r="H133" s="111">
        <f t="shared" si="21"/>
        <v>0.11899999999999999</v>
      </c>
      <c r="I133" s="118">
        <f t="shared" si="22"/>
        <v>0.46800000000000003</v>
      </c>
      <c r="J133" s="118">
        <f t="shared" si="23"/>
        <v>0.17674218633168834</v>
      </c>
      <c r="K133" s="122">
        <f t="shared" si="24"/>
        <v>53.496000000000002</v>
      </c>
      <c r="M133" s="118" t="str">
        <f t="shared" si="25"/>
        <v>R72S4</v>
      </c>
      <c r="N133" t="s">
        <v>212</v>
      </c>
      <c r="O133">
        <v>4</v>
      </c>
      <c r="P133">
        <v>3569</v>
      </c>
      <c r="Q133">
        <v>3642</v>
      </c>
      <c r="R133">
        <v>0.13500000000000001</v>
      </c>
      <c r="S133">
        <v>0.42099999999999999</v>
      </c>
      <c r="T133">
        <v>0.2276678504989007</v>
      </c>
      <c r="U133">
        <v>29.565000000000001</v>
      </c>
      <c r="V133" s="34" t="s">
        <v>71</v>
      </c>
      <c r="W133" s="14">
        <v>4</v>
      </c>
      <c r="X133" s="122">
        <f t="shared" si="26"/>
        <v>46.800000000000004</v>
      </c>
      <c r="Y133" s="111">
        <v>0.11899999999999999</v>
      </c>
      <c r="Z133">
        <v>0.46800000000000003</v>
      </c>
      <c r="AA133">
        <v>0.17674218633168834</v>
      </c>
      <c r="AB133" s="124"/>
      <c r="AC133" s="124">
        <v>10338.456628813559</v>
      </c>
      <c r="AD133" s="124">
        <v>7084.0010093220344</v>
      </c>
      <c r="AE133" s="124">
        <v>3.9339533898305108</v>
      </c>
      <c r="AF133" s="124">
        <v>1875.847396186442</v>
      </c>
      <c r="AG133" s="124">
        <v>6.5813333333333335E-2</v>
      </c>
    </row>
    <row r="134" spans="1:33" x14ac:dyDescent="0.35">
      <c r="A134" s="34" t="s">
        <v>71</v>
      </c>
      <c r="B134" s="14">
        <v>4</v>
      </c>
      <c r="C134" s="8" t="s">
        <v>45</v>
      </c>
      <c r="D134" s="14">
        <v>2</v>
      </c>
      <c r="E134" s="118" t="str">
        <f t="shared" si="20"/>
        <v>R52S4</v>
      </c>
      <c r="F134" s="118">
        <f t="shared" si="18"/>
        <v>3116</v>
      </c>
      <c r="G134" s="118">
        <f t="shared" si="19"/>
        <v>3188</v>
      </c>
      <c r="H134" s="111">
        <f t="shared" si="21"/>
        <v>0.11899999999999999</v>
      </c>
      <c r="I134" s="118">
        <f t="shared" si="22"/>
        <v>0.46800000000000003</v>
      </c>
      <c r="J134" s="118">
        <f t="shared" si="23"/>
        <v>0.17674218633168834</v>
      </c>
      <c r="K134" s="122">
        <f t="shared" si="24"/>
        <v>53.496000000000002</v>
      </c>
      <c r="M134" s="118" t="str">
        <f t="shared" si="25"/>
        <v>R72S5</v>
      </c>
      <c r="N134" t="s">
        <v>212</v>
      </c>
      <c r="O134">
        <v>5</v>
      </c>
      <c r="P134">
        <v>3475</v>
      </c>
      <c r="Q134">
        <v>3531</v>
      </c>
      <c r="R134">
        <v>0.11600000000000001</v>
      </c>
      <c r="S134">
        <v>0.47699999999999998</v>
      </c>
      <c r="T134">
        <v>0.17795801526717556</v>
      </c>
      <c r="U134">
        <v>44.016000000000005</v>
      </c>
      <c r="V134" s="34" t="s">
        <v>71</v>
      </c>
      <c r="W134" s="14">
        <v>4</v>
      </c>
      <c r="X134" s="122">
        <f t="shared" si="26"/>
        <v>46.800000000000004</v>
      </c>
      <c r="Y134" s="111">
        <v>0.11899999999999999</v>
      </c>
      <c r="Z134">
        <v>0.46800000000000003</v>
      </c>
      <c r="AA134">
        <v>0.17674218633168834</v>
      </c>
      <c r="AB134" s="124"/>
      <c r="AC134" s="124">
        <v>10338.456628813559</v>
      </c>
      <c r="AD134" s="124">
        <v>7084.0010093220344</v>
      </c>
      <c r="AE134" s="124">
        <v>3.9339533898305108</v>
      </c>
      <c r="AF134" s="124">
        <v>1875.847396186442</v>
      </c>
      <c r="AG134" s="124">
        <v>6.5813333333333335E-2</v>
      </c>
    </row>
    <row r="135" spans="1:33" x14ac:dyDescent="0.35">
      <c r="A135" s="34" t="s">
        <v>71</v>
      </c>
      <c r="B135" s="14">
        <v>4</v>
      </c>
      <c r="C135" s="8" t="s">
        <v>45</v>
      </c>
      <c r="D135" s="14">
        <v>1</v>
      </c>
      <c r="E135" s="118" t="str">
        <f t="shared" si="20"/>
        <v>R52S4</v>
      </c>
      <c r="F135" s="118">
        <f t="shared" si="18"/>
        <v>3116</v>
      </c>
      <c r="G135" s="118">
        <f t="shared" si="19"/>
        <v>3188</v>
      </c>
      <c r="H135" s="111">
        <f t="shared" si="21"/>
        <v>0.11899999999999999</v>
      </c>
      <c r="I135" s="118">
        <f t="shared" si="22"/>
        <v>0.46800000000000003</v>
      </c>
      <c r="J135" s="118">
        <f t="shared" si="23"/>
        <v>0.17674218633168834</v>
      </c>
      <c r="K135" s="122">
        <f t="shared" si="24"/>
        <v>53.496000000000002</v>
      </c>
      <c r="M135" s="118" t="str">
        <f t="shared" si="25"/>
        <v>R72S6</v>
      </c>
      <c r="N135" t="s">
        <v>212</v>
      </c>
      <c r="O135">
        <v>6</v>
      </c>
      <c r="P135">
        <v>3400</v>
      </c>
      <c r="Q135">
        <v>3462</v>
      </c>
      <c r="R135">
        <v>0.13</v>
      </c>
      <c r="S135">
        <v>0.435</v>
      </c>
      <c r="T135">
        <v>0.21354331706698776</v>
      </c>
      <c r="U135">
        <v>31.558</v>
      </c>
      <c r="V135" s="34" t="s">
        <v>71</v>
      </c>
      <c r="W135" s="14">
        <v>4</v>
      </c>
      <c r="X135" s="122">
        <f t="shared" si="26"/>
        <v>46.800000000000004</v>
      </c>
      <c r="Y135" s="111">
        <v>0.11899999999999999</v>
      </c>
      <c r="Z135">
        <v>0.46800000000000003</v>
      </c>
      <c r="AA135">
        <v>0.17674218633168834</v>
      </c>
      <c r="AB135" s="124"/>
      <c r="AC135" s="124">
        <v>10338.456628813559</v>
      </c>
      <c r="AD135" s="124">
        <v>7084.0010093220344</v>
      </c>
      <c r="AE135" s="124">
        <v>3.9339533898305108</v>
      </c>
      <c r="AF135" s="124">
        <v>1875.847396186442</v>
      </c>
      <c r="AG135" s="124">
        <v>6.5813333333333335E-2</v>
      </c>
    </row>
    <row r="136" spans="1:33" x14ac:dyDescent="0.35">
      <c r="A136" s="34" t="s">
        <v>71</v>
      </c>
      <c r="B136" s="14">
        <v>3</v>
      </c>
      <c r="C136" s="8" t="s">
        <v>45</v>
      </c>
      <c r="D136" s="14">
        <v>3</v>
      </c>
      <c r="E136" s="118" t="str">
        <f t="shared" si="20"/>
        <v>R52S3</v>
      </c>
      <c r="F136" s="118">
        <f t="shared" si="18"/>
        <v>3197</v>
      </c>
      <c r="G136" s="118">
        <f t="shared" si="19"/>
        <v>3252</v>
      </c>
      <c r="H136" s="111">
        <f t="shared" si="21"/>
        <v>0.13100000000000001</v>
      </c>
      <c r="I136" s="118">
        <f t="shared" si="22"/>
        <v>0.42899999999999999</v>
      </c>
      <c r="J136" s="118">
        <f t="shared" si="23"/>
        <v>0.20874179583857003</v>
      </c>
      <c r="K136" s="122">
        <f t="shared" si="24"/>
        <v>35.805</v>
      </c>
      <c r="M136" s="118" t="str">
        <f t="shared" si="25"/>
        <v>R72S7</v>
      </c>
      <c r="N136" t="s">
        <v>212</v>
      </c>
      <c r="O136">
        <v>7</v>
      </c>
      <c r="P136">
        <v>3306</v>
      </c>
      <c r="Q136">
        <v>3377</v>
      </c>
      <c r="R136">
        <v>0.11700000000000001</v>
      </c>
      <c r="S136">
        <v>0.47199999999999998</v>
      </c>
      <c r="T136">
        <v>0.18146251244842795</v>
      </c>
      <c r="U136">
        <v>28.116</v>
      </c>
      <c r="V136" s="34" t="s">
        <v>71</v>
      </c>
      <c r="W136" s="14">
        <v>3</v>
      </c>
      <c r="X136" s="122">
        <f t="shared" si="26"/>
        <v>42.9</v>
      </c>
      <c r="Y136" s="111">
        <v>0.13100000000000001</v>
      </c>
      <c r="Z136">
        <v>0.42899999999999999</v>
      </c>
      <c r="AA136">
        <v>0.20874179583857003</v>
      </c>
      <c r="AB136" s="124"/>
      <c r="AC136" s="124">
        <v>10617.34214972376</v>
      </c>
      <c r="AD136" s="124">
        <v>7100.9698193370177</v>
      </c>
      <c r="AE136" s="124">
        <v>3.9802596685082872</v>
      </c>
      <c r="AF136" s="124">
        <v>1780.7435248618781</v>
      </c>
      <c r="AG136" s="124">
        <v>0.10292941176470589</v>
      </c>
    </row>
    <row r="137" spans="1:33" x14ac:dyDescent="0.35">
      <c r="A137" s="34" t="s">
        <v>71</v>
      </c>
      <c r="B137" s="14">
        <v>3</v>
      </c>
      <c r="C137" s="8" t="s">
        <v>45</v>
      </c>
      <c r="D137" s="14">
        <v>2</v>
      </c>
      <c r="E137" s="118" t="str">
        <f t="shared" si="20"/>
        <v>R52S3</v>
      </c>
      <c r="F137" s="118">
        <f t="shared" si="18"/>
        <v>3197</v>
      </c>
      <c r="G137" s="118">
        <f t="shared" si="19"/>
        <v>3252</v>
      </c>
      <c r="H137" s="111">
        <f t="shared" si="21"/>
        <v>0.13100000000000001</v>
      </c>
      <c r="I137" s="118">
        <f t="shared" si="22"/>
        <v>0.42899999999999999</v>
      </c>
      <c r="J137" s="118">
        <f t="shared" si="23"/>
        <v>0.20874179583857003</v>
      </c>
      <c r="K137" s="122">
        <f t="shared" si="24"/>
        <v>35.805</v>
      </c>
      <c r="M137" s="118" t="str">
        <f t="shared" si="25"/>
        <v>R72S8</v>
      </c>
      <c r="N137" t="s">
        <v>212</v>
      </c>
      <c r="O137">
        <v>8</v>
      </c>
      <c r="P137">
        <v>3223</v>
      </c>
      <c r="Q137">
        <v>3265</v>
      </c>
      <c r="R137">
        <v>0.114</v>
      </c>
      <c r="S137">
        <v>0.48299999999999998</v>
      </c>
      <c r="T137">
        <v>0.15585208442351298</v>
      </c>
      <c r="U137">
        <v>22.932000000000002</v>
      </c>
      <c r="V137" s="34" t="s">
        <v>71</v>
      </c>
      <c r="W137" s="14">
        <v>3</v>
      </c>
      <c r="X137" s="122">
        <f t="shared" si="26"/>
        <v>42.9</v>
      </c>
      <c r="Y137" s="111">
        <v>0.13100000000000001</v>
      </c>
      <c r="Z137">
        <v>0.42899999999999999</v>
      </c>
      <c r="AA137">
        <v>0.20874179583857003</v>
      </c>
      <c r="AB137" s="124"/>
      <c r="AC137" s="124">
        <v>10617.34214972376</v>
      </c>
      <c r="AD137" s="124">
        <v>7100.9698193370177</v>
      </c>
      <c r="AE137" s="124">
        <v>3.9802596685082872</v>
      </c>
      <c r="AF137" s="124">
        <v>1780.7435248618781</v>
      </c>
      <c r="AG137" s="124">
        <v>0.10292941176470589</v>
      </c>
    </row>
    <row r="138" spans="1:33" x14ac:dyDescent="0.35">
      <c r="A138" s="34" t="s">
        <v>71</v>
      </c>
      <c r="B138" s="14">
        <v>3</v>
      </c>
      <c r="C138" s="8" t="s">
        <v>45</v>
      </c>
      <c r="D138" s="14">
        <v>1</v>
      </c>
      <c r="E138" s="118" t="str">
        <f t="shared" si="20"/>
        <v>R52S3</v>
      </c>
      <c r="F138" s="118">
        <f t="shared" si="18"/>
        <v>3197</v>
      </c>
      <c r="G138" s="118">
        <f t="shared" si="19"/>
        <v>3252</v>
      </c>
      <c r="H138" s="111">
        <f t="shared" si="21"/>
        <v>0.13100000000000001</v>
      </c>
      <c r="I138" s="118">
        <f t="shared" si="22"/>
        <v>0.42899999999999999</v>
      </c>
      <c r="J138" s="118">
        <f t="shared" si="23"/>
        <v>0.20874179583857003</v>
      </c>
      <c r="K138" s="122">
        <f t="shared" si="24"/>
        <v>35.805</v>
      </c>
      <c r="M138" s="118" t="str">
        <f t="shared" si="25"/>
        <v>R72S9</v>
      </c>
      <c r="N138" t="s">
        <v>212</v>
      </c>
      <c r="O138">
        <v>9</v>
      </c>
      <c r="P138">
        <v>3138</v>
      </c>
      <c r="Q138">
        <v>3193</v>
      </c>
      <c r="R138">
        <v>0.122</v>
      </c>
      <c r="S138">
        <v>0.45600000000000002</v>
      </c>
      <c r="T138">
        <v>0.17510204081632655</v>
      </c>
      <c r="U138">
        <v>26.95</v>
      </c>
      <c r="V138" s="34" t="s">
        <v>71</v>
      </c>
      <c r="W138" s="14">
        <v>3</v>
      </c>
      <c r="X138" s="122">
        <f t="shared" si="26"/>
        <v>42.9</v>
      </c>
      <c r="Y138" s="111">
        <v>0.13100000000000001</v>
      </c>
      <c r="Z138">
        <v>0.42899999999999999</v>
      </c>
      <c r="AA138">
        <v>0.20874179583857003</v>
      </c>
      <c r="AB138" s="124"/>
      <c r="AC138" s="124">
        <v>10617.34214972376</v>
      </c>
      <c r="AD138" s="124">
        <v>7100.9698193370177</v>
      </c>
      <c r="AE138" s="124">
        <v>3.9802596685082872</v>
      </c>
      <c r="AF138" s="124">
        <v>1780.7435248618781</v>
      </c>
      <c r="AG138" s="124">
        <v>0.10292941176470589</v>
      </c>
    </row>
    <row r="139" spans="1:33" x14ac:dyDescent="0.35">
      <c r="A139" s="34" t="s">
        <v>71</v>
      </c>
      <c r="B139" s="14">
        <v>2</v>
      </c>
      <c r="C139" s="8" t="s">
        <v>45</v>
      </c>
      <c r="D139" s="14">
        <v>3</v>
      </c>
      <c r="E139" s="118" t="str">
        <f t="shared" si="20"/>
        <v>R52S2</v>
      </c>
      <c r="F139" s="118">
        <f t="shared" si="18"/>
        <v>3281</v>
      </c>
      <c r="G139" s="118">
        <f t="shared" si="19"/>
        <v>3338</v>
      </c>
      <c r="H139" s="111">
        <f t="shared" si="21"/>
        <v>0.125</v>
      </c>
      <c r="I139" s="118">
        <f t="shared" si="22"/>
        <v>0.44600000000000001</v>
      </c>
      <c r="J139" s="118">
        <f t="shared" si="23"/>
        <v>0.19525860559582589</v>
      </c>
      <c r="K139" s="122">
        <f t="shared" si="24"/>
        <v>28.556999999999999</v>
      </c>
      <c r="M139" s="118" t="str">
        <f t="shared" si="25"/>
        <v>R75S1</v>
      </c>
      <c r="N139" t="s">
        <v>213</v>
      </c>
      <c r="O139">
        <v>1</v>
      </c>
      <c r="P139">
        <v>4020</v>
      </c>
      <c r="Q139">
        <v>4052</v>
      </c>
      <c r="R139">
        <v>7.3999999999999996E-2</v>
      </c>
      <c r="S139">
        <v>0.47199999999999998</v>
      </c>
      <c r="T139">
        <v>0</v>
      </c>
      <c r="U139">
        <v>18.751999999999999</v>
      </c>
      <c r="V139" s="34" t="s">
        <v>71</v>
      </c>
      <c r="W139" s="14">
        <v>2</v>
      </c>
      <c r="X139" s="122">
        <f t="shared" si="26"/>
        <v>44.6</v>
      </c>
      <c r="Y139" s="111">
        <v>0.125</v>
      </c>
      <c r="Z139">
        <v>0.44600000000000001</v>
      </c>
      <c r="AA139">
        <v>0.19525860559582589</v>
      </c>
      <c r="AB139" s="124"/>
      <c r="AC139" s="124">
        <v>10940.50934224599</v>
      </c>
      <c r="AD139" s="124">
        <v>7236.5335818181766</v>
      </c>
      <c r="AE139" s="124">
        <v>4.3633042780748648</v>
      </c>
      <c r="AF139" s="124">
        <v>1972.0808101604291</v>
      </c>
      <c r="AG139" s="124">
        <v>0.16292857142857151</v>
      </c>
    </row>
    <row r="140" spans="1:33" x14ac:dyDescent="0.35">
      <c r="A140" s="34" t="s">
        <v>71</v>
      </c>
      <c r="B140" s="14">
        <v>2</v>
      </c>
      <c r="C140" s="8" t="s">
        <v>45</v>
      </c>
      <c r="D140" s="14">
        <v>2</v>
      </c>
      <c r="E140" s="118" t="str">
        <f t="shared" si="20"/>
        <v>R52S2</v>
      </c>
      <c r="F140" s="118">
        <f t="shared" si="18"/>
        <v>3281</v>
      </c>
      <c r="G140" s="118">
        <f t="shared" si="19"/>
        <v>3338</v>
      </c>
      <c r="H140" s="111">
        <f t="shared" si="21"/>
        <v>0.125</v>
      </c>
      <c r="I140" s="118">
        <f t="shared" si="22"/>
        <v>0.44600000000000001</v>
      </c>
      <c r="J140" s="118">
        <f t="shared" si="23"/>
        <v>0.19525860559582589</v>
      </c>
      <c r="K140" s="122">
        <f t="shared" si="24"/>
        <v>28.556999999999999</v>
      </c>
      <c r="M140" s="118" t="str">
        <f t="shared" si="25"/>
        <v>R75S2</v>
      </c>
      <c r="N140" t="s">
        <v>213</v>
      </c>
      <c r="O140">
        <v>2</v>
      </c>
      <c r="P140">
        <v>3945</v>
      </c>
      <c r="Q140">
        <v>4012</v>
      </c>
      <c r="R140">
        <v>8.7999999999999995E-2</v>
      </c>
      <c r="S140">
        <v>0.64</v>
      </c>
      <c r="T140">
        <v>0</v>
      </c>
      <c r="U140">
        <v>19.027999999999999</v>
      </c>
      <c r="V140" s="34" t="s">
        <v>71</v>
      </c>
      <c r="W140" s="14">
        <v>2</v>
      </c>
      <c r="X140" s="122">
        <f t="shared" si="26"/>
        <v>44.6</v>
      </c>
      <c r="Y140" s="111">
        <v>0.125</v>
      </c>
      <c r="Z140">
        <v>0.44600000000000001</v>
      </c>
      <c r="AA140">
        <v>0.19525860559582589</v>
      </c>
      <c r="AB140" s="124"/>
      <c r="AC140" s="124">
        <v>10940.50934224599</v>
      </c>
      <c r="AD140" s="124">
        <v>7236.5335818181766</v>
      </c>
      <c r="AE140" s="124">
        <v>4.3633042780748648</v>
      </c>
      <c r="AF140" s="124">
        <v>1972.0808101604291</v>
      </c>
      <c r="AG140" s="124">
        <v>0.16292857142857151</v>
      </c>
    </row>
    <row r="141" spans="1:33" x14ac:dyDescent="0.35">
      <c r="A141" s="34" t="s">
        <v>71</v>
      </c>
      <c r="B141" s="14">
        <v>2</v>
      </c>
      <c r="C141" s="8" t="s">
        <v>45</v>
      </c>
      <c r="D141" s="14">
        <v>1</v>
      </c>
      <c r="E141" s="118" t="str">
        <f t="shared" si="20"/>
        <v>R52S2</v>
      </c>
      <c r="F141" s="118">
        <f t="shared" si="18"/>
        <v>3281</v>
      </c>
      <c r="G141" s="118">
        <f t="shared" si="19"/>
        <v>3338</v>
      </c>
      <c r="H141" s="111">
        <f t="shared" si="21"/>
        <v>0.125</v>
      </c>
      <c r="I141" s="118">
        <f t="shared" si="22"/>
        <v>0.44600000000000001</v>
      </c>
      <c r="J141" s="118">
        <f t="shared" si="23"/>
        <v>0.19525860559582589</v>
      </c>
      <c r="K141" s="122">
        <f t="shared" si="24"/>
        <v>28.556999999999999</v>
      </c>
      <c r="M141" s="118" t="str">
        <f t="shared" si="25"/>
        <v>R75S3</v>
      </c>
      <c r="N141" t="s">
        <v>213</v>
      </c>
      <c r="O141">
        <v>3</v>
      </c>
      <c r="P141">
        <v>3920</v>
      </c>
      <c r="Q141">
        <v>3938</v>
      </c>
      <c r="R141">
        <v>7.9000000000000001E-2</v>
      </c>
      <c r="S141">
        <v>0.29299999999999998</v>
      </c>
      <c r="T141">
        <v>0</v>
      </c>
      <c r="U141">
        <v>6.7140000000000004</v>
      </c>
      <c r="V141" s="34" t="s">
        <v>71</v>
      </c>
      <c r="W141" s="14">
        <v>2</v>
      </c>
      <c r="X141" s="122">
        <f t="shared" si="26"/>
        <v>44.6</v>
      </c>
      <c r="Y141" s="111">
        <v>0.125</v>
      </c>
      <c r="Z141">
        <v>0.44600000000000001</v>
      </c>
      <c r="AA141">
        <v>0.19525860559582589</v>
      </c>
      <c r="AB141" s="124"/>
      <c r="AC141" s="124">
        <v>10940.50934224599</v>
      </c>
      <c r="AD141" s="124">
        <v>7236.5335818181766</v>
      </c>
      <c r="AE141" s="124">
        <v>4.3633042780748648</v>
      </c>
      <c r="AF141" s="124">
        <v>1972.0808101604291</v>
      </c>
      <c r="AG141" s="124">
        <v>0.16292857142857151</v>
      </c>
    </row>
    <row r="142" spans="1:33" x14ac:dyDescent="0.35">
      <c r="A142" s="34" t="s">
        <v>71</v>
      </c>
      <c r="B142" s="14">
        <v>1</v>
      </c>
      <c r="C142" s="8" t="s">
        <v>44</v>
      </c>
      <c r="D142" s="14">
        <v>4</v>
      </c>
      <c r="E142" s="118" t="str">
        <f t="shared" si="20"/>
        <v>R52S1</v>
      </c>
      <c r="F142" s="118">
        <f t="shared" si="18"/>
        <v>3387</v>
      </c>
      <c r="G142" s="118">
        <f t="shared" si="19"/>
        <v>3449</v>
      </c>
      <c r="H142" s="111">
        <f t="shared" si="21"/>
        <v>5.7000000000000002E-2</v>
      </c>
      <c r="I142" s="118">
        <f t="shared" si="22"/>
        <v>0.79400000000000004</v>
      </c>
      <c r="J142" s="118">
        <f t="shared" si="23"/>
        <v>2.5221693869682562E-2</v>
      </c>
      <c r="K142" s="122">
        <f t="shared" si="24"/>
        <v>31.123999999999999</v>
      </c>
      <c r="M142" s="118" t="str">
        <f t="shared" si="25"/>
        <v>R75S4</v>
      </c>
      <c r="N142" t="s">
        <v>213</v>
      </c>
      <c r="O142">
        <v>4</v>
      </c>
      <c r="P142">
        <v>3777</v>
      </c>
      <c r="Q142">
        <v>3838</v>
      </c>
      <c r="R142">
        <v>0.14899999999999999</v>
      </c>
      <c r="S142">
        <v>0.38500000000000001</v>
      </c>
      <c r="T142">
        <v>0.29461887561359634</v>
      </c>
      <c r="U142">
        <v>32.390999999999998</v>
      </c>
      <c r="V142" s="34" t="s">
        <v>71</v>
      </c>
      <c r="W142" s="14">
        <v>1</v>
      </c>
      <c r="X142" s="122">
        <f t="shared" si="26"/>
        <v>79.400000000000006</v>
      </c>
      <c r="Y142" s="111">
        <v>5.7000000000000002E-2</v>
      </c>
      <c r="Z142">
        <v>0.79400000000000004</v>
      </c>
      <c r="AA142">
        <v>2.5221693869682562E-2</v>
      </c>
      <c r="AB142" s="124"/>
      <c r="AC142" s="124">
        <v>11366.83562315271</v>
      </c>
      <c r="AD142" s="124">
        <v>7184.4391600985246</v>
      </c>
      <c r="AE142" s="124">
        <v>4.4047236453201961</v>
      </c>
      <c r="AF142" s="124">
        <v>2331.0810211822659</v>
      </c>
      <c r="AG142" s="124">
        <v>7.1800000000000003E-2</v>
      </c>
    </row>
    <row r="143" spans="1:33" x14ac:dyDescent="0.35">
      <c r="A143" s="34" t="s">
        <v>71</v>
      </c>
      <c r="B143" s="14">
        <v>1</v>
      </c>
      <c r="C143" s="8" t="s">
        <v>44</v>
      </c>
      <c r="D143" s="14">
        <v>3</v>
      </c>
      <c r="E143" s="118" t="str">
        <f t="shared" si="20"/>
        <v>R52S1</v>
      </c>
      <c r="F143" s="118">
        <f t="shared" si="18"/>
        <v>3387</v>
      </c>
      <c r="G143" s="118">
        <f t="shared" si="19"/>
        <v>3449</v>
      </c>
      <c r="H143" s="111">
        <f t="shared" si="21"/>
        <v>5.7000000000000002E-2</v>
      </c>
      <c r="I143" s="118">
        <f t="shared" si="22"/>
        <v>0.79400000000000004</v>
      </c>
      <c r="J143" s="118">
        <f t="shared" si="23"/>
        <v>2.5221693869682562E-2</v>
      </c>
      <c r="K143" s="122">
        <f t="shared" si="24"/>
        <v>31.123999999999999</v>
      </c>
      <c r="M143" s="118" t="str">
        <f t="shared" si="25"/>
        <v>R75S5</v>
      </c>
      <c r="N143" t="s">
        <v>213</v>
      </c>
      <c r="O143">
        <v>5</v>
      </c>
      <c r="P143">
        <v>3678</v>
      </c>
      <c r="Q143">
        <v>3755</v>
      </c>
      <c r="R143">
        <v>0.08</v>
      </c>
      <c r="S143">
        <v>0.627</v>
      </c>
      <c r="T143">
        <v>9.1590909090909098E-2</v>
      </c>
      <c r="U143">
        <v>30.8</v>
      </c>
      <c r="V143" s="34" t="s">
        <v>71</v>
      </c>
      <c r="W143" s="14">
        <v>1</v>
      </c>
      <c r="X143" s="122">
        <f t="shared" si="26"/>
        <v>79.400000000000006</v>
      </c>
      <c r="Y143" s="111">
        <v>5.7000000000000002E-2</v>
      </c>
      <c r="Z143">
        <v>0.79400000000000004</v>
      </c>
      <c r="AA143">
        <v>2.5221693869682562E-2</v>
      </c>
      <c r="AB143" s="124"/>
      <c r="AC143" s="124">
        <v>11366.83562315271</v>
      </c>
      <c r="AD143" s="124">
        <v>7184.4391600985246</v>
      </c>
      <c r="AE143" s="124">
        <v>4.4047236453201961</v>
      </c>
      <c r="AF143" s="124">
        <v>2331.0810211822659</v>
      </c>
      <c r="AG143" s="124">
        <v>7.1800000000000003E-2</v>
      </c>
    </row>
    <row r="144" spans="1:33" x14ac:dyDescent="0.35">
      <c r="A144" s="34" t="s">
        <v>71</v>
      </c>
      <c r="B144" s="14">
        <v>1</v>
      </c>
      <c r="C144" s="8" t="s">
        <v>44</v>
      </c>
      <c r="D144" s="14">
        <v>2</v>
      </c>
      <c r="E144" s="118" t="str">
        <f t="shared" si="20"/>
        <v>R52S1</v>
      </c>
      <c r="F144" s="118">
        <f t="shared" si="18"/>
        <v>3387</v>
      </c>
      <c r="G144" s="118">
        <f t="shared" si="19"/>
        <v>3449</v>
      </c>
      <c r="H144" s="111">
        <f t="shared" si="21"/>
        <v>5.7000000000000002E-2</v>
      </c>
      <c r="I144" s="118">
        <f t="shared" si="22"/>
        <v>0.79400000000000004</v>
      </c>
      <c r="J144" s="118">
        <f t="shared" si="23"/>
        <v>2.5221693869682562E-2</v>
      </c>
      <c r="K144" s="122">
        <f t="shared" si="24"/>
        <v>31.123999999999999</v>
      </c>
      <c r="M144" s="118" t="str">
        <f t="shared" si="25"/>
        <v>R75S7</v>
      </c>
      <c r="N144" t="s">
        <v>213</v>
      </c>
      <c r="O144">
        <v>7</v>
      </c>
      <c r="P144">
        <v>3550</v>
      </c>
      <c r="Q144">
        <v>3603</v>
      </c>
      <c r="R144">
        <v>0.13900000000000001</v>
      </c>
      <c r="S144">
        <v>0.40500000000000003</v>
      </c>
      <c r="T144">
        <v>0.33077890662796328</v>
      </c>
      <c r="U144">
        <v>51.674999999999997</v>
      </c>
      <c r="V144" s="34" t="s">
        <v>71</v>
      </c>
      <c r="W144" s="14">
        <v>1</v>
      </c>
      <c r="X144" s="122">
        <f t="shared" si="26"/>
        <v>79.400000000000006</v>
      </c>
      <c r="Y144" s="111">
        <v>5.7000000000000002E-2</v>
      </c>
      <c r="Z144">
        <v>0.79400000000000004</v>
      </c>
      <c r="AA144">
        <v>2.5221693869682562E-2</v>
      </c>
      <c r="AB144" s="124"/>
      <c r="AC144" s="124">
        <v>11366.83562315271</v>
      </c>
      <c r="AD144" s="124">
        <v>7184.4391600985246</v>
      </c>
      <c r="AE144" s="124">
        <v>4.4047236453201961</v>
      </c>
      <c r="AF144" s="124">
        <v>2331.0810211822659</v>
      </c>
      <c r="AG144" s="124">
        <v>7.1800000000000003E-2</v>
      </c>
    </row>
    <row r="145" spans="1:33" x14ac:dyDescent="0.35">
      <c r="A145" s="34" t="s">
        <v>71</v>
      </c>
      <c r="B145" s="14">
        <v>1</v>
      </c>
      <c r="C145" s="8" t="s">
        <v>44</v>
      </c>
      <c r="D145" s="14">
        <v>1</v>
      </c>
      <c r="E145" s="118" t="str">
        <f t="shared" si="20"/>
        <v>R52S1</v>
      </c>
      <c r="F145" s="118">
        <f t="shared" si="18"/>
        <v>3387</v>
      </c>
      <c r="G145" s="118">
        <f t="shared" si="19"/>
        <v>3449</v>
      </c>
      <c r="H145" s="111">
        <f t="shared" si="21"/>
        <v>5.7000000000000002E-2</v>
      </c>
      <c r="I145" s="118">
        <f t="shared" si="22"/>
        <v>0.79400000000000004</v>
      </c>
      <c r="J145" s="118">
        <f t="shared" si="23"/>
        <v>2.5221693869682562E-2</v>
      </c>
      <c r="K145" s="122">
        <f t="shared" si="24"/>
        <v>31.123999999999999</v>
      </c>
      <c r="M145" s="118" t="str">
        <f t="shared" si="25"/>
        <v>R75S6</v>
      </c>
      <c r="N145" t="s">
        <v>213</v>
      </c>
      <c r="O145">
        <v>6</v>
      </c>
      <c r="P145">
        <v>3616</v>
      </c>
      <c r="Q145">
        <v>3652</v>
      </c>
      <c r="R145">
        <v>0.13</v>
      </c>
      <c r="S145">
        <v>0.42699999999999999</v>
      </c>
      <c r="T145">
        <v>0.29245118549511856</v>
      </c>
      <c r="U145">
        <v>34.415999999999997</v>
      </c>
      <c r="V145" s="34" t="s">
        <v>71</v>
      </c>
      <c r="W145" s="14">
        <v>1</v>
      </c>
      <c r="X145" s="122">
        <f t="shared" si="26"/>
        <v>79.400000000000006</v>
      </c>
      <c r="Y145" s="111">
        <v>5.7000000000000002E-2</v>
      </c>
      <c r="Z145">
        <v>0.79400000000000004</v>
      </c>
      <c r="AA145">
        <v>2.5221693869682562E-2</v>
      </c>
      <c r="AB145" s="124"/>
      <c r="AC145" s="124">
        <v>11366.83562315271</v>
      </c>
      <c r="AD145" s="124">
        <v>7184.4391600985246</v>
      </c>
      <c r="AE145" s="124">
        <v>4.4047236453201961</v>
      </c>
      <c r="AF145" s="124">
        <v>2331.0810211822659</v>
      </c>
      <c r="AG145" s="124">
        <v>7.1800000000000003E-2</v>
      </c>
    </row>
    <row r="146" spans="1:33" x14ac:dyDescent="0.35">
      <c r="A146" s="34" t="s">
        <v>73</v>
      </c>
      <c r="B146" s="14">
        <v>9</v>
      </c>
      <c r="C146" s="8" t="s">
        <v>45</v>
      </c>
      <c r="D146" s="14">
        <v>1</v>
      </c>
      <c r="E146" s="118" t="str">
        <f t="shared" si="20"/>
        <v>R53S9</v>
      </c>
      <c r="F146" s="118">
        <f t="shared" si="18"/>
        <v>2918.93</v>
      </c>
      <c r="G146" s="118">
        <f t="shared" si="19"/>
        <v>2990.05</v>
      </c>
      <c r="H146" s="111">
        <f t="shared" si="21"/>
        <v>0.11</v>
      </c>
      <c r="I146" s="118">
        <f t="shared" si="22"/>
        <v>0.495</v>
      </c>
      <c r="J146" s="118">
        <f t="shared" si="23"/>
        <v>0.16800989364965663</v>
      </c>
      <c r="K146" s="122">
        <f t="shared" si="24"/>
        <v>25.034240000000121</v>
      </c>
      <c r="M146" s="118" t="str">
        <f t="shared" si="25"/>
        <v>R75S8</v>
      </c>
      <c r="N146" t="s">
        <v>213</v>
      </c>
      <c r="O146">
        <v>8</v>
      </c>
      <c r="P146">
        <v>3497</v>
      </c>
      <c r="Q146">
        <v>3542</v>
      </c>
      <c r="R146">
        <v>0.13500000000000001</v>
      </c>
      <c r="S146">
        <v>0.41299999999999998</v>
      </c>
      <c r="T146">
        <v>0.31059163059163064</v>
      </c>
      <c r="U146">
        <v>34.65</v>
      </c>
      <c r="V146" s="34" t="s">
        <v>73</v>
      </c>
      <c r="W146" s="14">
        <v>9</v>
      </c>
      <c r="X146" s="122">
        <f t="shared" si="26"/>
        <v>49.5</v>
      </c>
      <c r="Y146" s="111">
        <v>0.11</v>
      </c>
      <c r="Z146">
        <v>0.495</v>
      </c>
      <c r="AA146">
        <v>0.16800989364965663</v>
      </c>
      <c r="AB146" s="124"/>
      <c r="AC146" s="124">
        <v>9322.5836995708123</v>
      </c>
      <c r="AD146" s="124">
        <v>6418.1318115879812</v>
      </c>
      <c r="AE146" s="124">
        <v>5.6668884120171654</v>
      </c>
      <c r="AF146" s="124">
        <v>2241.5228364806871</v>
      </c>
      <c r="AG146" s="124">
        <v>6.6966789999999984E-2</v>
      </c>
    </row>
    <row r="147" spans="1:33" x14ac:dyDescent="0.35">
      <c r="A147" s="34" t="s">
        <v>73</v>
      </c>
      <c r="B147" s="14">
        <v>9</v>
      </c>
      <c r="C147" s="8" t="s">
        <v>45</v>
      </c>
      <c r="D147" s="14">
        <v>2</v>
      </c>
      <c r="E147" s="118" t="str">
        <f t="shared" si="20"/>
        <v>R53S9</v>
      </c>
      <c r="F147" s="118">
        <f t="shared" si="18"/>
        <v>2918.93</v>
      </c>
      <c r="G147" s="118">
        <f t="shared" si="19"/>
        <v>2990.05</v>
      </c>
      <c r="H147" s="111">
        <f t="shared" si="21"/>
        <v>0.11</v>
      </c>
      <c r="I147" s="118">
        <f t="shared" si="22"/>
        <v>0.495</v>
      </c>
      <c r="J147" s="118">
        <f t="shared" si="23"/>
        <v>0.16800989364965663</v>
      </c>
      <c r="K147" s="122">
        <f t="shared" si="24"/>
        <v>25.034240000000121</v>
      </c>
      <c r="M147" s="118" t="str">
        <f t="shared" si="25"/>
        <v>R75S9</v>
      </c>
      <c r="N147" t="s">
        <v>213</v>
      </c>
      <c r="O147">
        <v>9</v>
      </c>
      <c r="P147">
        <v>3437</v>
      </c>
      <c r="Q147">
        <v>3489</v>
      </c>
      <c r="R147">
        <v>0.13700000000000001</v>
      </c>
      <c r="S147">
        <v>0.40899999999999997</v>
      </c>
      <c r="T147">
        <v>0.30847558340535869</v>
      </c>
      <c r="U147">
        <v>37.024000000000001</v>
      </c>
      <c r="V147" s="34" t="s">
        <v>73</v>
      </c>
      <c r="W147" s="14">
        <v>9</v>
      </c>
      <c r="X147" s="122">
        <f t="shared" si="26"/>
        <v>49.5</v>
      </c>
      <c r="Y147" s="111">
        <v>0.11</v>
      </c>
      <c r="Z147">
        <v>0.495</v>
      </c>
      <c r="AA147">
        <v>0.16800989364965663</v>
      </c>
      <c r="AB147" s="124"/>
      <c r="AC147" s="124">
        <v>9322.5836995708123</v>
      </c>
      <c r="AD147" s="124">
        <v>6418.1318115879812</v>
      </c>
      <c r="AE147" s="124">
        <v>5.6668884120171654</v>
      </c>
      <c r="AF147" s="124">
        <v>2241.5228364806871</v>
      </c>
      <c r="AG147" s="124">
        <v>6.6966789999999984E-2</v>
      </c>
    </row>
    <row r="148" spans="1:33" x14ac:dyDescent="0.35">
      <c r="A148" s="34" t="s">
        <v>73</v>
      </c>
      <c r="B148" s="14">
        <v>9</v>
      </c>
      <c r="C148" s="8" t="s">
        <v>45</v>
      </c>
      <c r="D148" s="14">
        <v>3</v>
      </c>
      <c r="E148" s="118" t="str">
        <f t="shared" si="20"/>
        <v>R53S9</v>
      </c>
      <c r="F148" s="118">
        <f t="shared" si="18"/>
        <v>2918.93</v>
      </c>
      <c r="G148" s="118">
        <f t="shared" si="19"/>
        <v>2990.05</v>
      </c>
      <c r="H148" s="111">
        <f t="shared" si="21"/>
        <v>0.11</v>
      </c>
      <c r="I148" s="118">
        <f t="shared" si="22"/>
        <v>0.495</v>
      </c>
      <c r="J148" s="118">
        <f t="shared" si="23"/>
        <v>0.16800989364965663</v>
      </c>
      <c r="K148" s="122">
        <f t="shared" si="24"/>
        <v>25.034240000000121</v>
      </c>
      <c r="M148" s="118" t="str">
        <f t="shared" si="25"/>
        <v>R75S10</v>
      </c>
      <c r="N148" t="s">
        <v>213</v>
      </c>
      <c r="O148">
        <v>10</v>
      </c>
      <c r="P148">
        <v>3397</v>
      </c>
      <c r="Q148">
        <v>3434</v>
      </c>
      <c r="R148">
        <v>0.123</v>
      </c>
      <c r="S148">
        <v>0.45400000000000001</v>
      </c>
      <c r="T148">
        <v>0.17210246154751052</v>
      </c>
      <c r="U148">
        <v>34.003</v>
      </c>
      <c r="V148" s="34" t="s">
        <v>73</v>
      </c>
      <c r="W148" s="14">
        <v>9</v>
      </c>
      <c r="X148" s="122">
        <f t="shared" si="26"/>
        <v>49.5</v>
      </c>
      <c r="Y148" s="111">
        <v>0.11</v>
      </c>
      <c r="Z148">
        <v>0.495</v>
      </c>
      <c r="AA148">
        <v>0.16800989364965663</v>
      </c>
      <c r="AB148" s="124"/>
      <c r="AC148" s="124">
        <v>9322.5836995708123</v>
      </c>
      <c r="AD148" s="124">
        <v>6418.1318115879812</v>
      </c>
      <c r="AE148" s="124">
        <v>5.6668884120171654</v>
      </c>
      <c r="AF148" s="124">
        <v>2241.5228364806871</v>
      </c>
      <c r="AG148" s="124">
        <v>6.6966789999999984E-2</v>
      </c>
    </row>
    <row r="149" spans="1:33" x14ac:dyDescent="0.35">
      <c r="A149" s="34" t="s">
        <v>73</v>
      </c>
      <c r="B149" s="14">
        <v>9</v>
      </c>
      <c r="C149" s="8" t="s">
        <v>45</v>
      </c>
      <c r="D149" s="14">
        <v>4</v>
      </c>
      <c r="E149" s="118" t="str">
        <f t="shared" si="20"/>
        <v>R53S9</v>
      </c>
      <c r="F149" s="118">
        <f t="shared" si="18"/>
        <v>2918.93</v>
      </c>
      <c r="G149" s="118">
        <f t="shared" si="19"/>
        <v>2990.05</v>
      </c>
      <c r="H149" s="111">
        <f t="shared" si="21"/>
        <v>0.11</v>
      </c>
      <c r="I149" s="118">
        <f t="shared" si="22"/>
        <v>0.495</v>
      </c>
      <c r="J149" s="118">
        <f t="shared" si="23"/>
        <v>0.16800989364965663</v>
      </c>
      <c r="K149" s="122">
        <f t="shared" si="24"/>
        <v>25.034240000000121</v>
      </c>
      <c r="M149" s="118" t="str">
        <f t="shared" si="25"/>
        <v>R75S11</v>
      </c>
      <c r="N149" t="s">
        <v>213</v>
      </c>
      <c r="O149">
        <v>11</v>
      </c>
      <c r="P149">
        <v>3340</v>
      </c>
      <c r="Q149">
        <v>3396</v>
      </c>
      <c r="R149">
        <v>9.8000000000000004E-2</v>
      </c>
      <c r="S149">
        <v>0.53600000000000003</v>
      </c>
      <c r="T149">
        <v>7.9311454311454324E-2</v>
      </c>
      <c r="U149">
        <v>37.295999999999999</v>
      </c>
      <c r="V149" s="34" t="s">
        <v>73</v>
      </c>
      <c r="W149" s="14">
        <v>9</v>
      </c>
      <c r="X149" s="122">
        <f t="shared" si="26"/>
        <v>49.5</v>
      </c>
      <c r="Y149" s="111">
        <v>0.11</v>
      </c>
      <c r="Z149">
        <v>0.495</v>
      </c>
      <c r="AA149">
        <v>0.16800989364965663</v>
      </c>
      <c r="AB149" s="124"/>
      <c r="AC149" s="124">
        <v>9322.5836995708123</v>
      </c>
      <c r="AD149" s="124">
        <v>6418.1318115879812</v>
      </c>
      <c r="AE149" s="124">
        <v>5.6668884120171654</v>
      </c>
      <c r="AF149" s="124">
        <v>2241.5228364806871</v>
      </c>
      <c r="AG149" s="124">
        <v>6.6966789999999984E-2</v>
      </c>
    </row>
    <row r="150" spans="1:33" x14ac:dyDescent="0.35">
      <c r="A150" s="34" t="s">
        <v>73</v>
      </c>
      <c r="B150" s="14">
        <v>8</v>
      </c>
      <c r="C150" s="8" t="s">
        <v>45</v>
      </c>
      <c r="D150" s="14">
        <v>1</v>
      </c>
      <c r="E150" s="118" t="str">
        <f t="shared" si="20"/>
        <v>R53S8</v>
      </c>
      <c r="F150" s="118">
        <f t="shared" si="18"/>
        <v>2999.95</v>
      </c>
      <c r="G150" s="118">
        <f t="shared" si="19"/>
        <v>3032</v>
      </c>
      <c r="H150" s="111">
        <f t="shared" si="21"/>
        <v>0.121</v>
      </c>
      <c r="I150" s="118">
        <f t="shared" si="22"/>
        <v>0.45700000000000002</v>
      </c>
      <c r="J150" s="118">
        <f t="shared" si="23"/>
        <v>0.19612213059950856</v>
      </c>
      <c r="K150" s="122">
        <f t="shared" si="24"/>
        <v>19.967150000000114</v>
      </c>
      <c r="M150" s="118" t="str">
        <f t="shared" si="25"/>
        <v>R75S12</v>
      </c>
      <c r="N150" t="s">
        <v>213</v>
      </c>
      <c r="O150">
        <v>12</v>
      </c>
      <c r="P150">
        <v>3181</v>
      </c>
      <c r="Q150">
        <v>3302</v>
      </c>
      <c r="R150">
        <v>0.114</v>
      </c>
      <c r="S150">
        <v>0.47299999999999998</v>
      </c>
      <c r="T150">
        <v>0.18853305785123967</v>
      </c>
      <c r="U150">
        <v>29.04</v>
      </c>
      <c r="V150" s="34" t="s">
        <v>73</v>
      </c>
      <c r="W150" s="14">
        <v>8</v>
      </c>
      <c r="X150" s="122">
        <f t="shared" si="26"/>
        <v>45.7</v>
      </c>
      <c r="Y150" s="111">
        <v>0.121</v>
      </c>
      <c r="Z150">
        <v>0.45700000000000002</v>
      </c>
      <c r="AA150">
        <v>0.19612213059950856</v>
      </c>
      <c r="AB150" s="124"/>
      <c r="AC150" s="124">
        <v>9557.8318266666665</v>
      </c>
      <c r="AD150" s="124">
        <v>6602.9348104761893</v>
      </c>
      <c r="AE150" s="124">
        <v>3.8434314285714271</v>
      </c>
      <c r="AF150" s="124">
        <v>1786.1417333333329</v>
      </c>
      <c r="AG150" s="124">
        <v>8.6536533333333318E-2</v>
      </c>
    </row>
    <row r="151" spans="1:33" x14ac:dyDescent="0.35">
      <c r="A151" s="34" t="s">
        <v>73</v>
      </c>
      <c r="B151" s="14">
        <v>8</v>
      </c>
      <c r="C151" s="8" t="s">
        <v>45</v>
      </c>
      <c r="D151" s="14">
        <v>2</v>
      </c>
      <c r="E151" s="118" t="str">
        <f t="shared" si="20"/>
        <v>R53S8</v>
      </c>
      <c r="F151" s="118">
        <f t="shared" si="18"/>
        <v>2999.95</v>
      </c>
      <c r="G151" s="118">
        <f t="shared" si="19"/>
        <v>3032</v>
      </c>
      <c r="H151" s="111">
        <f t="shared" si="21"/>
        <v>0.121</v>
      </c>
      <c r="I151" s="118">
        <f t="shared" si="22"/>
        <v>0.45700000000000002</v>
      </c>
      <c r="J151" s="118">
        <f t="shared" si="23"/>
        <v>0.19612213059950856</v>
      </c>
      <c r="K151" s="122">
        <f t="shared" si="24"/>
        <v>19.967150000000114</v>
      </c>
      <c r="M151" s="118" t="str">
        <f t="shared" si="25"/>
        <v>R75S13</v>
      </c>
      <c r="N151" t="s">
        <v>213</v>
      </c>
      <c r="O151">
        <v>13</v>
      </c>
      <c r="P151">
        <v>2967</v>
      </c>
      <c r="Q151">
        <v>3083</v>
      </c>
      <c r="R151">
        <v>0.109</v>
      </c>
      <c r="S151">
        <v>0.49</v>
      </c>
      <c r="T151">
        <v>0.18097739209865268</v>
      </c>
      <c r="U151">
        <v>70.063999999999993</v>
      </c>
      <c r="V151" s="34" t="s">
        <v>73</v>
      </c>
      <c r="W151" s="14">
        <v>8</v>
      </c>
      <c r="X151" s="122">
        <f t="shared" si="26"/>
        <v>45.7</v>
      </c>
      <c r="Y151" s="111">
        <v>0.121</v>
      </c>
      <c r="Z151">
        <v>0.45700000000000002</v>
      </c>
      <c r="AA151">
        <v>0.19612213059950856</v>
      </c>
      <c r="AB151" s="124"/>
      <c r="AC151" s="124">
        <v>9557.8318266666665</v>
      </c>
      <c r="AD151" s="124">
        <v>6602.9348104761893</v>
      </c>
      <c r="AE151" s="124">
        <v>3.8434314285714271</v>
      </c>
      <c r="AF151" s="124">
        <v>1786.1417333333329</v>
      </c>
      <c r="AG151" s="124">
        <v>8.6536533333333318E-2</v>
      </c>
    </row>
    <row r="152" spans="1:33" x14ac:dyDescent="0.35">
      <c r="A152" s="34" t="s">
        <v>73</v>
      </c>
      <c r="B152" s="14">
        <v>8</v>
      </c>
      <c r="C152" s="8" t="s">
        <v>45</v>
      </c>
      <c r="D152" s="14">
        <v>3</v>
      </c>
      <c r="E152" s="118" t="str">
        <f t="shared" si="20"/>
        <v>R53S8</v>
      </c>
      <c r="F152" s="118">
        <f t="shared" si="18"/>
        <v>2999.95</v>
      </c>
      <c r="G152" s="118">
        <f t="shared" si="19"/>
        <v>3032</v>
      </c>
      <c r="H152" s="111">
        <f t="shared" si="21"/>
        <v>0.121</v>
      </c>
      <c r="I152" s="118">
        <f t="shared" si="22"/>
        <v>0.45700000000000002</v>
      </c>
      <c r="J152" s="118">
        <f t="shared" si="23"/>
        <v>0.19612213059950856</v>
      </c>
      <c r="K152" s="122">
        <f t="shared" si="24"/>
        <v>19.967150000000114</v>
      </c>
      <c r="M152" s="118" t="str">
        <f t="shared" si="25"/>
        <v>R75S14</v>
      </c>
      <c r="N152" t="s">
        <v>213</v>
      </c>
      <c r="O152">
        <v>14</v>
      </c>
      <c r="P152">
        <v>2821</v>
      </c>
      <c r="Q152">
        <v>2921</v>
      </c>
      <c r="R152">
        <v>0.109</v>
      </c>
      <c r="S152">
        <v>0.5</v>
      </c>
      <c r="T152">
        <v>0.16369627507163326</v>
      </c>
      <c r="U152">
        <v>34.9</v>
      </c>
      <c r="V152" s="34" t="s">
        <v>73</v>
      </c>
      <c r="W152" s="14">
        <v>8</v>
      </c>
      <c r="X152" s="122">
        <f t="shared" si="26"/>
        <v>45.7</v>
      </c>
      <c r="Y152" s="111">
        <v>0.121</v>
      </c>
      <c r="Z152">
        <v>0.45700000000000002</v>
      </c>
      <c r="AA152">
        <v>0.19612213059950856</v>
      </c>
      <c r="AB152" s="124"/>
      <c r="AC152" s="124">
        <v>9557.8318266666665</v>
      </c>
      <c r="AD152" s="124">
        <v>6602.9348104761893</v>
      </c>
      <c r="AE152" s="124">
        <v>3.8434314285714271</v>
      </c>
      <c r="AF152" s="124">
        <v>1786.1417333333329</v>
      </c>
      <c r="AG152" s="124">
        <v>8.6536533333333318E-2</v>
      </c>
    </row>
    <row r="153" spans="1:33" x14ac:dyDescent="0.35">
      <c r="A153" s="34" t="s">
        <v>73</v>
      </c>
      <c r="B153" s="14">
        <v>7</v>
      </c>
      <c r="C153" s="8" t="s">
        <v>45</v>
      </c>
      <c r="D153" s="14">
        <v>1</v>
      </c>
      <c r="E153" s="118" t="str">
        <f t="shared" si="20"/>
        <v>R53S7</v>
      </c>
      <c r="F153" s="118">
        <f t="shared" si="18"/>
        <v>3054.93</v>
      </c>
      <c r="G153" s="118">
        <f t="shared" si="19"/>
        <v>3095</v>
      </c>
      <c r="H153" s="111">
        <f t="shared" si="21"/>
        <v>0.14799999999999999</v>
      </c>
      <c r="I153" s="118">
        <f t="shared" si="22"/>
        <v>0.39100000000000001</v>
      </c>
      <c r="J153" s="118">
        <f t="shared" si="23"/>
        <v>0.27088624319205984</v>
      </c>
      <c r="K153" s="122">
        <f t="shared" si="24"/>
        <v>27.247600000000112</v>
      </c>
      <c r="M153" s="118" t="str">
        <f t="shared" si="25"/>
        <v>R75S15</v>
      </c>
      <c r="N153" t="s">
        <v>213</v>
      </c>
      <c r="O153">
        <v>15</v>
      </c>
      <c r="P153">
        <v>2710</v>
      </c>
      <c r="Q153">
        <v>2773</v>
      </c>
      <c r="R153">
        <v>0.13300000000000001</v>
      </c>
      <c r="S153">
        <v>0.42399999999999999</v>
      </c>
      <c r="T153">
        <v>0.20771830744876568</v>
      </c>
      <c r="U153">
        <v>23.373000000000001</v>
      </c>
      <c r="V153" s="34" t="s">
        <v>73</v>
      </c>
      <c r="W153" s="14">
        <v>7</v>
      </c>
      <c r="X153" s="122">
        <f t="shared" si="26"/>
        <v>39.1</v>
      </c>
      <c r="Y153" s="111">
        <v>0.14799999999999999</v>
      </c>
      <c r="Z153">
        <v>0.39100000000000001</v>
      </c>
      <c r="AA153">
        <v>0.27088624319205984</v>
      </c>
      <c r="AB153" s="124"/>
      <c r="AC153" s="124">
        <v>9788.2785151515163</v>
      </c>
      <c r="AD153" s="124">
        <v>6701.4918462121232</v>
      </c>
      <c r="AE153" s="124">
        <v>2.8168484848484838</v>
      </c>
      <c r="AF153" s="124">
        <v>1657.16986060606</v>
      </c>
      <c r="AG153" s="124">
        <v>0.100426185</v>
      </c>
    </row>
    <row r="154" spans="1:33" x14ac:dyDescent="0.35">
      <c r="A154" s="34" t="s">
        <v>73</v>
      </c>
      <c r="B154" s="14">
        <v>7</v>
      </c>
      <c r="C154" s="8" t="s">
        <v>45</v>
      </c>
      <c r="D154" s="14">
        <v>2</v>
      </c>
      <c r="E154" s="118" t="str">
        <f t="shared" si="20"/>
        <v>R53S7</v>
      </c>
      <c r="F154" s="118">
        <f t="shared" si="18"/>
        <v>3054.93</v>
      </c>
      <c r="G154" s="118">
        <f t="shared" si="19"/>
        <v>3095</v>
      </c>
      <c r="H154" s="111">
        <f t="shared" si="21"/>
        <v>0.14799999999999999</v>
      </c>
      <c r="I154" s="118">
        <f t="shared" si="22"/>
        <v>0.39100000000000001</v>
      </c>
      <c r="J154" s="118">
        <f t="shared" si="23"/>
        <v>0.27088624319205984</v>
      </c>
      <c r="K154" s="122">
        <f t="shared" si="24"/>
        <v>27.247600000000112</v>
      </c>
      <c r="M154" s="118" t="str">
        <f t="shared" si="25"/>
        <v>R67S8</v>
      </c>
      <c r="N154" t="s">
        <v>214</v>
      </c>
      <c r="O154">
        <v>8</v>
      </c>
      <c r="P154">
        <v>2930</v>
      </c>
      <c r="Q154">
        <v>2973</v>
      </c>
      <c r="R154">
        <v>8.5000000000000006E-2</v>
      </c>
      <c r="S154">
        <v>0.75700000000000001</v>
      </c>
      <c r="T154">
        <v>0.18639811140690138</v>
      </c>
      <c r="U154">
        <v>19.909000000000002</v>
      </c>
      <c r="V154" s="34" t="s">
        <v>73</v>
      </c>
      <c r="W154" s="14">
        <v>7</v>
      </c>
      <c r="X154" s="122">
        <f t="shared" si="26"/>
        <v>39.1</v>
      </c>
      <c r="Y154" s="111">
        <v>0.14799999999999999</v>
      </c>
      <c r="Z154">
        <v>0.39100000000000001</v>
      </c>
      <c r="AA154">
        <v>0.27088624319205984</v>
      </c>
      <c r="AB154" s="124"/>
      <c r="AC154" s="124">
        <v>9788.2785151515163</v>
      </c>
      <c r="AD154" s="124">
        <v>6701.4918462121232</v>
      </c>
      <c r="AE154" s="124">
        <v>2.8168484848484838</v>
      </c>
      <c r="AF154" s="124">
        <v>1657.16986060606</v>
      </c>
      <c r="AG154" s="124">
        <v>0.100426185</v>
      </c>
    </row>
    <row r="155" spans="1:33" x14ac:dyDescent="0.35">
      <c r="A155" s="34" t="s">
        <v>73</v>
      </c>
      <c r="B155" s="14">
        <v>7</v>
      </c>
      <c r="C155" s="8" t="s">
        <v>45</v>
      </c>
      <c r="D155" s="14">
        <v>3</v>
      </c>
      <c r="E155" s="118" t="str">
        <f t="shared" si="20"/>
        <v>R53S7</v>
      </c>
      <c r="F155" s="118">
        <f t="shared" si="18"/>
        <v>3054.93</v>
      </c>
      <c r="G155" s="118">
        <f t="shared" si="19"/>
        <v>3095</v>
      </c>
      <c r="H155" s="111">
        <f t="shared" si="21"/>
        <v>0.14799999999999999</v>
      </c>
      <c r="I155" s="118">
        <f t="shared" si="22"/>
        <v>0.39100000000000001</v>
      </c>
      <c r="J155" s="118">
        <f t="shared" si="23"/>
        <v>0.27088624319205984</v>
      </c>
      <c r="K155" s="122">
        <f t="shared" si="24"/>
        <v>27.247600000000112</v>
      </c>
      <c r="M155" s="118" t="str">
        <f t="shared" si="25"/>
        <v>R67S7</v>
      </c>
      <c r="N155" t="s">
        <v>214</v>
      </c>
      <c r="O155">
        <v>7</v>
      </c>
      <c r="P155">
        <v>2972</v>
      </c>
      <c r="Q155">
        <v>3010</v>
      </c>
      <c r="R155">
        <v>8.2000000000000003E-2</v>
      </c>
      <c r="S155">
        <v>0.625</v>
      </c>
      <c r="T155">
        <v>0.10860915174534275</v>
      </c>
      <c r="U155">
        <v>33.173999999999999</v>
      </c>
      <c r="V155" s="34" t="s">
        <v>73</v>
      </c>
      <c r="W155" s="14">
        <v>7</v>
      </c>
      <c r="X155" s="122">
        <f t="shared" si="26"/>
        <v>39.1</v>
      </c>
      <c r="Y155" s="111">
        <v>0.14799999999999999</v>
      </c>
      <c r="Z155">
        <v>0.39100000000000001</v>
      </c>
      <c r="AA155">
        <v>0.27088624319205984</v>
      </c>
      <c r="AB155" s="124"/>
      <c r="AC155" s="124">
        <v>9788.2785151515163</v>
      </c>
      <c r="AD155" s="124">
        <v>6701.4918462121232</v>
      </c>
      <c r="AE155" s="124">
        <v>2.8168484848484838</v>
      </c>
      <c r="AF155" s="124">
        <v>1657.16986060606</v>
      </c>
      <c r="AG155" s="124">
        <v>0.100426185</v>
      </c>
    </row>
    <row r="156" spans="1:33" x14ac:dyDescent="0.35">
      <c r="A156" s="34" t="s">
        <v>73</v>
      </c>
      <c r="B156" s="14">
        <v>6</v>
      </c>
      <c r="C156" s="8" t="s">
        <v>45</v>
      </c>
      <c r="D156" s="14">
        <v>1</v>
      </c>
      <c r="E156" s="118" t="str">
        <f t="shared" si="20"/>
        <v>R53S6</v>
      </c>
      <c r="F156" s="118">
        <f t="shared" si="18"/>
        <v>3116</v>
      </c>
      <c r="G156" s="118">
        <f t="shared" si="19"/>
        <v>3157</v>
      </c>
      <c r="H156" s="111">
        <f t="shared" si="21"/>
        <v>0.153</v>
      </c>
      <c r="I156" s="118">
        <f t="shared" si="22"/>
        <v>0.38400000000000001</v>
      </c>
      <c r="J156" s="118">
        <f t="shared" si="23"/>
        <v>0.26767259198015708</v>
      </c>
      <c r="K156" s="122">
        <f t="shared" si="24"/>
        <v>19.352</v>
      </c>
      <c r="M156" s="118" t="str">
        <f t="shared" si="25"/>
        <v>R67S6</v>
      </c>
      <c r="N156" t="s">
        <v>214</v>
      </c>
      <c r="O156">
        <v>6</v>
      </c>
      <c r="P156">
        <v>3040</v>
      </c>
      <c r="Q156">
        <v>3149</v>
      </c>
      <c r="R156">
        <v>8.5000000000000006E-2</v>
      </c>
      <c r="S156">
        <v>0.60499999999999998</v>
      </c>
      <c r="T156">
        <v>0.11500891030295028</v>
      </c>
      <c r="U156">
        <v>30.302000000000003</v>
      </c>
      <c r="V156" s="34" t="s">
        <v>73</v>
      </c>
      <c r="W156" s="14">
        <v>6</v>
      </c>
      <c r="X156" s="122">
        <f t="shared" si="26"/>
        <v>38.4</v>
      </c>
      <c r="Y156" s="111">
        <v>0.153</v>
      </c>
      <c r="Z156">
        <v>0.38400000000000001</v>
      </c>
      <c r="AA156">
        <v>0.26767259198015708</v>
      </c>
      <c r="AB156" s="124"/>
      <c r="AC156" s="124">
        <v>10025.43873432836</v>
      </c>
      <c r="AD156" s="124">
        <v>6892.2878932835793</v>
      </c>
      <c r="AE156" s="124">
        <v>4.5848947761194037</v>
      </c>
      <c r="AF156" s="124">
        <v>1809.183930597015</v>
      </c>
      <c r="AG156" s="124">
        <v>0.1076281166666667</v>
      </c>
    </row>
    <row r="157" spans="1:33" x14ac:dyDescent="0.35">
      <c r="A157" s="34" t="s">
        <v>73</v>
      </c>
      <c r="B157" s="14">
        <v>6</v>
      </c>
      <c r="C157" s="8" t="s">
        <v>45</v>
      </c>
      <c r="D157" s="14">
        <v>2</v>
      </c>
      <c r="E157" s="118" t="str">
        <f t="shared" si="20"/>
        <v>R53S6</v>
      </c>
      <c r="F157" s="118">
        <f t="shared" si="18"/>
        <v>3116</v>
      </c>
      <c r="G157" s="118">
        <f t="shared" si="19"/>
        <v>3157</v>
      </c>
      <c r="H157" s="111">
        <f t="shared" si="21"/>
        <v>0.153</v>
      </c>
      <c r="I157" s="118">
        <f t="shared" si="22"/>
        <v>0.38400000000000001</v>
      </c>
      <c r="J157" s="118">
        <f t="shared" si="23"/>
        <v>0.26767259198015708</v>
      </c>
      <c r="K157" s="122">
        <f t="shared" si="24"/>
        <v>19.352</v>
      </c>
      <c r="M157" s="118" t="str">
        <f t="shared" si="25"/>
        <v>R67S5</v>
      </c>
      <c r="N157" t="s">
        <v>214</v>
      </c>
      <c r="O157">
        <v>5</v>
      </c>
      <c r="P157">
        <v>3210</v>
      </c>
      <c r="Q157">
        <v>3260.5</v>
      </c>
      <c r="R157">
        <v>8.1000000000000003E-2</v>
      </c>
      <c r="S157">
        <v>0.61899999999999999</v>
      </c>
      <c r="T157">
        <v>0.10952365594865676</v>
      </c>
      <c r="U157">
        <v>31.006999999999998</v>
      </c>
      <c r="V157" s="34" t="s">
        <v>73</v>
      </c>
      <c r="W157" s="14">
        <v>6</v>
      </c>
      <c r="X157" s="122">
        <f t="shared" si="26"/>
        <v>38.4</v>
      </c>
      <c r="Y157" s="111">
        <v>0.153</v>
      </c>
      <c r="Z157">
        <v>0.38400000000000001</v>
      </c>
      <c r="AA157">
        <v>0.26767259198015708</v>
      </c>
      <c r="AB157" s="124"/>
      <c r="AC157" s="124">
        <v>10025.43873432836</v>
      </c>
      <c r="AD157" s="124">
        <v>6892.2878932835793</v>
      </c>
      <c r="AE157" s="124">
        <v>4.5848947761194037</v>
      </c>
      <c r="AF157" s="124">
        <v>1809.183930597015</v>
      </c>
      <c r="AG157" s="124">
        <v>0.1076281166666667</v>
      </c>
    </row>
    <row r="158" spans="1:33" x14ac:dyDescent="0.35">
      <c r="A158" s="34" t="s">
        <v>73</v>
      </c>
      <c r="B158" s="14">
        <v>5</v>
      </c>
      <c r="C158" s="8" t="s">
        <v>45</v>
      </c>
      <c r="D158" s="14">
        <v>1</v>
      </c>
      <c r="E158" s="118" t="str">
        <f t="shared" si="20"/>
        <v>R53S5</v>
      </c>
      <c r="F158" s="118">
        <f t="shared" si="18"/>
        <v>3192</v>
      </c>
      <c r="G158" s="118">
        <f t="shared" si="19"/>
        <v>3234.04</v>
      </c>
      <c r="H158" s="111">
        <f t="shared" si="21"/>
        <v>0.13400000000000001</v>
      </c>
      <c r="I158" s="118">
        <f t="shared" si="22"/>
        <v>0.42499999999999999</v>
      </c>
      <c r="J158" s="118">
        <f t="shared" si="23"/>
        <v>0.22121426719787074</v>
      </c>
      <c r="K158" s="122">
        <f t="shared" si="24"/>
        <v>27.620279999999976</v>
      </c>
      <c r="M158" s="118" t="str">
        <f t="shared" si="25"/>
        <v>R67S4</v>
      </c>
      <c r="N158" t="s">
        <v>214</v>
      </c>
      <c r="O158">
        <v>4</v>
      </c>
      <c r="P158">
        <v>3264.5</v>
      </c>
      <c r="Q158">
        <v>3324</v>
      </c>
      <c r="R158">
        <v>7.4999999999999997E-2</v>
      </c>
      <c r="S158">
        <v>0.65600000000000003</v>
      </c>
      <c r="T158">
        <v>8.1206950865452571E-2</v>
      </c>
      <c r="U158">
        <v>58.726500000000001</v>
      </c>
      <c r="V158" s="34" t="s">
        <v>73</v>
      </c>
      <c r="W158" s="14">
        <v>5</v>
      </c>
      <c r="X158" s="122">
        <f t="shared" si="26"/>
        <v>42.5</v>
      </c>
      <c r="Y158" s="111">
        <v>0.13400000000000001</v>
      </c>
      <c r="Z158">
        <v>0.42499999999999999</v>
      </c>
      <c r="AA158">
        <v>0.22121426719787074</v>
      </c>
      <c r="AB158" s="124"/>
      <c r="AC158" s="124">
        <v>10331.605736956521</v>
      </c>
      <c r="AD158" s="124">
        <v>6928.179939130433</v>
      </c>
      <c r="AE158" s="124">
        <v>4.8676985507246391</v>
      </c>
      <c r="AF158" s="124">
        <v>1718.3162224637681</v>
      </c>
      <c r="AG158" s="124">
        <v>8.7161783333333326E-2</v>
      </c>
    </row>
    <row r="159" spans="1:33" x14ac:dyDescent="0.35">
      <c r="A159" s="34" t="s">
        <v>73</v>
      </c>
      <c r="B159" s="14">
        <v>5</v>
      </c>
      <c r="C159" s="8" t="s">
        <v>45</v>
      </c>
      <c r="D159" s="14">
        <v>2</v>
      </c>
      <c r="E159" s="118" t="str">
        <f t="shared" si="20"/>
        <v>R53S5</v>
      </c>
      <c r="F159" s="118">
        <f t="shared" si="18"/>
        <v>3192</v>
      </c>
      <c r="G159" s="118">
        <f t="shared" si="19"/>
        <v>3234.04</v>
      </c>
      <c r="H159" s="111">
        <f t="shared" si="21"/>
        <v>0.13400000000000001</v>
      </c>
      <c r="I159" s="118">
        <f t="shared" si="22"/>
        <v>0.42499999999999999</v>
      </c>
      <c r="J159" s="118">
        <f t="shared" si="23"/>
        <v>0.22121426719787074</v>
      </c>
      <c r="K159" s="122">
        <f t="shared" si="24"/>
        <v>27.620279999999976</v>
      </c>
      <c r="M159" s="118" t="str">
        <f t="shared" si="25"/>
        <v>R67S3</v>
      </c>
      <c r="N159" t="s">
        <v>214</v>
      </c>
      <c r="O159">
        <v>3</v>
      </c>
      <c r="P159">
        <v>3354</v>
      </c>
      <c r="Q159">
        <v>3451</v>
      </c>
      <c r="R159">
        <v>6.6000000000000003E-2</v>
      </c>
      <c r="S159">
        <v>0.71499999999999997</v>
      </c>
      <c r="T159">
        <v>5.5356342447333035E-2</v>
      </c>
      <c r="U159">
        <v>22.310000000000002</v>
      </c>
      <c r="V159" s="34" t="s">
        <v>73</v>
      </c>
      <c r="W159" s="14">
        <v>5</v>
      </c>
      <c r="X159" s="122">
        <f t="shared" si="26"/>
        <v>42.5</v>
      </c>
      <c r="Y159" s="111">
        <v>0.13400000000000001</v>
      </c>
      <c r="Z159">
        <v>0.42499999999999999</v>
      </c>
      <c r="AA159">
        <v>0.22121426719787074</v>
      </c>
      <c r="AB159" s="124"/>
      <c r="AC159" s="124">
        <v>10331.605736956521</v>
      </c>
      <c r="AD159" s="124">
        <v>6928.179939130433</v>
      </c>
      <c r="AE159" s="124">
        <v>4.8676985507246391</v>
      </c>
      <c r="AF159" s="124">
        <v>1718.3162224637681</v>
      </c>
      <c r="AG159" s="124">
        <v>8.7161783333333326E-2</v>
      </c>
    </row>
    <row r="160" spans="1:33" x14ac:dyDescent="0.35">
      <c r="A160" s="34" t="s">
        <v>73</v>
      </c>
      <c r="B160" s="14">
        <v>4</v>
      </c>
      <c r="C160" s="8" t="s">
        <v>45</v>
      </c>
      <c r="D160" s="14">
        <v>1</v>
      </c>
      <c r="E160" s="118" t="str">
        <f t="shared" si="20"/>
        <v>R53S4</v>
      </c>
      <c r="F160" s="118">
        <f t="shared" si="18"/>
        <v>3243</v>
      </c>
      <c r="G160" s="118">
        <f t="shared" si="19"/>
        <v>3319.03</v>
      </c>
      <c r="H160" s="111">
        <f t="shared" si="21"/>
        <v>0.112</v>
      </c>
      <c r="I160" s="118">
        <f t="shared" si="22"/>
        <v>0.49</v>
      </c>
      <c r="J160" s="118">
        <f t="shared" si="23"/>
        <v>0.1707315040568656</v>
      </c>
      <c r="K160" s="122">
        <f t="shared" si="24"/>
        <v>55.197780000000144</v>
      </c>
      <c r="M160" s="118" t="str">
        <f t="shared" si="25"/>
        <v>R67S2</v>
      </c>
      <c r="N160" t="s">
        <v>214</v>
      </c>
      <c r="O160">
        <v>2</v>
      </c>
      <c r="P160">
        <v>3473.5</v>
      </c>
      <c r="Q160">
        <v>3557</v>
      </c>
      <c r="R160">
        <v>9.2999999999999999E-2</v>
      </c>
      <c r="S160">
        <v>0.56100000000000005</v>
      </c>
      <c r="T160">
        <v>9.9973965113251739E-2</v>
      </c>
      <c r="U160">
        <v>23.046000000000003</v>
      </c>
      <c r="V160" s="34" t="s">
        <v>73</v>
      </c>
      <c r="W160" s="14">
        <v>4</v>
      </c>
      <c r="X160" s="122">
        <f t="shared" si="26"/>
        <v>49</v>
      </c>
      <c r="Y160" s="111">
        <v>0.112</v>
      </c>
      <c r="Z160">
        <v>0.49</v>
      </c>
      <c r="AA160">
        <v>0.1707315040568656</v>
      </c>
      <c r="AB160" s="124"/>
      <c r="AC160" s="124">
        <v>10599.403646000001</v>
      </c>
      <c r="AD160" s="124">
        <v>7071.5843259999983</v>
      </c>
      <c r="AE160" s="124">
        <v>3.8740844000000001</v>
      </c>
      <c r="AF160" s="124">
        <v>1805.3694168000011</v>
      </c>
      <c r="AG160" s="124">
        <v>6.6834958823529425E-2</v>
      </c>
    </row>
    <row r="161" spans="1:33" x14ac:dyDescent="0.35">
      <c r="A161" s="34" t="s">
        <v>73</v>
      </c>
      <c r="B161" s="14">
        <v>4</v>
      </c>
      <c r="C161" s="8" t="s">
        <v>45</v>
      </c>
      <c r="D161" s="14">
        <v>2</v>
      </c>
      <c r="E161" s="118" t="str">
        <f t="shared" si="20"/>
        <v>R53S4</v>
      </c>
      <c r="F161" s="118">
        <f t="shared" si="18"/>
        <v>3243</v>
      </c>
      <c r="G161" s="118">
        <f t="shared" si="19"/>
        <v>3319.03</v>
      </c>
      <c r="H161" s="111">
        <f t="shared" si="21"/>
        <v>0.112</v>
      </c>
      <c r="I161" s="118">
        <f t="shared" si="22"/>
        <v>0.49</v>
      </c>
      <c r="J161" s="118">
        <f t="shared" si="23"/>
        <v>0.1707315040568656</v>
      </c>
      <c r="K161" s="122">
        <f t="shared" si="24"/>
        <v>55.197780000000144</v>
      </c>
      <c r="M161" s="118" t="str">
        <f t="shared" si="25"/>
        <v>R67S1</v>
      </c>
      <c r="N161" t="s">
        <v>214</v>
      </c>
      <c r="O161">
        <v>1</v>
      </c>
      <c r="P161">
        <v>3610</v>
      </c>
      <c r="Q161">
        <v>3660</v>
      </c>
      <c r="R161">
        <v>8.7999999999999995E-2</v>
      </c>
      <c r="S161">
        <v>0.58199999999999996</v>
      </c>
      <c r="T161">
        <v>0.10857142857142857</v>
      </c>
      <c r="U161">
        <v>26.950000000000003</v>
      </c>
      <c r="V161" s="34" t="s">
        <v>73</v>
      </c>
      <c r="W161" s="14">
        <v>4</v>
      </c>
      <c r="X161" s="122">
        <f t="shared" si="26"/>
        <v>49</v>
      </c>
      <c r="Y161" s="111">
        <v>0.112</v>
      </c>
      <c r="Z161">
        <v>0.49</v>
      </c>
      <c r="AA161">
        <v>0.1707315040568656</v>
      </c>
      <c r="AB161" s="124"/>
      <c r="AC161" s="124">
        <v>10599.403646000001</v>
      </c>
      <c r="AD161" s="124">
        <v>7071.5843259999983</v>
      </c>
      <c r="AE161" s="124">
        <v>3.8740844000000001</v>
      </c>
      <c r="AF161" s="124">
        <v>1805.3694168000011</v>
      </c>
      <c r="AG161" s="124">
        <v>6.6834958823529425E-2</v>
      </c>
    </row>
    <row r="162" spans="1:33" x14ac:dyDescent="0.35">
      <c r="A162" s="34" t="s">
        <v>73</v>
      </c>
      <c r="B162" s="14">
        <v>4</v>
      </c>
      <c r="C162" s="8" t="s">
        <v>45</v>
      </c>
      <c r="D162" s="14">
        <v>3</v>
      </c>
      <c r="E162" s="118" t="str">
        <f t="shared" si="20"/>
        <v>R53S4</v>
      </c>
      <c r="F162" s="118">
        <f t="shared" si="18"/>
        <v>3243</v>
      </c>
      <c r="G162" s="118">
        <f t="shared" si="19"/>
        <v>3319.03</v>
      </c>
      <c r="H162" s="111">
        <f t="shared" si="21"/>
        <v>0.112</v>
      </c>
      <c r="I162" s="118">
        <f t="shared" si="22"/>
        <v>0.49</v>
      </c>
      <c r="J162" s="118">
        <f t="shared" si="23"/>
        <v>0.1707315040568656</v>
      </c>
      <c r="K162" s="122">
        <f t="shared" si="24"/>
        <v>55.197780000000144</v>
      </c>
      <c r="M162" s="118" t="str">
        <f t="shared" si="25"/>
        <v>R66S8</v>
      </c>
      <c r="N162" t="s">
        <v>238</v>
      </c>
      <c r="O162">
        <v>8</v>
      </c>
      <c r="P162">
        <v>2747</v>
      </c>
      <c r="Q162">
        <v>2805</v>
      </c>
      <c r="R162">
        <v>0.13</v>
      </c>
      <c r="S162">
        <v>0.53200000000000003</v>
      </c>
      <c r="T162">
        <v>0.49838865613922007</v>
      </c>
      <c r="U162">
        <v>18.618000000000002</v>
      </c>
      <c r="V162" s="34" t="s">
        <v>73</v>
      </c>
      <c r="W162" s="14">
        <v>4</v>
      </c>
      <c r="X162" s="122">
        <f t="shared" si="26"/>
        <v>49</v>
      </c>
      <c r="Y162" s="111">
        <v>0.112</v>
      </c>
      <c r="Z162">
        <v>0.49</v>
      </c>
      <c r="AA162">
        <v>0.1707315040568656</v>
      </c>
      <c r="AB162" s="124"/>
      <c r="AC162" s="124">
        <v>10599.403646000001</v>
      </c>
      <c r="AD162" s="124">
        <v>7071.5843259999983</v>
      </c>
      <c r="AE162" s="124">
        <v>3.8740844000000001</v>
      </c>
      <c r="AF162" s="124">
        <v>1805.3694168000011</v>
      </c>
      <c r="AG162" s="124">
        <v>6.6834958823529425E-2</v>
      </c>
    </row>
    <row r="163" spans="1:33" x14ac:dyDescent="0.35">
      <c r="A163" s="34" t="s">
        <v>73</v>
      </c>
      <c r="B163" s="14">
        <v>4</v>
      </c>
      <c r="C163" s="8" t="s">
        <v>45</v>
      </c>
      <c r="D163" s="14">
        <v>4</v>
      </c>
      <c r="E163" s="118" t="str">
        <f t="shared" si="20"/>
        <v>R53S4</v>
      </c>
      <c r="F163" s="118">
        <f t="shared" si="18"/>
        <v>3243</v>
      </c>
      <c r="G163" s="118">
        <f t="shared" si="19"/>
        <v>3319.03</v>
      </c>
      <c r="H163" s="111">
        <f t="shared" si="21"/>
        <v>0.112</v>
      </c>
      <c r="I163" s="118">
        <f t="shared" si="22"/>
        <v>0.49</v>
      </c>
      <c r="J163" s="118">
        <f t="shared" si="23"/>
        <v>0.1707315040568656</v>
      </c>
      <c r="K163" s="122">
        <f t="shared" si="24"/>
        <v>55.197780000000144</v>
      </c>
      <c r="M163" s="118" t="str">
        <f t="shared" si="25"/>
        <v>R66S7</v>
      </c>
      <c r="N163" t="s">
        <v>238</v>
      </c>
      <c r="O163">
        <v>7</v>
      </c>
      <c r="P163">
        <v>2818</v>
      </c>
      <c r="Q163">
        <v>2889</v>
      </c>
      <c r="R163">
        <v>0.14000000000000001</v>
      </c>
      <c r="S163">
        <v>0.40699999999999997</v>
      </c>
      <c r="T163">
        <v>0.24162892184236104</v>
      </c>
      <c r="U163">
        <v>48.351000000000006</v>
      </c>
      <c r="V163" s="34" t="s">
        <v>73</v>
      </c>
      <c r="W163" s="14">
        <v>4</v>
      </c>
      <c r="X163" s="122">
        <f t="shared" si="26"/>
        <v>49</v>
      </c>
      <c r="Y163" s="111">
        <v>0.112</v>
      </c>
      <c r="Z163">
        <v>0.49</v>
      </c>
      <c r="AA163">
        <v>0.1707315040568656</v>
      </c>
      <c r="AB163" s="124"/>
      <c r="AC163" s="124">
        <v>10599.403646000001</v>
      </c>
      <c r="AD163" s="124">
        <v>7071.5843259999983</v>
      </c>
      <c r="AE163" s="124">
        <v>3.8740844000000001</v>
      </c>
      <c r="AF163" s="124">
        <v>1805.3694168000011</v>
      </c>
      <c r="AG163" s="124">
        <v>6.6834958823529425E-2</v>
      </c>
    </row>
    <row r="164" spans="1:33" x14ac:dyDescent="0.35">
      <c r="A164" s="34" t="s">
        <v>74</v>
      </c>
      <c r="B164" s="14">
        <v>1</v>
      </c>
      <c r="C164" s="8" t="s">
        <v>45</v>
      </c>
      <c r="D164" s="14">
        <v>1</v>
      </c>
      <c r="E164" s="118" t="str">
        <f t="shared" si="20"/>
        <v>R55S1</v>
      </c>
      <c r="F164" s="118">
        <f t="shared" si="18"/>
        <v>3321</v>
      </c>
      <c r="G164" s="118">
        <f t="shared" si="19"/>
        <v>3360</v>
      </c>
      <c r="H164" s="111">
        <f t="shared" si="21"/>
        <v>0.115</v>
      </c>
      <c r="I164" s="118">
        <f t="shared" si="22"/>
        <v>0.48299999999999998</v>
      </c>
      <c r="J164" s="118">
        <f t="shared" si="23"/>
        <v>0.17197948717948719</v>
      </c>
      <c r="K164" s="122">
        <f t="shared" si="24"/>
        <v>24.375</v>
      </c>
      <c r="M164" s="118" t="str">
        <f t="shared" si="25"/>
        <v>R66S6</v>
      </c>
      <c r="N164" t="s">
        <v>238</v>
      </c>
      <c r="O164">
        <v>6</v>
      </c>
      <c r="P164">
        <v>2901</v>
      </c>
      <c r="Q164">
        <v>3003</v>
      </c>
      <c r="R164">
        <v>9.4E-2</v>
      </c>
      <c r="S164">
        <v>0.54700000000000004</v>
      </c>
      <c r="T164">
        <v>0.12442734102986991</v>
      </c>
      <c r="U164">
        <v>43.655999999999999</v>
      </c>
      <c r="V164" s="34" t="s">
        <v>74</v>
      </c>
      <c r="W164" s="14">
        <v>1</v>
      </c>
      <c r="X164" s="122">
        <f t="shared" si="26"/>
        <v>48.3</v>
      </c>
      <c r="Y164" s="111">
        <v>0.115</v>
      </c>
      <c r="Z164">
        <v>0.48299999999999998</v>
      </c>
      <c r="AA164">
        <v>0.17197948717948719</v>
      </c>
      <c r="AB164" s="124">
        <v>0.4710421052631581</v>
      </c>
      <c r="AC164" s="124">
        <v>11468.444320312499</v>
      </c>
      <c r="AD164" s="124">
        <v>7204.5025765624987</v>
      </c>
      <c r="AE164" s="124">
        <v>3.4268820312499981</v>
      </c>
      <c r="AF164" s="124">
        <v>1944.3255578124999</v>
      </c>
      <c r="AG164" s="124">
        <v>7.6165789473684214E-2</v>
      </c>
    </row>
    <row r="165" spans="1:33" x14ac:dyDescent="0.35">
      <c r="A165" s="34" t="s">
        <v>74</v>
      </c>
      <c r="B165" s="14">
        <v>1</v>
      </c>
      <c r="C165" s="8" t="s">
        <v>45</v>
      </c>
      <c r="D165" s="14">
        <v>2</v>
      </c>
      <c r="E165" s="118" t="str">
        <f t="shared" si="20"/>
        <v>R55S1</v>
      </c>
      <c r="F165" s="118">
        <f t="shared" si="18"/>
        <v>3321</v>
      </c>
      <c r="G165" s="118">
        <f t="shared" si="19"/>
        <v>3360</v>
      </c>
      <c r="H165" s="111">
        <f t="shared" si="21"/>
        <v>0.115</v>
      </c>
      <c r="I165" s="118">
        <f t="shared" si="22"/>
        <v>0.48299999999999998</v>
      </c>
      <c r="J165" s="118">
        <f t="shared" si="23"/>
        <v>0.17197948717948719</v>
      </c>
      <c r="K165" s="122">
        <f t="shared" si="24"/>
        <v>24.375</v>
      </c>
      <c r="M165" s="118" t="str">
        <f t="shared" si="25"/>
        <v>R66S5</v>
      </c>
      <c r="N165" t="s">
        <v>238</v>
      </c>
      <c r="O165">
        <v>5</v>
      </c>
      <c r="P165">
        <v>3009</v>
      </c>
      <c r="Q165">
        <v>3066</v>
      </c>
      <c r="R165">
        <v>0.108</v>
      </c>
      <c r="S165">
        <v>0.49</v>
      </c>
      <c r="T165">
        <v>0.20568533633549113</v>
      </c>
      <c r="U165">
        <v>53.295000000000002</v>
      </c>
      <c r="V165" s="34" t="s">
        <v>74</v>
      </c>
      <c r="W165" s="14">
        <v>1</v>
      </c>
      <c r="X165" s="122">
        <f t="shared" si="26"/>
        <v>48.3</v>
      </c>
      <c r="Y165" s="111">
        <v>0.115</v>
      </c>
      <c r="Z165">
        <v>0.48299999999999998</v>
      </c>
      <c r="AA165">
        <v>0.17197948717948719</v>
      </c>
      <c r="AB165" s="124">
        <v>0.4710421052631581</v>
      </c>
      <c r="AC165" s="124">
        <v>11468.444320312499</v>
      </c>
      <c r="AD165" s="124">
        <v>7204.5025765624987</v>
      </c>
      <c r="AE165" s="124">
        <v>3.4268820312499981</v>
      </c>
      <c r="AF165" s="124">
        <v>1944.3255578124999</v>
      </c>
      <c r="AG165" s="124">
        <v>7.6165789473684214E-2</v>
      </c>
    </row>
    <row r="166" spans="1:33" x14ac:dyDescent="0.35">
      <c r="A166" s="34" t="s">
        <v>74</v>
      </c>
      <c r="B166" s="14">
        <v>2</v>
      </c>
      <c r="C166" s="8" t="s">
        <v>45</v>
      </c>
      <c r="D166" s="14">
        <v>1</v>
      </c>
      <c r="E166" s="118" t="str">
        <f t="shared" si="20"/>
        <v>R55S2</v>
      </c>
      <c r="F166" s="118">
        <f t="shared" si="18"/>
        <v>3260</v>
      </c>
      <c r="G166" s="118">
        <f t="shared" si="19"/>
        <v>3320</v>
      </c>
      <c r="H166" s="111">
        <f t="shared" si="21"/>
        <v>0.11700000000000001</v>
      </c>
      <c r="I166" s="118">
        <f t="shared" si="22"/>
        <v>0.47499999999999998</v>
      </c>
      <c r="J166" s="118">
        <f t="shared" si="23"/>
        <v>0.17267699115044247</v>
      </c>
      <c r="K166" s="122">
        <f t="shared" si="24"/>
        <v>27.12</v>
      </c>
      <c r="M166" s="118" t="str">
        <f t="shared" si="25"/>
        <v>R66S4</v>
      </c>
      <c r="N166" t="s">
        <v>238</v>
      </c>
      <c r="O166">
        <v>4</v>
      </c>
      <c r="P166">
        <v>3083</v>
      </c>
      <c r="Q166">
        <v>3230</v>
      </c>
      <c r="R166">
        <v>7.3999999999999996E-2</v>
      </c>
      <c r="S166">
        <v>0.66100000000000003</v>
      </c>
      <c r="T166">
        <v>8.7413879289735069E-2</v>
      </c>
      <c r="U166">
        <v>46.011000000000003</v>
      </c>
      <c r="V166" s="34" t="s">
        <v>74</v>
      </c>
      <c r="W166" s="14">
        <v>2</v>
      </c>
      <c r="X166" s="122">
        <f t="shared" si="26"/>
        <v>47.5</v>
      </c>
      <c r="Y166" s="111">
        <v>0.11700000000000001</v>
      </c>
      <c r="Z166">
        <v>0.47499999999999998</v>
      </c>
      <c r="AA166">
        <v>0.17267699115044247</v>
      </c>
      <c r="AB166" s="124">
        <v>0.4743235294117647</v>
      </c>
      <c r="AC166" s="124">
        <v>11255.48360101523</v>
      </c>
      <c r="AD166" s="124">
        <v>7323.1259898477174</v>
      </c>
      <c r="AE166" s="124">
        <v>3.0952538071066011</v>
      </c>
      <c r="AF166" s="124">
        <v>2240.8926263959402</v>
      </c>
      <c r="AG166" s="124">
        <v>6.4188235294117643E-2</v>
      </c>
    </row>
    <row r="167" spans="1:33" x14ac:dyDescent="0.35">
      <c r="A167" s="34" t="s">
        <v>74</v>
      </c>
      <c r="B167" s="14">
        <v>2</v>
      </c>
      <c r="C167" s="8" t="s">
        <v>45</v>
      </c>
      <c r="D167" s="14">
        <v>2</v>
      </c>
      <c r="E167" s="118" t="str">
        <f t="shared" si="20"/>
        <v>R55S2</v>
      </c>
      <c r="F167" s="118">
        <f t="shared" si="18"/>
        <v>3260</v>
      </c>
      <c r="G167" s="118">
        <f t="shared" si="19"/>
        <v>3320</v>
      </c>
      <c r="H167" s="111">
        <f t="shared" si="21"/>
        <v>0.11700000000000001</v>
      </c>
      <c r="I167" s="118">
        <f t="shared" si="22"/>
        <v>0.47499999999999998</v>
      </c>
      <c r="J167" s="118">
        <f t="shared" si="23"/>
        <v>0.17267699115044247</v>
      </c>
      <c r="K167" s="122">
        <f t="shared" si="24"/>
        <v>27.12</v>
      </c>
      <c r="M167" s="118" t="str">
        <f t="shared" si="25"/>
        <v>R66S3</v>
      </c>
      <c r="N167" t="s">
        <v>238</v>
      </c>
      <c r="O167">
        <v>3</v>
      </c>
      <c r="P167">
        <v>3310</v>
      </c>
      <c r="Q167">
        <v>3406</v>
      </c>
      <c r="R167">
        <v>0.08</v>
      </c>
      <c r="S167">
        <v>0.63100000000000001</v>
      </c>
      <c r="T167">
        <v>8.7616585563665861E-2</v>
      </c>
      <c r="U167">
        <v>39.455999999999996</v>
      </c>
      <c r="V167" s="34" t="s">
        <v>74</v>
      </c>
      <c r="W167" s="14">
        <v>2</v>
      </c>
      <c r="X167" s="122">
        <f t="shared" si="26"/>
        <v>47.5</v>
      </c>
      <c r="Y167" s="111">
        <v>0.11700000000000001</v>
      </c>
      <c r="Z167">
        <v>0.47499999999999998</v>
      </c>
      <c r="AA167">
        <v>0.17267699115044247</v>
      </c>
      <c r="AB167" s="124">
        <v>0.4743235294117647</v>
      </c>
      <c r="AC167" s="124">
        <v>11255.48360101523</v>
      </c>
      <c r="AD167" s="124">
        <v>7323.1259898477174</v>
      </c>
      <c r="AE167" s="124">
        <v>3.0952538071066011</v>
      </c>
      <c r="AF167" s="124">
        <v>2240.8926263959402</v>
      </c>
      <c r="AG167" s="124">
        <v>6.4188235294117643E-2</v>
      </c>
    </row>
    <row r="168" spans="1:33" x14ac:dyDescent="0.35">
      <c r="A168" s="34" t="s">
        <v>74</v>
      </c>
      <c r="B168" s="14">
        <v>2</v>
      </c>
      <c r="C168" s="8" t="s">
        <v>45</v>
      </c>
      <c r="D168" s="14">
        <v>3</v>
      </c>
      <c r="E168" s="118" t="str">
        <f t="shared" si="20"/>
        <v>R55S2</v>
      </c>
      <c r="F168" s="118">
        <f t="shared" si="18"/>
        <v>3260</v>
      </c>
      <c r="G168" s="118">
        <f t="shared" si="19"/>
        <v>3320</v>
      </c>
      <c r="H168" s="111">
        <f t="shared" si="21"/>
        <v>0.11700000000000001</v>
      </c>
      <c r="I168" s="118">
        <f t="shared" si="22"/>
        <v>0.47499999999999998</v>
      </c>
      <c r="J168" s="118">
        <f t="shared" si="23"/>
        <v>0.17267699115044247</v>
      </c>
      <c r="K168" s="122">
        <f t="shared" si="24"/>
        <v>27.12</v>
      </c>
      <c r="M168" s="118" t="str">
        <f t="shared" si="25"/>
        <v>R66S2</v>
      </c>
      <c r="N168" t="s">
        <v>238</v>
      </c>
      <c r="O168">
        <v>2</v>
      </c>
      <c r="P168">
        <v>3409</v>
      </c>
      <c r="Q168">
        <v>3467</v>
      </c>
      <c r="R168">
        <v>7.9000000000000001E-2</v>
      </c>
      <c r="S168">
        <v>0.63400000000000001</v>
      </c>
      <c r="T168">
        <v>8.8056047504948429E-2</v>
      </c>
      <c r="U168">
        <v>38.396000000000001</v>
      </c>
      <c r="V168" s="34" t="s">
        <v>74</v>
      </c>
      <c r="W168" s="14">
        <v>2</v>
      </c>
      <c r="X168" s="122">
        <f t="shared" si="26"/>
        <v>47.5</v>
      </c>
      <c r="Y168" s="111">
        <v>0.11700000000000001</v>
      </c>
      <c r="Z168">
        <v>0.47499999999999998</v>
      </c>
      <c r="AA168">
        <v>0.17267699115044247</v>
      </c>
      <c r="AB168" s="124">
        <v>0.4743235294117647</v>
      </c>
      <c r="AC168" s="124">
        <v>11255.48360101523</v>
      </c>
      <c r="AD168" s="124">
        <v>7323.1259898477174</v>
      </c>
      <c r="AE168" s="124">
        <v>3.0952538071066011</v>
      </c>
      <c r="AF168" s="124">
        <v>2240.8926263959402</v>
      </c>
      <c r="AG168" s="124">
        <v>6.4188235294117643E-2</v>
      </c>
    </row>
    <row r="169" spans="1:33" x14ac:dyDescent="0.35">
      <c r="A169" s="34" t="s">
        <v>74</v>
      </c>
      <c r="B169" s="14">
        <v>3</v>
      </c>
      <c r="C169" s="8" t="s">
        <v>45</v>
      </c>
      <c r="D169" s="14">
        <v>1</v>
      </c>
      <c r="E169" s="118" t="str">
        <f t="shared" si="20"/>
        <v>R55S3</v>
      </c>
      <c r="F169" s="118">
        <f t="shared" si="18"/>
        <v>3167</v>
      </c>
      <c r="G169" s="118">
        <f t="shared" si="19"/>
        <v>3210</v>
      </c>
      <c r="H169" s="111">
        <f t="shared" si="21"/>
        <v>0.108</v>
      </c>
      <c r="I169" s="118">
        <f t="shared" si="22"/>
        <v>0.504</v>
      </c>
      <c r="J169" s="118">
        <f t="shared" si="23"/>
        <v>0.14782369578881208</v>
      </c>
      <c r="K169" s="122">
        <f t="shared" si="24"/>
        <v>25.456</v>
      </c>
      <c r="M169" s="118" t="str">
        <f t="shared" si="25"/>
        <v>R66S1</v>
      </c>
      <c r="N169" t="s">
        <v>238</v>
      </c>
      <c r="O169">
        <v>1</v>
      </c>
      <c r="P169">
        <v>3497</v>
      </c>
      <c r="Q169">
        <v>3548</v>
      </c>
      <c r="R169">
        <v>7.5999999999999998E-2</v>
      </c>
      <c r="S169">
        <v>0.66500000000000004</v>
      </c>
      <c r="T169">
        <v>9.3185407758388225E-2</v>
      </c>
      <c r="U169">
        <v>25.959</v>
      </c>
      <c r="V169" s="34" t="s">
        <v>74</v>
      </c>
      <c r="W169" s="14">
        <v>3</v>
      </c>
      <c r="X169" s="122">
        <f t="shared" si="26"/>
        <v>50.4</v>
      </c>
      <c r="Y169" s="111">
        <v>0.108</v>
      </c>
      <c r="Z169">
        <v>0.504</v>
      </c>
      <c r="AA169">
        <v>0.14782369578881208</v>
      </c>
      <c r="AB169" s="124">
        <v>0.51466666666666672</v>
      </c>
      <c r="AC169" s="124">
        <v>10847.5299858156</v>
      </c>
      <c r="AD169" s="124">
        <v>7190.9752432624136</v>
      </c>
      <c r="AE169" s="124">
        <v>2.4760106382978728</v>
      </c>
      <c r="AF169" s="124">
        <v>2191.4112687943252</v>
      </c>
      <c r="AG169" s="124">
        <v>6.4066666666666661E-2</v>
      </c>
    </row>
    <row r="170" spans="1:33" x14ac:dyDescent="0.35">
      <c r="A170" s="34" t="s">
        <v>74</v>
      </c>
      <c r="B170" s="14">
        <v>3</v>
      </c>
      <c r="C170" s="8" t="s">
        <v>45</v>
      </c>
      <c r="D170" s="14">
        <v>2</v>
      </c>
      <c r="E170" s="118" t="str">
        <f t="shared" si="20"/>
        <v>R55S3</v>
      </c>
      <c r="F170" s="118">
        <f t="shared" si="18"/>
        <v>3167</v>
      </c>
      <c r="G170" s="118">
        <f t="shared" si="19"/>
        <v>3210</v>
      </c>
      <c r="H170" s="111">
        <f t="shared" si="21"/>
        <v>0.108</v>
      </c>
      <c r="I170" s="118">
        <f t="shared" si="22"/>
        <v>0.504</v>
      </c>
      <c r="J170" s="118">
        <f t="shared" si="23"/>
        <v>0.14782369578881208</v>
      </c>
      <c r="K170" s="122">
        <f t="shared" si="24"/>
        <v>25.456</v>
      </c>
      <c r="M170" s="118" t="str">
        <f t="shared" si="25"/>
        <v>R65S1</v>
      </c>
      <c r="N170" t="s">
        <v>215</v>
      </c>
      <c r="O170">
        <v>1</v>
      </c>
      <c r="P170">
        <v>3502</v>
      </c>
      <c r="Q170">
        <v>3589</v>
      </c>
      <c r="R170">
        <v>7.3999999999999996E-2</v>
      </c>
      <c r="S170">
        <v>0.66800000000000004</v>
      </c>
      <c r="T170">
        <v>8.6578091106290667E-2</v>
      </c>
      <c r="U170">
        <v>36.880000000000003</v>
      </c>
      <c r="V170" s="34" t="s">
        <v>74</v>
      </c>
      <c r="W170" s="14">
        <v>3</v>
      </c>
      <c r="X170" s="122">
        <f t="shared" si="26"/>
        <v>50.4</v>
      </c>
      <c r="Y170" s="111">
        <v>0.108</v>
      </c>
      <c r="Z170">
        <v>0.504</v>
      </c>
      <c r="AA170">
        <v>0.14782369578881208</v>
      </c>
      <c r="AB170" s="124">
        <v>0.51466666666666672</v>
      </c>
      <c r="AC170" s="124">
        <v>10847.5299858156</v>
      </c>
      <c r="AD170" s="124">
        <v>7190.9752432624136</v>
      </c>
      <c r="AE170" s="124">
        <v>2.4760106382978728</v>
      </c>
      <c r="AF170" s="124">
        <v>2191.4112687943252</v>
      </c>
      <c r="AG170" s="124">
        <v>6.4066666666666661E-2</v>
      </c>
    </row>
    <row r="171" spans="1:33" x14ac:dyDescent="0.35">
      <c r="A171" s="34" t="s">
        <v>74</v>
      </c>
      <c r="B171" s="14">
        <v>3</v>
      </c>
      <c r="C171" s="8" t="s">
        <v>45</v>
      </c>
      <c r="D171" s="14">
        <v>3</v>
      </c>
      <c r="E171" s="118" t="str">
        <f t="shared" si="20"/>
        <v>R55S3</v>
      </c>
      <c r="F171" s="118">
        <f t="shared" si="18"/>
        <v>3167</v>
      </c>
      <c r="G171" s="118">
        <f t="shared" si="19"/>
        <v>3210</v>
      </c>
      <c r="H171" s="111">
        <f t="shared" si="21"/>
        <v>0.108</v>
      </c>
      <c r="I171" s="118">
        <f t="shared" si="22"/>
        <v>0.504</v>
      </c>
      <c r="J171" s="118">
        <f t="shared" si="23"/>
        <v>0.14782369578881208</v>
      </c>
      <c r="K171" s="122">
        <f t="shared" si="24"/>
        <v>25.456</v>
      </c>
      <c r="M171" s="118" t="str">
        <f t="shared" si="25"/>
        <v>R65S2</v>
      </c>
      <c r="N171" t="s">
        <v>215</v>
      </c>
      <c r="O171">
        <v>2</v>
      </c>
      <c r="P171">
        <v>3441</v>
      </c>
      <c r="Q171">
        <v>3486</v>
      </c>
      <c r="R171">
        <v>7.4999999999999997E-2</v>
      </c>
      <c r="S171">
        <v>0.65900000000000003</v>
      </c>
      <c r="T171">
        <v>7.4922706973548608E-2</v>
      </c>
      <c r="U171">
        <v>29.11</v>
      </c>
      <c r="V171" s="34" t="s">
        <v>74</v>
      </c>
      <c r="W171" s="14">
        <v>3</v>
      </c>
      <c r="X171" s="122">
        <f t="shared" si="26"/>
        <v>50.4</v>
      </c>
      <c r="Y171" s="111">
        <v>0.108</v>
      </c>
      <c r="Z171">
        <v>0.504</v>
      </c>
      <c r="AA171">
        <v>0.14782369578881208</v>
      </c>
      <c r="AB171" s="124">
        <v>0.51466666666666672</v>
      </c>
      <c r="AC171" s="124">
        <v>10847.5299858156</v>
      </c>
      <c r="AD171" s="124">
        <v>7190.9752432624136</v>
      </c>
      <c r="AE171" s="124">
        <v>2.4760106382978728</v>
      </c>
      <c r="AF171" s="124">
        <v>2191.4112687943252</v>
      </c>
      <c r="AG171" s="124">
        <v>6.4066666666666661E-2</v>
      </c>
    </row>
    <row r="172" spans="1:33" x14ac:dyDescent="0.35">
      <c r="A172" s="34" t="s">
        <v>75</v>
      </c>
      <c r="B172" s="14">
        <v>5</v>
      </c>
      <c r="C172" s="8" t="s">
        <v>46</v>
      </c>
      <c r="D172" s="12">
        <v>1</v>
      </c>
      <c r="E172" s="118" t="str">
        <f t="shared" si="20"/>
        <v>R56S5</v>
      </c>
      <c r="F172" s="118">
        <f t="shared" si="18"/>
        <v>3247</v>
      </c>
      <c r="G172" s="118">
        <f t="shared" si="19"/>
        <v>3304</v>
      </c>
      <c r="H172" s="111">
        <f t="shared" si="21"/>
        <v>7.2999999999999995E-2</v>
      </c>
      <c r="I172" s="118">
        <f t="shared" si="22"/>
        <v>0.624</v>
      </c>
      <c r="J172" s="118">
        <f t="shared" si="23"/>
        <v>8.0045513482045985E-2</v>
      </c>
      <c r="K172" s="122">
        <f t="shared" si="24"/>
        <v>37.791000000000004</v>
      </c>
      <c r="M172" s="118" t="str">
        <f t="shared" si="25"/>
        <v>R65S3</v>
      </c>
      <c r="N172" t="s">
        <v>215</v>
      </c>
      <c r="O172">
        <v>3</v>
      </c>
      <c r="P172">
        <v>3373</v>
      </c>
      <c r="Q172">
        <v>3424</v>
      </c>
      <c r="R172">
        <v>7.4999999999999997E-2</v>
      </c>
      <c r="S172">
        <v>0.66400000000000003</v>
      </c>
      <c r="T172">
        <v>7.8143876990664468E-2</v>
      </c>
      <c r="U172">
        <v>36.42</v>
      </c>
      <c r="V172" s="34" t="s">
        <v>75</v>
      </c>
      <c r="W172" s="14">
        <v>5</v>
      </c>
      <c r="X172" s="122">
        <f t="shared" si="26"/>
        <v>62.4</v>
      </c>
      <c r="Y172" s="111">
        <v>7.2999999999999995E-2</v>
      </c>
      <c r="Z172">
        <v>0.624</v>
      </c>
      <c r="AA172">
        <v>8.0045513482045985E-2</v>
      </c>
      <c r="AB172" s="124">
        <v>0.71335000000000015</v>
      </c>
      <c r="AC172" s="124">
        <v>10674.86818128342</v>
      </c>
      <c r="AD172" s="124">
        <v>6975.073848128347</v>
      </c>
      <c r="AE172" s="124">
        <v>2.588464171122995</v>
      </c>
      <c r="AF172" s="124"/>
      <c r="AG172" s="124"/>
    </row>
    <row r="173" spans="1:33" x14ac:dyDescent="0.35">
      <c r="A173" s="34" t="s">
        <v>75</v>
      </c>
      <c r="B173" s="14">
        <v>5</v>
      </c>
      <c r="C173" s="8" t="s">
        <v>46</v>
      </c>
      <c r="D173" s="12">
        <v>2</v>
      </c>
      <c r="E173" s="118" t="str">
        <f t="shared" si="20"/>
        <v>R56S5</v>
      </c>
      <c r="F173" s="118">
        <f t="shared" si="18"/>
        <v>3247</v>
      </c>
      <c r="G173" s="118">
        <f t="shared" si="19"/>
        <v>3304</v>
      </c>
      <c r="H173" s="111">
        <f t="shared" si="21"/>
        <v>7.2999999999999995E-2</v>
      </c>
      <c r="I173" s="118">
        <f t="shared" si="22"/>
        <v>0.624</v>
      </c>
      <c r="J173" s="118">
        <f t="shared" si="23"/>
        <v>8.0045513482045985E-2</v>
      </c>
      <c r="K173" s="122">
        <f t="shared" si="24"/>
        <v>37.791000000000004</v>
      </c>
      <c r="M173" s="118" t="str">
        <f t="shared" si="25"/>
        <v>R65S4</v>
      </c>
      <c r="N173" t="s">
        <v>215</v>
      </c>
      <c r="O173">
        <v>4</v>
      </c>
      <c r="P173">
        <v>3285</v>
      </c>
      <c r="Q173">
        <v>3355</v>
      </c>
      <c r="R173">
        <v>8.1000000000000003E-2</v>
      </c>
      <c r="S173">
        <v>0.621</v>
      </c>
      <c r="T173">
        <v>9.345658872575674E-2</v>
      </c>
      <c r="U173">
        <v>55.17</v>
      </c>
      <c r="V173" s="34" t="s">
        <v>75</v>
      </c>
      <c r="W173" s="14">
        <v>5</v>
      </c>
      <c r="X173" s="122">
        <f t="shared" si="26"/>
        <v>62.4</v>
      </c>
      <c r="Y173" s="111">
        <v>7.2999999999999995E-2</v>
      </c>
      <c r="Z173">
        <v>0.624</v>
      </c>
      <c r="AA173">
        <v>8.0045513482045985E-2</v>
      </c>
      <c r="AB173" s="124">
        <v>0.71335000000000015</v>
      </c>
      <c r="AC173" s="124">
        <v>10674.86818128342</v>
      </c>
      <c r="AD173" s="124">
        <v>6975.073848128347</v>
      </c>
      <c r="AE173" s="124">
        <v>2.588464171122995</v>
      </c>
      <c r="AF173" s="124"/>
      <c r="AG173" s="124"/>
    </row>
    <row r="174" spans="1:33" x14ac:dyDescent="0.35">
      <c r="A174" s="34" t="s">
        <v>75</v>
      </c>
      <c r="B174" s="14">
        <v>5</v>
      </c>
      <c r="C174" s="8" t="s">
        <v>46</v>
      </c>
      <c r="D174" s="12">
        <v>3</v>
      </c>
      <c r="E174" s="118" t="str">
        <f t="shared" si="20"/>
        <v>R56S5</v>
      </c>
      <c r="F174" s="118">
        <f t="shared" si="18"/>
        <v>3247</v>
      </c>
      <c r="G174" s="118">
        <f t="shared" si="19"/>
        <v>3304</v>
      </c>
      <c r="H174" s="111">
        <f t="shared" si="21"/>
        <v>7.2999999999999995E-2</v>
      </c>
      <c r="I174" s="118">
        <f t="shared" si="22"/>
        <v>0.624</v>
      </c>
      <c r="J174" s="118">
        <f t="shared" si="23"/>
        <v>8.0045513482045985E-2</v>
      </c>
      <c r="K174" s="122">
        <f t="shared" si="24"/>
        <v>37.791000000000004</v>
      </c>
      <c r="M174" s="118" t="str">
        <f t="shared" si="25"/>
        <v>R65S5</v>
      </c>
      <c r="N174" t="s">
        <v>215</v>
      </c>
      <c r="O174">
        <v>5</v>
      </c>
      <c r="P174">
        <v>2980</v>
      </c>
      <c r="Q174">
        <v>3019</v>
      </c>
      <c r="R174">
        <v>5.2999999999999999E-2</v>
      </c>
      <c r="S174">
        <v>0.84099999999999997</v>
      </c>
      <c r="T174">
        <v>1.6558341070875889E-2</v>
      </c>
      <c r="U174">
        <v>32.31</v>
      </c>
      <c r="V174" s="34" t="s">
        <v>75</v>
      </c>
      <c r="W174" s="14">
        <v>5</v>
      </c>
      <c r="X174" s="122">
        <f t="shared" si="26"/>
        <v>62.4</v>
      </c>
      <c r="Y174" s="111">
        <v>7.2999999999999995E-2</v>
      </c>
      <c r="Z174">
        <v>0.624</v>
      </c>
      <c r="AA174">
        <v>8.0045513482045985E-2</v>
      </c>
      <c r="AB174" s="124">
        <v>0.71335000000000015</v>
      </c>
      <c r="AC174" s="124">
        <v>10674.86818128342</v>
      </c>
      <c r="AD174" s="124">
        <v>6975.073848128347</v>
      </c>
      <c r="AE174" s="124">
        <v>2.588464171122995</v>
      </c>
      <c r="AF174" s="124"/>
      <c r="AG174" s="124"/>
    </row>
    <row r="175" spans="1:33" x14ac:dyDescent="0.35">
      <c r="A175" s="34" t="s">
        <v>75</v>
      </c>
      <c r="B175" s="14">
        <v>5</v>
      </c>
      <c r="C175" s="8" t="s">
        <v>46</v>
      </c>
      <c r="D175" s="12">
        <v>4</v>
      </c>
      <c r="E175" s="118" t="str">
        <f t="shared" si="20"/>
        <v>R56S5</v>
      </c>
      <c r="F175" s="118">
        <f t="shared" si="18"/>
        <v>3247</v>
      </c>
      <c r="G175" s="118">
        <f t="shared" si="19"/>
        <v>3304</v>
      </c>
      <c r="H175" s="111">
        <f t="shared" si="21"/>
        <v>7.2999999999999995E-2</v>
      </c>
      <c r="I175" s="118">
        <f t="shared" si="22"/>
        <v>0.624</v>
      </c>
      <c r="J175" s="118">
        <f t="shared" si="23"/>
        <v>8.0045513482045985E-2</v>
      </c>
      <c r="K175" s="122">
        <f t="shared" si="24"/>
        <v>37.791000000000004</v>
      </c>
      <c r="M175" s="118" t="str">
        <f t="shared" si="25"/>
        <v>R65S6</v>
      </c>
      <c r="N175" t="s">
        <v>215</v>
      </c>
      <c r="O175">
        <v>6</v>
      </c>
      <c r="P175">
        <v>2916</v>
      </c>
      <c r="Q175">
        <v>2978</v>
      </c>
      <c r="R175">
        <v>7.8E-2</v>
      </c>
      <c r="S175">
        <v>0.64100000000000001</v>
      </c>
      <c r="T175">
        <v>8.4263054713954733E-2</v>
      </c>
      <c r="U175">
        <v>56.11</v>
      </c>
      <c r="V175" s="34" t="s">
        <v>75</v>
      </c>
      <c r="W175" s="14">
        <v>5</v>
      </c>
      <c r="X175" s="122">
        <f t="shared" si="26"/>
        <v>62.4</v>
      </c>
      <c r="Y175" s="111">
        <v>7.2999999999999995E-2</v>
      </c>
      <c r="Z175">
        <v>0.624</v>
      </c>
      <c r="AA175">
        <v>8.0045513482045985E-2</v>
      </c>
      <c r="AB175" s="124">
        <v>0.71335000000000015</v>
      </c>
      <c r="AC175" s="124">
        <v>10674.86818128342</v>
      </c>
      <c r="AD175" s="124">
        <v>6975.073848128347</v>
      </c>
      <c r="AE175" s="124">
        <v>2.588464171122995</v>
      </c>
      <c r="AF175" s="124"/>
      <c r="AG175" s="124"/>
    </row>
    <row r="176" spans="1:33" x14ac:dyDescent="0.35">
      <c r="A176" s="34" t="s">
        <v>75</v>
      </c>
      <c r="B176" s="14">
        <v>4</v>
      </c>
      <c r="C176" s="8" t="s">
        <v>46</v>
      </c>
      <c r="D176" s="13">
        <v>1</v>
      </c>
      <c r="E176" s="118" t="str">
        <f t="shared" si="20"/>
        <v>R56S4</v>
      </c>
      <c r="F176" s="118">
        <f t="shared" si="18"/>
        <v>3312</v>
      </c>
      <c r="G176" s="118">
        <f t="shared" si="19"/>
        <v>3363</v>
      </c>
      <c r="H176" s="111">
        <f t="shared" si="21"/>
        <v>9.0999999999999998E-2</v>
      </c>
      <c r="I176" s="118">
        <f t="shared" si="22"/>
        <v>0.55000000000000004</v>
      </c>
      <c r="J176" s="118">
        <f t="shared" si="23"/>
        <v>0.1116557734204793</v>
      </c>
      <c r="K176" s="122">
        <f t="shared" si="24"/>
        <v>14.687999999999999</v>
      </c>
      <c r="M176" s="118" t="str">
        <f t="shared" si="25"/>
        <v>R65S7</v>
      </c>
      <c r="N176" t="s">
        <v>215</v>
      </c>
      <c r="O176">
        <v>7</v>
      </c>
      <c r="P176">
        <v>2843</v>
      </c>
      <c r="Q176">
        <v>2895</v>
      </c>
      <c r="R176">
        <v>8.6999999999999994E-2</v>
      </c>
      <c r="S176">
        <v>0.59</v>
      </c>
      <c r="T176">
        <v>9.4663762591886746E-2</v>
      </c>
      <c r="U176">
        <v>36.729999999999997</v>
      </c>
      <c r="V176" s="34" t="s">
        <v>75</v>
      </c>
      <c r="W176" s="14">
        <v>4</v>
      </c>
      <c r="X176" s="122">
        <f t="shared" si="26"/>
        <v>55.000000000000007</v>
      </c>
      <c r="Y176" s="111">
        <v>9.0999999999999998E-2</v>
      </c>
      <c r="Z176">
        <v>0.55000000000000004</v>
      </c>
      <c r="AA176">
        <v>0.1116557734204793</v>
      </c>
      <c r="AB176" s="124">
        <v>0.75857999999999992</v>
      </c>
      <c r="AC176" s="124">
        <v>10899.25741676647</v>
      </c>
      <c r="AD176" s="124">
        <v>6924.2011598802401</v>
      </c>
      <c r="AE176" s="124">
        <v>2.9394508982035932</v>
      </c>
      <c r="AF176" s="124"/>
      <c r="AG176" s="124"/>
    </row>
    <row r="177" spans="1:33" x14ac:dyDescent="0.35">
      <c r="A177" s="34" t="s">
        <v>75</v>
      </c>
      <c r="B177" s="14">
        <v>4</v>
      </c>
      <c r="C177" s="8" t="s">
        <v>46</v>
      </c>
      <c r="D177" s="13">
        <v>2</v>
      </c>
      <c r="E177" s="118" t="str">
        <f t="shared" si="20"/>
        <v>R56S4</v>
      </c>
      <c r="F177" s="118">
        <f t="shared" si="18"/>
        <v>3312</v>
      </c>
      <c r="G177" s="118">
        <f t="shared" si="19"/>
        <v>3363</v>
      </c>
      <c r="H177" s="111">
        <f t="shared" si="21"/>
        <v>9.0999999999999998E-2</v>
      </c>
      <c r="I177" s="118">
        <f t="shared" si="22"/>
        <v>0.55000000000000004</v>
      </c>
      <c r="J177" s="118">
        <f t="shared" si="23"/>
        <v>0.1116557734204793</v>
      </c>
      <c r="K177" s="122">
        <f t="shared" si="24"/>
        <v>14.687999999999999</v>
      </c>
      <c r="M177" s="118" t="str">
        <f t="shared" si="25"/>
        <v>R65S8</v>
      </c>
      <c r="N177" t="s">
        <v>215</v>
      </c>
      <c r="O177">
        <v>8</v>
      </c>
      <c r="P177">
        <v>2739</v>
      </c>
      <c r="Q177">
        <v>2784</v>
      </c>
      <c r="R177">
        <v>9.0999999999999998E-2</v>
      </c>
      <c r="S177">
        <v>0.57899999999999996</v>
      </c>
      <c r="T177">
        <v>0.11769288766021613</v>
      </c>
      <c r="U177">
        <v>39.79</v>
      </c>
      <c r="V177" s="34" t="s">
        <v>75</v>
      </c>
      <c r="W177" s="14">
        <v>4</v>
      </c>
      <c r="X177" s="122">
        <f t="shared" si="26"/>
        <v>55.000000000000007</v>
      </c>
      <c r="Y177" s="111">
        <v>9.0999999999999998E-2</v>
      </c>
      <c r="Z177">
        <v>0.55000000000000004</v>
      </c>
      <c r="AA177">
        <v>0.1116557734204793</v>
      </c>
      <c r="AB177" s="124">
        <v>0.75857999999999992</v>
      </c>
      <c r="AC177" s="124">
        <v>10899.25741676647</v>
      </c>
      <c r="AD177" s="124">
        <v>6924.2011598802401</v>
      </c>
      <c r="AE177" s="124">
        <v>2.9394508982035932</v>
      </c>
      <c r="AF177" s="124"/>
      <c r="AG177" s="124"/>
    </row>
    <row r="178" spans="1:33" x14ac:dyDescent="0.35">
      <c r="A178" s="34" t="s">
        <v>75</v>
      </c>
      <c r="B178" s="14">
        <v>3</v>
      </c>
      <c r="C178" s="8" t="s">
        <v>72</v>
      </c>
      <c r="D178" s="12">
        <v>1</v>
      </c>
      <c r="E178" s="118" t="str">
        <f t="shared" si="20"/>
        <v>R56S3</v>
      </c>
      <c r="F178" s="118">
        <f t="shared" si="18"/>
        <v>3404</v>
      </c>
      <c r="G178" s="118">
        <f t="shared" si="19"/>
        <v>3461</v>
      </c>
      <c r="H178" s="111">
        <f t="shared" si="21"/>
        <v>4.2999999999999997E-2</v>
      </c>
      <c r="I178" s="118">
        <f t="shared" si="22"/>
        <v>0.42899999999999999</v>
      </c>
      <c r="J178" s="118">
        <f t="shared" si="23"/>
        <v>6.7542213883677302E-2</v>
      </c>
      <c r="K178" s="122">
        <f t="shared" si="24"/>
        <v>30.381</v>
      </c>
      <c r="M178" s="118" t="str">
        <f t="shared" si="25"/>
        <v>R64S1</v>
      </c>
      <c r="N178" t="s">
        <v>216</v>
      </c>
      <c r="O178">
        <v>1</v>
      </c>
      <c r="P178">
        <v>3440</v>
      </c>
      <c r="Q178">
        <v>3540</v>
      </c>
      <c r="R178">
        <v>4.9000000000000002E-2</v>
      </c>
      <c r="S178">
        <v>0.45700000000000002</v>
      </c>
      <c r="T178" t="e">
        <v>#VALUE!</v>
      </c>
      <c r="U178">
        <v>76.03</v>
      </c>
      <c r="V178" s="34" t="s">
        <v>75</v>
      </c>
      <c r="W178" s="14">
        <v>3</v>
      </c>
      <c r="X178" s="122">
        <f t="shared" si="26"/>
        <v>42.9</v>
      </c>
      <c r="Y178" s="111">
        <v>4.2999999999999997E-2</v>
      </c>
      <c r="Z178">
        <v>0.42899999999999999</v>
      </c>
      <c r="AA178">
        <v>6.7542213883677302E-2</v>
      </c>
      <c r="AB178" s="124">
        <v>0.76774999999999993</v>
      </c>
      <c r="AC178" s="124">
        <v>11224.058013903739</v>
      </c>
      <c r="AD178" s="124">
        <v>7385.334892513366</v>
      </c>
      <c r="AE178" s="124">
        <v>4.8093727272727271</v>
      </c>
      <c r="AF178" s="124"/>
      <c r="AG178" s="124"/>
    </row>
    <row r="179" spans="1:33" x14ac:dyDescent="0.35">
      <c r="A179" s="34" t="s">
        <v>75</v>
      </c>
      <c r="B179" s="14">
        <v>3</v>
      </c>
      <c r="C179" s="8" t="s">
        <v>72</v>
      </c>
      <c r="D179" s="12">
        <v>2</v>
      </c>
      <c r="E179" s="118" t="str">
        <f t="shared" si="20"/>
        <v>R56S3</v>
      </c>
      <c r="F179" s="118">
        <f t="shared" si="18"/>
        <v>3404</v>
      </c>
      <c r="G179" s="118">
        <f t="shared" si="19"/>
        <v>3461</v>
      </c>
      <c r="H179" s="111">
        <f t="shared" si="21"/>
        <v>4.2999999999999997E-2</v>
      </c>
      <c r="I179" s="118">
        <f t="shared" si="22"/>
        <v>0.42899999999999999</v>
      </c>
      <c r="J179" s="118">
        <f t="shared" si="23"/>
        <v>6.7542213883677302E-2</v>
      </c>
      <c r="K179" s="122">
        <f t="shared" si="24"/>
        <v>30.381</v>
      </c>
      <c r="M179" s="118" t="str">
        <f t="shared" si="25"/>
        <v>R64S2</v>
      </c>
      <c r="N179" t="s">
        <v>216</v>
      </c>
      <c r="O179">
        <v>2</v>
      </c>
      <c r="P179">
        <v>3312</v>
      </c>
      <c r="Q179">
        <v>3420</v>
      </c>
      <c r="R179">
        <v>0.09</v>
      </c>
      <c r="S179">
        <v>0.51100000000000001</v>
      </c>
      <c r="T179">
        <v>0.14540993661827847</v>
      </c>
      <c r="U179">
        <v>97.82</v>
      </c>
      <c r="V179" s="34" t="s">
        <v>75</v>
      </c>
      <c r="W179" s="14">
        <v>3</v>
      </c>
      <c r="X179" s="122">
        <f t="shared" si="26"/>
        <v>42.9</v>
      </c>
      <c r="Y179" s="111">
        <v>4.2999999999999997E-2</v>
      </c>
      <c r="Z179">
        <v>0.42899999999999999</v>
      </c>
      <c r="AA179">
        <v>6.7542213883677302E-2</v>
      </c>
      <c r="AB179" s="124">
        <v>0.76774999999999993</v>
      </c>
      <c r="AC179" s="124">
        <v>11224.058013903739</v>
      </c>
      <c r="AD179" s="124">
        <v>7385.334892513366</v>
      </c>
      <c r="AE179" s="124">
        <v>4.8093727272727271</v>
      </c>
      <c r="AF179" s="124"/>
      <c r="AG179" s="124"/>
    </row>
    <row r="180" spans="1:33" x14ac:dyDescent="0.35">
      <c r="A180" s="34" t="s">
        <v>75</v>
      </c>
      <c r="B180" s="14">
        <v>3</v>
      </c>
      <c r="C180" s="8" t="s">
        <v>72</v>
      </c>
      <c r="D180" s="12">
        <v>3</v>
      </c>
      <c r="E180" s="118" t="str">
        <f t="shared" si="20"/>
        <v>R56S3</v>
      </c>
      <c r="F180" s="118">
        <f t="shared" si="18"/>
        <v>3404</v>
      </c>
      <c r="G180" s="118">
        <f t="shared" si="19"/>
        <v>3461</v>
      </c>
      <c r="H180" s="111">
        <f t="shared" si="21"/>
        <v>4.2999999999999997E-2</v>
      </c>
      <c r="I180" s="118">
        <f t="shared" si="22"/>
        <v>0.42899999999999999</v>
      </c>
      <c r="J180" s="118">
        <f t="shared" si="23"/>
        <v>6.7542213883677302E-2</v>
      </c>
      <c r="K180" s="122">
        <f t="shared" si="24"/>
        <v>30.381</v>
      </c>
      <c r="M180" s="118" t="str">
        <f t="shared" si="25"/>
        <v>R64S3</v>
      </c>
      <c r="N180" t="s">
        <v>216</v>
      </c>
      <c r="O180">
        <v>3</v>
      </c>
      <c r="P180">
        <v>3205</v>
      </c>
      <c r="Q180">
        <v>3308</v>
      </c>
      <c r="R180">
        <v>4.4999999999999998E-2</v>
      </c>
      <c r="S180">
        <v>0.441</v>
      </c>
      <c r="T180" t="e">
        <v>#VALUE!</v>
      </c>
      <c r="U180">
        <v>83.04</v>
      </c>
      <c r="V180" s="34" t="s">
        <v>75</v>
      </c>
      <c r="W180" s="14">
        <v>3</v>
      </c>
      <c r="X180" s="122">
        <f t="shared" si="26"/>
        <v>42.9</v>
      </c>
      <c r="Y180" s="111">
        <v>4.2999999999999997E-2</v>
      </c>
      <c r="Z180">
        <v>0.42899999999999999</v>
      </c>
      <c r="AA180">
        <v>6.7542213883677302E-2</v>
      </c>
      <c r="AB180" s="124">
        <v>0.76774999999999993</v>
      </c>
      <c r="AC180" s="124">
        <v>11224.058013903739</v>
      </c>
      <c r="AD180" s="124">
        <v>7385.334892513366</v>
      </c>
      <c r="AE180" s="124">
        <v>4.8093727272727271</v>
      </c>
      <c r="AF180" s="124"/>
      <c r="AG180" s="124"/>
    </row>
    <row r="181" spans="1:33" x14ac:dyDescent="0.35">
      <c r="A181" s="34" t="s">
        <v>75</v>
      </c>
      <c r="B181" s="14">
        <v>2</v>
      </c>
      <c r="C181" s="8" t="s">
        <v>45</v>
      </c>
      <c r="D181" s="13">
        <v>1</v>
      </c>
      <c r="E181" s="118" t="str">
        <f t="shared" si="20"/>
        <v>R56S2</v>
      </c>
      <c r="F181" s="118">
        <f t="shared" si="18"/>
        <v>3489</v>
      </c>
      <c r="G181" s="118">
        <f t="shared" si="19"/>
        <v>3565</v>
      </c>
      <c r="H181" s="111">
        <f t="shared" si="21"/>
        <v>0.11</v>
      </c>
      <c r="I181" s="118">
        <f t="shared" si="22"/>
        <v>0.496</v>
      </c>
      <c r="J181" s="118">
        <f t="shared" si="23"/>
        <v>0.15176322418136018</v>
      </c>
      <c r="K181" s="122">
        <f t="shared" si="24"/>
        <v>30.172000000000001</v>
      </c>
      <c r="M181" s="118" t="str">
        <f t="shared" si="25"/>
        <v>R64S4</v>
      </c>
      <c r="N181" t="s">
        <v>216</v>
      </c>
      <c r="O181">
        <v>4</v>
      </c>
      <c r="P181">
        <v>3102</v>
      </c>
      <c r="Q181">
        <v>3200</v>
      </c>
      <c r="R181">
        <v>4.3999999999999997E-2</v>
      </c>
      <c r="S181">
        <v>0.64500000000000002</v>
      </c>
      <c r="T181">
        <v>5.4678899082568802E-2</v>
      </c>
      <c r="U181">
        <v>81.75</v>
      </c>
      <c r="V181" s="34" t="s">
        <v>75</v>
      </c>
      <c r="W181" s="14">
        <v>2</v>
      </c>
      <c r="X181" s="122">
        <f t="shared" si="26"/>
        <v>49.6</v>
      </c>
      <c r="Y181" s="111">
        <v>0.11</v>
      </c>
      <c r="Z181">
        <v>0.496</v>
      </c>
      <c r="AA181">
        <v>0.15176322418136018</v>
      </c>
      <c r="AB181" s="124">
        <v>0.53705000000000003</v>
      </c>
      <c r="AC181" s="124">
        <v>11574.45755519999</v>
      </c>
      <c r="AD181" s="124">
        <v>7520.0587820000064</v>
      </c>
      <c r="AE181" s="124">
        <v>5.3485276000000006</v>
      </c>
      <c r="AF181" s="124"/>
      <c r="AG181" s="124"/>
    </row>
    <row r="182" spans="1:33" x14ac:dyDescent="0.35">
      <c r="A182" s="34" t="s">
        <v>75</v>
      </c>
      <c r="B182" s="14">
        <v>2</v>
      </c>
      <c r="C182" s="8" t="s">
        <v>45</v>
      </c>
      <c r="D182" s="13">
        <v>2</v>
      </c>
      <c r="E182" s="118" t="str">
        <f t="shared" si="20"/>
        <v>R56S2</v>
      </c>
      <c r="F182" s="118">
        <f t="shared" si="18"/>
        <v>3489</v>
      </c>
      <c r="G182" s="118">
        <f t="shared" si="19"/>
        <v>3565</v>
      </c>
      <c r="H182" s="111">
        <f t="shared" si="21"/>
        <v>0.11</v>
      </c>
      <c r="I182" s="118">
        <f t="shared" si="22"/>
        <v>0.496</v>
      </c>
      <c r="J182" s="118">
        <f t="shared" si="23"/>
        <v>0.15176322418136018</v>
      </c>
      <c r="K182" s="122">
        <f t="shared" si="24"/>
        <v>30.172000000000001</v>
      </c>
      <c r="M182" s="118" t="str">
        <f t="shared" si="25"/>
        <v>R64S5</v>
      </c>
      <c r="N182" t="s">
        <v>216</v>
      </c>
      <c r="O182">
        <v>5</v>
      </c>
      <c r="P182">
        <v>3017</v>
      </c>
      <c r="Q182">
        <v>3100</v>
      </c>
      <c r="R182">
        <v>1.2E-2</v>
      </c>
      <c r="S182">
        <v>0.75900000000000001</v>
      </c>
      <c r="T182" t="e">
        <v>#VALUE!</v>
      </c>
      <c r="U182">
        <v>44.34</v>
      </c>
      <c r="V182" s="34" t="s">
        <v>75</v>
      </c>
      <c r="W182" s="14">
        <v>2</v>
      </c>
      <c r="X182" s="122">
        <f t="shared" si="26"/>
        <v>49.6</v>
      </c>
      <c r="Y182" s="111">
        <v>0.11</v>
      </c>
      <c r="Z182">
        <v>0.496</v>
      </c>
      <c r="AA182">
        <v>0.15176322418136018</v>
      </c>
      <c r="AB182" s="124">
        <v>0.53705000000000003</v>
      </c>
      <c r="AC182" s="124">
        <v>11574.45755519999</v>
      </c>
      <c r="AD182" s="124">
        <v>7520.0587820000064</v>
      </c>
      <c r="AE182" s="124">
        <v>5.3485276000000006</v>
      </c>
      <c r="AF182" s="124"/>
      <c r="AG182" s="124"/>
    </row>
    <row r="183" spans="1:33" x14ac:dyDescent="0.35">
      <c r="A183" s="34" t="s">
        <v>75</v>
      </c>
      <c r="B183" s="14">
        <v>2</v>
      </c>
      <c r="C183" s="8" t="s">
        <v>45</v>
      </c>
      <c r="D183" s="13">
        <v>3</v>
      </c>
      <c r="E183" s="118" t="str">
        <f t="shared" si="20"/>
        <v>R56S2</v>
      </c>
      <c r="F183" s="118">
        <f t="shared" si="18"/>
        <v>3489</v>
      </c>
      <c r="G183" s="118">
        <f t="shared" si="19"/>
        <v>3565</v>
      </c>
      <c r="H183" s="111">
        <f t="shared" si="21"/>
        <v>0.11</v>
      </c>
      <c r="I183" s="118">
        <f t="shared" si="22"/>
        <v>0.496</v>
      </c>
      <c r="J183" s="118">
        <f t="shared" si="23"/>
        <v>0.15176322418136018</v>
      </c>
      <c r="K183" s="122">
        <f t="shared" si="24"/>
        <v>30.172000000000001</v>
      </c>
      <c r="M183" s="118" t="str">
        <f t="shared" si="25"/>
        <v>R64S6</v>
      </c>
      <c r="N183" t="s">
        <v>216</v>
      </c>
      <c r="O183">
        <v>6</v>
      </c>
      <c r="P183">
        <v>2915</v>
      </c>
      <c r="Q183">
        <v>3016</v>
      </c>
      <c r="R183">
        <v>2.7E-2</v>
      </c>
      <c r="S183">
        <v>0.626</v>
      </c>
      <c r="T183" t="e">
        <v>#VALUE!</v>
      </c>
      <c r="U183">
        <v>88.83</v>
      </c>
      <c r="V183" s="34" t="s">
        <v>75</v>
      </c>
      <c r="W183" s="14">
        <v>2</v>
      </c>
      <c r="X183" s="122">
        <f t="shared" si="26"/>
        <v>49.6</v>
      </c>
      <c r="Y183" s="111">
        <v>0.11</v>
      </c>
      <c r="Z183">
        <v>0.496</v>
      </c>
      <c r="AA183">
        <v>0.15176322418136018</v>
      </c>
      <c r="AB183" s="124">
        <v>0.53705000000000003</v>
      </c>
      <c r="AC183" s="124">
        <v>11574.45755519999</v>
      </c>
      <c r="AD183" s="124">
        <v>7520.0587820000064</v>
      </c>
      <c r="AE183" s="124">
        <v>5.3485276000000006</v>
      </c>
      <c r="AF183" s="124"/>
      <c r="AG183" s="124"/>
    </row>
    <row r="184" spans="1:33" x14ac:dyDescent="0.35">
      <c r="A184" s="34" t="s">
        <v>75</v>
      </c>
      <c r="B184" s="14">
        <v>2</v>
      </c>
      <c r="C184" s="8" t="s">
        <v>45</v>
      </c>
      <c r="D184" s="13">
        <v>4</v>
      </c>
      <c r="E184" s="118" t="str">
        <f t="shared" si="20"/>
        <v>R56S2</v>
      </c>
      <c r="F184" s="118">
        <f t="shared" si="18"/>
        <v>3489</v>
      </c>
      <c r="G184" s="118">
        <f t="shared" si="19"/>
        <v>3565</v>
      </c>
      <c r="H184" s="111">
        <f t="shared" si="21"/>
        <v>0.11</v>
      </c>
      <c r="I184" s="118">
        <f t="shared" si="22"/>
        <v>0.496</v>
      </c>
      <c r="J184" s="118">
        <f t="shared" si="23"/>
        <v>0.15176322418136018</v>
      </c>
      <c r="K184" s="122">
        <f t="shared" si="24"/>
        <v>30.172000000000001</v>
      </c>
      <c r="M184" s="118" t="str">
        <f t="shared" si="25"/>
        <v>R64S7</v>
      </c>
      <c r="N184" t="s">
        <v>216</v>
      </c>
      <c r="O184">
        <v>7</v>
      </c>
      <c r="P184">
        <v>2805</v>
      </c>
      <c r="Q184">
        <v>2900</v>
      </c>
      <c r="R184">
        <v>0.122</v>
      </c>
      <c r="S184">
        <v>0.433</v>
      </c>
      <c r="T184">
        <v>0.25818669527896992</v>
      </c>
      <c r="U184">
        <v>93.2</v>
      </c>
      <c r="V184" s="34" t="s">
        <v>75</v>
      </c>
      <c r="W184" s="14">
        <v>2</v>
      </c>
      <c r="X184" s="122">
        <f t="shared" si="26"/>
        <v>49.6</v>
      </c>
      <c r="Y184" s="111">
        <v>0.11</v>
      </c>
      <c r="Z184">
        <v>0.496</v>
      </c>
      <c r="AA184">
        <v>0.15176322418136018</v>
      </c>
      <c r="AB184" s="124">
        <v>0.53705000000000003</v>
      </c>
      <c r="AC184" s="124">
        <v>11574.45755519999</v>
      </c>
      <c r="AD184" s="124">
        <v>7520.0587820000064</v>
      </c>
      <c r="AE184" s="124">
        <v>5.3485276000000006</v>
      </c>
      <c r="AF184" s="124"/>
      <c r="AG184" s="124"/>
    </row>
    <row r="185" spans="1:33" x14ac:dyDescent="0.35">
      <c r="A185" s="34" t="s">
        <v>75</v>
      </c>
      <c r="B185" s="14">
        <v>1</v>
      </c>
      <c r="C185" s="8" t="s">
        <v>45</v>
      </c>
      <c r="D185" s="12">
        <v>1</v>
      </c>
      <c r="E185" s="118" t="str">
        <f t="shared" si="20"/>
        <v>R56S1</v>
      </c>
      <c r="F185" s="118">
        <f t="shared" si="18"/>
        <v>3582</v>
      </c>
      <c r="G185" s="118">
        <f t="shared" si="19"/>
        <v>3607</v>
      </c>
      <c r="H185" s="111">
        <f t="shared" si="21"/>
        <v>0.1</v>
      </c>
      <c r="I185" s="118">
        <f t="shared" si="22"/>
        <v>0.53600000000000003</v>
      </c>
      <c r="J185" s="118">
        <f t="shared" si="23"/>
        <v>0.13431578947368422</v>
      </c>
      <c r="K185" s="122">
        <f t="shared" si="24"/>
        <v>14.249999999999998</v>
      </c>
      <c r="M185" s="118" t="str">
        <f t="shared" si="25"/>
        <v>R64S8</v>
      </c>
      <c r="N185" t="s">
        <v>216</v>
      </c>
      <c r="O185">
        <v>8</v>
      </c>
      <c r="P185">
        <v>2654</v>
      </c>
      <c r="Q185">
        <v>2760</v>
      </c>
      <c r="R185">
        <v>0.113</v>
      </c>
      <c r="S185">
        <v>0.48499999999999999</v>
      </c>
      <c r="T185">
        <v>0.17201670644391406</v>
      </c>
      <c r="U185">
        <v>33.520000000000003</v>
      </c>
      <c r="V185" s="34" t="s">
        <v>75</v>
      </c>
      <c r="W185" s="14">
        <v>1</v>
      </c>
      <c r="X185" s="122">
        <f t="shared" si="26"/>
        <v>53.6</v>
      </c>
      <c r="Y185" s="111">
        <v>0.1</v>
      </c>
      <c r="Z185">
        <v>0.53600000000000003</v>
      </c>
      <c r="AA185">
        <v>0.13431578947368422</v>
      </c>
      <c r="AB185" s="124"/>
      <c r="AC185" s="124">
        <v>11830.360890243899</v>
      </c>
      <c r="AD185" s="124">
        <v>7591.1782378048802</v>
      </c>
      <c r="AE185" s="124">
        <v>4.4335560975609747</v>
      </c>
      <c r="AF185" s="124"/>
      <c r="AG185" s="124"/>
    </row>
    <row r="186" spans="1:33" x14ac:dyDescent="0.35">
      <c r="A186" s="34" t="s">
        <v>75</v>
      </c>
      <c r="B186" s="14">
        <v>1</v>
      </c>
      <c r="C186" s="8" t="s">
        <v>45</v>
      </c>
      <c r="D186" s="12">
        <v>2</v>
      </c>
      <c r="E186" s="118" t="str">
        <f t="shared" si="20"/>
        <v>R56S1</v>
      </c>
      <c r="F186" s="118">
        <f t="shared" si="18"/>
        <v>3582</v>
      </c>
      <c r="G186" s="118">
        <f t="shared" si="19"/>
        <v>3607</v>
      </c>
      <c r="H186" s="111">
        <f t="shared" si="21"/>
        <v>0.1</v>
      </c>
      <c r="I186" s="118">
        <f t="shared" si="22"/>
        <v>0.53600000000000003</v>
      </c>
      <c r="J186" s="118">
        <f t="shared" si="23"/>
        <v>0.13431578947368422</v>
      </c>
      <c r="K186" s="122">
        <f t="shared" si="24"/>
        <v>14.249999999999998</v>
      </c>
      <c r="M186" s="118" t="str">
        <f t="shared" si="25"/>
        <v>R63S1</v>
      </c>
      <c r="N186" t="s">
        <v>217</v>
      </c>
      <c r="O186">
        <v>1</v>
      </c>
      <c r="P186">
        <v>3390</v>
      </c>
      <c r="Q186">
        <v>3490</v>
      </c>
      <c r="R186">
        <v>8.4000000000000005E-2</v>
      </c>
      <c r="S186">
        <v>0.60399999999999998</v>
      </c>
      <c r="T186">
        <v>0.11392941176470588</v>
      </c>
      <c r="U186">
        <v>42.5</v>
      </c>
      <c r="V186" s="34" t="s">
        <v>75</v>
      </c>
      <c r="W186" s="14">
        <v>1</v>
      </c>
      <c r="X186" s="122">
        <f t="shared" si="26"/>
        <v>53.6</v>
      </c>
      <c r="Y186" s="111">
        <v>0.1</v>
      </c>
      <c r="Z186">
        <v>0.53600000000000003</v>
      </c>
      <c r="AA186">
        <v>0.13431578947368422</v>
      </c>
      <c r="AB186" s="124"/>
      <c r="AC186" s="124">
        <v>11830.360890243899</v>
      </c>
      <c r="AD186" s="124">
        <v>7591.1782378048802</v>
      </c>
      <c r="AE186" s="124">
        <v>4.4335560975609747</v>
      </c>
      <c r="AF186" s="124"/>
      <c r="AG186" s="124"/>
    </row>
    <row r="187" spans="1:33" x14ac:dyDescent="0.35">
      <c r="A187" s="34" t="s">
        <v>77</v>
      </c>
      <c r="B187" s="14">
        <v>8</v>
      </c>
      <c r="C187" s="8" t="s">
        <v>46</v>
      </c>
      <c r="D187" s="14">
        <v>1</v>
      </c>
      <c r="E187" s="118" t="str">
        <f t="shared" si="20"/>
        <v>R63S8</v>
      </c>
      <c r="F187" s="118">
        <f t="shared" si="18"/>
        <v>2650</v>
      </c>
      <c r="G187" s="118">
        <f t="shared" si="19"/>
        <v>2783</v>
      </c>
      <c r="H187" s="111">
        <f t="shared" si="21"/>
        <v>9.2999999999999999E-2</v>
      </c>
      <c r="I187" s="118">
        <f t="shared" si="22"/>
        <v>0.56599999999999995</v>
      </c>
      <c r="J187" s="118">
        <f t="shared" si="23"/>
        <v>0.12833166507600269</v>
      </c>
      <c r="K187" s="122">
        <f t="shared" si="24"/>
        <v>42.959000000000003</v>
      </c>
      <c r="M187" s="118" t="str">
        <f t="shared" si="25"/>
        <v>R63S2</v>
      </c>
      <c r="N187" t="s">
        <v>217</v>
      </c>
      <c r="O187">
        <v>2</v>
      </c>
      <c r="P187">
        <v>3300</v>
      </c>
      <c r="Q187">
        <v>3390</v>
      </c>
      <c r="R187">
        <v>0.11700000000000001</v>
      </c>
      <c r="S187">
        <v>0.46899999999999997</v>
      </c>
      <c r="T187">
        <v>0.17688701359587439</v>
      </c>
      <c r="U187">
        <v>63.989999999999995</v>
      </c>
      <c r="V187" s="34" t="s">
        <v>77</v>
      </c>
      <c r="W187" s="14">
        <v>8</v>
      </c>
      <c r="X187" s="122">
        <f t="shared" si="26"/>
        <v>56.599999999999994</v>
      </c>
      <c r="Y187" s="111">
        <v>9.2999999999999999E-2</v>
      </c>
      <c r="Z187">
        <v>0.56599999999999995</v>
      </c>
      <c r="AA187">
        <v>0.12833166507600269</v>
      </c>
      <c r="AB187" s="124">
        <v>0.55895925925925916</v>
      </c>
      <c r="AC187" s="124"/>
      <c r="AD187" s="124"/>
      <c r="AE187" s="124"/>
      <c r="AF187" s="124"/>
      <c r="AG187" s="124">
        <v>7.6478888888888902E-2</v>
      </c>
    </row>
    <row r="188" spans="1:33" x14ac:dyDescent="0.35">
      <c r="A188" s="34" t="s">
        <v>77</v>
      </c>
      <c r="B188" s="14">
        <v>8</v>
      </c>
      <c r="C188" s="8" t="s">
        <v>46</v>
      </c>
      <c r="D188" s="14">
        <v>2</v>
      </c>
      <c r="E188" s="118" t="str">
        <f t="shared" si="20"/>
        <v>R63S8</v>
      </c>
      <c r="F188" s="118">
        <f t="shared" si="18"/>
        <v>2650</v>
      </c>
      <c r="G188" s="118">
        <f t="shared" si="19"/>
        <v>2783</v>
      </c>
      <c r="H188" s="111">
        <f t="shared" si="21"/>
        <v>9.2999999999999999E-2</v>
      </c>
      <c r="I188" s="118">
        <f t="shared" si="22"/>
        <v>0.56599999999999995</v>
      </c>
      <c r="J188" s="118">
        <f t="shared" si="23"/>
        <v>0.12833166507600269</v>
      </c>
      <c r="K188" s="122">
        <f t="shared" si="24"/>
        <v>42.959000000000003</v>
      </c>
      <c r="M188" s="118" t="str">
        <f t="shared" si="25"/>
        <v>R63S3</v>
      </c>
      <c r="N188" t="s">
        <v>217</v>
      </c>
      <c r="O188">
        <v>3</v>
      </c>
      <c r="P188">
        <v>3190</v>
      </c>
      <c r="Q188">
        <v>3280</v>
      </c>
      <c r="R188">
        <v>0.10199999999999999</v>
      </c>
      <c r="S188">
        <v>0.51600000000000001</v>
      </c>
      <c r="T188">
        <v>0.10835541423776719</v>
      </c>
      <c r="U188">
        <v>56.61</v>
      </c>
      <c r="V188" s="34" t="s">
        <v>77</v>
      </c>
      <c r="W188" s="14">
        <v>8</v>
      </c>
      <c r="X188" s="122">
        <f t="shared" si="26"/>
        <v>56.599999999999994</v>
      </c>
      <c r="Y188" s="111">
        <v>9.2999999999999999E-2</v>
      </c>
      <c r="Z188">
        <v>0.56599999999999995</v>
      </c>
      <c r="AA188">
        <v>0.12833166507600269</v>
      </c>
      <c r="AB188" s="124">
        <v>0.55895925925925916</v>
      </c>
      <c r="AC188" s="124"/>
      <c r="AD188" s="124"/>
      <c r="AE188" s="124"/>
      <c r="AF188" s="124"/>
      <c r="AG188" s="124">
        <v>7.6478888888888902E-2</v>
      </c>
    </row>
    <row r="189" spans="1:33" x14ac:dyDescent="0.35">
      <c r="A189" s="34" t="s">
        <v>77</v>
      </c>
      <c r="B189" s="14">
        <v>8</v>
      </c>
      <c r="C189" s="8" t="s">
        <v>46</v>
      </c>
      <c r="D189" s="14">
        <v>3</v>
      </c>
      <c r="E189" s="118" t="str">
        <f t="shared" si="20"/>
        <v>R63S8</v>
      </c>
      <c r="F189" s="118">
        <f t="shared" si="18"/>
        <v>2650</v>
      </c>
      <c r="G189" s="118">
        <f t="shared" si="19"/>
        <v>2783</v>
      </c>
      <c r="H189" s="111">
        <f t="shared" si="21"/>
        <v>9.2999999999999999E-2</v>
      </c>
      <c r="I189" s="118">
        <f t="shared" si="22"/>
        <v>0.56599999999999995</v>
      </c>
      <c r="J189" s="118">
        <f t="shared" si="23"/>
        <v>0.12833166507600269</v>
      </c>
      <c r="K189" s="122">
        <f t="shared" si="24"/>
        <v>42.959000000000003</v>
      </c>
      <c r="M189" s="118" t="str">
        <f t="shared" si="25"/>
        <v>R63S4</v>
      </c>
      <c r="N189" t="s">
        <v>217</v>
      </c>
      <c r="O189">
        <v>4</v>
      </c>
      <c r="P189">
        <v>3070</v>
      </c>
      <c r="Q189">
        <v>3140</v>
      </c>
      <c r="R189">
        <v>7.9000000000000001E-2</v>
      </c>
      <c r="S189">
        <v>0.64200000000000002</v>
      </c>
      <c r="T189">
        <v>0.10404505888376855</v>
      </c>
      <c r="U189">
        <v>19.53</v>
      </c>
      <c r="V189" s="34" t="s">
        <v>77</v>
      </c>
      <c r="W189" s="14">
        <v>8</v>
      </c>
      <c r="X189" s="122">
        <f t="shared" si="26"/>
        <v>56.599999999999994</v>
      </c>
      <c r="Y189" s="111">
        <v>9.2999999999999999E-2</v>
      </c>
      <c r="Z189">
        <v>0.56599999999999995</v>
      </c>
      <c r="AA189">
        <v>0.12833166507600269</v>
      </c>
      <c r="AB189" s="124">
        <v>0.55895925925925916</v>
      </c>
      <c r="AC189" s="124"/>
      <c r="AD189" s="124"/>
      <c r="AE189" s="124"/>
      <c r="AF189" s="124"/>
      <c r="AG189" s="124">
        <v>7.6478888888888902E-2</v>
      </c>
    </row>
    <row r="190" spans="1:33" x14ac:dyDescent="0.35">
      <c r="A190" s="34" t="s">
        <v>77</v>
      </c>
      <c r="B190" s="14">
        <v>8</v>
      </c>
      <c r="C190" s="8" t="s">
        <v>46</v>
      </c>
      <c r="D190" s="14">
        <v>4</v>
      </c>
      <c r="E190" s="118" t="str">
        <f t="shared" si="20"/>
        <v>R63S8</v>
      </c>
      <c r="F190" s="118">
        <f t="shared" si="18"/>
        <v>2650</v>
      </c>
      <c r="G190" s="118">
        <f t="shared" si="19"/>
        <v>2783</v>
      </c>
      <c r="H190" s="111">
        <f t="shared" si="21"/>
        <v>9.2999999999999999E-2</v>
      </c>
      <c r="I190" s="118">
        <f t="shared" si="22"/>
        <v>0.56599999999999995</v>
      </c>
      <c r="J190" s="118">
        <f t="shared" si="23"/>
        <v>0.12833166507600269</v>
      </c>
      <c r="K190" s="122">
        <f t="shared" si="24"/>
        <v>42.959000000000003</v>
      </c>
      <c r="M190" s="118" t="str">
        <f t="shared" si="25"/>
        <v>R63S5</v>
      </c>
      <c r="N190" t="s">
        <v>217</v>
      </c>
      <c r="O190">
        <v>5</v>
      </c>
      <c r="P190">
        <v>2950</v>
      </c>
      <c r="Q190">
        <v>3050</v>
      </c>
      <c r="R190">
        <v>6.0999999999999999E-2</v>
      </c>
      <c r="S190">
        <v>0.749</v>
      </c>
      <c r="T190">
        <v>5.6939890710382517E-2</v>
      </c>
      <c r="U190">
        <v>36.6</v>
      </c>
      <c r="V190" s="34" t="s">
        <v>77</v>
      </c>
      <c r="W190" s="14">
        <v>8</v>
      </c>
      <c r="X190" s="122">
        <f t="shared" si="26"/>
        <v>56.599999999999994</v>
      </c>
      <c r="Y190" s="111">
        <v>9.2999999999999999E-2</v>
      </c>
      <c r="Z190">
        <v>0.56599999999999995</v>
      </c>
      <c r="AA190">
        <v>0.12833166507600269</v>
      </c>
      <c r="AB190" s="124">
        <v>0.55895925925925916</v>
      </c>
      <c r="AC190" s="124"/>
      <c r="AD190" s="124"/>
      <c r="AE190" s="124"/>
      <c r="AF190" s="124"/>
      <c r="AG190" s="124">
        <v>7.6478888888888902E-2</v>
      </c>
    </row>
    <row r="191" spans="1:33" x14ac:dyDescent="0.35">
      <c r="A191" s="34" t="s">
        <v>77</v>
      </c>
      <c r="B191" s="14">
        <v>7</v>
      </c>
      <c r="C191" s="8" t="s">
        <v>45</v>
      </c>
      <c r="D191" s="14">
        <v>1</v>
      </c>
      <c r="E191" s="118" t="str">
        <f t="shared" si="20"/>
        <v>R63S7</v>
      </c>
      <c r="F191" s="118">
        <f t="shared" si="18"/>
        <v>2790</v>
      </c>
      <c r="G191" s="118">
        <f t="shared" si="19"/>
        <v>2850</v>
      </c>
      <c r="H191" s="111">
        <f t="shared" si="21"/>
        <v>9.1999999999999998E-2</v>
      </c>
      <c r="I191" s="118">
        <f t="shared" si="22"/>
        <v>0.56799999999999995</v>
      </c>
      <c r="J191" s="118">
        <f t="shared" si="23"/>
        <v>0.13092948717948719</v>
      </c>
      <c r="K191" s="122">
        <f t="shared" si="24"/>
        <v>24.959999999999997</v>
      </c>
      <c r="M191" s="118" t="str">
        <f t="shared" si="25"/>
        <v>R63S6</v>
      </c>
      <c r="N191" t="s">
        <v>217</v>
      </c>
      <c r="O191">
        <v>6</v>
      </c>
      <c r="P191">
        <v>2880</v>
      </c>
      <c r="Q191">
        <v>2950</v>
      </c>
      <c r="R191">
        <v>9.9000000000000005E-2</v>
      </c>
      <c r="S191">
        <v>0.52</v>
      </c>
      <c r="T191">
        <v>0.15938668661181749</v>
      </c>
      <c r="U191">
        <v>53.480000000000004</v>
      </c>
      <c r="V191" s="34" t="s">
        <v>77</v>
      </c>
      <c r="W191" s="14">
        <v>7</v>
      </c>
      <c r="X191" s="122">
        <f t="shared" si="26"/>
        <v>56.8</v>
      </c>
      <c r="Y191" s="111">
        <v>9.1999999999999998E-2</v>
      </c>
      <c r="Z191">
        <v>0.56799999999999995</v>
      </c>
      <c r="AA191">
        <v>0.13092948717948719</v>
      </c>
      <c r="AB191" s="124">
        <v>0.5605</v>
      </c>
      <c r="AC191" s="124">
        <v>9447.2308725888324</v>
      </c>
      <c r="AD191" s="124">
        <v>6590.0353426395886</v>
      </c>
      <c r="AE191" s="124">
        <v>4.083561928934011</v>
      </c>
      <c r="AF191" s="124">
        <v>2081.9001959390871</v>
      </c>
      <c r="AG191" s="124">
        <v>7.5476500000000002E-2</v>
      </c>
    </row>
    <row r="192" spans="1:33" x14ac:dyDescent="0.35">
      <c r="A192" s="34" t="s">
        <v>77</v>
      </c>
      <c r="B192" s="14">
        <v>7</v>
      </c>
      <c r="C192" s="8" t="s">
        <v>45</v>
      </c>
      <c r="D192" s="14">
        <v>2</v>
      </c>
      <c r="E192" s="118" t="str">
        <f t="shared" si="20"/>
        <v>R63S7</v>
      </c>
      <c r="F192" s="118">
        <f t="shared" si="18"/>
        <v>2790</v>
      </c>
      <c r="G192" s="118">
        <f t="shared" si="19"/>
        <v>2850</v>
      </c>
      <c r="H192" s="111">
        <f t="shared" si="21"/>
        <v>9.1999999999999998E-2</v>
      </c>
      <c r="I192" s="118">
        <f t="shared" si="22"/>
        <v>0.56799999999999995</v>
      </c>
      <c r="J192" s="118">
        <f t="shared" si="23"/>
        <v>0.13092948717948719</v>
      </c>
      <c r="K192" s="122">
        <f t="shared" si="24"/>
        <v>24.959999999999997</v>
      </c>
      <c r="M192" s="118" t="str">
        <f t="shared" si="25"/>
        <v>R63S7</v>
      </c>
      <c r="N192" t="s">
        <v>217</v>
      </c>
      <c r="O192">
        <v>7</v>
      </c>
      <c r="P192">
        <v>2790</v>
      </c>
      <c r="Q192">
        <v>2850</v>
      </c>
      <c r="R192">
        <v>9.1999999999999998E-2</v>
      </c>
      <c r="S192">
        <v>0.56799999999999995</v>
      </c>
      <c r="T192">
        <v>0.13092948717948719</v>
      </c>
      <c r="U192">
        <v>24.959999999999997</v>
      </c>
      <c r="V192" s="34" t="s">
        <v>77</v>
      </c>
      <c r="W192" s="14">
        <v>7</v>
      </c>
      <c r="X192" s="122">
        <f t="shared" si="26"/>
        <v>56.8</v>
      </c>
      <c r="Y192" s="111">
        <v>9.1999999999999998E-2</v>
      </c>
      <c r="Z192">
        <v>0.56799999999999995</v>
      </c>
      <c r="AA192">
        <v>0.13092948717948719</v>
      </c>
      <c r="AB192" s="124">
        <v>0.5605</v>
      </c>
      <c r="AC192" s="124">
        <v>9447.2308725888324</v>
      </c>
      <c r="AD192" s="124">
        <v>6590.0353426395886</v>
      </c>
      <c r="AE192" s="124">
        <v>4.083561928934011</v>
      </c>
      <c r="AF192" s="124">
        <v>2081.9001959390871</v>
      </c>
      <c r="AG192" s="124">
        <v>7.5476500000000002E-2</v>
      </c>
    </row>
    <row r="193" spans="1:33" x14ac:dyDescent="0.35">
      <c r="A193" s="34" t="s">
        <v>77</v>
      </c>
      <c r="B193" s="14">
        <v>7</v>
      </c>
      <c r="C193" s="8" t="s">
        <v>45</v>
      </c>
      <c r="D193" s="14">
        <v>3</v>
      </c>
      <c r="E193" s="118" t="str">
        <f t="shared" si="20"/>
        <v>R63S7</v>
      </c>
      <c r="F193" s="118">
        <f t="shared" si="18"/>
        <v>2790</v>
      </c>
      <c r="G193" s="118">
        <f t="shared" si="19"/>
        <v>2850</v>
      </c>
      <c r="H193" s="111">
        <f t="shared" si="21"/>
        <v>9.1999999999999998E-2</v>
      </c>
      <c r="I193" s="118">
        <f t="shared" si="22"/>
        <v>0.56799999999999995</v>
      </c>
      <c r="J193" s="118">
        <f t="shared" si="23"/>
        <v>0.13092948717948719</v>
      </c>
      <c r="K193" s="122">
        <f t="shared" si="24"/>
        <v>24.959999999999997</v>
      </c>
      <c r="M193" s="118" t="str">
        <f t="shared" si="25"/>
        <v>R63S8</v>
      </c>
      <c r="N193" t="s">
        <v>217</v>
      </c>
      <c r="O193">
        <v>8</v>
      </c>
      <c r="P193">
        <v>2650</v>
      </c>
      <c r="Q193">
        <v>2783</v>
      </c>
      <c r="R193">
        <v>9.2999999999999999E-2</v>
      </c>
      <c r="S193">
        <v>0.56599999999999995</v>
      </c>
      <c r="T193">
        <v>0.12833166507600269</v>
      </c>
      <c r="U193">
        <v>42.959000000000003</v>
      </c>
      <c r="V193" s="34" t="s">
        <v>77</v>
      </c>
      <c r="W193" s="14">
        <v>7</v>
      </c>
      <c r="X193" s="122">
        <f t="shared" si="26"/>
        <v>56.8</v>
      </c>
      <c r="Y193" s="111">
        <v>9.1999999999999998E-2</v>
      </c>
      <c r="Z193">
        <v>0.56799999999999995</v>
      </c>
      <c r="AA193">
        <v>0.13092948717948719</v>
      </c>
      <c r="AB193" s="124">
        <v>0.5605</v>
      </c>
      <c r="AC193" s="124">
        <v>9447.2308725888324</v>
      </c>
      <c r="AD193" s="124">
        <v>6590.0353426395886</v>
      </c>
      <c r="AE193" s="124">
        <v>4.083561928934011</v>
      </c>
      <c r="AF193" s="124">
        <v>2081.9001959390871</v>
      </c>
      <c r="AG193" s="124">
        <v>7.5476500000000002E-2</v>
      </c>
    </row>
    <row r="194" spans="1:33" x14ac:dyDescent="0.35">
      <c r="A194" s="34" t="s">
        <v>77</v>
      </c>
      <c r="B194" s="14">
        <v>7</v>
      </c>
      <c r="C194" s="8" t="s">
        <v>45</v>
      </c>
      <c r="D194" s="14">
        <v>4</v>
      </c>
      <c r="E194" s="118" t="str">
        <f t="shared" si="20"/>
        <v>R63S7</v>
      </c>
      <c r="F194" s="118">
        <f t="shared" ref="F194:F257" si="27">VLOOKUP(E194,$M$2:$Q$271,4,FALSE)</f>
        <v>2790</v>
      </c>
      <c r="G194" s="118">
        <f t="shared" ref="G194:G257" si="28">VLOOKUP(E194,$M$2:$Q$271,5,FALSE)</f>
        <v>2850</v>
      </c>
      <c r="H194" s="111">
        <f t="shared" si="21"/>
        <v>9.1999999999999998E-2</v>
      </c>
      <c r="I194" s="118">
        <f t="shared" si="22"/>
        <v>0.56799999999999995</v>
      </c>
      <c r="J194" s="118">
        <f t="shared" si="23"/>
        <v>0.13092948717948719</v>
      </c>
      <c r="K194" s="122">
        <f t="shared" si="24"/>
        <v>24.959999999999997</v>
      </c>
      <c r="M194" s="118" t="str">
        <f t="shared" si="25"/>
        <v>R62S7</v>
      </c>
      <c r="N194" t="s">
        <v>218</v>
      </c>
      <c r="O194">
        <v>7</v>
      </c>
      <c r="P194">
        <v>3010</v>
      </c>
      <c r="Q194">
        <v>3066</v>
      </c>
      <c r="R194">
        <v>0.112</v>
      </c>
      <c r="S194">
        <v>0.61899999999999999</v>
      </c>
      <c r="T194">
        <v>0.78639527845036328</v>
      </c>
      <c r="U194">
        <v>26.431999999999999</v>
      </c>
      <c r="V194" s="34" t="s">
        <v>77</v>
      </c>
      <c r="W194" s="14">
        <v>7</v>
      </c>
      <c r="X194" s="122">
        <f t="shared" si="26"/>
        <v>56.8</v>
      </c>
      <c r="Y194" s="111">
        <v>9.1999999999999998E-2</v>
      </c>
      <c r="Z194">
        <v>0.56799999999999995</v>
      </c>
      <c r="AA194">
        <v>0.13092948717948719</v>
      </c>
      <c r="AB194" s="124">
        <v>0.5605</v>
      </c>
      <c r="AC194" s="124">
        <v>9447.2308725888324</v>
      </c>
      <c r="AD194" s="124">
        <v>6590.0353426395886</v>
      </c>
      <c r="AE194" s="124">
        <v>4.083561928934011</v>
      </c>
      <c r="AF194" s="124">
        <v>2081.9001959390871</v>
      </c>
      <c r="AG194" s="124">
        <v>7.5476500000000002E-2</v>
      </c>
    </row>
    <row r="195" spans="1:33" x14ac:dyDescent="0.35">
      <c r="A195" s="34" t="s">
        <v>77</v>
      </c>
      <c r="B195" s="14">
        <v>6</v>
      </c>
      <c r="C195" s="8" t="s">
        <v>44</v>
      </c>
      <c r="D195" s="14">
        <v>1</v>
      </c>
      <c r="E195" s="118" t="str">
        <f t="shared" ref="E195:E258" si="29">CONCATENATE("R",RIGHT(A195,2),"S",B195)</f>
        <v>R63S6</v>
      </c>
      <c r="F195" s="118">
        <f t="shared" si="27"/>
        <v>2880</v>
      </c>
      <c r="G195" s="118">
        <f t="shared" si="28"/>
        <v>2950</v>
      </c>
      <c r="H195" s="111">
        <f t="shared" ref="H195:H258" si="30">VLOOKUP(E195,$M$2:$T$271,6,FALSE)</f>
        <v>9.9000000000000005E-2</v>
      </c>
      <c r="I195" s="118">
        <f t="shared" ref="I195:I258" si="31">VLOOKUP(E195,$M$2:$T$271,7,FALSE)</f>
        <v>0.52</v>
      </c>
      <c r="J195" s="118">
        <f t="shared" ref="J195:J258" si="32">VLOOKUP(E195,$M$2:$T$271,8,FALSE)</f>
        <v>0.15938668661181749</v>
      </c>
      <c r="K195" s="122">
        <f t="shared" ref="K195:K258" si="33">VLOOKUP(E195,$M$2:$U$271,9,FALSE)</f>
        <v>53.480000000000004</v>
      </c>
      <c r="M195" s="118" t="str">
        <f t="shared" ref="M195:M258" si="34">CONCATENATE("R",RIGHT(N195,2),"S",O195)</f>
        <v>R62S6</v>
      </c>
      <c r="N195" t="s">
        <v>218</v>
      </c>
      <c r="O195">
        <v>6</v>
      </c>
      <c r="P195">
        <v>3075</v>
      </c>
      <c r="Q195">
        <v>3125</v>
      </c>
      <c r="R195">
        <v>9.0999999999999998E-2</v>
      </c>
      <c r="S195">
        <v>0.57799999999999996</v>
      </c>
      <c r="T195">
        <v>0.12647239263803681</v>
      </c>
      <c r="U195">
        <v>32.6</v>
      </c>
      <c r="V195" s="34" t="s">
        <v>77</v>
      </c>
      <c r="W195" s="14">
        <v>6</v>
      </c>
      <c r="X195" s="122">
        <f t="shared" ref="X195:X258" si="35">Z195*100</f>
        <v>52</v>
      </c>
      <c r="Y195" s="111">
        <v>9.9000000000000005E-2</v>
      </c>
      <c r="Z195">
        <v>0.52</v>
      </c>
      <c r="AA195">
        <v>0.15938668661181749</v>
      </c>
      <c r="AB195" s="124">
        <v>0.52409351851851826</v>
      </c>
      <c r="AC195" s="124">
        <v>9832.2431178260831</v>
      </c>
      <c r="AD195" s="124">
        <v>6463.0091204347809</v>
      </c>
      <c r="AE195" s="124">
        <v>3.8688395652173901</v>
      </c>
      <c r="AF195" s="124">
        <v>1646.76040826087</v>
      </c>
      <c r="AG195" s="124">
        <v>9.5345101851851882E-2</v>
      </c>
    </row>
    <row r="196" spans="1:33" x14ac:dyDescent="0.35">
      <c r="A196" s="34" t="s">
        <v>77</v>
      </c>
      <c r="B196" s="14">
        <v>6</v>
      </c>
      <c r="C196" s="8" t="s">
        <v>44</v>
      </c>
      <c r="D196" s="14">
        <v>2</v>
      </c>
      <c r="E196" s="118" t="str">
        <f t="shared" si="29"/>
        <v>R63S6</v>
      </c>
      <c r="F196" s="118">
        <f t="shared" si="27"/>
        <v>2880</v>
      </c>
      <c r="G196" s="118">
        <f t="shared" si="28"/>
        <v>2950</v>
      </c>
      <c r="H196" s="111">
        <f t="shared" si="30"/>
        <v>9.9000000000000005E-2</v>
      </c>
      <c r="I196" s="118">
        <f t="shared" si="31"/>
        <v>0.52</v>
      </c>
      <c r="J196" s="118">
        <f t="shared" si="32"/>
        <v>0.15938668661181749</v>
      </c>
      <c r="K196" s="122">
        <f t="shared" si="33"/>
        <v>53.480000000000004</v>
      </c>
      <c r="M196" s="118" t="str">
        <f t="shared" si="34"/>
        <v>R62S5</v>
      </c>
      <c r="N196" t="s">
        <v>218</v>
      </c>
      <c r="O196">
        <v>5</v>
      </c>
      <c r="P196">
        <v>3135</v>
      </c>
      <c r="Q196">
        <v>3185</v>
      </c>
      <c r="R196">
        <v>9.2999999999999999E-2</v>
      </c>
      <c r="S196">
        <v>0.56799999999999995</v>
      </c>
      <c r="T196">
        <v>0.13078464106844742</v>
      </c>
      <c r="U196">
        <v>29.95</v>
      </c>
      <c r="V196" s="34" t="s">
        <v>77</v>
      </c>
      <c r="W196" s="14">
        <v>6</v>
      </c>
      <c r="X196" s="122">
        <f t="shared" si="35"/>
        <v>52</v>
      </c>
      <c r="Y196" s="111">
        <v>9.9000000000000005E-2</v>
      </c>
      <c r="Z196">
        <v>0.52</v>
      </c>
      <c r="AA196">
        <v>0.15938668661181749</v>
      </c>
      <c r="AB196" s="124">
        <v>0.52409351851851826</v>
      </c>
      <c r="AC196" s="124">
        <v>9832.2431178260831</v>
      </c>
      <c r="AD196" s="124">
        <v>6463.0091204347809</v>
      </c>
      <c r="AE196" s="124">
        <v>3.8688395652173901</v>
      </c>
      <c r="AF196" s="124">
        <v>1646.76040826087</v>
      </c>
      <c r="AG196" s="124">
        <v>9.5345101851851882E-2</v>
      </c>
    </row>
    <row r="197" spans="1:33" x14ac:dyDescent="0.35">
      <c r="A197" s="34" t="s">
        <v>77</v>
      </c>
      <c r="B197" s="14">
        <v>6</v>
      </c>
      <c r="C197" s="8" t="s">
        <v>44</v>
      </c>
      <c r="D197" s="14">
        <v>3</v>
      </c>
      <c r="E197" s="118" t="str">
        <f t="shared" si="29"/>
        <v>R63S6</v>
      </c>
      <c r="F197" s="118">
        <f t="shared" si="27"/>
        <v>2880</v>
      </c>
      <c r="G197" s="118">
        <f t="shared" si="28"/>
        <v>2950</v>
      </c>
      <c r="H197" s="111">
        <f t="shared" si="30"/>
        <v>9.9000000000000005E-2</v>
      </c>
      <c r="I197" s="118">
        <f t="shared" si="31"/>
        <v>0.52</v>
      </c>
      <c r="J197" s="118">
        <f t="shared" si="32"/>
        <v>0.15938668661181749</v>
      </c>
      <c r="K197" s="122">
        <f t="shared" si="33"/>
        <v>53.480000000000004</v>
      </c>
      <c r="M197" s="118" t="str">
        <f t="shared" si="34"/>
        <v>R62S4</v>
      </c>
      <c r="N197" t="s">
        <v>218</v>
      </c>
      <c r="O197">
        <v>4</v>
      </c>
      <c r="P197">
        <v>3196</v>
      </c>
      <c r="Q197">
        <v>3260</v>
      </c>
      <c r="R197">
        <v>8.7999999999999995E-2</v>
      </c>
      <c r="S197">
        <v>0.58299999999999996</v>
      </c>
      <c r="T197">
        <v>0.1202755009107468</v>
      </c>
      <c r="U197">
        <v>35.136000000000003</v>
      </c>
      <c r="V197" s="34" t="s">
        <v>77</v>
      </c>
      <c r="W197" s="14">
        <v>6</v>
      </c>
      <c r="X197" s="122">
        <f t="shared" si="35"/>
        <v>52</v>
      </c>
      <c r="Y197" s="111">
        <v>9.9000000000000005E-2</v>
      </c>
      <c r="Z197">
        <v>0.52</v>
      </c>
      <c r="AA197">
        <v>0.15938668661181749</v>
      </c>
      <c r="AB197" s="124">
        <v>0.52409351851851826</v>
      </c>
      <c r="AC197" s="124">
        <v>9832.2431178260831</v>
      </c>
      <c r="AD197" s="124">
        <v>6463.0091204347809</v>
      </c>
      <c r="AE197" s="124">
        <v>3.8688395652173901</v>
      </c>
      <c r="AF197" s="124">
        <v>1646.76040826087</v>
      </c>
      <c r="AG197" s="124">
        <v>9.5345101851851882E-2</v>
      </c>
    </row>
    <row r="198" spans="1:33" x14ac:dyDescent="0.35">
      <c r="A198" s="34" t="s">
        <v>77</v>
      </c>
      <c r="B198" s="14">
        <v>6</v>
      </c>
      <c r="C198" s="8" t="s">
        <v>44</v>
      </c>
      <c r="D198" s="14">
        <v>4</v>
      </c>
      <c r="E198" s="118" t="str">
        <f t="shared" si="29"/>
        <v>R63S6</v>
      </c>
      <c r="F198" s="118">
        <f t="shared" si="27"/>
        <v>2880</v>
      </c>
      <c r="G198" s="118">
        <f t="shared" si="28"/>
        <v>2950</v>
      </c>
      <c r="H198" s="111">
        <f t="shared" si="30"/>
        <v>9.9000000000000005E-2</v>
      </c>
      <c r="I198" s="118">
        <f t="shared" si="31"/>
        <v>0.52</v>
      </c>
      <c r="J198" s="118">
        <f t="shared" si="32"/>
        <v>0.15938668661181749</v>
      </c>
      <c r="K198" s="122">
        <f t="shared" si="33"/>
        <v>53.480000000000004</v>
      </c>
      <c r="M198" s="118" t="str">
        <f t="shared" si="34"/>
        <v>R62S3</v>
      </c>
      <c r="N198" t="s">
        <v>218</v>
      </c>
      <c r="O198">
        <v>3</v>
      </c>
      <c r="P198">
        <v>3267</v>
      </c>
      <c r="Q198">
        <v>3337</v>
      </c>
      <c r="R198">
        <v>0.12</v>
      </c>
      <c r="S198">
        <v>0.45</v>
      </c>
      <c r="T198">
        <v>0.23005486689697219</v>
      </c>
      <c r="U198">
        <v>49.209999999999994</v>
      </c>
      <c r="V198" s="34" t="s">
        <v>77</v>
      </c>
      <c r="W198" s="14">
        <v>6</v>
      </c>
      <c r="X198" s="122">
        <f t="shared" si="35"/>
        <v>52</v>
      </c>
      <c r="Y198" s="111">
        <v>9.9000000000000005E-2</v>
      </c>
      <c r="Z198">
        <v>0.52</v>
      </c>
      <c r="AA198">
        <v>0.15938668661181749</v>
      </c>
      <c r="AB198" s="124">
        <v>0.52409351851851826</v>
      </c>
      <c r="AC198" s="124">
        <v>9832.2431178260831</v>
      </c>
      <c r="AD198" s="124">
        <v>6463.0091204347809</v>
      </c>
      <c r="AE198" s="124">
        <v>3.8688395652173901</v>
      </c>
      <c r="AF198" s="124">
        <v>1646.76040826087</v>
      </c>
      <c r="AG198" s="124">
        <v>9.5345101851851882E-2</v>
      </c>
    </row>
    <row r="199" spans="1:33" x14ac:dyDescent="0.35">
      <c r="A199" s="34" t="s">
        <v>77</v>
      </c>
      <c r="B199" s="14">
        <v>5</v>
      </c>
      <c r="C199" s="8" t="s">
        <v>44</v>
      </c>
      <c r="D199" s="14">
        <v>1</v>
      </c>
      <c r="E199" s="118" t="str">
        <f t="shared" si="29"/>
        <v>R63S5</v>
      </c>
      <c r="F199" s="118">
        <f t="shared" si="27"/>
        <v>2950</v>
      </c>
      <c r="G199" s="118">
        <f t="shared" si="28"/>
        <v>3050</v>
      </c>
      <c r="H199" s="111">
        <f t="shared" si="30"/>
        <v>6.0999999999999999E-2</v>
      </c>
      <c r="I199" s="118">
        <f t="shared" si="31"/>
        <v>0.749</v>
      </c>
      <c r="J199" s="118">
        <f t="shared" si="32"/>
        <v>5.6939890710382517E-2</v>
      </c>
      <c r="K199" s="122">
        <f t="shared" si="33"/>
        <v>36.6</v>
      </c>
      <c r="M199" s="118" t="str">
        <f t="shared" si="34"/>
        <v>R62S2</v>
      </c>
      <c r="N199" t="s">
        <v>218</v>
      </c>
      <c r="O199">
        <v>2</v>
      </c>
      <c r="P199">
        <v>3346</v>
      </c>
      <c r="Q199">
        <v>3400</v>
      </c>
      <c r="R199">
        <v>0.11</v>
      </c>
      <c r="S199">
        <v>0.47599999999999998</v>
      </c>
      <c r="T199">
        <v>0.15988720902327813</v>
      </c>
      <c r="U199">
        <v>50.004000000000005</v>
      </c>
      <c r="V199" s="34" t="s">
        <v>77</v>
      </c>
      <c r="W199" s="14">
        <v>5</v>
      </c>
      <c r="X199" s="122">
        <f t="shared" si="35"/>
        <v>74.900000000000006</v>
      </c>
      <c r="Y199" s="111">
        <v>6.0999999999999999E-2</v>
      </c>
      <c r="Z199">
        <v>0.749</v>
      </c>
      <c r="AA199">
        <v>5.6939890710382517E-2</v>
      </c>
      <c r="AB199" s="124"/>
      <c r="AC199" s="124">
        <v>10165.85481615853</v>
      </c>
      <c r="AD199" s="124">
        <v>6615.7316804878083</v>
      </c>
      <c r="AE199" s="124">
        <v>4.3931685975609804</v>
      </c>
      <c r="AF199" s="124">
        <v>2373.6211146341452</v>
      </c>
      <c r="AG199" s="124"/>
    </row>
    <row r="200" spans="1:33" x14ac:dyDescent="0.35">
      <c r="A200" s="34" t="s">
        <v>77</v>
      </c>
      <c r="B200" s="14">
        <v>5</v>
      </c>
      <c r="C200" s="8" t="s">
        <v>44</v>
      </c>
      <c r="D200" s="14">
        <v>2</v>
      </c>
      <c r="E200" s="118" t="str">
        <f t="shared" si="29"/>
        <v>R63S5</v>
      </c>
      <c r="F200" s="118">
        <f t="shared" si="27"/>
        <v>2950</v>
      </c>
      <c r="G200" s="118">
        <f t="shared" si="28"/>
        <v>3050</v>
      </c>
      <c r="H200" s="111">
        <f t="shared" si="30"/>
        <v>6.0999999999999999E-2</v>
      </c>
      <c r="I200" s="118">
        <f t="shared" si="31"/>
        <v>0.749</v>
      </c>
      <c r="J200" s="118">
        <f t="shared" si="32"/>
        <v>5.6939890710382517E-2</v>
      </c>
      <c r="K200" s="122">
        <f t="shared" si="33"/>
        <v>36.6</v>
      </c>
      <c r="M200" s="118" t="str">
        <f t="shared" si="34"/>
        <v>R62S1</v>
      </c>
      <c r="N200" t="s">
        <v>218</v>
      </c>
      <c r="O200">
        <v>1</v>
      </c>
      <c r="P200">
        <v>3410</v>
      </c>
      <c r="Q200">
        <v>3456</v>
      </c>
      <c r="R200">
        <v>0.09</v>
      </c>
      <c r="S200">
        <v>0.53800000000000003</v>
      </c>
      <c r="T200">
        <v>0.13282012360403339</v>
      </c>
      <c r="U200">
        <v>18.446000000000002</v>
      </c>
      <c r="V200" s="34" t="s">
        <v>77</v>
      </c>
      <c r="W200" s="14">
        <v>5</v>
      </c>
      <c r="X200" s="122">
        <f t="shared" si="35"/>
        <v>74.900000000000006</v>
      </c>
      <c r="Y200" s="111">
        <v>6.0999999999999999E-2</v>
      </c>
      <c r="Z200">
        <v>0.749</v>
      </c>
      <c r="AA200">
        <v>5.6939890710382517E-2</v>
      </c>
      <c r="AB200" s="124"/>
      <c r="AC200" s="124">
        <v>10165.85481615853</v>
      </c>
      <c r="AD200" s="124">
        <v>6615.7316804878083</v>
      </c>
      <c r="AE200" s="124">
        <v>4.3931685975609804</v>
      </c>
      <c r="AF200" s="124">
        <v>2373.6211146341452</v>
      </c>
      <c r="AG200" s="124"/>
    </row>
    <row r="201" spans="1:33" x14ac:dyDescent="0.35">
      <c r="A201" s="34" t="s">
        <v>77</v>
      </c>
      <c r="B201" s="14">
        <v>5</v>
      </c>
      <c r="C201" s="8" t="s">
        <v>44</v>
      </c>
      <c r="D201" s="14">
        <v>3</v>
      </c>
      <c r="E201" s="118" t="str">
        <f t="shared" si="29"/>
        <v>R63S5</v>
      </c>
      <c r="F201" s="118">
        <f t="shared" si="27"/>
        <v>2950</v>
      </c>
      <c r="G201" s="118">
        <f t="shared" si="28"/>
        <v>3050</v>
      </c>
      <c r="H201" s="111">
        <f t="shared" si="30"/>
        <v>6.0999999999999999E-2</v>
      </c>
      <c r="I201" s="118">
        <f t="shared" si="31"/>
        <v>0.749</v>
      </c>
      <c r="J201" s="118">
        <f t="shared" si="32"/>
        <v>5.6939890710382517E-2</v>
      </c>
      <c r="K201" s="122">
        <f t="shared" si="33"/>
        <v>36.6</v>
      </c>
      <c r="M201" s="118" t="str">
        <f t="shared" si="34"/>
        <v>R46S7</v>
      </c>
      <c r="N201" t="s">
        <v>219</v>
      </c>
      <c r="O201">
        <v>7</v>
      </c>
      <c r="P201">
        <v>3230</v>
      </c>
      <c r="Q201">
        <v>3275</v>
      </c>
      <c r="R201">
        <v>9.5000000000000001E-2</v>
      </c>
      <c r="S201">
        <v>0.504</v>
      </c>
      <c r="T201">
        <v>0.12733055058636453</v>
      </c>
      <c r="U201">
        <v>25.155000000000001</v>
      </c>
      <c r="V201" s="34" t="s">
        <v>77</v>
      </c>
      <c r="W201" s="14">
        <v>5</v>
      </c>
      <c r="X201" s="122">
        <f t="shared" si="35"/>
        <v>74.900000000000006</v>
      </c>
      <c r="Y201" s="111">
        <v>6.0999999999999999E-2</v>
      </c>
      <c r="Z201">
        <v>0.749</v>
      </c>
      <c r="AA201">
        <v>5.6939890710382517E-2</v>
      </c>
      <c r="AB201" s="124"/>
      <c r="AC201" s="124">
        <v>10165.85481615853</v>
      </c>
      <c r="AD201" s="124">
        <v>6615.7316804878083</v>
      </c>
      <c r="AE201" s="124">
        <v>4.3931685975609804</v>
      </c>
      <c r="AF201" s="124">
        <v>2373.6211146341452</v>
      </c>
      <c r="AG201" s="124"/>
    </row>
    <row r="202" spans="1:33" x14ac:dyDescent="0.35">
      <c r="A202" s="34" t="s">
        <v>77</v>
      </c>
      <c r="B202" s="14">
        <v>5</v>
      </c>
      <c r="C202" s="8" t="s">
        <v>44</v>
      </c>
      <c r="D202" s="14">
        <v>4</v>
      </c>
      <c r="E202" s="118" t="str">
        <f t="shared" si="29"/>
        <v>R63S5</v>
      </c>
      <c r="F202" s="118">
        <f t="shared" si="27"/>
        <v>2950</v>
      </c>
      <c r="G202" s="118">
        <f t="shared" si="28"/>
        <v>3050</v>
      </c>
      <c r="H202" s="111">
        <f t="shared" si="30"/>
        <v>6.0999999999999999E-2</v>
      </c>
      <c r="I202" s="118">
        <f t="shared" si="31"/>
        <v>0.749</v>
      </c>
      <c r="J202" s="118">
        <f t="shared" si="32"/>
        <v>5.6939890710382517E-2</v>
      </c>
      <c r="K202" s="122">
        <f t="shared" si="33"/>
        <v>36.6</v>
      </c>
      <c r="M202" s="118" t="str">
        <f t="shared" si="34"/>
        <v>R46S6</v>
      </c>
      <c r="N202" t="s">
        <v>219</v>
      </c>
      <c r="O202">
        <v>6</v>
      </c>
      <c r="P202">
        <v>3290</v>
      </c>
      <c r="Q202">
        <v>3320</v>
      </c>
      <c r="R202">
        <v>8.5000000000000006E-2</v>
      </c>
      <c r="S202">
        <v>0.60099999999999998</v>
      </c>
      <c r="T202">
        <v>9.6148989898989901E-2</v>
      </c>
      <c r="U202">
        <v>15.84</v>
      </c>
      <c r="V202" s="34" t="s">
        <v>77</v>
      </c>
      <c r="W202" s="14">
        <v>5</v>
      </c>
      <c r="X202" s="122">
        <f t="shared" si="35"/>
        <v>74.900000000000006</v>
      </c>
      <c r="Y202" s="111">
        <v>6.0999999999999999E-2</v>
      </c>
      <c r="Z202">
        <v>0.749</v>
      </c>
      <c r="AA202">
        <v>5.6939890710382517E-2</v>
      </c>
      <c r="AB202" s="124"/>
      <c r="AC202" s="124">
        <v>10165.85481615853</v>
      </c>
      <c r="AD202" s="124">
        <v>6615.7316804878083</v>
      </c>
      <c r="AE202" s="124">
        <v>4.3931685975609804</v>
      </c>
      <c r="AF202" s="124">
        <v>2373.6211146341452</v>
      </c>
      <c r="AG202" s="124"/>
    </row>
    <row r="203" spans="1:33" x14ac:dyDescent="0.35">
      <c r="A203" s="34" t="s">
        <v>77</v>
      </c>
      <c r="B203" s="14">
        <v>4</v>
      </c>
      <c r="C203" s="8" t="s">
        <v>44</v>
      </c>
      <c r="D203" s="14">
        <v>1</v>
      </c>
      <c r="E203" s="118" t="str">
        <f t="shared" si="29"/>
        <v>R63S4</v>
      </c>
      <c r="F203" s="118">
        <f t="shared" si="27"/>
        <v>3070</v>
      </c>
      <c r="G203" s="118">
        <f t="shared" si="28"/>
        <v>3140</v>
      </c>
      <c r="H203" s="111">
        <f t="shared" si="30"/>
        <v>7.9000000000000001E-2</v>
      </c>
      <c r="I203" s="118">
        <f t="shared" si="31"/>
        <v>0.64200000000000002</v>
      </c>
      <c r="J203" s="118">
        <f t="shared" si="32"/>
        <v>0.10404505888376855</v>
      </c>
      <c r="K203" s="122">
        <f t="shared" si="33"/>
        <v>19.53</v>
      </c>
      <c r="M203" s="118" t="str">
        <f t="shared" si="34"/>
        <v>R46S5</v>
      </c>
      <c r="N203" t="s">
        <v>219</v>
      </c>
      <c r="O203">
        <v>5</v>
      </c>
      <c r="P203">
        <v>3360</v>
      </c>
      <c r="Q203">
        <v>3418</v>
      </c>
      <c r="R203">
        <v>0.13700000000000001</v>
      </c>
      <c r="S203">
        <v>0.42399999999999999</v>
      </c>
      <c r="T203">
        <v>0.21083983555667424</v>
      </c>
      <c r="U203">
        <v>23.837999999999997</v>
      </c>
      <c r="V203" s="34" t="s">
        <v>77</v>
      </c>
      <c r="W203" s="14">
        <v>4</v>
      </c>
      <c r="X203" s="122">
        <f t="shared" si="35"/>
        <v>64.2</v>
      </c>
      <c r="Y203" s="111">
        <v>7.9000000000000001E-2</v>
      </c>
      <c r="Z203">
        <v>0.64200000000000002</v>
      </c>
      <c r="AA203">
        <v>0.10404505888376855</v>
      </c>
      <c r="AB203" s="124">
        <v>0.57340000000000002</v>
      </c>
      <c r="AC203" s="124">
        <v>10573.65518209607</v>
      </c>
      <c r="AD203" s="124">
        <v>6937.8672026200893</v>
      </c>
      <c r="AE203" s="124">
        <v>5.1834113537117901</v>
      </c>
      <c r="AF203" s="124">
        <v>2339.722813537117</v>
      </c>
      <c r="AG203" s="124">
        <v>6.2268999999999998E-2</v>
      </c>
    </row>
    <row r="204" spans="1:33" x14ac:dyDescent="0.35">
      <c r="A204" s="34" t="s">
        <v>77</v>
      </c>
      <c r="B204" s="14">
        <v>4</v>
      </c>
      <c r="C204" s="8" t="s">
        <v>44</v>
      </c>
      <c r="D204" s="14">
        <v>2</v>
      </c>
      <c r="E204" s="118" t="str">
        <f t="shared" si="29"/>
        <v>R63S4</v>
      </c>
      <c r="F204" s="118">
        <f t="shared" si="27"/>
        <v>3070</v>
      </c>
      <c r="G204" s="118">
        <f t="shared" si="28"/>
        <v>3140</v>
      </c>
      <c r="H204" s="111">
        <f t="shared" si="30"/>
        <v>7.9000000000000001E-2</v>
      </c>
      <c r="I204" s="118">
        <f t="shared" si="31"/>
        <v>0.64200000000000002</v>
      </c>
      <c r="J204" s="118">
        <f t="shared" si="32"/>
        <v>0.10404505888376855</v>
      </c>
      <c r="K204" s="122">
        <f t="shared" si="33"/>
        <v>19.53</v>
      </c>
      <c r="M204" s="118" t="str">
        <f t="shared" si="34"/>
        <v>R46S4</v>
      </c>
      <c r="N204" t="s">
        <v>219</v>
      </c>
      <c r="O204">
        <v>4</v>
      </c>
      <c r="P204">
        <v>3418</v>
      </c>
      <c r="Q204">
        <v>3460</v>
      </c>
      <c r="R204">
        <v>0.151</v>
      </c>
      <c r="S204">
        <v>0.38600000000000001</v>
      </c>
      <c r="T204">
        <v>0.25408911449520588</v>
      </c>
      <c r="U204">
        <v>24.821999999999999</v>
      </c>
      <c r="V204" s="34" t="s">
        <v>77</v>
      </c>
      <c r="W204" s="14">
        <v>4</v>
      </c>
      <c r="X204" s="122">
        <f t="shared" si="35"/>
        <v>64.2</v>
      </c>
      <c r="Y204" s="111">
        <v>7.9000000000000001E-2</v>
      </c>
      <c r="Z204">
        <v>0.64200000000000002</v>
      </c>
      <c r="AA204">
        <v>0.10404505888376855</v>
      </c>
      <c r="AB204" s="124">
        <v>0.57340000000000002</v>
      </c>
      <c r="AC204" s="124">
        <v>10573.65518209607</v>
      </c>
      <c r="AD204" s="124">
        <v>6937.8672026200893</v>
      </c>
      <c r="AE204" s="124">
        <v>5.1834113537117901</v>
      </c>
      <c r="AF204" s="124">
        <v>2339.722813537117</v>
      </c>
      <c r="AG204" s="124">
        <v>6.2268999999999998E-2</v>
      </c>
    </row>
    <row r="205" spans="1:33" x14ac:dyDescent="0.35">
      <c r="A205" s="34" t="s">
        <v>77</v>
      </c>
      <c r="B205" s="14">
        <v>4</v>
      </c>
      <c r="C205" s="8" t="s">
        <v>44</v>
      </c>
      <c r="D205" s="14">
        <v>3</v>
      </c>
      <c r="E205" s="118" t="str">
        <f t="shared" si="29"/>
        <v>R63S4</v>
      </c>
      <c r="F205" s="118">
        <f t="shared" si="27"/>
        <v>3070</v>
      </c>
      <c r="G205" s="118">
        <f t="shared" si="28"/>
        <v>3140</v>
      </c>
      <c r="H205" s="111">
        <f t="shared" si="30"/>
        <v>7.9000000000000001E-2</v>
      </c>
      <c r="I205" s="118">
        <f t="shared" si="31"/>
        <v>0.64200000000000002</v>
      </c>
      <c r="J205" s="118">
        <f t="shared" si="32"/>
        <v>0.10404505888376855</v>
      </c>
      <c r="K205" s="122">
        <f t="shared" si="33"/>
        <v>19.53</v>
      </c>
      <c r="M205" s="118" t="str">
        <f t="shared" si="34"/>
        <v>R46S3</v>
      </c>
      <c r="N205" t="s">
        <v>219</v>
      </c>
      <c r="O205">
        <v>3</v>
      </c>
      <c r="P205">
        <v>3470</v>
      </c>
      <c r="Q205">
        <v>3530</v>
      </c>
      <c r="R205">
        <v>0.13900000000000001</v>
      </c>
      <c r="S205">
        <v>0.43</v>
      </c>
      <c r="T205">
        <v>0.21203703703703702</v>
      </c>
      <c r="U205">
        <v>11.88</v>
      </c>
      <c r="V205" s="34" t="s">
        <v>77</v>
      </c>
      <c r="W205" s="14">
        <v>4</v>
      </c>
      <c r="X205" s="122">
        <f t="shared" si="35"/>
        <v>64.2</v>
      </c>
      <c r="Y205" s="111">
        <v>7.9000000000000001E-2</v>
      </c>
      <c r="Z205">
        <v>0.64200000000000002</v>
      </c>
      <c r="AA205">
        <v>0.10404505888376855</v>
      </c>
      <c r="AB205" s="124">
        <v>0.57340000000000002</v>
      </c>
      <c r="AC205" s="124">
        <v>10573.65518209607</v>
      </c>
      <c r="AD205" s="124">
        <v>6937.8672026200893</v>
      </c>
      <c r="AE205" s="124">
        <v>5.1834113537117901</v>
      </c>
      <c r="AF205" s="124">
        <v>2339.722813537117</v>
      </c>
      <c r="AG205" s="124">
        <v>6.2268999999999998E-2</v>
      </c>
    </row>
    <row r="206" spans="1:33" x14ac:dyDescent="0.35">
      <c r="A206" s="34" t="s">
        <v>77</v>
      </c>
      <c r="B206" s="14">
        <v>4</v>
      </c>
      <c r="C206" s="8" t="s">
        <v>44</v>
      </c>
      <c r="D206" s="14">
        <v>4</v>
      </c>
      <c r="E206" s="118" t="str">
        <f t="shared" si="29"/>
        <v>R63S4</v>
      </c>
      <c r="F206" s="118">
        <f t="shared" si="27"/>
        <v>3070</v>
      </c>
      <c r="G206" s="118">
        <f t="shared" si="28"/>
        <v>3140</v>
      </c>
      <c r="H206" s="111">
        <f t="shared" si="30"/>
        <v>7.9000000000000001E-2</v>
      </c>
      <c r="I206" s="118">
        <f t="shared" si="31"/>
        <v>0.64200000000000002</v>
      </c>
      <c r="J206" s="118">
        <f t="shared" si="32"/>
        <v>0.10404505888376855</v>
      </c>
      <c r="K206" s="122">
        <f t="shared" si="33"/>
        <v>19.53</v>
      </c>
      <c r="M206" s="118" t="str">
        <f t="shared" si="34"/>
        <v>R46S2</v>
      </c>
      <c r="N206" t="s">
        <v>219</v>
      </c>
      <c r="O206">
        <v>2</v>
      </c>
      <c r="P206">
        <v>3535</v>
      </c>
      <c r="Q206">
        <v>3590</v>
      </c>
      <c r="R206">
        <v>0.13200000000000001</v>
      </c>
      <c r="S206">
        <v>0.43099999999999999</v>
      </c>
      <c r="T206">
        <v>0.21255857544517337</v>
      </c>
      <c r="U206">
        <v>26.675000000000001</v>
      </c>
      <c r="V206" s="34" t="s">
        <v>77</v>
      </c>
      <c r="W206" s="14">
        <v>4</v>
      </c>
      <c r="X206" s="122">
        <f t="shared" si="35"/>
        <v>64.2</v>
      </c>
      <c r="Y206" s="111">
        <v>7.9000000000000001E-2</v>
      </c>
      <c r="Z206">
        <v>0.64200000000000002</v>
      </c>
      <c r="AA206">
        <v>0.10404505888376855</v>
      </c>
      <c r="AB206" s="124">
        <v>0.57340000000000002</v>
      </c>
      <c r="AC206" s="124">
        <v>10573.65518209607</v>
      </c>
      <c r="AD206" s="124">
        <v>6937.8672026200893</v>
      </c>
      <c r="AE206" s="124">
        <v>5.1834113537117901</v>
      </c>
      <c r="AF206" s="124">
        <v>2339.722813537117</v>
      </c>
      <c r="AG206" s="124">
        <v>6.2268999999999998E-2</v>
      </c>
    </row>
    <row r="207" spans="1:33" x14ac:dyDescent="0.35">
      <c r="A207" s="34" t="s">
        <v>77</v>
      </c>
      <c r="B207" s="14">
        <v>3</v>
      </c>
      <c r="C207" s="8" t="s">
        <v>44</v>
      </c>
      <c r="D207" s="14">
        <v>1</v>
      </c>
      <c r="E207" s="118" t="str">
        <f t="shared" si="29"/>
        <v>R63S3</v>
      </c>
      <c r="F207" s="118">
        <f t="shared" si="27"/>
        <v>3190</v>
      </c>
      <c r="G207" s="118">
        <f t="shared" si="28"/>
        <v>3280</v>
      </c>
      <c r="H207" s="111">
        <f t="shared" si="30"/>
        <v>0.10199999999999999</v>
      </c>
      <c r="I207" s="118">
        <f t="shared" si="31"/>
        <v>0.51600000000000001</v>
      </c>
      <c r="J207" s="118">
        <f t="shared" si="32"/>
        <v>0.10835541423776719</v>
      </c>
      <c r="K207" s="122">
        <f t="shared" si="33"/>
        <v>56.61</v>
      </c>
      <c r="M207" s="118" t="str">
        <f t="shared" si="34"/>
        <v>R46S1</v>
      </c>
      <c r="N207" t="s">
        <v>219</v>
      </c>
      <c r="O207">
        <v>1</v>
      </c>
      <c r="P207">
        <v>3600</v>
      </c>
      <c r="Q207">
        <v>3680</v>
      </c>
      <c r="R207">
        <v>0.12</v>
      </c>
      <c r="S207">
        <v>0.48399999999999999</v>
      </c>
      <c r="T207">
        <v>0.13479729729729731</v>
      </c>
      <c r="U207">
        <v>11.84</v>
      </c>
      <c r="V207" s="34" t="s">
        <v>77</v>
      </c>
      <c r="W207" s="14">
        <v>3</v>
      </c>
      <c r="X207" s="122">
        <f t="shared" si="35"/>
        <v>51.6</v>
      </c>
      <c r="Y207" s="111">
        <v>0.10199999999999999</v>
      </c>
      <c r="Z207">
        <v>0.51600000000000001</v>
      </c>
      <c r="AA207">
        <v>0.10835541423776719</v>
      </c>
      <c r="AB207" s="124">
        <v>0.53913437500000005</v>
      </c>
      <c r="AC207" s="124">
        <v>11097.27664121622</v>
      </c>
      <c r="AD207" s="124">
        <v>7045.5682077702613</v>
      </c>
      <c r="AE207" s="124">
        <v>4.6250979729729718</v>
      </c>
      <c r="AF207" s="124">
        <v>1706.295191891892</v>
      </c>
      <c r="AG207" s="124">
        <v>8.7932562500000006E-2</v>
      </c>
    </row>
    <row r="208" spans="1:33" x14ac:dyDescent="0.35">
      <c r="A208" s="34" t="s">
        <v>77</v>
      </c>
      <c r="B208" s="14">
        <v>3</v>
      </c>
      <c r="C208" s="8" t="s">
        <v>44</v>
      </c>
      <c r="D208" s="14">
        <v>2</v>
      </c>
      <c r="E208" s="118" t="str">
        <f t="shared" si="29"/>
        <v>R63S3</v>
      </c>
      <c r="F208" s="118">
        <f t="shared" si="27"/>
        <v>3190</v>
      </c>
      <c r="G208" s="118">
        <f t="shared" si="28"/>
        <v>3280</v>
      </c>
      <c r="H208" s="111">
        <f t="shared" si="30"/>
        <v>0.10199999999999999</v>
      </c>
      <c r="I208" s="118">
        <f t="shared" si="31"/>
        <v>0.51600000000000001</v>
      </c>
      <c r="J208" s="118">
        <f t="shared" si="32"/>
        <v>0.10835541423776719</v>
      </c>
      <c r="K208" s="122">
        <f t="shared" si="33"/>
        <v>56.61</v>
      </c>
      <c r="M208" s="118" t="str">
        <f t="shared" si="34"/>
        <v>R47S5</v>
      </c>
      <c r="N208" t="s">
        <v>220</v>
      </c>
      <c r="O208">
        <v>5</v>
      </c>
      <c r="P208">
        <v>3270</v>
      </c>
      <c r="Q208">
        <v>3325</v>
      </c>
      <c r="R208">
        <v>0.11700000000000001</v>
      </c>
      <c r="S208">
        <v>0.47</v>
      </c>
      <c r="T208">
        <v>0.18466476462196862</v>
      </c>
      <c r="U208">
        <v>14.02</v>
      </c>
      <c r="V208" s="34" t="s">
        <v>77</v>
      </c>
      <c r="W208" s="14">
        <v>3</v>
      </c>
      <c r="X208" s="122">
        <f t="shared" si="35"/>
        <v>51.6</v>
      </c>
      <c r="Y208" s="111">
        <v>0.10199999999999999</v>
      </c>
      <c r="Z208">
        <v>0.51600000000000001</v>
      </c>
      <c r="AA208">
        <v>0.10835541423776719</v>
      </c>
      <c r="AB208" s="124">
        <v>0.53913437500000005</v>
      </c>
      <c r="AC208" s="124">
        <v>11097.27664121622</v>
      </c>
      <c r="AD208" s="124">
        <v>7045.5682077702613</v>
      </c>
      <c r="AE208" s="124">
        <v>4.6250979729729718</v>
      </c>
      <c r="AF208" s="124">
        <v>1706.295191891892</v>
      </c>
      <c r="AG208" s="124">
        <v>8.7932562500000006E-2</v>
      </c>
    </row>
    <row r="209" spans="1:33" x14ac:dyDescent="0.35">
      <c r="A209" s="34" t="s">
        <v>77</v>
      </c>
      <c r="B209" s="14">
        <v>3</v>
      </c>
      <c r="C209" s="8" t="s">
        <v>44</v>
      </c>
      <c r="D209" s="14">
        <v>3</v>
      </c>
      <c r="E209" s="118" t="str">
        <f t="shared" si="29"/>
        <v>R63S3</v>
      </c>
      <c r="F209" s="118">
        <f t="shared" si="27"/>
        <v>3190</v>
      </c>
      <c r="G209" s="118">
        <f t="shared" si="28"/>
        <v>3280</v>
      </c>
      <c r="H209" s="111">
        <f t="shared" si="30"/>
        <v>0.10199999999999999</v>
      </c>
      <c r="I209" s="118">
        <f t="shared" si="31"/>
        <v>0.51600000000000001</v>
      </c>
      <c r="J209" s="118">
        <f t="shared" si="32"/>
        <v>0.10835541423776719</v>
      </c>
      <c r="K209" s="122">
        <f t="shared" si="33"/>
        <v>56.61</v>
      </c>
      <c r="M209" s="118" t="str">
        <f t="shared" si="34"/>
        <v>R47S4</v>
      </c>
      <c r="N209" t="s">
        <v>220</v>
      </c>
      <c r="O209">
        <v>4</v>
      </c>
      <c r="P209">
        <v>3330</v>
      </c>
      <c r="Q209">
        <v>3383</v>
      </c>
      <c r="R209">
        <v>0.11899999999999999</v>
      </c>
      <c r="S209">
        <v>0.46600000000000003</v>
      </c>
      <c r="T209">
        <v>0.18652606912712361</v>
      </c>
      <c r="U209">
        <v>17.07</v>
      </c>
      <c r="V209" s="34" t="s">
        <v>77</v>
      </c>
      <c r="W209" s="14">
        <v>3</v>
      </c>
      <c r="X209" s="122">
        <f t="shared" si="35"/>
        <v>51.6</v>
      </c>
      <c r="Y209" s="111">
        <v>0.10199999999999999</v>
      </c>
      <c r="Z209">
        <v>0.51600000000000001</v>
      </c>
      <c r="AA209">
        <v>0.10835541423776719</v>
      </c>
      <c r="AB209" s="124">
        <v>0.53913437500000005</v>
      </c>
      <c r="AC209" s="124">
        <v>11097.27664121622</v>
      </c>
      <c r="AD209" s="124">
        <v>7045.5682077702613</v>
      </c>
      <c r="AE209" s="124">
        <v>4.6250979729729718</v>
      </c>
      <c r="AF209" s="124">
        <v>1706.295191891892</v>
      </c>
      <c r="AG209" s="124">
        <v>8.7932562500000006E-2</v>
      </c>
    </row>
    <row r="210" spans="1:33" x14ac:dyDescent="0.35">
      <c r="A210" s="34" t="s">
        <v>77</v>
      </c>
      <c r="B210" s="14">
        <v>3</v>
      </c>
      <c r="C210" s="8" t="s">
        <v>44</v>
      </c>
      <c r="D210" s="14">
        <v>4</v>
      </c>
      <c r="E210" s="118" t="str">
        <f t="shared" si="29"/>
        <v>R63S3</v>
      </c>
      <c r="F210" s="118">
        <f t="shared" si="27"/>
        <v>3190</v>
      </c>
      <c r="G210" s="118">
        <f t="shared" si="28"/>
        <v>3280</v>
      </c>
      <c r="H210" s="111">
        <f t="shared" si="30"/>
        <v>0.10199999999999999</v>
      </c>
      <c r="I210" s="118">
        <f t="shared" si="31"/>
        <v>0.51600000000000001</v>
      </c>
      <c r="J210" s="118">
        <f t="shared" si="32"/>
        <v>0.10835541423776719</v>
      </c>
      <c r="K210" s="122">
        <f t="shared" si="33"/>
        <v>56.61</v>
      </c>
      <c r="M210" s="118" t="str">
        <f t="shared" si="34"/>
        <v>R47S3</v>
      </c>
      <c r="N210" t="s">
        <v>220</v>
      </c>
      <c r="O210">
        <v>3</v>
      </c>
      <c r="P210">
        <v>3400</v>
      </c>
      <c r="Q210">
        <v>3450</v>
      </c>
      <c r="R210">
        <v>0.112</v>
      </c>
      <c r="S210">
        <v>0.49099999999999999</v>
      </c>
      <c r="T210">
        <v>0.16949924127465857</v>
      </c>
      <c r="U210">
        <v>26.36</v>
      </c>
      <c r="V210" s="34" t="s">
        <v>77</v>
      </c>
      <c r="W210" s="14">
        <v>3</v>
      </c>
      <c r="X210" s="122">
        <f t="shared" si="35"/>
        <v>51.6</v>
      </c>
      <c r="Y210" s="111">
        <v>0.10199999999999999</v>
      </c>
      <c r="Z210">
        <v>0.51600000000000001</v>
      </c>
      <c r="AA210">
        <v>0.10835541423776719</v>
      </c>
      <c r="AB210" s="124">
        <v>0.53913437500000005</v>
      </c>
      <c r="AC210" s="124">
        <v>11097.27664121622</v>
      </c>
      <c r="AD210" s="124">
        <v>7045.5682077702613</v>
      </c>
      <c r="AE210" s="124">
        <v>4.6250979729729718</v>
      </c>
      <c r="AF210" s="124">
        <v>1706.295191891892</v>
      </c>
      <c r="AG210" s="124">
        <v>8.7932562500000006E-2</v>
      </c>
    </row>
    <row r="211" spans="1:33" x14ac:dyDescent="0.35">
      <c r="A211" s="34" t="s">
        <v>77</v>
      </c>
      <c r="B211" s="14">
        <v>2</v>
      </c>
      <c r="C211" s="8" t="s">
        <v>44</v>
      </c>
      <c r="D211" s="14">
        <v>4</v>
      </c>
      <c r="E211" s="118" t="str">
        <f t="shared" si="29"/>
        <v>R63S2</v>
      </c>
      <c r="F211" s="118">
        <f t="shared" si="27"/>
        <v>3300</v>
      </c>
      <c r="G211" s="118">
        <f t="shared" si="28"/>
        <v>3390</v>
      </c>
      <c r="H211" s="111">
        <f t="shared" si="30"/>
        <v>0.11700000000000001</v>
      </c>
      <c r="I211" s="118">
        <f t="shared" si="31"/>
        <v>0.46899999999999997</v>
      </c>
      <c r="J211" s="118">
        <f t="shared" si="32"/>
        <v>0.17688701359587439</v>
      </c>
      <c r="K211" s="122">
        <f t="shared" si="33"/>
        <v>63.989999999999995</v>
      </c>
      <c r="M211" s="118" t="str">
        <f t="shared" si="34"/>
        <v>R47S2</v>
      </c>
      <c r="N211" t="s">
        <v>220</v>
      </c>
      <c r="O211">
        <v>2</v>
      </c>
      <c r="P211">
        <v>3500</v>
      </c>
      <c r="Q211">
        <v>3571</v>
      </c>
      <c r="R211">
        <v>0.121</v>
      </c>
      <c r="S211">
        <v>0.46</v>
      </c>
      <c r="T211">
        <v>0.1908001916626737</v>
      </c>
      <c r="U211">
        <v>20.87</v>
      </c>
      <c r="V211" s="34" t="s">
        <v>77</v>
      </c>
      <c r="W211" s="14">
        <v>2</v>
      </c>
      <c r="X211" s="122">
        <f t="shared" si="35"/>
        <v>46.9</v>
      </c>
      <c r="Y211" s="111">
        <v>0.11700000000000001</v>
      </c>
      <c r="Z211">
        <v>0.46899999999999997</v>
      </c>
      <c r="AA211">
        <v>0.17688701359587439</v>
      </c>
      <c r="AB211" s="124">
        <v>0.40540357142857142</v>
      </c>
      <c r="AC211" s="124">
        <v>11538.230991554061</v>
      </c>
      <c r="AD211" s="124">
        <v>7251.9120641891896</v>
      </c>
      <c r="AE211" s="124">
        <v>4.8850185810810833</v>
      </c>
      <c r="AF211" s="124">
        <v>1473.895473986486</v>
      </c>
      <c r="AG211" s="124">
        <v>0.1240119642857143</v>
      </c>
    </row>
    <row r="212" spans="1:33" x14ac:dyDescent="0.35">
      <c r="A212" s="34" t="s">
        <v>77</v>
      </c>
      <c r="B212" s="14">
        <v>2</v>
      </c>
      <c r="C212" s="8" t="s">
        <v>44</v>
      </c>
      <c r="D212" s="14">
        <v>3</v>
      </c>
      <c r="E212" s="118" t="str">
        <f t="shared" si="29"/>
        <v>R63S2</v>
      </c>
      <c r="F212" s="118">
        <f t="shared" si="27"/>
        <v>3300</v>
      </c>
      <c r="G212" s="118">
        <f t="shared" si="28"/>
        <v>3390</v>
      </c>
      <c r="H212" s="111">
        <f t="shared" si="30"/>
        <v>0.11700000000000001</v>
      </c>
      <c r="I212" s="118">
        <f t="shared" si="31"/>
        <v>0.46899999999999997</v>
      </c>
      <c r="J212" s="118">
        <f t="shared" si="32"/>
        <v>0.17688701359587439</v>
      </c>
      <c r="K212" s="122">
        <f t="shared" si="33"/>
        <v>63.989999999999995</v>
      </c>
      <c r="M212" s="118" t="str">
        <f t="shared" si="34"/>
        <v>R47S1</v>
      </c>
      <c r="N212" t="s">
        <v>220</v>
      </c>
      <c r="O212">
        <v>1</v>
      </c>
      <c r="P212">
        <v>3572</v>
      </c>
      <c r="Q212">
        <v>3630</v>
      </c>
      <c r="R212">
        <v>0.13100000000000001</v>
      </c>
      <c r="S212">
        <v>0.433</v>
      </c>
      <c r="T212">
        <v>0.20896022999520841</v>
      </c>
      <c r="U212">
        <v>41.74</v>
      </c>
      <c r="V212" s="34" t="s">
        <v>77</v>
      </c>
      <c r="W212" s="14">
        <v>2</v>
      </c>
      <c r="X212" s="122">
        <f t="shared" si="35"/>
        <v>46.9</v>
      </c>
      <c r="Y212" s="111">
        <v>0.11700000000000001</v>
      </c>
      <c r="Z212">
        <v>0.46899999999999997</v>
      </c>
      <c r="AA212">
        <v>0.17688701359587439</v>
      </c>
      <c r="AB212" s="124">
        <v>0.40540357142857142</v>
      </c>
      <c r="AC212" s="124">
        <v>11538.230991554061</v>
      </c>
      <c r="AD212" s="124">
        <v>7251.9120641891896</v>
      </c>
      <c r="AE212" s="124">
        <v>4.8850185810810833</v>
      </c>
      <c r="AF212" s="124">
        <v>1473.895473986486</v>
      </c>
      <c r="AG212" s="124">
        <v>0.1240119642857143</v>
      </c>
    </row>
    <row r="213" spans="1:33" x14ac:dyDescent="0.35">
      <c r="A213" s="34" t="s">
        <v>77</v>
      </c>
      <c r="B213" s="14">
        <v>2</v>
      </c>
      <c r="C213" s="8" t="s">
        <v>44</v>
      </c>
      <c r="D213" s="14">
        <v>2</v>
      </c>
      <c r="E213" s="118" t="str">
        <f t="shared" si="29"/>
        <v>R63S2</v>
      </c>
      <c r="F213" s="118">
        <f t="shared" si="27"/>
        <v>3300</v>
      </c>
      <c r="G213" s="118">
        <f t="shared" si="28"/>
        <v>3390</v>
      </c>
      <c r="H213" s="111">
        <f t="shared" si="30"/>
        <v>0.11700000000000001</v>
      </c>
      <c r="I213" s="118">
        <f t="shared" si="31"/>
        <v>0.46899999999999997</v>
      </c>
      <c r="J213" s="118">
        <f t="shared" si="32"/>
        <v>0.17688701359587439</v>
      </c>
      <c r="K213" s="122">
        <f t="shared" si="33"/>
        <v>63.989999999999995</v>
      </c>
      <c r="M213" s="118" t="str">
        <f t="shared" si="34"/>
        <v>R48S6</v>
      </c>
      <c r="N213" t="s">
        <v>221</v>
      </c>
      <c r="O213">
        <v>6</v>
      </c>
      <c r="P213">
        <v>3190</v>
      </c>
      <c r="Q213">
        <v>3255</v>
      </c>
      <c r="R213">
        <v>0.105</v>
      </c>
      <c r="S213">
        <v>0.51400000000000001</v>
      </c>
      <c r="T213">
        <v>0.15678913738019171</v>
      </c>
      <c r="U213">
        <v>25.04</v>
      </c>
      <c r="V213" s="34" t="s">
        <v>77</v>
      </c>
      <c r="W213" s="14">
        <v>2</v>
      </c>
      <c r="X213" s="122">
        <f t="shared" si="35"/>
        <v>46.9</v>
      </c>
      <c r="Y213" s="111">
        <v>0.11700000000000001</v>
      </c>
      <c r="Z213">
        <v>0.46899999999999997</v>
      </c>
      <c r="AA213">
        <v>0.17688701359587439</v>
      </c>
      <c r="AB213" s="124">
        <v>0.40540357142857142</v>
      </c>
      <c r="AC213" s="124">
        <v>11538.230991554061</v>
      </c>
      <c r="AD213" s="124">
        <v>7251.9120641891896</v>
      </c>
      <c r="AE213" s="124">
        <v>4.8850185810810833</v>
      </c>
      <c r="AF213" s="124">
        <v>1473.895473986486</v>
      </c>
      <c r="AG213" s="124">
        <v>0.1240119642857143</v>
      </c>
    </row>
    <row r="214" spans="1:33" x14ac:dyDescent="0.35">
      <c r="A214" s="34" t="s">
        <v>77</v>
      </c>
      <c r="B214" s="14">
        <v>2</v>
      </c>
      <c r="C214" s="8" t="s">
        <v>44</v>
      </c>
      <c r="D214" s="14">
        <v>1</v>
      </c>
      <c r="E214" s="118" t="str">
        <f t="shared" si="29"/>
        <v>R63S2</v>
      </c>
      <c r="F214" s="118">
        <f t="shared" si="27"/>
        <v>3300</v>
      </c>
      <c r="G214" s="118">
        <f t="shared" si="28"/>
        <v>3390</v>
      </c>
      <c r="H214" s="111">
        <f t="shared" si="30"/>
        <v>0.11700000000000001</v>
      </c>
      <c r="I214" s="118">
        <f t="shared" si="31"/>
        <v>0.46899999999999997</v>
      </c>
      <c r="J214" s="118">
        <f t="shared" si="32"/>
        <v>0.17688701359587439</v>
      </c>
      <c r="K214" s="122">
        <f t="shared" si="33"/>
        <v>63.989999999999995</v>
      </c>
      <c r="M214" s="118" t="str">
        <f t="shared" si="34"/>
        <v>R48S5</v>
      </c>
      <c r="N214" t="s">
        <v>221</v>
      </c>
      <c r="O214">
        <v>5</v>
      </c>
      <c r="P214">
        <v>3255</v>
      </c>
      <c r="Q214">
        <v>3330</v>
      </c>
      <c r="R214">
        <v>0.108</v>
      </c>
      <c r="S214">
        <v>0.503</v>
      </c>
      <c r="T214">
        <v>0.16698801459093277</v>
      </c>
      <c r="U214">
        <v>38.380000000000003</v>
      </c>
      <c r="V214" s="34" t="s">
        <v>77</v>
      </c>
      <c r="W214" s="14">
        <v>2</v>
      </c>
      <c r="X214" s="122">
        <f t="shared" si="35"/>
        <v>46.9</v>
      </c>
      <c r="Y214" s="111">
        <v>0.11700000000000001</v>
      </c>
      <c r="Z214">
        <v>0.46899999999999997</v>
      </c>
      <c r="AA214">
        <v>0.17688701359587439</v>
      </c>
      <c r="AB214" s="124">
        <v>0.40540357142857142</v>
      </c>
      <c r="AC214" s="124">
        <v>11538.230991554061</v>
      </c>
      <c r="AD214" s="124">
        <v>7251.9120641891896</v>
      </c>
      <c r="AE214" s="124">
        <v>4.8850185810810833</v>
      </c>
      <c r="AF214" s="124">
        <v>1473.895473986486</v>
      </c>
      <c r="AG214" s="124">
        <v>0.1240119642857143</v>
      </c>
    </row>
    <row r="215" spans="1:33" x14ac:dyDescent="0.35">
      <c r="A215" s="34" t="s">
        <v>77</v>
      </c>
      <c r="B215" s="14">
        <v>1</v>
      </c>
      <c r="C215" s="8" t="s">
        <v>44</v>
      </c>
      <c r="D215" s="14">
        <v>4</v>
      </c>
      <c r="E215" s="118" t="str">
        <f t="shared" si="29"/>
        <v>R63S1</v>
      </c>
      <c r="F215" s="118">
        <f t="shared" si="27"/>
        <v>3390</v>
      </c>
      <c r="G215" s="118">
        <f t="shared" si="28"/>
        <v>3490</v>
      </c>
      <c r="H215" s="111">
        <f t="shared" si="30"/>
        <v>8.4000000000000005E-2</v>
      </c>
      <c r="I215" s="118">
        <f t="shared" si="31"/>
        <v>0.60399999999999998</v>
      </c>
      <c r="J215" s="118">
        <f t="shared" si="32"/>
        <v>0.11392941176470588</v>
      </c>
      <c r="K215" s="122">
        <f t="shared" si="33"/>
        <v>42.5</v>
      </c>
      <c r="M215" s="118" t="str">
        <f t="shared" si="34"/>
        <v>R48S4</v>
      </c>
      <c r="N215" t="s">
        <v>221</v>
      </c>
      <c r="O215">
        <v>4</v>
      </c>
      <c r="P215">
        <v>3370</v>
      </c>
      <c r="Q215">
        <v>3420</v>
      </c>
      <c r="R215">
        <v>0.124</v>
      </c>
      <c r="S215">
        <v>0.443</v>
      </c>
      <c r="T215">
        <v>0.21453164556962026</v>
      </c>
      <c r="U215">
        <v>19.75</v>
      </c>
      <c r="V215" s="34" t="s">
        <v>77</v>
      </c>
      <c r="W215" s="14">
        <v>1</v>
      </c>
      <c r="X215" s="122">
        <f t="shared" si="35"/>
        <v>60.4</v>
      </c>
      <c r="Y215" s="111">
        <v>8.4000000000000005E-2</v>
      </c>
      <c r="Z215">
        <v>0.60399999999999998</v>
      </c>
      <c r="AA215">
        <v>0.11392941176470588</v>
      </c>
      <c r="AB215" s="124">
        <v>0.6306303030303031</v>
      </c>
      <c r="AC215" s="124">
        <v>11925.34862591463</v>
      </c>
      <c r="AD215" s="124">
        <v>7362.6151756097552</v>
      </c>
      <c r="AE215" s="124">
        <v>5.6184402439024383</v>
      </c>
      <c r="AF215" s="124">
        <v>2165.1317487804872</v>
      </c>
      <c r="AG215" s="124">
        <v>7.6219212121212118E-2</v>
      </c>
    </row>
    <row r="216" spans="1:33" x14ac:dyDescent="0.35">
      <c r="A216" s="34" t="s">
        <v>77</v>
      </c>
      <c r="B216" s="14">
        <v>1</v>
      </c>
      <c r="C216" s="8" t="s">
        <v>44</v>
      </c>
      <c r="D216" s="14">
        <v>3</v>
      </c>
      <c r="E216" s="118" t="str">
        <f t="shared" si="29"/>
        <v>R63S1</v>
      </c>
      <c r="F216" s="118">
        <f t="shared" si="27"/>
        <v>3390</v>
      </c>
      <c r="G216" s="118">
        <f t="shared" si="28"/>
        <v>3490</v>
      </c>
      <c r="H216" s="111">
        <f t="shared" si="30"/>
        <v>8.4000000000000005E-2</v>
      </c>
      <c r="I216" s="118">
        <f t="shared" si="31"/>
        <v>0.60399999999999998</v>
      </c>
      <c r="J216" s="118">
        <f t="shared" si="32"/>
        <v>0.11392941176470588</v>
      </c>
      <c r="K216" s="122">
        <f t="shared" si="33"/>
        <v>42.5</v>
      </c>
      <c r="M216" s="118" t="str">
        <f t="shared" si="34"/>
        <v>R48S3</v>
      </c>
      <c r="N216" t="s">
        <v>221</v>
      </c>
      <c r="O216">
        <v>3</v>
      </c>
      <c r="P216">
        <v>3422</v>
      </c>
      <c r="Q216">
        <v>3475</v>
      </c>
      <c r="R216">
        <v>0.11799999999999999</v>
      </c>
      <c r="S216">
        <v>0.47099999999999997</v>
      </c>
      <c r="T216">
        <v>0.18391229366839121</v>
      </c>
      <c r="U216">
        <v>40.590000000000003</v>
      </c>
      <c r="V216" s="34" t="s">
        <v>77</v>
      </c>
      <c r="W216" s="14">
        <v>1</v>
      </c>
      <c r="X216" s="122">
        <f t="shared" si="35"/>
        <v>60.4</v>
      </c>
      <c r="Y216" s="111">
        <v>8.4000000000000005E-2</v>
      </c>
      <c r="Z216">
        <v>0.60399999999999998</v>
      </c>
      <c r="AA216">
        <v>0.11392941176470588</v>
      </c>
      <c r="AB216" s="124">
        <v>0.6306303030303031</v>
      </c>
      <c r="AC216" s="124">
        <v>11925.34862591463</v>
      </c>
      <c r="AD216" s="124">
        <v>7362.6151756097552</v>
      </c>
      <c r="AE216" s="124">
        <v>5.6184402439024383</v>
      </c>
      <c r="AF216" s="124">
        <v>2165.1317487804872</v>
      </c>
      <c r="AG216" s="124">
        <v>7.6219212121212118E-2</v>
      </c>
    </row>
    <row r="217" spans="1:33" x14ac:dyDescent="0.35">
      <c r="A217" s="34" t="s">
        <v>77</v>
      </c>
      <c r="B217" s="14">
        <v>1</v>
      </c>
      <c r="C217" s="8" t="s">
        <v>44</v>
      </c>
      <c r="D217" s="14">
        <v>2</v>
      </c>
      <c r="E217" s="118" t="str">
        <f t="shared" si="29"/>
        <v>R63S1</v>
      </c>
      <c r="F217" s="118">
        <f t="shared" si="27"/>
        <v>3390</v>
      </c>
      <c r="G217" s="118">
        <f t="shared" si="28"/>
        <v>3490</v>
      </c>
      <c r="H217" s="111">
        <f t="shared" si="30"/>
        <v>8.4000000000000005E-2</v>
      </c>
      <c r="I217" s="118">
        <f t="shared" si="31"/>
        <v>0.60399999999999998</v>
      </c>
      <c r="J217" s="118">
        <f t="shared" si="32"/>
        <v>0.11392941176470588</v>
      </c>
      <c r="K217" s="122">
        <f t="shared" si="33"/>
        <v>42.5</v>
      </c>
      <c r="M217" s="118" t="str">
        <f t="shared" si="34"/>
        <v>R48S2</v>
      </c>
      <c r="N217" t="s">
        <v>221</v>
      </c>
      <c r="O217">
        <v>2</v>
      </c>
      <c r="P217">
        <v>3490</v>
      </c>
      <c r="Q217">
        <v>3550</v>
      </c>
      <c r="R217">
        <v>0.13</v>
      </c>
      <c r="S217">
        <v>0.435</v>
      </c>
      <c r="T217">
        <v>0.21247363663754143</v>
      </c>
      <c r="U217">
        <v>33.19</v>
      </c>
      <c r="V217" s="34" t="s">
        <v>77</v>
      </c>
      <c r="W217" s="14">
        <v>1</v>
      </c>
      <c r="X217" s="122">
        <f t="shared" si="35"/>
        <v>60.4</v>
      </c>
      <c r="Y217" s="111">
        <v>8.4000000000000005E-2</v>
      </c>
      <c r="Z217">
        <v>0.60399999999999998</v>
      </c>
      <c r="AA217">
        <v>0.11392941176470588</v>
      </c>
      <c r="AB217" s="124">
        <v>0.6306303030303031</v>
      </c>
      <c r="AC217" s="124">
        <v>11925.34862591463</v>
      </c>
      <c r="AD217" s="124">
        <v>7362.6151756097552</v>
      </c>
      <c r="AE217" s="124">
        <v>5.6184402439024383</v>
      </c>
      <c r="AF217" s="124">
        <v>2165.1317487804872</v>
      </c>
      <c r="AG217" s="124">
        <v>7.6219212121212118E-2</v>
      </c>
    </row>
    <row r="218" spans="1:33" x14ac:dyDescent="0.35">
      <c r="A218" s="34" t="s">
        <v>77</v>
      </c>
      <c r="B218" s="14">
        <v>1</v>
      </c>
      <c r="C218" s="8" t="s">
        <v>44</v>
      </c>
      <c r="D218" s="14">
        <v>1</v>
      </c>
      <c r="E218" s="118" t="str">
        <f t="shared" si="29"/>
        <v>R63S1</v>
      </c>
      <c r="F218" s="118">
        <f t="shared" si="27"/>
        <v>3390</v>
      </c>
      <c r="G218" s="118">
        <f t="shared" si="28"/>
        <v>3490</v>
      </c>
      <c r="H218" s="111">
        <f t="shared" si="30"/>
        <v>8.4000000000000005E-2</v>
      </c>
      <c r="I218" s="118">
        <f t="shared" si="31"/>
        <v>0.60399999999999998</v>
      </c>
      <c r="J218" s="118">
        <f t="shared" si="32"/>
        <v>0.11392941176470588</v>
      </c>
      <c r="K218" s="122">
        <f t="shared" si="33"/>
        <v>42.5</v>
      </c>
      <c r="M218" s="118" t="str">
        <f t="shared" si="34"/>
        <v>R48S1</v>
      </c>
      <c r="N218" t="s">
        <v>221</v>
      </c>
      <c r="O218">
        <v>1</v>
      </c>
      <c r="P218">
        <v>3560</v>
      </c>
      <c r="Q218">
        <v>3622</v>
      </c>
      <c r="R218">
        <v>0.109</v>
      </c>
      <c r="S218">
        <v>0.502</v>
      </c>
      <c r="T218">
        <v>0.1622162485065711</v>
      </c>
      <c r="U218">
        <v>33.479999999999997</v>
      </c>
      <c r="V218" s="34" t="s">
        <v>77</v>
      </c>
      <c r="W218" s="14">
        <v>1</v>
      </c>
      <c r="X218" s="122">
        <f t="shared" si="35"/>
        <v>60.4</v>
      </c>
      <c r="Y218" s="111">
        <v>8.4000000000000005E-2</v>
      </c>
      <c r="Z218">
        <v>0.60399999999999998</v>
      </c>
      <c r="AA218">
        <v>0.11392941176470588</v>
      </c>
      <c r="AB218" s="124">
        <v>0.6306303030303031</v>
      </c>
      <c r="AC218" s="124">
        <v>11925.34862591463</v>
      </c>
      <c r="AD218" s="124">
        <v>7362.6151756097552</v>
      </c>
      <c r="AE218" s="124">
        <v>5.6184402439024383</v>
      </c>
      <c r="AF218" s="124">
        <v>2165.1317487804872</v>
      </c>
      <c r="AG218" s="124">
        <v>7.6219212121212118E-2</v>
      </c>
    </row>
    <row r="219" spans="1:33" x14ac:dyDescent="0.35">
      <c r="A219" s="34" t="s">
        <v>78</v>
      </c>
      <c r="B219" s="14">
        <v>8</v>
      </c>
      <c r="C219" s="8" t="s">
        <v>46</v>
      </c>
      <c r="D219" s="14">
        <v>1</v>
      </c>
      <c r="E219" s="118" t="str">
        <f t="shared" si="29"/>
        <v>R66S8</v>
      </c>
      <c r="F219" s="118">
        <f t="shared" si="27"/>
        <v>2747</v>
      </c>
      <c r="G219" s="118">
        <f t="shared" si="28"/>
        <v>2805</v>
      </c>
      <c r="H219" s="111">
        <f t="shared" si="30"/>
        <v>0.13</v>
      </c>
      <c r="I219" s="118">
        <f t="shared" si="31"/>
        <v>0.53200000000000003</v>
      </c>
      <c r="J219" s="118">
        <f t="shared" si="32"/>
        <v>0.49838865613922007</v>
      </c>
      <c r="K219" s="122">
        <f t="shared" si="33"/>
        <v>18.618000000000002</v>
      </c>
      <c r="M219" s="118" t="str">
        <f t="shared" si="34"/>
        <v>R49S6</v>
      </c>
      <c r="N219" t="s">
        <v>222</v>
      </c>
      <c r="O219">
        <v>6</v>
      </c>
      <c r="P219">
        <v>3194</v>
      </c>
      <c r="Q219">
        <v>3260</v>
      </c>
      <c r="R219">
        <v>0.13100000000000001</v>
      </c>
      <c r="S219">
        <v>0.45600000000000002</v>
      </c>
      <c r="T219">
        <v>0.15703391531206101</v>
      </c>
      <c r="U219">
        <v>29.898</v>
      </c>
      <c r="V219" s="34" t="s">
        <v>78</v>
      </c>
      <c r="W219" s="14">
        <v>8</v>
      </c>
      <c r="X219" s="122">
        <f t="shared" si="35"/>
        <v>53.2</v>
      </c>
      <c r="Y219" s="111">
        <v>0.13</v>
      </c>
      <c r="Z219">
        <v>0.53200000000000003</v>
      </c>
      <c r="AA219">
        <v>0.49838865613922007</v>
      </c>
      <c r="AB219" s="124">
        <v>0.52980714285714281</v>
      </c>
      <c r="AC219" s="124">
        <v>9094.9348789473643</v>
      </c>
      <c r="AD219" s="124">
        <v>6518.935085789476</v>
      </c>
      <c r="AE219" s="124">
        <v>1.9998163157894731</v>
      </c>
      <c r="AF219" s="124">
        <v>2004.013461052632</v>
      </c>
      <c r="AG219" s="124">
        <v>7.2778928571428564E-2</v>
      </c>
    </row>
    <row r="220" spans="1:33" x14ac:dyDescent="0.35">
      <c r="A220" s="34" t="s">
        <v>78</v>
      </c>
      <c r="B220" s="14">
        <v>8</v>
      </c>
      <c r="C220" s="8" t="s">
        <v>46</v>
      </c>
      <c r="D220" s="14">
        <v>2</v>
      </c>
      <c r="E220" s="118" t="str">
        <f t="shared" si="29"/>
        <v>R66S8</v>
      </c>
      <c r="F220" s="118">
        <f t="shared" si="27"/>
        <v>2747</v>
      </c>
      <c r="G220" s="118">
        <f t="shared" si="28"/>
        <v>2805</v>
      </c>
      <c r="H220" s="111">
        <f t="shared" si="30"/>
        <v>0.13</v>
      </c>
      <c r="I220" s="118">
        <f t="shared" si="31"/>
        <v>0.53200000000000003</v>
      </c>
      <c r="J220" s="118">
        <f t="shared" si="32"/>
        <v>0.49838865613922007</v>
      </c>
      <c r="K220" s="122">
        <f t="shared" si="33"/>
        <v>18.618000000000002</v>
      </c>
      <c r="M220" s="118" t="str">
        <f t="shared" si="34"/>
        <v>R49S5</v>
      </c>
      <c r="N220" t="s">
        <v>222</v>
      </c>
      <c r="O220">
        <v>5</v>
      </c>
      <c r="P220">
        <v>3290</v>
      </c>
      <c r="Q220">
        <v>3350</v>
      </c>
      <c r="R220">
        <v>0.11600000000000001</v>
      </c>
      <c r="S220">
        <v>0.501</v>
      </c>
      <c r="T220">
        <v>0.18382257012393999</v>
      </c>
      <c r="U220">
        <v>30.66</v>
      </c>
      <c r="V220" s="34" t="s">
        <v>78</v>
      </c>
      <c r="W220" s="14">
        <v>8</v>
      </c>
      <c r="X220" s="122">
        <f t="shared" si="35"/>
        <v>53.2</v>
      </c>
      <c r="Y220" s="111">
        <v>0.13</v>
      </c>
      <c r="Z220">
        <v>0.53200000000000003</v>
      </c>
      <c r="AA220">
        <v>0.49838865613922007</v>
      </c>
      <c r="AB220" s="124">
        <v>0.52980714285714281</v>
      </c>
      <c r="AC220" s="124">
        <v>9094.9348789473643</v>
      </c>
      <c r="AD220" s="124">
        <v>6518.935085789476</v>
      </c>
      <c r="AE220" s="124">
        <v>1.9998163157894731</v>
      </c>
      <c r="AF220" s="124">
        <v>2004.013461052632</v>
      </c>
      <c r="AG220" s="124">
        <v>7.2778928571428564E-2</v>
      </c>
    </row>
    <row r="221" spans="1:33" x14ac:dyDescent="0.35">
      <c r="A221" s="34" t="s">
        <v>78</v>
      </c>
      <c r="B221" s="14">
        <v>7</v>
      </c>
      <c r="C221" s="8" t="s">
        <v>45</v>
      </c>
      <c r="D221" s="14">
        <v>1</v>
      </c>
      <c r="E221" s="118" t="str">
        <f t="shared" si="29"/>
        <v>R66S7</v>
      </c>
      <c r="F221" s="118">
        <f t="shared" si="27"/>
        <v>2818</v>
      </c>
      <c r="G221" s="118">
        <f t="shared" si="28"/>
        <v>2889</v>
      </c>
      <c r="H221" s="111">
        <f t="shared" si="30"/>
        <v>0.14000000000000001</v>
      </c>
      <c r="I221" s="118">
        <f t="shared" si="31"/>
        <v>0.40699999999999997</v>
      </c>
      <c r="J221" s="118">
        <f t="shared" si="32"/>
        <v>0.24162892184236104</v>
      </c>
      <c r="K221" s="122">
        <f t="shared" si="33"/>
        <v>48.351000000000006</v>
      </c>
      <c r="M221" s="118" t="str">
        <f t="shared" si="34"/>
        <v>R49S4</v>
      </c>
      <c r="N221" t="s">
        <v>222</v>
      </c>
      <c r="O221">
        <v>4</v>
      </c>
      <c r="P221">
        <v>3350</v>
      </c>
      <c r="Q221">
        <v>3405</v>
      </c>
      <c r="R221">
        <v>0.105</v>
      </c>
      <c r="S221">
        <v>0.54500000000000004</v>
      </c>
      <c r="T221">
        <v>0.15563973063973066</v>
      </c>
      <c r="U221">
        <v>23.759999999999998</v>
      </c>
      <c r="V221" s="34" t="s">
        <v>78</v>
      </c>
      <c r="W221" s="14">
        <v>7</v>
      </c>
      <c r="X221" s="122">
        <f t="shared" si="35"/>
        <v>40.699999999999996</v>
      </c>
      <c r="Y221" s="111">
        <v>0.14000000000000001</v>
      </c>
      <c r="Z221">
        <v>0.40699999999999997</v>
      </c>
      <c r="AA221">
        <v>0.24162892184236104</v>
      </c>
      <c r="AB221" s="124">
        <v>0.52439999999999998</v>
      </c>
      <c r="AC221" s="124">
        <v>9402.8921094420566</v>
      </c>
      <c r="AD221" s="124">
        <v>6506.3865442060114</v>
      </c>
      <c r="AE221" s="124">
        <v>3.5060549356223212</v>
      </c>
      <c r="AF221" s="124">
        <v>1786.9580480686691</v>
      </c>
      <c r="AG221" s="124">
        <v>6.1302140625000008E-2</v>
      </c>
    </row>
    <row r="222" spans="1:33" x14ac:dyDescent="0.35">
      <c r="A222" s="34" t="s">
        <v>78</v>
      </c>
      <c r="B222" s="14">
        <v>7</v>
      </c>
      <c r="C222" s="8" t="s">
        <v>45</v>
      </c>
      <c r="D222" s="14">
        <v>2</v>
      </c>
      <c r="E222" s="118" t="str">
        <f t="shared" si="29"/>
        <v>R66S7</v>
      </c>
      <c r="F222" s="118">
        <f t="shared" si="27"/>
        <v>2818</v>
      </c>
      <c r="G222" s="118">
        <f t="shared" si="28"/>
        <v>2889</v>
      </c>
      <c r="H222" s="111">
        <f t="shared" si="30"/>
        <v>0.14000000000000001</v>
      </c>
      <c r="I222" s="118">
        <f t="shared" si="31"/>
        <v>0.40699999999999997</v>
      </c>
      <c r="J222" s="118">
        <f t="shared" si="32"/>
        <v>0.24162892184236104</v>
      </c>
      <c r="K222" s="122">
        <f t="shared" si="33"/>
        <v>48.351000000000006</v>
      </c>
      <c r="M222" s="118" t="str">
        <f t="shared" si="34"/>
        <v>R49S3</v>
      </c>
      <c r="N222" t="s">
        <v>222</v>
      </c>
      <c r="O222">
        <v>3</v>
      </c>
      <c r="P222">
        <v>3420</v>
      </c>
      <c r="Q222">
        <v>3455</v>
      </c>
      <c r="R222">
        <v>8.7999999999999995E-2</v>
      </c>
      <c r="S222">
        <v>0.65800000000000003</v>
      </c>
      <c r="T222">
        <v>0.12035561005518086</v>
      </c>
      <c r="U222">
        <v>16.310000000000002</v>
      </c>
      <c r="V222" s="34" t="s">
        <v>78</v>
      </c>
      <c r="W222" s="14">
        <v>7</v>
      </c>
      <c r="X222" s="122">
        <f t="shared" si="35"/>
        <v>40.699999999999996</v>
      </c>
      <c r="Y222" s="111">
        <v>0.14000000000000001</v>
      </c>
      <c r="Z222">
        <v>0.40699999999999997</v>
      </c>
      <c r="AA222">
        <v>0.24162892184236104</v>
      </c>
      <c r="AB222" s="124">
        <v>0.52439999999999998</v>
      </c>
      <c r="AC222" s="124">
        <v>9402.8921094420566</v>
      </c>
      <c r="AD222" s="124">
        <v>6506.3865442060114</v>
      </c>
      <c r="AE222" s="124">
        <v>3.5060549356223212</v>
      </c>
      <c r="AF222" s="124">
        <v>1786.9580480686691</v>
      </c>
      <c r="AG222" s="124">
        <v>6.1302140625000008E-2</v>
      </c>
    </row>
    <row r="223" spans="1:33" x14ac:dyDescent="0.35">
      <c r="A223" s="34" t="s">
        <v>78</v>
      </c>
      <c r="B223" s="14">
        <v>7</v>
      </c>
      <c r="C223" s="8" t="s">
        <v>45</v>
      </c>
      <c r="D223" s="14">
        <v>3</v>
      </c>
      <c r="E223" s="118" t="str">
        <f t="shared" si="29"/>
        <v>R66S7</v>
      </c>
      <c r="F223" s="118">
        <f t="shared" si="27"/>
        <v>2818</v>
      </c>
      <c r="G223" s="118">
        <f t="shared" si="28"/>
        <v>2889</v>
      </c>
      <c r="H223" s="111">
        <f t="shared" si="30"/>
        <v>0.14000000000000001</v>
      </c>
      <c r="I223" s="118">
        <f t="shared" si="31"/>
        <v>0.40699999999999997</v>
      </c>
      <c r="J223" s="118">
        <f t="shared" si="32"/>
        <v>0.24162892184236104</v>
      </c>
      <c r="K223" s="122">
        <f t="shared" si="33"/>
        <v>48.351000000000006</v>
      </c>
      <c r="M223" s="118" t="str">
        <f t="shared" si="34"/>
        <v>R49S2</v>
      </c>
      <c r="N223" t="s">
        <v>222</v>
      </c>
      <c r="O223">
        <v>2</v>
      </c>
      <c r="P223">
        <v>3500</v>
      </c>
      <c r="Q223">
        <v>3550</v>
      </c>
      <c r="R223">
        <v>0.109</v>
      </c>
      <c r="S223">
        <v>0.52500000000000002</v>
      </c>
      <c r="T223">
        <v>0.16621908127208482</v>
      </c>
      <c r="U223">
        <v>14.149999999999999</v>
      </c>
      <c r="V223" s="34" t="s">
        <v>78</v>
      </c>
      <c r="W223" s="14">
        <v>7</v>
      </c>
      <c r="X223" s="122">
        <f t="shared" si="35"/>
        <v>40.699999999999996</v>
      </c>
      <c r="Y223" s="111">
        <v>0.14000000000000001</v>
      </c>
      <c r="Z223">
        <v>0.40699999999999997</v>
      </c>
      <c r="AA223">
        <v>0.24162892184236104</v>
      </c>
      <c r="AB223" s="124">
        <v>0.52439999999999998</v>
      </c>
      <c r="AC223" s="124">
        <v>9402.8921094420566</v>
      </c>
      <c r="AD223" s="124">
        <v>6506.3865442060114</v>
      </c>
      <c r="AE223" s="124">
        <v>3.5060549356223212</v>
      </c>
      <c r="AF223" s="124">
        <v>1786.9580480686691</v>
      </c>
      <c r="AG223" s="124">
        <v>6.1302140625000008E-2</v>
      </c>
    </row>
    <row r="224" spans="1:33" x14ac:dyDescent="0.35">
      <c r="A224" s="34" t="s">
        <v>78</v>
      </c>
      <c r="B224" s="14">
        <v>7</v>
      </c>
      <c r="C224" s="8" t="s">
        <v>45</v>
      </c>
      <c r="D224" s="14">
        <v>4</v>
      </c>
      <c r="E224" s="118" t="str">
        <f t="shared" si="29"/>
        <v>R66S7</v>
      </c>
      <c r="F224" s="118">
        <f t="shared" si="27"/>
        <v>2818</v>
      </c>
      <c r="G224" s="118">
        <f t="shared" si="28"/>
        <v>2889</v>
      </c>
      <c r="H224" s="111">
        <f t="shared" si="30"/>
        <v>0.14000000000000001</v>
      </c>
      <c r="I224" s="118">
        <f t="shared" si="31"/>
        <v>0.40699999999999997</v>
      </c>
      <c r="J224" s="118">
        <f t="shared" si="32"/>
        <v>0.24162892184236104</v>
      </c>
      <c r="K224" s="122">
        <f t="shared" si="33"/>
        <v>48.351000000000006</v>
      </c>
      <c r="M224" s="118" t="str">
        <f t="shared" si="34"/>
        <v>R49S1</v>
      </c>
      <c r="N224" t="s">
        <v>222</v>
      </c>
      <c r="O224">
        <v>1</v>
      </c>
      <c r="P224">
        <v>3570</v>
      </c>
      <c r="Q224">
        <v>3610</v>
      </c>
      <c r="R224">
        <v>0.11799999999999999</v>
      </c>
      <c r="S224">
        <v>0.48199999999999998</v>
      </c>
      <c r="T224">
        <v>0.18620352250489236</v>
      </c>
      <c r="U224">
        <v>20.440000000000001</v>
      </c>
      <c r="V224" s="34" t="s">
        <v>78</v>
      </c>
      <c r="W224" s="14">
        <v>7</v>
      </c>
      <c r="X224" s="122">
        <f t="shared" si="35"/>
        <v>40.699999999999996</v>
      </c>
      <c r="Y224" s="111">
        <v>0.14000000000000001</v>
      </c>
      <c r="Z224">
        <v>0.40699999999999997</v>
      </c>
      <c r="AA224">
        <v>0.24162892184236104</v>
      </c>
      <c r="AB224" s="124">
        <v>0.52439999999999998</v>
      </c>
      <c r="AC224" s="124">
        <v>9402.8921094420566</v>
      </c>
      <c r="AD224" s="124">
        <v>6506.3865442060114</v>
      </c>
      <c r="AE224" s="124">
        <v>3.5060549356223212</v>
      </c>
      <c r="AF224" s="124">
        <v>1786.9580480686691</v>
      </c>
      <c r="AG224" s="124">
        <v>6.1302140625000008E-2</v>
      </c>
    </row>
    <row r="225" spans="1:33" x14ac:dyDescent="0.35">
      <c r="A225" s="34" t="s">
        <v>78</v>
      </c>
      <c r="B225" s="14">
        <v>6</v>
      </c>
      <c r="C225" s="8" t="s">
        <v>45</v>
      </c>
      <c r="D225" s="14">
        <v>1</v>
      </c>
      <c r="E225" s="118" t="str">
        <f t="shared" si="29"/>
        <v>R66S6</v>
      </c>
      <c r="F225" s="118">
        <f t="shared" si="27"/>
        <v>2901</v>
      </c>
      <c r="G225" s="118">
        <f t="shared" si="28"/>
        <v>3003</v>
      </c>
      <c r="H225" s="111">
        <f t="shared" si="30"/>
        <v>9.4E-2</v>
      </c>
      <c r="I225" s="118">
        <f t="shared" si="31"/>
        <v>0.54700000000000004</v>
      </c>
      <c r="J225" s="118">
        <f t="shared" si="32"/>
        <v>0.12442734102986991</v>
      </c>
      <c r="K225" s="122">
        <f t="shared" si="33"/>
        <v>43.655999999999999</v>
      </c>
      <c r="M225" s="118" t="str">
        <f t="shared" si="34"/>
        <v>R45S1</v>
      </c>
      <c r="N225" t="s">
        <v>223</v>
      </c>
      <c r="O225">
        <v>1</v>
      </c>
      <c r="P225">
        <v>3450</v>
      </c>
      <c r="Q225">
        <v>3529</v>
      </c>
      <c r="R225">
        <v>9.0999999999999998E-2</v>
      </c>
      <c r="T225">
        <v>0.1198940352076568</v>
      </c>
      <c r="U225">
        <v>58.51</v>
      </c>
      <c r="V225" s="34" t="s">
        <v>78</v>
      </c>
      <c r="W225" s="14">
        <v>6</v>
      </c>
      <c r="X225" s="122">
        <f t="shared" si="35"/>
        <v>54.7</v>
      </c>
      <c r="Y225" s="111">
        <v>9.4E-2</v>
      </c>
      <c r="Z225">
        <v>0.54700000000000004</v>
      </c>
      <c r="AA225">
        <v>0.12442734102986991</v>
      </c>
      <c r="AB225" s="124">
        <v>0.61968913043478258</v>
      </c>
      <c r="AC225" s="124">
        <v>9788.4354388059692</v>
      </c>
      <c r="AD225" s="124">
        <v>6643.6084423880566</v>
      </c>
      <c r="AE225" s="124">
        <v>5.5194802985074656</v>
      </c>
      <c r="AF225" s="124">
        <v>2227.4920674626878</v>
      </c>
      <c r="AG225" s="124">
        <v>6.3333978260869561E-2</v>
      </c>
    </row>
    <row r="226" spans="1:33" x14ac:dyDescent="0.35">
      <c r="A226" s="34" t="s">
        <v>78</v>
      </c>
      <c r="B226" s="14">
        <v>6</v>
      </c>
      <c r="C226" s="8" t="s">
        <v>45</v>
      </c>
      <c r="D226" s="14">
        <v>2</v>
      </c>
      <c r="E226" s="118" t="str">
        <f t="shared" si="29"/>
        <v>R66S6</v>
      </c>
      <c r="F226" s="118">
        <f t="shared" si="27"/>
        <v>2901</v>
      </c>
      <c r="G226" s="118">
        <f t="shared" si="28"/>
        <v>3003</v>
      </c>
      <c r="H226" s="111">
        <f t="shared" si="30"/>
        <v>9.4E-2</v>
      </c>
      <c r="I226" s="118">
        <f t="shared" si="31"/>
        <v>0.54700000000000004</v>
      </c>
      <c r="J226" s="118">
        <f t="shared" si="32"/>
        <v>0.12442734102986991</v>
      </c>
      <c r="K226" s="122">
        <f t="shared" si="33"/>
        <v>43.655999999999999</v>
      </c>
      <c r="M226" s="118" t="str">
        <f t="shared" si="34"/>
        <v>R45S2</v>
      </c>
      <c r="N226" t="s">
        <v>223</v>
      </c>
      <c r="O226">
        <v>2</v>
      </c>
      <c r="P226">
        <v>3390</v>
      </c>
      <c r="Q226">
        <v>3429</v>
      </c>
      <c r="R226">
        <v>0.106</v>
      </c>
      <c r="T226">
        <v>0.16566455696202531</v>
      </c>
      <c r="U226">
        <v>18.96</v>
      </c>
      <c r="V226" s="34" t="s">
        <v>78</v>
      </c>
      <c r="W226" s="14">
        <v>6</v>
      </c>
      <c r="X226" s="122">
        <f t="shared" si="35"/>
        <v>54.7</v>
      </c>
      <c r="Y226" s="111">
        <v>9.4E-2</v>
      </c>
      <c r="Z226">
        <v>0.54700000000000004</v>
      </c>
      <c r="AA226">
        <v>0.12442734102986991</v>
      </c>
      <c r="AB226" s="124">
        <v>0.61968913043478258</v>
      </c>
      <c r="AC226" s="124">
        <v>9788.4354388059692</v>
      </c>
      <c r="AD226" s="124">
        <v>6643.6084423880566</v>
      </c>
      <c r="AE226" s="124">
        <v>5.5194802985074656</v>
      </c>
      <c r="AF226" s="124">
        <v>2227.4920674626878</v>
      </c>
      <c r="AG226" s="124">
        <v>6.3333978260869561E-2</v>
      </c>
    </row>
    <row r="227" spans="1:33" x14ac:dyDescent="0.35">
      <c r="A227" s="34" t="s">
        <v>78</v>
      </c>
      <c r="B227" s="14">
        <v>6</v>
      </c>
      <c r="C227" s="8" t="s">
        <v>45</v>
      </c>
      <c r="D227" s="14">
        <v>3</v>
      </c>
      <c r="E227" s="118" t="str">
        <f t="shared" si="29"/>
        <v>R66S6</v>
      </c>
      <c r="F227" s="118">
        <f t="shared" si="27"/>
        <v>2901</v>
      </c>
      <c r="G227" s="118">
        <f t="shared" si="28"/>
        <v>3003</v>
      </c>
      <c r="H227" s="111">
        <f t="shared" si="30"/>
        <v>9.4E-2</v>
      </c>
      <c r="I227" s="118">
        <f t="shared" si="31"/>
        <v>0.54700000000000004</v>
      </c>
      <c r="J227" s="118">
        <f t="shared" si="32"/>
        <v>0.12442734102986991</v>
      </c>
      <c r="K227" s="122">
        <f t="shared" si="33"/>
        <v>43.655999999999999</v>
      </c>
      <c r="M227" s="118" t="str">
        <f t="shared" si="34"/>
        <v>R45S3</v>
      </c>
      <c r="N227" t="s">
        <v>223</v>
      </c>
      <c r="O227">
        <v>3</v>
      </c>
      <c r="P227">
        <v>3330</v>
      </c>
      <c r="Q227">
        <v>3390</v>
      </c>
      <c r="R227">
        <v>0.108</v>
      </c>
      <c r="T227">
        <v>0.15676575505350773</v>
      </c>
      <c r="U227">
        <v>42.05</v>
      </c>
      <c r="V227" s="34" t="s">
        <v>78</v>
      </c>
      <c r="W227" s="14">
        <v>6</v>
      </c>
      <c r="X227" s="122">
        <f t="shared" si="35"/>
        <v>54.7</v>
      </c>
      <c r="Y227" s="111">
        <v>9.4E-2</v>
      </c>
      <c r="Z227">
        <v>0.54700000000000004</v>
      </c>
      <c r="AA227">
        <v>0.12442734102986991</v>
      </c>
      <c r="AB227" s="124">
        <v>0.61968913043478258</v>
      </c>
      <c r="AC227" s="124">
        <v>9788.4354388059692</v>
      </c>
      <c r="AD227" s="124">
        <v>6643.6084423880566</v>
      </c>
      <c r="AE227" s="124">
        <v>5.5194802985074656</v>
      </c>
      <c r="AF227" s="124">
        <v>2227.4920674626878</v>
      </c>
      <c r="AG227" s="124">
        <v>6.3333978260869561E-2</v>
      </c>
    </row>
    <row r="228" spans="1:33" x14ac:dyDescent="0.35">
      <c r="A228" s="34" t="s">
        <v>78</v>
      </c>
      <c r="B228" s="14">
        <v>6</v>
      </c>
      <c r="C228" s="8" t="s">
        <v>45</v>
      </c>
      <c r="D228" s="14">
        <v>4</v>
      </c>
      <c r="E228" s="118" t="str">
        <f t="shared" si="29"/>
        <v>R66S6</v>
      </c>
      <c r="F228" s="118">
        <f t="shared" si="27"/>
        <v>2901</v>
      </c>
      <c r="G228" s="118">
        <f t="shared" si="28"/>
        <v>3003</v>
      </c>
      <c r="H228" s="111">
        <f t="shared" si="30"/>
        <v>9.4E-2</v>
      </c>
      <c r="I228" s="118">
        <f t="shared" si="31"/>
        <v>0.54700000000000004</v>
      </c>
      <c r="J228" s="118">
        <f t="shared" si="32"/>
        <v>0.12442734102986991</v>
      </c>
      <c r="K228" s="122">
        <f t="shared" si="33"/>
        <v>43.655999999999999</v>
      </c>
      <c r="M228" s="118" t="str">
        <f t="shared" si="34"/>
        <v>R45S4</v>
      </c>
      <c r="N228" t="s">
        <v>223</v>
      </c>
      <c r="O228">
        <v>4</v>
      </c>
      <c r="P228">
        <v>3260</v>
      </c>
      <c r="Q228">
        <v>3300</v>
      </c>
      <c r="R228">
        <v>0.125</v>
      </c>
      <c r="T228">
        <v>0.18203454894433779</v>
      </c>
      <c r="U228">
        <v>26.05</v>
      </c>
      <c r="V228" s="34" t="s">
        <v>78</v>
      </c>
      <c r="W228" s="14">
        <v>6</v>
      </c>
      <c r="X228" s="122">
        <f t="shared" si="35"/>
        <v>54.7</v>
      </c>
      <c r="Y228" s="111">
        <v>9.4E-2</v>
      </c>
      <c r="Z228">
        <v>0.54700000000000004</v>
      </c>
      <c r="AA228">
        <v>0.12442734102986991</v>
      </c>
      <c r="AB228" s="124">
        <v>0.61968913043478258</v>
      </c>
      <c r="AC228" s="124">
        <v>9788.4354388059692</v>
      </c>
      <c r="AD228" s="124">
        <v>6643.6084423880566</v>
      </c>
      <c r="AE228" s="124">
        <v>5.5194802985074656</v>
      </c>
      <c r="AF228" s="124">
        <v>2227.4920674626878</v>
      </c>
      <c r="AG228" s="124">
        <v>6.3333978260869561E-2</v>
      </c>
    </row>
    <row r="229" spans="1:33" x14ac:dyDescent="0.35">
      <c r="A229" s="34" t="s">
        <v>78</v>
      </c>
      <c r="B229" s="14">
        <v>5</v>
      </c>
      <c r="C229" s="8" t="s">
        <v>44</v>
      </c>
      <c r="D229" s="14">
        <v>1</v>
      </c>
      <c r="E229" s="118" t="str">
        <f t="shared" si="29"/>
        <v>R66S5</v>
      </c>
      <c r="F229" s="118">
        <f t="shared" si="27"/>
        <v>3009</v>
      </c>
      <c r="G229" s="118">
        <f t="shared" si="28"/>
        <v>3066</v>
      </c>
      <c r="H229" s="111">
        <f t="shared" si="30"/>
        <v>0.108</v>
      </c>
      <c r="I229" s="118">
        <f t="shared" si="31"/>
        <v>0.49</v>
      </c>
      <c r="J229" s="118">
        <f t="shared" si="32"/>
        <v>0.20568533633549113</v>
      </c>
      <c r="K229" s="122">
        <f t="shared" si="33"/>
        <v>53.295000000000002</v>
      </c>
      <c r="M229" s="118" t="str">
        <f t="shared" si="34"/>
        <v>R45S5</v>
      </c>
      <c r="N229" t="s">
        <v>223</v>
      </c>
      <c r="O229">
        <v>5</v>
      </c>
      <c r="P229">
        <v>3200</v>
      </c>
      <c r="Q229">
        <v>3260</v>
      </c>
      <c r="R229">
        <v>0.128</v>
      </c>
      <c r="T229">
        <v>0.20523400191021968</v>
      </c>
      <c r="U229">
        <v>52.35</v>
      </c>
      <c r="V229" s="34" t="s">
        <v>78</v>
      </c>
      <c r="W229" s="14">
        <v>5</v>
      </c>
      <c r="X229" s="122">
        <f t="shared" si="35"/>
        <v>49</v>
      </c>
      <c r="Y229" s="111">
        <v>0.108</v>
      </c>
      <c r="Z229">
        <v>0.49</v>
      </c>
      <c r="AA229">
        <v>0.20568533633549113</v>
      </c>
      <c r="AB229" s="124">
        <v>0.51242666666666659</v>
      </c>
      <c r="AC229" s="124">
        <v>10140.162849197861</v>
      </c>
      <c r="AD229" s="124">
        <v>6476.2167374331602</v>
      </c>
      <c r="AE229" s="124">
        <v>4.0670176470588224</v>
      </c>
      <c r="AF229" s="124">
        <v>1235.7231165775399</v>
      </c>
      <c r="AG229" s="124">
        <v>9.688221666666666E-2</v>
      </c>
    </row>
    <row r="230" spans="1:33" x14ac:dyDescent="0.35">
      <c r="A230" s="34" t="s">
        <v>78</v>
      </c>
      <c r="B230" s="14">
        <v>5</v>
      </c>
      <c r="C230" s="8" t="s">
        <v>44</v>
      </c>
      <c r="D230" s="14">
        <v>2</v>
      </c>
      <c r="E230" s="118" t="str">
        <f t="shared" si="29"/>
        <v>R66S5</v>
      </c>
      <c r="F230" s="118">
        <f t="shared" si="27"/>
        <v>3009</v>
      </c>
      <c r="G230" s="118">
        <f t="shared" si="28"/>
        <v>3066</v>
      </c>
      <c r="H230" s="111">
        <f t="shared" si="30"/>
        <v>0.108</v>
      </c>
      <c r="I230" s="118">
        <f t="shared" si="31"/>
        <v>0.49</v>
      </c>
      <c r="J230" s="118">
        <f t="shared" si="32"/>
        <v>0.20568533633549113</v>
      </c>
      <c r="K230" s="122">
        <f t="shared" si="33"/>
        <v>53.295000000000002</v>
      </c>
      <c r="M230" s="118" t="str">
        <f t="shared" si="34"/>
        <v>R45S6</v>
      </c>
      <c r="N230" t="s">
        <v>223</v>
      </c>
      <c r="O230">
        <v>6</v>
      </c>
      <c r="P230">
        <v>3123</v>
      </c>
      <c r="Q230">
        <v>3188</v>
      </c>
      <c r="R230">
        <v>0.14299999999999999</v>
      </c>
      <c r="T230">
        <v>0.25214075229675853</v>
      </c>
      <c r="U230">
        <v>57.69</v>
      </c>
      <c r="V230" s="34" t="s">
        <v>78</v>
      </c>
      <c r="W230" s="14">
        <v>5</v>
      </c>
      <c r="X230" s="122">
        <f t="shared" si="35"/>
        <v>49</v>
      </c>
      <c r="Y230" s="111">
        <v>0.108</v>
      </c>
      <c r="Z230">
        <v>0.49</v>
      </c>
      <c r="AA230">
        <v>0.20568533633549113</v>
      </c>
      <c r="AB230" s="124">
        <v>0.51242666666666659</v>
      </c>
      <c r="AC230" s="124">
        <v>10140.162849197861</v>
      </c>
      <c r="AD230" s="124">
        <v>6476.2167374331602</v>
      </c>
      <c r="AE230" s="124">
        <v>4.0670176470588224</v>
      </c>
      <c r="AF230" s="124">
        <v>1235.7231165775399</v>
      </c>
      <c r="AG230" s="124">
        <v>9.688221666666666E-2</v>
      </c>
    </row>
    <row r="231" spans="1:33" x14ac:dyDescent="0.35">
      <c r="A231" s="34" t="s">
        <v>78</v>
      </c>
      <c r="B231" s="14">
        <v>5</v>
      </c>
      <c r="C231" s="8" t="s">
        <v>44</v>
      </c>
      <c r="D231" s="14">
        <v>3</v>
      </c>
      <c r="E231" s="118" t="str">
        <f t="shared" si="29"/>
        <v>R66S5</v>
      </c>
      <c r="F231" s="118">
        <f t="shared" si="27"/>
        <v>3009</v>
      </c>
      <c r="G231" s="118">
        <f t="shared" si="28"/>
        <v>3066</v>
      </c>
      <c r="H231" s="111">
        <f t="shared" si="30"/>
        <v>0.108</v>
      </c>
      <c r="I231" s="118">
        <f t="shared" si="31"/>
        <v>0.49</v>
      </c>
      <c r="J231" s="118">
        <f t="shared" si="32"/>
        <v>0.20568533633549113</v>
      </c>
      <c r="K231" s="122">
        <f t="shared" si="33"/>
        <v>53.295000000000002</v>
      </c>
      <c r="M231" s="118" t="str">
        <f t="shared" si="34"/>
        <v>R45S7</v>
      </c>
      <c r="N231" t="s">
        <v>223</v>
      </c>
      <c r="O231">
        <v>7</v>
      </c>
      <c r="P231">
        <v>3030</v>
      </c>
      <c r="Q231">
        <v>3100</v>
      </c>
      <c r="R231">
        <v>0.13500000000000001</v>
      </c>
      <c r="T231">
        <v>0.21392441034384768</v>
      </c>
      <c r="U231">
        <v>35.19</v>
      </c>
      <c r="V231" s="34" t="s">
        <v>78</v>
      </c>
      <c r="W231" s="14">
        <v>5</v>
      </c>
      <c r="X231" s="122">
        <f t="shared" si="35"/>
        <v>49</v>
      </c>
      <c r="Y231" s="111">
        <v>0.108</v>
      </c>
      <c r="Z231">
        <v>0.49</v>
      </c>
      <c r="AA231">
        <v>0.20568533633549113</v>
      </c>
      <c r="AB231" s="124">
        <v>0.51242666666666659</v>
      </c>
      <c r="AC231" s="124">
        <v>10140.162849197861</v>
      </c>
      <c r="AD231" s="124">
        <v>6476.2167374331602</v>
      </c>
      <c r="AE231" s="124">
        <v>4.0670176470588224</v>
      </c>
      <c r="AF231" s="124">
        <v>1235.7231165775399</v>
      </c>
      <c r="AG231" s="124">
        <v>9.688221666666666E-2</v>
      </c>
    </row>
    <row r="232" spans="1:33" x14ac:dyDescent="0.35">
      <c r="A232" s="34" t="s">
        <v>78</v>
      </c>
      <c r="B232" s="14">
        <v>4</v>
      </c>
      <c r="C232" s="8" t="s">
        <v>44</v>
      </c>
      <c r="D232" s="14">
        <v>1</v>
      </c>
      <c r="E232" s="118" t="str">
        <f t="shared" si="29"/>
        <v>R66S4</v>
      </c>
      <c r="F232" s="118">
        <f t="shared" si="27"/>
        <v>3083</v>
      </c>
      <c r="G232" s="118">
        <f t="shared" si="28"/>
        <v>3230</v>
      </c>
      <c r="H232" s="111">
        <f t="shared" si="30"/>
        <v>7.3999999999999996E-2</v>
      </c>
      <c r="I232" s="118">
        <f t="shared" si="31"/>
        <v>0.66100000000000003</v>
      </c>
      <c r="J232" s="118">
        <f t="shared" si="32"/>
        <v>8.7413879289735069E-2</v>
      </c>
      <c r="K232" s="122">
        <f t="shared" si="33"/>
        <v>46.011000000000003</v>
      </c>
      <c r="M232" s="118" t="str">
        <f t="shared" si="34"/>
        <v>R45S8</v>
      </c>
      <c r="N232" t="s">
        <v>223</v>
      </c>
      <c r="O232">
        <v>8</v>
      </c>
      <c r="P232">
        <v>2951</v>
      </c>
      <c r="Q232">
        <v>3010</v>
      </c>
      <c r="R232">
        <v>0.156</v>
      </c>
      <c r="T232">
        <v>0.27958883994126282</v>
      </c>
      <c r="U232">
        <v>47.67</v>
      </c>
      <c r="V232" s="34" t="s">
        <v>78</v>
      </c>
      <c r="W232" s="14">
        <v>4</v>
      </c>
      <c r="X232" s="122">
        <f t="shared" si="35"/>
        <v>66.100000000000009</v>
      </c>
      <c r="Y232" s="111">
        <v>7.3999999999999996E-2</v>
      </c>
      <c r="Z232">
        <v>0.66100000000000003</v>
      </c>
      <c r="AA232">
        <v>8.7413879289735069E-2</v>
      </c>
      <c r="AB232" s="124">
        <v>0.74592073170731699</v>
      </c>
      <c r="AC232" s="124">
        <v>10600.29390931677</v>
      </c>
      <c r="AD232" s="124">
        <v>6875.2424964803286</v>
      </c>
      <c r="AE232" s="124">
        <v>4.9840128364389242</v>
      </c>
      <c r="AF232" s="124">
        <v>2417.8878461697732</v>
      </c>
      <c r="AG232" s="124">
        <v>5.081509756097561E-2</v>
      </c>
    </row>
    <row r="233" spans="1:33" x14ac:dyDescent="0.35">
      <c r="A233" s="34" t="s">
        <v>78</v>
      </c>
      <c r="B233" s="14">
        <v>4</v>
      </c>
      <c r="C233" s="8" t="s">
        <v>44</v>
      </c>
      <c r="D233" s="14">
        <v>2</v>
      </c>
      <c r="E233" s="118" t="str">
        <f t="shared" si="29"/>
        <v>R66S4</v>
      </c>
      <c r="F233" s="118">
        <f t="shared" si="27"/>
        <v>3083</v>
      </c>
      <c r="G233" s="118">
        <f t="shared" si="28"/>
        <v>3230</v>
      </c>
      <c r="H233" s="111">
        <f t="shared" si="30"/>
        <v>7.3999999999999996E-2</v>
      </c>
      <c r="I233" s="118">
        <f t="shared" si="31"/>
        <v>0.66100000000000003</v>
      </c>
      <c r="J233" s="118">
        <f t="shared" si="32"/>
        <v>8.7413879289735069E-2</v>
      </c>
      <c r="K233" s="122">
        <f t="shared" si="33"/>
        <v>46.011000000000003</v>
      </c>
      <c r="M233" s="118" t="str">
        <f t="shared" si="34"/>
        <v>R50S6</v>
      </c>
      <c r="N233" t="s">
        <v>224</v>
      </c>
      <c r="O233">
        <v>6</v>
      </c>
      <c r="P233">
        <v>3255</v>
      </c>
      <c r="Q233">
        <v>3295</v>
      </c>
      <c r="R233">
        <v>0.107</v>
      </c>
      <c r="S233">
        <v>0.505</v>
      </c>
      <c r="T233">
        <v>0.16144450345193842</v>
      </c>
      <c r="U233">
        <v>18.829999999999998</v>
      </c>
      <c r="V233" s="34" t="s">
        <v>78</v>
      </c>
      <c r="W233" s="14">
        <v>4</v>
      </c>
      <c r="X233" s="122">
        <f t="shared" si="35"/>
        <v>66.100000000000009</v>
      </c>
      <c r="Y233" s="111">
        <v>7.3999999999999996E-2</v>
      </c>
      <c r="Z233">
        <v>0.66100000000000003</v>
      </c>
      <c r="AA233">
        <v>8.7413879289735069E-2</v>
      </c>
      <c r="AB233" s="124">
        <v>0.74592073170731699</v>
      </c>
      <c r="AC233" s="124">
        <v>10600.29390931677</v>
      </c>
      <c r="AD233" s="124">
        <v>6875.2424964803286</v>
      </c>
      <c r="AE233" s="124">
        <v>4.9840128364389242</v>
      </c>
      <c r="AF233" s="124">
        <v>2417.8878461697732</v>
      </c>
      <c r="AG233" s="124">
        <v>5.081509756097561E-2</v>
      </c>
    </row>
    <row r="234" spans="1:33" x14ac:dyDescent="0.35">
      <c r="A234" s="34" t="s">
        <v>78</v>
      </c>
      <c r="B234" s="14">
        <v>4</v>
      </c>
      <c r="C234" s="8" t="s">
        <v>44</v>
      </c>
      <c r="D234" s="14">
        <v>3</v>
      </c>
      <c r="E234" s="118" t="str">
        <f t="shared" si="29"/>
        <v>R66S4</v>
      </c>
      <c r="F234" s="118">
        <f t="shared" si="27"/>
        <v>3083</v>
      </c>
      <c r="G234" s="118">
        <f t="shared" si="28"/>
        <v>3230</v>
      </c>
      <c r="H234" s="111">
        <f t="shared" si="30"/>
        <v>7.3999999999999996E-2</v>
      </c>
      <c r="I234" s="118">
        <f t="shared" si="31"/>
        <v>0.66100000000000003</v>
      </c>
      <c r="J234" s="118">
        <f t="shared" si="32"/>
        <v>8.7413879289735069E-2</v>
      </c>
      <c r="K234" s="122">
        <f t="shared" si="33"/>
        <v>46.011000000000003</v>
      </c>
      <c r="M234" s="118" t="str">
        <f t="shared" si="34"/>
        <v>R50S5</v>
      </c>
      <c r="N234" t="s">
        <v>224</v>
      </c>
      <c r="O234">
        <v>5</v>
      </c>
      <c r="P234">
        <v>3300</v>
      </c>
      <c r="Q234">
        <v>3350</v>
      </c>
      <c r="R234">
        <v>0.108</v>
      </c>
      <c r="S234">
        <v>0.49399999999999999</v>
      </c>
      <c r="T234">
        <v>0.16935240963855425</v>
      </c>
      <c r="U234">
        <v>13.28</v>
      </c>
      <c r="V234" s="34" t="s">
        <v>78</v>
      </c>
      <c r="W234" s="14">
        <v>4</v>
      </c>
      <c r="X234" s="122">
        <f t="shared" si="35"/>
        <v>66.100000000000009</v>
      </c>
      <c r="Y234" s="111">
        <v>7.3999999999999996E-2</v>
      </c>
      <c r="Z234">
        <v>0.66100000000000003</v>
      </c>
      <c r="AA234">
        <v>8.7413879289735069E-2</v>
      </c>
      <c r="AB234" s="124">
        <v>0.74592073170731699</v>
      </c>
      <c r="AC234" s="124">
        <v>10600.29390931677</v>
      </c>
      <c r="AD234" s="124">
        <v>6875.2424964803286</v>
      </c>
      <c r="AE234" s="124">
        <v>4.9840128364389242</v>
      </c>
      <c r="AF234" s="124">
        <v>2417.8878461697732</v>
      </c>
      <c r="AG234" s="124">
        <v>5.081509756097561E-2</v>
      </c>
    </row>
    <row r="235" spans="1:33" x14ac:dyDescent="0.35">
      <c r="A235" s="34" t="s">
        <v>78</v>
      </c>
      <c r="B235" s="14">
        <v>4</v>
      </c>
      <c r="C235" s="8" t="s">
        <v>44</v>
      </c>
      <c r="D235" s="14">
        <v>4</v>
      </c>
      <c r="E235" s="118" t="str">
        <f t="shared" si="29"/>
        <v>R66S4</v>
      </c>
      <c r="F235" s="118">
        <f t="shared" si="27"/>
        <v>3083</v>
      </c>
      <c r="G235" s="118">
        <f t="shared" si="28"/>
        <v>3230</v>
      </c>
      <c r="H235" s="111">
        <f t="shared" si="30"/>
        <v>7.3999999999999996E-2</v>
      </c>
      <c r="I235" s="118">
        <f t="shared" si="31"/>
        <v>0.66100000000000003</v>
      </c>
      <c r="J235" s="118">
        <f t="shared" si="32"/>
        <v>8.7413879289735069E-2</v>
      </c>
      <c r="K235" s="122">
        <f t="shared" si="33"/>
        <v>46.011000000000003</v>
      </c>
      <c r="M235" s="118" t="str">
        <f t="shared" si="34"/>
        <v>R50S4</v>
      </c>
      <c r="N235" t="s">
        <v>224</v>
      </c>
      <c r="O235">
        <v>4</v>
      </c>
      <c r="P235">
        <v>3370</v>
      </c>
      <c r="Q235">
        <v>3480</v>
      </c>
      <c r="R235">
        <v>0.124</v>
      </c>
      <c r="S235">
        <v>0.443</v>
      </c>
      <c r="T235">
        <v>0.20821036700718881</v>
      </c>
      <c r="U235">
        <v>26.43</v>
      </c>
      <c r="V235" s="34" t="s">
        <v>78</v>
      </c>
      <c r="W235" s="14">
        <v>4</v>
      </c>
      <c r="X235" s="122">
        <f t="shared" si="35"/>
        <v>66.100000000000009</v>
      </c>
      <c r="Y235" s="111">
        <v>7.3999999999999996E-2</v>
      </c>
      <c r="Z235">
        <v>0.66100000000000003</v>
      </c>
      <c r="AA235">
        <v>8.7413879289735069E-2</v>
      </c>
      <c r="AB235" s="124">
        <v>0.74592073170731699</v>
      </c>
      <c r="AC235" s="124">
        <v>10600.29390931677</v>
      </c>
      <c r="AD235" s="124">
        <v>6875.2424964803286</v>
      </c>
      <c r="AE235" s="124">
        <v>4.9840128364389242</v>
      </c>
      <c r="AF235" s="124">
        <v>2417.8878461697732</v>
      </c>
      <c r="AG235" s="124">
        <v>5.081509756097561E-2</v>
      </c>
    </row>
    <row r="236" spans="1:33" x14ac:dyDescent="0.35">
      <c r="A236" s="34" t="s">
        <v>78</v>
      </c>
      <c r="B236" s="14">
        <v>3</v>
      </c>
      <c r="C236" s="8" t="s">
        <v>44</v>
      </c>
      <c r="D236" s="14">
        <v>1</v>
      </c>
      <c r="E236" s="118" t="str">
        <f t="shared" si="29"/>
        <v>R66S3</v>
      </c>
      <c r="F236" s="118">
        <f t="shared" si="27"/>
        <v>3310</v>
      </c>
      <c r="G236" s="118">
        <f t="shared" si="28"/>
        <v>3406</v>
      </c>
      <c r="H236" s="111">
        <f t="shared" si="30"/>
        <v>0.08</v>
      </c>
      <c r="I236" s="118">
        <f t="shared" si="31"/>
        <v>0.63100000000000001</v>
      </c>
      <c r="J236" s="118">
        <f t="shared" si="32"/>
        <v>8.7616585563665861E-2</v>
      </c>
      <c r="K236" s="122">
        <f t="shared" si="33"/>
        <v>39.455999999999996</v>
      </c>
      <c r="M236" s="118" t="str">
        <f t="shared" si="34"/>
        <v>R50S3</v>
      </c>
      <c r="N236" t="s">
        <v>224</v>
      </c>
      <c r="O236">
        <v>3</v>
      </c>
      <c r="P236">
        <v>3490</v>
      </c>
      <c r="Q236">
        <v>3580</v>
      </c>
      <c r="R236">
        <v>0.12</v>
      </c>
      <c r="S236">
        <v>0.46300000000000002</v>
      </c>
      <c r="T236">
        <v>0.18917571135230271</v>
      </c>
      <c r="U236">
        <v>34.090000000000003</v>
      </c>
      <c r="V236" s="34" t="s">
        <v>78</v>
      </c>
      <c r="W236" s="14">
        <v>3</v>
      </c>
      <c r="X236" s="122">
        <f t="shared" si="35"/>
        <v>63.1</v>
      </c>
      <c r="Y236" s="111">
        <v>0.08</v>
      </c>
      <c r="Z236">
        <v>0.63100000000000001</v>
      </c>
      <c r="AA236">
        <v>8.7616585563665861E-2</v>
      </c>
      <c r="AB236" s="124">
        <v>0.7254947368421053</v>
      </c>
      <c r="AC236" s="124">
        <v>11413.69008603174</v>
      </c>
      <c r="AD236" s="124">
        <v>7045.1540009523806</v>
      </c>
      <c r="AE236" s="124">
        <v>4.4071358730158758</v>
      </c>
      <c r="AF236" s="124">
        <v>2220.7985882539688</v>
      </c>
      <c r="AG236" s="124">
        <v>5.0246078947368419E-2</v>
      </c>
    </row>
    <row r="237" spans="1:33" x14ac:dyDescent="0.35">
      <c r="A237" s="34" t="s">
        <v>78</v>
      </c>
      <c r="B237" s="14">
        <v>3</v>
      </c>
      <c r="C237" s="8" t="s">
        <v>44</v>
      </c>
      <c r="D237" s="14">
        <v>2</v>
      </c>
      <c r="E237" s="118" t="str">
        <f t="shared" si="29"/>
        <v>R66S3</v>
      </c>
      <c r="F237" s="118">
        <f t="shared" si="27"/>
        <v>3310</v>
      </c>
      <c r="G237" s="118">
        <f t="shared" si="28"/>
        <v>3406</v>
      </c>
      <c r="H237" s="111">
        <f t="shared" si="30"/>
        <v>0.08</v>
      </c>
      <c r="I237" s="118">
        <f t="shared" si="31"/>
        <v>0.63100000000000001</v>
      </c>
      <c r="J237" s="118">
        <f t="shared" si="32"/>
        <v>8.7616585563665861E-2</v>
      </c>
      <c r="K237" s="122">
        <f t="shared" si="33"/>
        <v>39.455999999999996</v>
      </c>
      <c r="M237" s="118" t="str">
        <f t="shared" si="34"/>
        <v>R50S2</v>
      </c>
      <c r="N237" t="s">
        <v>224</v>
      </c>
      <c r="O237">
        <v>2</v>
      </c>
      <c r="P237">
        <v>3590</v>
      </c>
      <c r="Q237">
        <v>3670</v>
      </c>
      <c r="R237">
        <v>0.113</v>
      </c>
      <c r="S237">
        <v>0.48299999999999998</v>
      </c>
      <c r="T237">
        <v>0.17684746996723699</v>
      </c>
      <c r="U237">
        <v>27.47</v>
      </c>
      <c r="V237" s="34" t="s">
        <v>78</v>
      </c>
      <c r="W237" s="14">
        <v>3</v>
      </c>
      <c r="X237" s="122">
        <f t="shared" si="35"/>
        <v>63.1</v>
      </c>
      <c r="Y237" s="111">
        <v>0.08</v>
      </c>
      <c r="Z237">
        <v>0.63100000000000001</v>
      </c>
      <c r="AA237">
        <v>8.7616585563665861E-2</v>
      </c>
      <c r="AB237" s="124">
        <v>0.7254947368421053</v>
      </c>
      <c r="AC237" s="124">
        <v>11413.69008603174</v>
      </c>
      <c r="AD237" s="124">
        <v>7045.1540009523806</v>
      </c>
      <c r="AE237" s="124">
        <v>4.4071358730158758</v>
      </c>
      <c r="AF237" s="124">
        <v>2220.7985882539688</v>
      </c>
      <c r="AG237" s="124">
        <v>5.0246078947368419E-2</v>
      </c>
    </row>
    <row r="238" spans="1:33" x14ac:dyDescent="0.35">
      <c r="A238" s="34" t="s">
        <v>78</v>
      </c>
      <c r="B238" s="14">
        <v>3</v>
      </c>
      <c r="C238" s="8" t="s">
        <v>44</v>
      </c>
      <c r="D238" s="14">
        <v>3</v>
      </c>
      <c r="E238" s="118" t="str">
        <f t="shared" si="29"/>
        <v>R66S3</v>
      </c>
      <c r="F238" s="118">
        <f t="shared" si="27"/>
        <v>3310</v>
      </c>
      <c r="G238" s="118">
        <f t="shared" si="28"/>
        <v>3406</v>
      </c>
      <c r="H238" s="111">
        <f t="shared" si="30"/>
        <v>0.08</v>
      </c>
      <c r="I238" s="118">
        <f t="shared" si="31"/>
        <v>0.63100000000000001</v>
      </c>
      <c r="J238" s="118">
        <f t="shared" si="32"/>
        <v>8.7616585563665861E-2</v>
      </c>
      <c r="K238" s="122">
        <f t="shared" si="33"/>
        <v>39.455999999999996</v>
      </c>
      <c r="M238" s="118" t="str">
        <f t="shared" si="34"/>
        <v>R50S1</v>
      </c>
      <c r="N238" t="s">
        <v>224</v>
      </c>
      <c r="O238">
        <v>1</v>
      </c>
      <c r="P238">
        <v>3690</v>
      </c>
      <c r="Q238">
        <v>3740</v>
      </c>
      <c r="R238">
        <v>0.114</v>
      </c>
      <c r="S238">
        <v>0.47599999999999998</v>
      </c>
      <c r="T238">
        <v>0.19276507276507276</v>
      </c>
      <c r="U238">
        <v>24.05</v>
      </c>
      <c r="V238" s="34" t="s">
        <v>78</v>
      </c>
      <c r="W238" s="14">
        <v>3</v>
      </c>
      <c r="X238" s="122">
        <f t="shared" si="35"/>
        <v>63.1</v>
      </c>
      <c r="Y238" s="111">
        <v>0.08</v>
      </c>
      <c r="Z238">
        <v>0.63100000000000001</v>
      </c>
      <c r="AA238">
        <v>8.7616585563665861E-2</v>
      </c>
      <c r="AB238" s="124">
        <v>0.7254947368421053</v>
      </c>
      <c r="AC238" s="124">
        <v>11413.69008603174</v>
      </c>
      <c r="AD238" s="124">
        <v>7045.1540009523806</v>
      </c>
      <c r="AE238" s="124">
        <v>4.4071358730158758</v>
      </c>
      <c r="AF238" s="124">
        <v>2220.7985882539688</v>
      </c>
      <c r="AG238" s="124">
        <v>5.0246078947368419E-2</v>
      </c>
    </row>
    <row r="239" spans="1:33" x14ac:dyDescent="0.35">
      <c r="A239" s="34" t="s">
        <v>78</v>
      </c>
      <c r="B239" s="14">
        <v>2</v>
      </c>
      <c r="C239" s="8" t="s">
        <v>44</v>
      </c>
      <c r="D239" s="14">
        <v>1</v>
      </c>
      <c r="E239" s="118" t="str">
        <f t="shared" si="29"/>
        <v>R66S2</v>
      </c>
      <c r="F239" s="118">
        <f t="shared" si="27"/>
        <v>3409</v>
      </c>
      <c r="G239" s="118">
        <f t="shared" si="28"/>
        <v>3467</v>
      </c>
      <c r="H239" s="111">
        <f t="shared" si="30"/>
        <v>7.9000000000000001E-2</v>
      </c>
      <c r="I239" s="118">
        <f t="shared" si="31"/>
        <v>0.63400000000000001</v>
      </c>
      <c r="J239" s="118">
        <f t="shared" si="32"/>
        <v>8.8056047504948429E-2</v>
      </c>
      <c r="K239" s="122">
        <f t="shared" si="33"/>
        <v>38.396000000000001</v>
      </c>
      <c r="M239" s="118" t="str">
        <f t="shared" si="34"/>
        <v>R76S1</v>
      </c>
      <c r="N239" t="s">
        <v>225</v>
      </c>
      <c r="O239">
        <v>1</v>
      </c>
      <c r="P239">
        <v>3448</v>
      </c>
      <c r="Q239">
        <v>3474</v>
      </c>
      <c r="R239">
        <v>0.107</v>
      </c>
      <c r="T239">
        <v>0.15893862235325651</v>
      </c>
      <c r="U239">
        <v>14.923999999999999</v>
      </c>
      <c r="V239" s="34" t="s">
        <v>78</v>
      </c>
      <c r="W239" s="14">
        <v>2</v>
      </c>
      <c r="X239" s="122">
        <f t="shared" si="35"/>
        <v>63.4</v>
      </c>
      <c r="Y239" s="111">
        <v>7.9000000000000001E-2</v>
      </c>
      <c r="Z239">
        <v>0.63400000000000001</v>
      </c>
      <c r="AA239">
        <v>8.8056047504948429E-2</v>
      </c>
      <c r="AB239" s="124">
        <v>0.65780588235294135</v>
      </c>
      <c r="AC239" s="124">
        <v>11733.47881789474</v>
      </c>
      <c r="AD239" s="124">
        <v>7237.6097300000038</v>
      </c>
      <c r="AE239" s="124">
        <v>4.8997778947368431</v>
      </c>
      <c r="AF239" s="124">
        <v>1894.3233989473681</v>
      </c>
      <c r="AG239" s="124">
        <v>6.6682647058823513E-2</v>
      </c>
    </row>
    <row r="240" spans="1:33" x14ac:dyDescent="0.35">
      <c r="A240" s="34" t="s">
        <v>78</v>
      </c>
      <c r="B240" s="14">
        <v>2</v>
      </c>
      <c r="C240" s="8" t="s">
        <v>44</v>
      </c>
      <c r="D240" s="14">
        <v>2</v>
      </c>
      <c r="E240" s="118" t="str">
        <f t="shared" si="29"/>
        <v>R66S2</v>
      </c>
      <c r="F240" s="118">
        <f t="shared" si="27"/>
        <v>3409</v>
      </c>
      <c r="G240" s="118">
        <f t="shared" si="28"/>
        <v>3467</v>
      </c>
      <c r="H240" s="111">
        <f t="shared" si="30"/>
        <v>7.9000000000000001E-2</v>
      </c>
      <c r="I240" s="118">
        <f t="shared" si="31"/>
        <v>0.63400000000000001</v>
      </c>
      <c r="J240" s="118">
        <f t="shared" si="32"/>
        <v>8.8056047504948429E-2</v>
      </c>
      <c r="K240" s="122">
        <f t="shared" si="33"/>
        <v>38.396000000000001</v>
      </c>
      <c r="M240" s="118" t="str">
        <f t="shared" si="34"/>
        <v>R76S2</v>
      </c>
      <c r="N240" t="s">
        <v>225</v>
      </c>
      <c r="O240">
        <v>2</v>
      </c>
      <c r="P240">
        <v>3412</v>
      </c>
      <c r="Q240">
        <v>3444</v>
      </c>
      <c r="R240">
        <v>0.125</v>
      </c>
      <c r="T240">
        <v>0.19799868766404199</v>
      </c>
      <c r="U240">
        <v>24.384</v>
      </c>
      <c r="V240" s="34" t="s">
        <v>78</v>
      </c>
      <c r="W240" s="14">
        <v>2</v>
      </c>
      <c r="X240" s="122">
        <f t="shared" si="35"/>
        <v>63.4</v>
      </c>
      <c r="Y240" s="111">
        <v>7.9000000000000001E-2</v>
      </c>
      <c r="Z240">
        <v>0.63400000000000001</v>
      </c>
      <c r="AA240">
        <v>8.8056047504948429E-2</v>
      </c>
      <c r="AB240" s="124">
        <v>0.65780588235294135</v>
      </c>
      <c r="AC240" s="124">
        <v>11733.47881789474</v>
      </c>
      <c r="AD240" s="124">
        <v>7237.6097300000038</v>
      </c>
      <c r="AE240" s="124">
        <v>4.8997778947368431</v>
      </c>
      <c r="AF240" s="124">
        <v>1894.3233989473681</v>
      </c>
      <c r="AG240" s="124">
        <v>6.6682647058823513E-2</v>
      </c>
    </row>
    <row r="241" spans="1:33" x14ac:dyDescent="0.35">
      <c r="A241" s="34" t="s">
        <v>78</v>
      </c>
      <c r="B241" s="14">
        <v>2</v>
      </c>
      <c r="C241" s="8" t="s">
        <v>44</v>
      </c>
      <c r="D241" s="14">
        <v>3</v>
      </c>
      <c r="E241" s="118" t="str">
        <f t="shared" si="29"/>
        <v>R66S2</v>
      </c>
      <c r="F241" s="118">
        <f t="shared" si="27"/>
        <v>3409</v>
      </c>
      <c r="G241" s="118">
        <f t="shared" si="28"/>
        <v>3467</v>
      </c>
      <c r="H241" s="111">
        <f t="shared" si="30"/>
        <v>7.9000000000000001E-2</v>
      </c>
      <c r="I241" s="118">
        <f t="shared" si="31"/>
        <v>0.63400000000000001</v>
      </c>
      <c r="J241" s="118">
        <f t="shared" si="32"/>
        <v>8.8056047504948429E-2</v>
      </c>
      <c r="K241" s="122">
        <f t="shared" si="33"/>
        <v>38.396000000000001</v>
      </c>
      <c r="M241" s="118" t="str">
        <f t="shared" si="34"/>
        <v>R76S3</v>
      </c>
      <c r="N241" t="s">
        <v>225</v>
      </c>
      <c r="O241">
        <v>3</v>
      </c>
      <c r="P241">
        <v>3363</v>
      </c>
      <c r="Q241">
        <v>3394</v>
      </c>
      <c r="R241">
        <v>0.129</v>
      </c>
      <c r="T241">
        <v>0.20797272488853921</v>
      </c>
      <c r="U241">
        <v>11.439</v>
      </c>
      <c r="V241" s="34" t="s">
        <v>78</v>
      </c>
      <c r="W241" s="14">
        <v>2</v>
      </c>
      <c r="X241" s="122">
        <f t="shared" si="35"/>
        <v>63.4</v>
      </c>
      <c r="Y241" s="111">
        <v>7.9000000000000001E-2</v>
      </c>
      <c r="Z241">
        <v>0.63400000000000001</v>
      </c>
      <c r="AA241">
        <v>8.8056047504948429E-2</v>
      </c>
      <c r="AB241" s="124">
        <v>0.65780588235294135</v>
      </c>
      <c r="AC241" s="124">
        <v>11733.47881789474</v>
      </c>
      <c r="AD241" s="124">
        <v>7237.6097300000038</v>
      </c>
      <c r="AE241" s="124">
        <v>4.8997778947368431</v>
      </c>
      <c r="AF241" s="124">
        <v>1894.3233989473681</v>
      </c>
      <c r="AG241" s="124">
        <v>6.6682647058823513E-2</v>
      </c>
    </row>
    <row r="242" spans="1:33" x14ac:dyDescent="0.35">
      <c r="A242" s="34" t="s">
        <v>78</v>
      </c>
      <c r="B242" s="14">
        <v>2</v>
      </c>
      <c r="C242" s="8" t="s">
        <v>44</v>
      </c>
      <c r="D242" s="14">
        <v>4</v>
      </c>
      <c r="E242" s="118" t="str">
        <f t="shared" si="29"/>
        <v>R66S2</v>
      </c>
      <c r="F242" s="118">
        <f t="shared" si="27"/>
        <v>3409</v>
      </c>
      <c r="G242" s="118">
        <f t="shared" si="28"/>
        <v>3467</v>
      </c>
      <c r="H242" s="111">
        <f t="shared" si="30"/>
        <v>7.9000000000000001E-2</v>
      </c>
      <c r="I242" s="118">
        <f t="shared" si="31"/>
        <v>0.63400000000000001</v>
      </c>
      <c r="J242" s="118">
        <f t="shared" si="32"/>
        <v>8.8056047504948429E-2</v>
      </c>
      <c r="K242" s="122">
        <f t="shared" si="33"/>
        <v>38.396000000000001</v>
      </c>
      <c r="M242" s="118" t="str">
        <f t="shared" si="34"/>
        <v>R76S4</v>
      </c>
      <c r="N242" t="s">
        <v>225</v>
      </c>
      <c r="O242">
        <v>4</v>
      </c>
      <c r="P242">
        <v>3318</v>
      </c>
      <c r="Q242">
        <v>3348</v>
      </c>
      <c r="R242">
        <v>0.13800000000000001</v>
      </c>
      <c r="T242">
        <v>0.23727144866385375</v>
      </c>
      <c r="U242">
        <v>21.33</v>
      </c>
      <c r="V242" s="34" t="s">
        <v>78</v>
      </c>
      <c r="W242" s="14">
        <v>2</v>
      </c>
      <c r="X242" s="122">
        <f t="shared" si="35"/>
        <v>63.4</v>
      </c>
      <c r="Y242" s="111">
        <v>7.9000000000000001E-2</v>
      </c>
      <c r="Z242">
        <v>0.63400000000000001</v>
      </c>
      <c r="AA242">
        <v>8.8056047504948429E-2</v>
      </c>
      <c r="AB242" s="124">
        <v>0.65780588235294135</v>
      </c>
      <c r="AC242" s="124">
        <v>11733.47881789474</v>
      </c>
      <c r="AD242" s="124">
        <v>7237.6097300000038</v>
      </c>
      <c r="AE242" s="124">
        <v>4.8997778947368431</v>
      </c>
      <c r="AF242" s="124">
        <v>1894.3233989473681</v>
      </c>
      <c r="AG242" s="124">
        <v>6.6682647058823513E-2</v>
      </c>
    </row>
    <row r="243" spans="1:33" x14ac:dyDescent="0.35">
      <c r="A243" s="34" t="s">
        <v>78</v>
      </c>
      <c r="B243" s="14">
        <v>1</v>
      </c>
      <c r="C243" s="8" t="s">
        <v>44</v>
      </c>
      <c r="D243" s="14">
        <v>1</v>
      </c>
      <c r="E243" s="118" t="str">
        <f t="shared" si="29"/>
        <v>R66S1</v>
      </c>
      <c r="F243" s="118">
        <f t="shared" si="27"/>
        <v>3497</v>
      </c>
      <c r="G243" s="118">
        <f t="shared" si="28"/>
        <v>3548</v>
      </c>
      <c r="H243" s="111">
        <f t="shared" si="30"/>
        <v>7.5999999999999998E-2</v>
      </c>
      <c r="I243" s="118">
        <f t="shared" si="31"/>
        <v>0.66500000000000004</v>
      </c>
      <c r="J243" s="118">
        <f t="shared" si="32"/>
        <v>9.3185407758388225E-2</v>
      </c>
      <c r="K243" s="122">
        <f t="shared" si="33"/>
        <v>25.959</v>
      </c>
      <c r="M243" s="118" t="str">
        <f t="shared" si="34"/>
        <v>R76S5</v>
      </c>
      <c r="N243" t="s">
        <v>225</v>
      </c>
      <c r="O243">
        <v>5</v>
      </c>
      <c r="P243">
        <v>3271</v>
      </c>
      <c r="Q243">
        <v>3296</v>
      </c>
      <c r="R243">
        <v>0.11600000000000001</v>
      </c>
      <c r="T243">
        <v>0.18204275534441805</v>
      </c>
      <c r="U243">
        <v>21.05</v>
      </c>
      <c r="V243" s="34" t="s">
        <v>78</v>
      </c>
      <c r="W243" s="14">
        <v>1</v>
      </c>
      <c r="X243" s="122">
        <f t="shared" si="35"/>
        <v>66.5</v>
      </c>
      <c r="Y243" s="111">
        <v>7.5999999999999998E-2</v>
      </c>
      <c r="Z243">
        <v>0.66500000000000004</v>
      </c>
      <c r="AA243">
        <v>9.3185407758388225E-2</v>
      </c>
      <c r="AB243" s="124">
        <v>0.69579459459459458</v>
      </c>
      <c r="AC243" s="124">
        <v>12080.863028742509</v>
      </c>
      <c r="AD243" s="124">
        <v>7293.1386604790387</v>
      </c>
      <c r="AE243" s="124">
        <v>5.5572209580838354</v>
      </c>
      <c r="AF243" s="124">
        <v>2205.0995958083809</v>
      </c>
      <c r="AG243" s="124">
        <v>6.1216189189189182E-2</v>
      </c>
    </row>
    <row r="244" spans="1:33" x14ac:dyDescent="0.35">
      <c r="A244" s="34" t="s">
        <v>78</v>
      </c>
      <c r="B244" s="14">
        <v>1</v>
      </c>
      <c r="C244" s="8" t="s">
        <v>44</v>
      </c>
      <c r="D244" s="14">
        <v>2</v>
      </c>
      <c r="E244" s="118" t="str">
        <f t="shared" si="29"/>
        <v>R66S1</v>
      </c>
      <c r="F244" s="118">
        <f t="shared" si="27"/>
        <v>3497</v>
      </c>
      <c r="G244" s="118">
        <f t="shared" si="28"/>
        <v>3548</v>
      </c>
      <c r="H244" s="111">
        <f t="shared" si="30"/>
        <v>7.5999999999999998E-2</v>
      </c>
      <c r="I244" s="118">
        <f t="shared" si="31"/>
        <v>0.66500000000000004</v>
      </c>
      <c r="J244" s="118">
        <f t="shared" si="32"/>
        <v>9.3185407758388225E-2</v>
      </c>
      <c r="K244" s="122">
        <f t="shared" si="33"/>
        <v>25.959</v>
      </c>
      <c r="M244" s="118" t="str">
        <f t="shared" si="34"/>
        <v>R76S6</v>
      </c>
      <c r="N244" t="s">
        <v>225</v>
      </c>
      <c r="O244">
        <v>6</v>
      </c>
      <c r="P244">
        <v>3210</v>
      </c>
      <c r="Q244">
        <v>3228</v>
      </c>
      <c r="R244">
        <v>0.14799999999999999</v>
      </c>
      <c r="T244">
        <v>0.23004314994606256</v>
      </c>
      <c r="U244">
        <v>11.124000000000001</v>
      </c>
      <c r="V244" s="34" t="s">
        <v>78</v>
      </c>
      <c r="W244" s="14">
        <v>1</v>
      </c>
      <c r="X244" s="122">
        <f t="shared" si="35"/>
        <v>66.5</v>
      </c>
      <c r="Y244" s="111">
        <v>7.5999999999999998E-2</v>
      </c>
      <c r="Z244">
        <v>0.66500000000000004</v>
      </c>
      <c r="AA244">
        <v>9.3185407758388225E-2</v>
      </c>
      <c r="AB244" s="124">
        <v>0.69579459459459458</v>
      </c>
      <c r="AC244" s="124">
        <v>12080.863028742509</v>
      </c>
      <c r="AD244" s="124">
        <v>7293.1386604790387</v>
      </c>
      <c r="AE244" s="124">
        <v>5.5572209580838354</v>
      </c>
      <c r="AF244" s="124">
        <v>2205.0995958083809</v>
      </c>
      <c r="AG244" s="124">
        <v>6.1216189189189182E-2</v>
      </c>
    </row>
    <row r="245" spans="1:33" x14ac:dyDescent="0.35">
      <c r="A245" s="34" t="s">
        <v>78</v>
      </c>
      <c r="B245" s="14">
        <v>1</v>
      </c>
      <c r="C245" s="8" t="s">
        <v>44</v>
      </c>
      <c r="D245" s="14">
        <v>3</v>
      </c>
      <c r="E245" s="118" t="str">
        <f t="shared" si="29"/>
        <v>R66S1</v>
      </c>
      <c r="F245" s="118">
        <f t="shared" si="27"/>
        <v>3497</v>
      </c>
      <c r="G245" s="118">
        <f t="shared" si="28"/>
        <v>3548</v>
      </c>
      <c r="H245" s="111">
        <f t="shared" si="30"/>
        <v>7.5999999999999998E-2</v>
      </c>
      <c r="I245" s="118">
        <f t="shared" si="31"/>
        <v>0.66500000000000004</v>
      </c>
      <c r="J245" s="118">
        <f t="shared" si="32"/>
        <v>9.3185407758388225E-2</v>
      </c>
      <c r="K245" s="122">
        <f t="shared" si="33"/>
        <v>25.959</v>
      </c>
      <c r="M245" s="118" t="str">
        <f t="shared" si="34"/>
        <v>R76S7</v>
      </c>
      <c r="N245" t="s">
        <v>225</v>
      </c>
      <c r="O245">
        <v>7</v>
      </c>
      <c r="P245">
        <v>3157</v>
      </c>
      <c r="Q245">
        <v>3181</v>
      </c>
      <c r="R245">
        <v>0.13600000000000001</v>
      </c>
      <c r="T245">
        <v>0.1709104938271605</v>
      </c>
      <c r="U245">
        <v>10.368</v>
      </c>
      <c r="V245" s="34" t="s">
        <v>78</v>
      </c>
      <c r="W245" s="14">
        <v>1</v>
      </c>
      <c r="X245" s="122">
        <f t="shared" si="35"/>
        <v>66.5</v>
      </c>
      <c r="Y245" s="111">
        <v>7.5999999999999998E-2</v>
      </c>
      <c r="Z245">
        <v>0.66500000000000004</v>
      </c>
      <c r="AA245">
        <v>9.3185407758388225E-2</v>
      </c>
      <c r="AB245" s="124">
        <v>0.69579459459459458</v>
      </c>
      <c r="AC245" s="124">
        <v>12080.863028742509</v>
      </c>
      <c r="AD245" s="124">
        <v>7293.1386604790387</v>
      </c>
      <c r="AE245" s="124">
        <v>5.5572209580838354</v>
      </c>
      <c r="AF245" s="124">
        <v>2205.0995958083809</v>
      </c>
      <c r="AG245" s="124">
        <v>6.1216189189189182E-2</v>
      </c>
    </row>
    <row r="246" spans="1:33" x14ac:dyDescent="0.35">
      <c r="A246" s="34" t="s">
        <v>79</v>
      </c>
      <c r="B246" s="14">
        <v>8</v>
      </c>
      <c r="C246" s="8" t="s">
        <v>46</v>
      </c>
      <c r="D246" s="14">
        <v>1</v>
      </c>
      <c r="E246" s="118" t="str">
        <f t="shared" si="29"/>
        <v>R67S8</v>
      </c>
      <c r="F246" s="118">
        <f t="shared" si="27"/>
        <v>2930</v>
      </c>
      <c r="G246" s="118">
        <f t="shared" si="28"/>
        <v>2973</v>
      </c>
      <c r="H246" s="111">
        <f t="shared" si="30"/>
        <v>8.5000000000000006E-2</v>
      </c>
      <c r="I246" s="118">
        <f t="shared" si="31"/>
        <v>0.75700000000000001</v>
      </c>
      <c r="J246" s="118">
        <f t="shared" si="32"/>
        <v>0.18639811140690138</v>
      </c>
      <c r="K246" s="122">
        <f t="shared" si="33"/>
        <v>19.909000000000002</v>
      </c>
      <c r="M246" s="118" t="str">
        <f t="shared" si="34"/>
        <v>R76S8</v>
      </c>
      <c r="N246" t="s">
        <v>225</v>
      </c>
      <c r="O246">
        <v>8</v>
      </c>
      <c r="P246">
        <v>3108</v>
      </c>
      <c r="Q246">
        <v>3145</v>
      </c>
      <c r="R246">
        <v>0.127</v>
      </c>
      <c r="T246">
        <v>0.18543667634576727</v>
      </c>
      <c r="U246">
        <v>22.384999999999998</v>
      </c>
      <c r="V246" s="34" t="s">
        <v>79</v>
      </c>
      <c r="W246" s="14">
        <v>8</v>
      </c>
      <c r="X246" s="122">
        <f t="shared" si="35"/>
        <v>75.7</v>
      </c>
      <c r="Y246" s="111">
        <v>8.5000000000000006E-2</v>
      </c>
      <c r="Z246">
        <v>0.75700000000000001</v>
      </c>
      <c r="AA246">
        <v>0.18639811140690138</v>
      </c>
      <c r="AB246" s="124">
        <v>0.74289444444444419</v>
      </c>
      <c r="AC246" s="124">
        <v>9389.2170134751723</v>
      </c>
      <c r="AD246" s="124">
        <v>6273.2527482269497</v>
      </c>
      <c r="AE246" s="124">
        <v>2.535600709219858</v>
      </c>
      <c r="AF246" s="124">
        <v>2156.1999347517708</v>
      </c>
      <c r="AG246" s="124">
        <v>6.3854238888888901E-2</v>
      </c>
    </row>
    <row r="247" spans="1:33" x14ac:dyDescent="0.35">
      <c r="A247" s="34" t="s">
        <v>79</v>
      </c>
      <c r="B247" s="14">
        <v>8</v>
      </c>
      <c r="C247" s="8" t="s">
        <v>46</v>
      </c>
      <c r="D247" s="14">
        <v>2</v>
      </c>
      <c r="E247" s="118" t="str">
        <f t="shared" si="29"/>
        <v>R67S8</v>
      </c>
      <c r="F247" s="118">
        <f t="shared" si="27"/>
        <v>2930</v>
      </c>
      <c r="G247" s="118">
        <f t="shared" si="28"/>
        <v>2973</v>
      </c>
      <c r="H247" s="111">
        <f t="shared" si="30"/>
        <v>8.5000000000000006E-2</v>
      </c>
      <c r="I247" s="118">
        <f t="shared" si="31"/>
        <v>0.75700000000000001</v>
      </c>
      <c r="J247" s="118">
        <f t="shared" si="32"/>
        <v>0.18639811140690138</v>
      </c>
      <c r="K247" s="122">
        <f t="shared" si="33"/>
        <v>19.909000000000002</v>
      </c>
      <c r="M247" s="118" t="str">
        <f t="shared" si="34"/>
        <v>R77S5</v>
      </c>
      <c r="N247" t="s">
        <v>226</v>
      </c>
      <c r="O247">
        <v>5</v>
      </c>
      <c r="P247">
        <v>3101</v>
      </c>
      <c r="Q247">
        <v>3118</v>
      </c>
      <c r="R247">
        <v>0.104</v>
      </c>
      <c r="T247">
        <v>0.15126050420168066</v>
      </c>
      <c r="U247">
        <v>16.541</v>
      </c>
      <c r="V247" s="34" t="s">
        <v>79</v>
      </c>
      <c r="W247" s="14">
        <v>8</v>
      </c>
      <c r="X247" s="122">
        <f t="shared" si="35"/>
        <v>75.7</v>
      </c>
      <c r="Y247" s="111">
        <v>8.5000000000000006E-2</v>
      </c>
      <c r="Z247">
        <v>0.75700000000000001</v>
      </c>
      <c r="AA247">
        <v>0.18639811140690138</v>
      </c>
      <c r="AB247" s="124">
        <v>0.74289444444444419</v>
      </c>
      <c r="AC247" s="124">
        <v>9389.2170134751723</v>
      </c>
      <c r="AD247" s="124">
        <v>6273.2527482269497</v>
      </c>
      <c r="AE247" s="124">
        <v>2.535600709219858</v>
      </c>
      <c r="AF247" s="124">
        <v>2156.1999347517708</v>
      </c>
      <c r="AG247" s="124">
        <v>6.3854238888888901E-2</v>
      </c>
    </row>
    <row r="248" spans="1:33" x14ac:dyDescent="0.35">
      <c r="A248" s="34" t="s">
        <v>79</v>
      </c>
      <c r="B248" s="14">
        <v>8</v>
      </c>
      <c r="C248" s="8" t="s">
        <v>46</v>
      </c>
      <c r="D248" s="14">
        <v>3</v>
      </c>
      <c r="E248" s="118" t="str">
        <f t="shared" si="29"/>
        <v>R67S8</v>
      </c>
      <c r="F248" s="118">
        <f t="shared" si="27"/>
        <v>2930</v>
      </c>
      <c r="G248" s="118">
        <f t="shared" si="28"/>
        <v>2973</v>
      </c>
      <c r="H248" s="111">
        <f t="shared" si="30"/>
        <v>8.5000000000000006E-2</v>
      </c>
      <c r="I248" s="118">
        <f t="shared" si="31"/>
        <v>0.75700000000000001</v>
      </c>
      <c r="J248" s="118">
        <f t="shared" si="32"/>
        <v>0.18639811140690138</v>
      </c>
      <c r="K248" s="122">
        <f t="shared" si="33"/>
        <v>19.909000000000002</v>
      </c>
      <c r="M248" s="118" t="str">
        <f t="shared" si="34"/>
        <v>R77S4</v>
      </c>
      <c r="N248" t="s">
        <v>226</v>
      </c>
      <c r="O248">
        <v>4</v>
      </c>
      <c r="P248">
        <v>3125</v>
      </c>
      <c r="Q248">
        <v>3153</v>
      </c>
      <c r="R248">
        <v>0.11700000000000001</v>
      </c>
      <c r="T248">
        <v>0.15904460040751642</v>
      </c>
      <c r="U248">
        <v>17.667999999999999</v>
      </c>
      <c r="V248" s="34" t="s">
        <v>79</v>
      </c>
      <c r="W248" s="14">
        <v>8</v>
      </c>
      <c r="X248" s="122">
        <f t="shared" si="35"/>
        <v>75.7</v>
      </c>
      <c r="Y248" s="111">
        <v>8.5000000000000006E-2</v>
      </c>
      <c r="Z248">
        <v>0.75700000000000001</v>
      </c>
      <c r="AA248">
        <v>0.18639811140690138</v>
      </c>
      <c r="AB248" s="124">
        <v>0.74289444444444419</v>
      </c>
      <c r="AC248" s="124">
        <v>9389.2170134751723</v>
      </c>
      <c r="AD248" s="124">
        <v>6273.2527482269497</v>
      </c>
      <c r="AE248" s="124">
        <v>2.535600709219858</v>
      </c>
      <c r="AF248" s="124">
        <v>2156.1999347517708</v>
      </c>
      <c r="AG248" s="124">
        <v>6.3854238888888901E-2</v>
      </c>
    </row>
    <row r="249" spans="1:33" x14ac:dyDescent="0.35">
      <c r="A249" s="34" t="s">
        <v>79</v>
      </c>
      <c r="B249" s="14">
        <v>7</v>
      </c>
      <c r="C249" s="8" t="s">
        <v>45</v>
      </c>
      <c r="D249" s="14">
        <v>1</v>
      </c>
      <c r="E249" s="118" t="str">
        <f t="shared" si="29"/>
        <v>R67S7</v>
      </c>
      <c r="F249" s="118">
        <f t="shared" si="27"/>
        <v>2972</v>
      </c>
      <c r="G249" s="118">
        <f t="shared" si="28"/>
        <v>3010</v>
      </c>
      <c r="H249" s="111">
        <f t="shared" si="30"/>
        <v>8.2000000000000003E-2</v>
      </c>
      <c r="I249" s="118">
        <f t="shared" si="31"/>
        <v>0.625</v>
      </c>
      <c r="J249" s="118">
        <f t="shared" si="32"/>
        <v>0.10860915174534275</v>
      </c>
      <c r="K249" s="122">
        <f t="shared" si="33"/>
        <v>33.173999999999999</v>
      </c>
      <c r="M249" s="118" t="str">
        <f t="shared" si="34"/>
        <v>R77S3</v>
      </c>
      <c r="N249" t="s">
        <v>226</v>
      </c>
      <c r="O249">
        <v>3</v>
      </c>
      <c r="P249">
        <v>3180</v>
      </c>
      <c r="Q249">
        <v>3212</v>
      </c>
      <c r="R249">
        <v>0.122</v>
      </c>
      <c r="T249">
        <v>0.17688789868667915</v>
      </c>
      <c r="U249">
        <v>17.056000000000001</v>
      </c>
      <c r="V249" s="34" t="s">
        <v>79</v>
      </c>
      <c r="W249" s="14">
        <v>7</v>
      </c>
      <c r="X249" s="122">
        <f t="shared" si="35"/>
        <v>62.5</v>
      </c>
      <c r="Y249" s="111">
        <v>8.2000000000000003E-2</v>
      </c>
      <c r="Z249">
        <v>0.625</v>
      </c>
      <c r="AA249">
        <v>0.10860915174534275</v>
      </c>
      <c r="AB249" s="124">
        <v>0.64998947368421067</v>
      </c>
      <c r="AC249" s="124">
        <v>9540.3303295999976</v>
      </c>
      <c r="AD249" s="124">
        <v>6368.0909591999998</v>
      </c>
      <c r="AE249" s="124">
        <v>4.3302264000000017</v>
      </c>
      <c r="AF249" s="124">
        <v>1902.9489576000001</v>
      </c>
      <c r="AG249" s="124">
        <v>5.3955771052631579E-2</v>
      </c>
    </row>
    <row r="250" spans="1:33" x14ac:dyDescent="0.35">
      <c r="A250" s="34" t="s">
        <v>79</v>
      </c>
      <c r="B250" s="14">
        <v>7</v>
      </c>
      <c r="C250" s="8" t="s">
        <v>45</v>
      </c>
      <c r="D250" s="14">
        <v>2</v>
      </c>
      <c r="E250" s="118" t="str">
        <f t="shared" si="29"/>
        <v>R67S7</v>
      </c>
      <c r="F250" s="118">
        <f t="shared" si="27"/>
        <v>2972</v>
      </c>
      <c r="G250" s="118">
        <f t="shared" si="28"/>
        <v>3010</v>
      </c>
      <c r="H250" s="111">
        <f t="shared" si="30"/>
        <v>8.2000000000000003E-2</v>
      </c>
      <c r="I250" s="118">
        <f t="shared" si="31"/>
        <v>0.625</v>
      </c>
      <c r="J250" s="118">
        <f t="shared" si="32"/>
        <v>0.10860915174534275</v>
      </c>
      <c r="K250" s="122">
        <f t="shared" si="33"/>
        <v>33.173999999999999</v>
      </c>
      <c r="M250" s="118" t="str">
        <f t="shared" si="34"/>
        <v>R77S2</v>
      </c>
      <c r="N250" t="s">
        <v>226</v>
      </c>
      <c r="O250">
        <v>2</v>
      </c>
      <c r="P250">
        <v>3290</v>
      </c>
      <c r="Q250">
        <v>3330</v>
      </c>
      <c r="R250">
        <v>0.111</v>
      </c>
      <c r="T250">
        <v>0.17055393586005829</v>
      </c>
      <c r="U250">
        <v>13.72</v>
      </c>
      <c r="V250" s="34" t="s">
        <v>79</v>
      </c>
      <c r="W250" s="14">
        <v>7</v>
      </c>
      <c r="X250" s="122">
        <f t="shared" si="35"/>
        <v>62.5</v>
      </c>
      <c r="Y250" s="111">
        <v>8.2000000000000003E-2</v>
      </c>
      <c r="Z250">
        <v>0.625</v>
      </c>
      <c r="AA250">
        <v>0.10860915174534275</v>
      </c>
      <c r="AB250" s="124">
        <v>0.64998947368421067</v>
      </c>
      <c r="AC250" s="124">
        <v>9540.3303295999976</v>
      </c>
      <c r="AD250" s="124">
        <v>6368.0909591999998</v>
      </c>
      <c r="AE250" s="124">
        <v>4.3302264000000017</v>
      </c>
      <c r="AF250" s="124">
        <v>1902.9489576000001</v>
      </c>
      <c r="AG250" s="124">
        <v>5.3955771052631579E-2</v>
      </c>
    </row>
    <row r="251" spans="1:33" x14ac:dyDescent="0.35">
      <c r="A251" s="34" t="s">
        <v>79</v>
      </c>
      <c r="B251" s="14">
        <v>7</v>
      </c>
      <c r="C251" s="8" t="s">
        <v>45</v>
      </c>
      <c r="D251" s="14">
        <v>3</v>
      </c>
      <c r="E251" s="118" t="str">
        <f t="shared" si="29"/>
        <v>R67S7</v>
      </c>
      <c r="F251" s="118">
        <f t="shared" si="27"/>
        <v>2972</v>
      </c>
      <c r="G251" s="118">
        <f t="shared" si="28"/>
        <v>3010</v>
      </c>
      <c r="H251" s="111">
        <f t="shared" si="30"/>
        <v>8.2000000000000003E-2</v>
      </c>
      <c r="I251" s="118">
        <f t="shared" si="31"/>
        <v>0.625</v>
      </c>
      <c r="J251" s="118">
        <f t="shared" si="32"/>
        <v>0.10860915174534275</v>
      </c>
      <c r="K251" s="122">
        <f t="shared" si="33"/>
        <v>33.173999999999999</v>
      </c>
      <c r="M251" s="118" t="str">
        <f t="shared" si="34"/>
        <v>R77S1</v>
      </c>
      <c r="N251" t="s">
        <v>226</v>
      </c>
      <c r="O251">
        <v>1</v>
      </c>
      <c r="P251">
        <v>3373</v>
      </c>
      <c r="Q251">
        <v>3408</v>
      </c>
      <c r="R251" t="s">
        <v>89</v>
      </c>
      <c r="T251">
        <v>0.17055393586005829</v>
      </c>
      <c r="U251">
        <v>13.860000000000001</v>
      </c>
      <c r="V251" s="34" t="s">
        <v>79</v>
      </c>
      <c r="W251" s="14">
        <v>7</v>
      </c>
      <c r="X251" s="122">
        <f t="shared" si="35"/>
        <v>62.5</v>
      </c>
      <c r="Y251" s="111">
        <v>8.2000000000000003E-2</v>
      </c>
      <c r="Z251">
        <v>0.625</v>
      </c>
      <c r="AA251">
        <v>0.10860915174534275</v>
      </c>
      <c r="AB251" s="124">
        <v>0.64998947368421067</v>
      </c>
      <c r="AC251" s="124">
        <v>9540.3303295999976</v>
      </c>
      <c r="AD251" s="124">
        <v>6368.0909591999998</v>
      </c>
      <c r="AE251" s="124">
        <v>4.3302264000000017</v>
      </c>
      <c r="AF251" s="124">
        <v>1902.9489576000001</v>
      </c>
      <c r="AG251" s="124">
        <v>5.3955771052631579E-2</v>
      </c>
    </row>
    <row r="252" spans="1:33" x14ac:dyDescent="0.35">
      <c r="A252" s="34" t="s">
        <v>79</v>
      </c>
      <c r="B252" s="14">
        <v>6</v>
      </c>
      <c r="C252" s="8" t="s">
        <v>45</v>
      </c>
      <c r="D252" s="14">
        <v>1</v>
      </c>
      <c r="E252" s="118" t="str">
        <f t="shared" si="29"/>
        <v>R67S6</v>
      </c>
      <c r="F252" s="118">
        <f t="shared" si="27"/>
        <v>3040</v>
      </c>
      <c r="G252" s="118">
        <f t="shared" si="28"/>
        <v>3149</v>
      </c>
      <c r="H252" s="111">
        <f t="shared" si="30"/>
        <v>8.5000000000000006E-2</v>
      </c>
      <c r="I252" s="118">
        <f t="shared" si="31"/>
        <v>0.60499999999999998</v>
      </c>
      <c r="J252" s="118">
        <f t="shared" si="32"/>
        <v>0.11500891030295028</v>
      </c>
      <c r="K252" s="122">
        <f t="shared" si="33"/>
        <v>30.302000000000003</v>
      </c>
      <c r="M252" s="118" t="str">
        <f t="shared" si="34"/>
        <v>R78S1</v>
      </c>
      <c r="N252" t="s">
        <v>227</v>
      </c>
      <c r="O252">
        <v>1</v>
      </c>
      <c r="P252">
        <v>3556</v>
      </c>
      <c r="Q252">
        <v>3600</v>
      </c>
      <c r="R252">
        <v>0.111</v>
      </c>
      <c r="T252">
        <v>0.2330250990752972</v>
      </c>
      <c r="U252">
        <v>22.71</v>
      </c>
      <c r="V252" s="34" t="s">
        <v>79</v>
      </c>
      <c r="W252" s="14">
        <v>6</v>
      </c>
      <c r="X252" s="122">
        <f t="shared" si="35"/>
        <v>60.5</v>
      </c>
      <c r="Y252" s="111">
        <v>8.5000000000000006E-2</v>
      </c>
      <c r="Z252">
        <v>0.60499999999999998</v>
      </c>
      <c r="AA252">
        <v>0.11500891030295028</v>
      </c>
      <c r="AB252" s="124">
        <v>0.62994736842105259</v>
      </c>
      <c r="AC252" s="124"/>
      <c r="AD252" s="124"/>
      <c r="AE252" s="124"/>
      <c r="AF252" s="124">
        <v>2422.2137882681559</v>
      </c>
      <c r="AG252" s="124">
        <v>4.8507252631578943E-2</v>
      </c>
    </row>
    <row r="253" spans="1:33" x14ac:dyDescent="0.35">
      <c r="A253" s="34" t="s">
        <v>79</v>
      </c>
      <c r="B253" s="14">
        <v>6</v>
      </c>
      <c r="C253" s="8" t="s">
        <v>45</v>
      </c>
      <c r="D253" s="14">
        <v>2</v>
      </c>
      <c r="E253" s="118" t="str">
        <f t="shared" si="29"/>
        <v>R67S6</v>
      </c>
      <c r="F253" s="118">
        <f t="shared" si="27"/>
        <v>3040</v>
      </c>
      <c r="G253" s="118">
        <f t="shared" si="28"/>
        <v>3149</v>
      </c>
      <c r="H253" s="111">
        <f t="shared" si="30"/>
        <v>8.5000000000000006E-2</v>
      </c>
      <c r="I253" s="118">
        <f t="shared" si="31"/>
        <v>0.60499999999999998</v>
      </c>
      <c r="J253" s="118">
        <f t="shared" si="32"/>
        <v>0.11500891030295028</v>
      </c>
      <c r="K253" s="122">
        <f t="shared" si="33"/>
        <v>30.302000000000003</v>
      </c>
      <c r="M253" s="118" t="str">
        <f t="shared" si="34"/>
        <v>R78S2</v>
      </c>
      <c r="N253" t="s">
        <v>227</v>
      </c>
      <c r="O253">
        <v>2</v>
      </c>
      <c r="P253">
        <v>3515</v>
      </c>
      <c r="Q253">
        <v>3552</v>
      </c>
      <c r="R253">
        <v>0.10299999999999999</v>
      </c>
      <c r="T253">
        <v>0.12377555872563005</v>
      </c>
      <c r="U253">
        <v>21.03</v>
      </c>
      <c r="V253" s="34" t="s">
        <v>79</v>
      </c>
      <c r="W253" s="14">
        <v>6</v>
      </c>
      <c r="X253" s="122">
        <f t="shared" si="35"/>
        <v>60.5</v>
      </c>
      <c r="Y253" s="111">
        <v>8.5000000000000006E-2</v>
      </c>
      <c r="Z253">
        <v>0.60499999999999998</v>
      </c>
      <c r="AA253">
        <v>0.11500891030295028</v>
      </c>
      <c r="AB253" s="124">
        <v>0.62994736842105259</v>
      </c>
      <c r="AC253" s="124"/>
      <c r="AD253" s="124"/>
      <c r="AE253" s="124"/>
      <c r="AF253" s="124">
        <v>2422.2137882681559</v>
      </c>
      <c r="AG253" s="124">
        <v>4.8507252631578943E-2</v>
      </c>
    </row>
    <row r="254" spans="1:33" x14ac:dyDescent="0.35">
      <c r="A254" s="34" t="s">
        <v>79</v>
      </c>
      <c r="B254" s="14">
        <v>6</v>
      </c>
      <c r="C254" s="8" t="s">
        <v>45</v>
      </c>
      <c r="D254" s="14">
        <v>3</v>
      </c>
      <c r="E254" s="118" t="str">
        <f t="shared" si="29"/>
        <v>R67S6</v>
      </c>
      <c r="F254" s="118">
        <f t="shared" si="27"/>
        <v>3040</v>
      </c>
      <c r="G254" s="118">
        <f t="shared" si="28"/>
        <v>3149</v>
      </c>
      <c r="H254" s="111">
        <f t="shared" si="30"/>
        <v>8.5000000000000006E-2</v>
      </c>
      <c r="I254" s="118">
        <f t="shared" si="31"/>
        <v>0.60499999999999998</v>
      </c>
      <c r="J254" s="118">
        <f t="shared" si="32"/>
        <v>0.11500891030295028</v>
      </c>
      <c r="K254" s="122">
        <f t="shared" si="33"/>
        <v>30.302000000000003</v>
      </c>
      <c r="M254" s="118" t="str">
        <f t="shared" si="34"/>
        <v>R78S4</v>
      </c>
      <c r="N254" t="s">
        <v>227</v>
      </c>
      <c r="O254">
        <v>4</v>
      </c>
      <c r="P254">
        <v>3390</v>
      </c>
      <c r="Q254">
        <v>3411</v>
      </c>
      <c r="R254">
        <v>0.11</v>
      </c>
      <c r="T254">
        <v>5.1491053677932407E-2</v>
      </c>
      <c r="U254">
        <v>20.12</v>
      </c>
      <c r="V254" s="34" t="s">
        <v>79</v>
      </c>
      <c r="W254" s="14">
        <v>6</v>
      </c>
      <c r="X254" s="122">
        <f t="shared" si="35"/>
        <v>60.5</v>
      </c>
      <c r="Y254" s="111">
        <v>8.5000000000000006E-2</v>
      </c>
      <c r="Z254">
        <v>0.60499999999999998</v>
      </c>
      <c r="AA254">
        <v>0.11500891030295028</v>
      </c>
      <c r="AB254" s="124">
        <v>0.62994736842105259</v>
      </c>
      <c r="AC254" s="124"/>
      <c r="AD254" s="124"/>
      <c r="AE254" s="124"/>
      <c r="AF254" s="124">
        <v>2422.2137882681559</v>
      </c>
      <c r="AG254" s="124">
        <v>4.8507252631578943E-2</v>
      </c>
    </row>
    <row r="255" spans="1:33" x14ac:dyDescent="0.35">
      <c r="A255" s="34" t="s">
        <v>79</v>
      </c>
      <c r="B255" s="14">
        <v>6</v>
      </c>
      <c r="C255" s="8" t="s">
        <v>45</v>
      </c>
      <c r="D255" s="14">
        <v>4</v>
      </c>
      <c r="E255" s="118" t="str">
        <f t="shared" si="29"/>
        <v>R67S6</v>
      </c>
      <c r="F255" s="118">
        <f t="shared" si="27"/>
        <v>3040</v>
      </c>
      <c r="G255" s="118">
        <f t="shared" si="28"/>
        <v>3149</v>
      </c>
      <c r="H255" s="111">
        <f t="shared" si="30"/>
        <v>8.5000000000000006E-2</v>
      </c>
      <c r="I255" s="118">
        <f t="shared" si="31"/>
        <v>0.60499999999999998</v>
      </c>
      <c r="J255" s="118">
        <f t="shared" si="32"/>
        <v>0.11500891030295028</v>
      </c>
      <c r="K255" s="122">
        <f t="shared" si="33"/>
        <v>30.302000000000003</v>
      </c>
      <c r="M255" s="118" t="str">
        <f t="shared" si="34"/>
        <v>R78S3</v>
      </c>
      <c r="N255" t="s">
        <v>227</v>
      </c>
      <c r="O255">
        <v>3</v>
      </c>
      <c r="P255">
        <v>3425</v>
      </c>
      <c r="Q255">
        <v>3462</v>
      </c>
      <c r="R255">
        <v>0.105</v>
      </c>
      <c r="T255">
        <v>0.43189269746646797</v>
      </c>
      <c r="U255">
        <v>6.71</v>
      </c>
      <c r="V255" s="34" t="s">
        <v>79</v>
      </c>
      <c r="W255" s="14">
        <v>6</v>
      </c>
      <c r="X255" s="122">
        <f t="shared" si="35"/>
        <v>60.5</v>
      </c>
      <c r="Y255" s="111">
        <v>8.5000000000000006E-2</v>
      </c>
      <c r="Z255">
        <v>0.60499999999999998</v>
      </c>
      <c r="AA255">
        <v>0.11500891030295028</v>
      </c>
      <c r="AB255" s="124">
        <v>0.62994736842105259</v>
      </c>
      <c r="AC255" s="124"/>
      <c r="AD255" s="124"/>
      <c r="AE255" s="124"/>
      <c r="AF255" s="124">
        <v>2422.2137882681559</v>
      </c>
      <c r="AG255" s="124">
        <v>4.8507252631578943E-2</v>
      </c>
    </row>
    <row r="256" spans="1:33" x14ac:dyDescent="0.35">
      <c r="A256" s="34" t="s">
        <v>79</v>
      </c>
      <c r="B256" s="14">
        <v>5</v>
      </c>
      <c r="C256" s="8" t="s">
        <v>80</v>
      </c>
      <c r="D256" s="14">
        <v>1</v>
      </c>
      <c r="E256" s="118" t="str">
        <f t="shared" si="29"/>
        <v>R67S5</v>
      </c>
      <c r="F256" s="118">
        <f t="shared" si="27"/>
        <v>3210</v>
      </c>
      <c r="G256" s="118">
        <f t="shared" si="28"/>
        <v>3260.5</v>
      </c>
      <c r="H256" s="111">
        <f t="shared" si="30"/>
        <v>8.1000000000000003E-2</v>
      </c>
      <c r="I256" s="118">
        <f t="shared" si="31"/>
        <v>0.61899999999999999</v>
      </c>
      <c r="J256" s="118">
        <f t="shared" si="32"/>
        <v>0.10952365594865676</v>
      </c>
      <c r="K256" s="122">
        <f t="shared" si="33"/>
        <v>31.006999999999998</v>
      </c>
      <c r="M256" s="118" t="str">
        <f t="shared" si="34"/>
        <v>R79S1</v>
      </c>
      <c r="N256" t="s">
        <v>228</v>
      </c>
      <c r="O256">
        <v>1</v>
      </c>
      <c r="P256">
        <v>3484</v>
      </c>
      <c r="Q256">
        <v>3526</v>
      </c>
      <c r="R256">
        <v>0.105</v>
      </c>
      <c r="T256">
        <v>0.15231910946196658</v>
      </c>
      <c r="U256">
        <v>16.170000000000002</v>
      </c>
      <c r="V256" s="34" t="s">
        <v>79</v>
      </c>
      <c r="W256" s="14">
        <v>5</v>
      </c>
      <c r="X256" s="122">
        <f t="shared" si="35"/>
        <v>61.9</v>
      </c>
      <c r="Y256" s="111">
        <v>8.1000000000000003E-2</v>
      </c>
      <c r="Z256">
        <v>0.61899999999999999</v>
      </c>
      <c r="AA256">
        <v>0.10952365594865676</v>
      </c>
      <c r="AB256" s="124">
        <v>0.63739117647058818</v>
      </c>
      <c r="AC256" s="124"/>
      <c r="AD256" s="124"/>
      <c r="AE256" s="124"/>
      <c r="AF256" s="124">
        <v>2026.592646987951</v>
      </c>
      <c r="AG256" s="124">
        <v>6.9604232352941178E-2</v>
      </c>
    </row>
    <row r="257" spans="1:33" x14ac:dyDescent="0.35">
      <c r="A257" s="34" t="s">
        <v>79</v>
      </c>
      <c r="B257" s="14">
        <v>5</v>
      </c>
      <c r="C257" s="8" t="s">
        <v>80</v>
      </c>
      <c r="D257" s="14">
        <v>2</v>
      </c>
      <c r="E257" s="118" t="str">
        <f t="shared" si="29"/>
        <v>R67S5</v>
      </c>
      <c r="F257" s="118">
        <f t="shared" si="27"/>
        <v>3210</v>
      </c>
      <c r="G257" s="118">
        <f t="shared" si="28"/>
        <v>3260.5</v>
      </c>
      <c r="H257" s="111">
        <f t="shared" si="30"/>
        <v>8.1000000000000003E-2</v>
      </c>
      <c r="I257" s="118">
        <f t="shared" si="31"/>
        <v>0.61899999999999999</v>
      </c>
      <c r="J257" s="118">
        <f t="shared" si="32"/>
        <v>0.10952365594865676</v>
      </c>
      <c r="K257" s="122">
        <f t="shared" si="33"/>
        <v>31.006999999999998</v>
      </c>
      <c r="M257" s="118" t="str">
        <f t="shared" si="34"/>
        <v>R79S2</v>
      </c>
      <c r="N257" t="s">
        <v>228</v>
      </c>
      <c r="O257">
        <v>2</v>
      </c>
      <c r="P257">
        <v>3426</v>
      </c>
      <c r="Q257">
        <v>3463</v>
      </c>
      <c r="R257">
        <v>0.13200000000000001</v>
      </c>
      <c r="T257">
        <v>0.21324829502399595</v>
      </c>
      <c r="U257">
        <v>15.836</v>
      </c>
      <c r="V257" s="34" t="s">
        <v>79</v>
      </c>
      <c r="W257" s="14">
        <v>5</v>
      </c>
      <c r="X257" s="122">
        <f t="shared" si="35"/>
        <v>61.9</v>
      </c>
      <c r="Y257" s="111">
        <v>8.1000000000000003E-2</v>
      </c>
      <c r="Z257">
        <v>0.61899999999999999</v>
      </c>
      <c r="AA257">
        <v>0.10952365594865676</v>
      </c>
      <c r="AB257" s="124">
        <v>0.63739117647058818</v>
      </c>
      <c r="AC257" s="124"/>
      <c r="AD257" s="124"/>
      <c r="AE257" s="124"/>
      <c r="AF257" s="124">
        <v>2026.592646987951</v>
      </c>
      <c r="AG257" s="124">
        <v>6.9604232352941178E-2</v>
      </c>
    </row>
    <row r="258" spans="1:33" x14ac:dyDescent="0.35">
      <c r="A258" s="34" t="s">
        <v>79</v>
      </c>
      <c r="B258" s="14">
        <v>5</v>
      </c>
      <c r="C258" s="8" t="s">
        <v>80</v>
      </c>
      <c r="D258" s="14">
        <v>3</v>
      </c>
      <c r="E258" s="118" t="str">
        <f t="shared" si="29"/>
        <v>R67S5</v>
      </c>
      <c r="F258" s="118">
        <f t="shared" ref="F258:F321" si="36">VLOOKUP(E258,$M$2:$Q$271,4,FALSE)</f>
        <v>3210</v>
      </c>
      <c r="G258" s="118">
        <f t="shared" ref="G258:G321" si="37">VLOOKUP(E258,$M$2:$Q$271,5,FALSE)</f>
        <v>3260.5</v>
      </c>
      <c r="H258" s="111">
        <f t="shared" si="30"/>
        <v>8.1000000000000003E-2</v>
      </c>
      <c r="I258" s="118">
        <f t="shared" si="31"/>
        <v>0.61899999999999999</v>
      </c>
      <c r="J258" s="118">
        <f t="shared" si="32"/>
        <v>0.10952365594865676</v>
      </c>
      <c r="K258" s="122">
        <f t="shared" si="33"/>
        <v>31.006999999999998</v>
      </c>
      <c r="M258" s="118" t="str">
        <f t="shared" si="34"/>
        <v>R79S3</v>
      </c>
      <c r="N258" t="s">
        <v>228</v>
      </c>
      <c r="O258">
        <v>3</v>
      </c>
      <c r="P258">
        <v>3384</v>
      </c>
      <c r="Q258">
        <v>3422</v>
      </c>
      <c r="R258">
        <v>0.14299999999999999</v>
      </c>
      <c r="T258">
        <v>0.2525150905432596</v>
      </c>
      <c r="U258">
        <v>18.885999999999999</v>
      </c>
      <c r="V258" s="34" t="s">
        <v>79</v>
      </c>
      <c r="W258" s="14">
        <v>5</v>
      </c>
      <c r="X258" s="122">
        <f t="shared" si="35"/>
        <v>61.9</v>
      </c>
      <c r="Y258" s="111">
        <v>8.1000000000000003E-2</v>
      </c>
      <c r="Z258">
        <v>0.61899999999999999</v>
      </c>
      <c r="AA258">
        <v>0.10952365594865676</v>
      </c>
      <c r="AB258" s="124">
        <v>0.63739117647058818</v>
      </c>
      <c r="AC258" s="124"/>
      <c r="AD258" s="124"/>
      <c r="AE258" s="124"/>
      <c r="AF258" s="124">
        <v>2026.592646987951</v>
      </c>
      <c r="AG258" s="124">
        <v>6.9604232352941178E-2</v>
      </c>
    </row>
    <row r="259" spans="1:33" x14ac:dyDescent="0.35">
      <c r="A259" s="34" t="s">
        <v>79</v>
      </c>
      <c r="B259" s="14">
        <v>4</v>
      </c>
      <c r="C259" s="8" t="s">
        <v>44</v>
      </c>
      <c r="D259" s="14">
        <v>1</v>
      </c>
      <c r="E259" s="118" t="str">
        <f t="shared" ref="E259:E322" si="38">CONCATENATE("R",RIGHT(A259,2),"S",B259)</f>
        <v>R67S4</v>
      </c>
      <c r="F259" s="118">
        <f t="shared" si="36"/>
        <v>3264.5</v>
      </c>
      <c r="G259" s="118">
        <f t="shared" si="37"/>
        <v>3324</v>
      </c>
      <c r="H259" s="111">
        <f t="shared" ref="H259:H322" si="39">VLOOKUP(E259,$M$2:$T$271,6,FALSE)</f>
        <v>7.4999999999999997E-2</v>
      </c>
      <c r="I259" s="118">
        <f t="shared" ref="I259:I322" si="40">VLOOKUP(E259,$M$2:$T$271,7,FALSE)</f>
        <v>0.65600000000000003</v>
      </c>
      <c r="J259" s="118">
        <f t="shared" ref="J259:J322" si="41">VLOOKUP(E259,$M$2:$T$271,8,FALSE)</f>
        <v>8.1206950865452571E-2</v>
      </c>
      <c r="K259" s="122">
        <f t="shared" ref="K259:K322" si="42">VLOOKUP(E259,$M$2:$U$271,9,FALSE)</f>
        <v>58.726500000000001</v>
      </c>
      <c r="M259" s="118" t="str">
        <f t="shared" ref="M259:M271" si="43">CONCATENATE("R",RIGHT(N259,2),"S",O259)</f>
        <v>R79S4</v>
      </c>
      <c r="N259" t="s">
        <v>228</v>
      </c>
      <c r="O259">
        <v>4</v>
      </c>
      <c r="P259">
        <v>3274</v>
      </c>
      <c r="Q259">
        <v>3306</v>
      </c>
      <c r="R259">
        <v>9.5000000000000001E-2</v>
      </c>
      <c r="T259">
        <v>0.1321553738317757</v>
      </c>
      <c r="U259">
        <v>6.8479999999999999</v>
      </c>
      <c r="V259" s="34" t="s">
        <v>79</v>
      </c>
      <c r="W259" s="14">
        <v>4</v>
      </c>
      <c r="X259" s="122">
        <f t="shared" ref="X259:X322" si="44">Z259*100</f>
        <v>65.600000000000009</v>
      </c>
      <c r="Y259" s="111">
        <v>7.4999999999999997E-2</v>
      </c>
      <c r="Z259">
        <v>0.65600000000000003</v>
      </c>
      <c r="AA259">
        <v>8.1206950865452571E-2</v>
      </c>
      <c r="AB259" s="124">
        <v>0.64856415094339637</v>
      </c>
      <c r="AC259" s="124">
        <v>10744.942826666669</v>
      </c>
      <c r="AD259" s="124">
        <v>6569.0774979487214</v>
      </c>
      <c r="AE259" s="124">
        <v>4.1004584615384587</v>
      </c>
      <c r="AF259" s="124">
        <v>1669.8277133333329</v>
      </c>
      <c r="AG259" s="124">
        <v>6.4330089308176089E-2</v>
      </c>
    </row>
    <row r="260" spans="1:33" x14ac:dyDescent="0.35">
      <c r="A260" s="34" t="s">
        <v>79</v>
      </c>
      <c r="B260" s="14">
        <v>4</v>
      </c>
      <c r="C260" s="8" t="s">
        <v>44</v>
      </c>
      <c r="D260" s="14">
        <v>2</v>
      </c>
      <c r="E260" s="118" t="str">
        <f t="shared" si="38"/>
        <v>R67S4</v>
      </c>
      <c r="F260" s="118">
        <f t="shared" si="36"/>
        <v>3264.5</v>
      </c>
      <c r="G260" s="118">
        <f t="shared" si="37"/>
        <v>3324</v>
      </c>
      <c r="H260" s="111">
        <f t="shared" si="39"/>
        <v>7.4999999999999997E-2</v>
      </c>
      <c r="I260" s="118">
        <f t="shared" si="40"/>
        <v>0.65600000000000003</v>
      </c>
      <c r="J260" s="118">
        <f t="shared" si="41"/>
        <v>8.1206950865452571E-2</v>
      </c>
      <c r="K260" s="122">
        <f t="shared" si="42"/>
        <v>58.726500000000001</v>
      </c>
      <c r="M260" s="118" t="str">
        <f t="shared" si="43"/>
        <v>R79S5</v>
      </c>
      <c r="N260" t="s">
        <v>228</v>
      </c>
      <c r="O260">
        <v>5</v>
      </c>
      <c r="P260">
        <v>3192</v>
      </c>
      <c r="Q260">
        <v>3257</v>
      </c>
      <c r="R260">
        <v>0.122</v>
      </c>
      <c r="T260">
        <v>0.1353268119164073</v>
      </c>
      <c r="U260">
        <v>44.98</v>
      </c>
      <c r="V260" s="34" t="s">
        <v>79</v>
      </c>
      <c r="W260" s="14">
        <v>4</v>
      </c>
      <c r="X260" s="122">
        <f t="shared" si="44"/>
        <v>65.600000000000009</v>
      </c>
      <c r="Y260" s="111">
        <v>7.4999999999999997E-2</v>
      </c>
      <c r="Z260">
        <v>0.65600000000000003</v>
      </c>
      <c r="AA260">
        <v>8.1206950865452571E-2</v>
      </c>
      <c r="AB260" s="124">
        <v>0.64856415094339637</v>
      </c>
      <c r="AC260" s="124">
        <v>10744.942826666669</v>
      </c>
      <c r="AD260" s="124">
        <v>6569.0774979487214</v>
      </c>
      <c r="AE260" s="124">
        <v>4.1004584615384587</v>
      </c>
      <c r="AF260" s="124">
        <v>1669.8277133333329</v>
      </c>
      <c r="AG260" s="124">
        <v>6.4330089308176089E-2</v>
      </c>
    </row>
    <row r="261" spans="1:33" x14ac:dyDescent="0.35">
      <c r="A261" s="34" t="s">
        <v>79</v>
      </c>
      <c r="B261" s="14">
        <v>4</v>
      </c>
      <c r="C261" s="8" t="s">
        <v>44</v>
      </c>
      <c r="D261" s="14">
        <v>3</v>
      </c>
      <c r="E261" s="118" t="str">
        <f t="shared" si="38"/>
        <v>R67S4</v>
      </c>
      <c r="F261" s="118">
        <f t="shared" si="36"/>
        <v>3264.5</v>
      </c>
      <c r="G261" s="118">
        <f t="shared" si="37"/>
        <v>3324</v>
      </c>
      <c r="H261" s="111">
        <f t="shared" si="39"/>
        <v>7.4999999999999997E-2</v>
      </c>
      <c r="I261" s="118">
        <f t="shared" si="40"/>
        <v>0.65600000000000003</v>
      </c>
      <c r="J261" s="118">
        <f t="shared" si="41"/>
        <v>8.1206950865452571E-2</v>
      </c>
      <c r="K261" s="122">
        <f t="shared" si="42"/>
        <v>58.726500000000001</v>
      </c>
      <c r="M261" s="118" t="str">
        <f t="shared" si="43"/>
        <v>R80S6</v>
      </c>
      <c r="N261" t="s">
        <v>229</v>
      </c>
      <c r="O261">
        <v>6</v>
      </c>
      <c r="P261">
        <v>3119</v>
      </c>
      <c r="Q261">
        <v>3145</v>
      </c>
      <c r="R261">
        <v>0.128</v>
      </c>
      <c r="T261">
        <v>0.15126811594202896</v>
      </c>
      <c r="U261">
        <v>14.352</v>
      </c>
      <c r="V261" s="34" t="s">
        <v>79</v>
      </c>
      <c r="W261" s="14">
        <v>4</v>
      </c>
      <c r="X261" s="122">
        <f t="shared" si="44"/>
        <v>65.600000000000009</v>
      </c>
      <c r="Y261" s="111">
        <v>7.4999999999999997E-2</v>
      </c>
      <c r="Z261">
        <v>0.65600000000000003</v>
      </c>
      <c r="AA261">
        <v>8.1206950865452571E-2</v>
      </c>
      <c r="AB261" s="124">
        <v>0.64856415094339637</v>
      </c>
      <c r="AC261" s="124">
        <v>10744.942826666669</v>
      </c>
      <c r="AD261" s="124">
        <v>6569.0774979487214</v>
      </c>
      <c r="AE261" s="124">
        <v>4.1004584615384587</v>
      </c>
      <c r="AF261" s="124">
        <v>1669.8277133333329</v>
      </c>
      <c r="AG261" s="124">
        <v>6.4330089308176089E-2</v>
      </c>
    </row>
    <row r="262" spans="1:33" x14ac:dyDescent="0.35">
      <c r="A262" s="34" t="s">
        <v>79</v>
      </c>
      <c r="B262" s="14">
        <v>4</v>
      </c>
      <c r="C262" s="8" t="s">
        <v>44</v>
      </c>
      <c r="D262" s="14">
        <v>4</v>
      </c>
      <c r="E262" s="118" t="str">
        <f t="shared" si="38"/>
        <v>R67S4</v>
      </c>
      <c r="F262" s="118">
        <f t="shared" si="36"/>
        <v>3264.5</v>
      </c>
      <c r="G262" s="118">
        <f t="shared" si="37"/>
        <v>3324</v>
      </c>
      <c r="H262" s="111">
        <f t="shared" si="39"/>
        <v>7.4999999999999997E-2</v>
      </c>
      <c r="I262" s="118">
        <f t="shared" si="40"/>
        <v>0.65600000000000003</v>
      </c>
      <c r="J262" s="118">
        <f t="shared" si="41"/>
        <v>8.1206950865452571E-2</v>
      </c>
      <c r="K262" s="122">
        <f t="shared" si="42"/>
        <v>58.726500000000001</v>
      </c>
      <c r="M262" s="118" t="str">
        <f t="shared" si="43"/>
        <v>R80S5</v>
      </c>
      <c r="N262" t="s">
        <v>229</v>
      </c>
      <c r="O262">
        <v>5</v>
      </c>
      <c r="P262">
        <v>3164</v>
      </c>
      <c r="Q262">
        <v>3218</v>
      </c>
      <c r="R262">
        <v>0.13500000000000001</v>
      </c>
      <c r="T262">
        <v>0.21157407407407405</v>
      </c>
      <c r="U262">
        <v>23.76</v>
      </c>
      <c r="V262" s="34" t="s">
        <v>79</v>
      </c>
      <c r="W262" s="14">
        <v>4</v>
      </c>
      <c r="X262" s="122">
        <f t="shared" si="44"/>
        <v>65.600000000000009</v>
      </c>
      <c r="Y262" s="111">
        <v>7.4999999999999997E-2</v>
      </c>
      <c r="Z262">
        <v>0.65600000000000003</v>
      </c>
      <c r="AA262">
        <v>8.1206950865452571E-2</v>
      </c>
      <c r="AB262" s="124">
        <v>0.64856415094339637</v>
      </c>
      <c r="AC262" s="124">
        <v>10744.942826666669</v>
      </c>
      <c r="AD262" s="124">
        <v>6569.0774979487214</v>
      </c>
      <c r="AE262" s="124">
        <v>4.1004584615384587</v>
      </c>
      <c r="AF262" s="124">
        <v>1669.8277133333329</v>
      </c>
      <c r="AG262" s="124">
        <v>6.4330089308176089E-2</v>
      </c>
    </row>
    <row r="263" spans="1:33" x14ac:dyDescent="0.35">
      <c r="A263" s="34" t="s">
        <v>79</v>
      </c>
      <c r="B263" s="14">
        <v>3</v>
      </c>
      <c r="C263" s="8" t="s">
        <v>44</v>
      </c>
      <c r="D263" s="14">
        <v>1</v>
      </c>
      <c r="E263" s="118" t="str">
        <f t="shared" si="38"/>
        <v>R67S3</v>
      </c>
      <c r="F263" s="118">
        <f t="shared" si="36"/>
        <v>3354</v>
      </c>
      <c r="G263" s="118">
        <f t="shared" si="37"/>
        <v>3451</v>
      </c>
      <c r="H263" s="111">
        <f t="shared" si="39"/>
        <v>6.6000000000000003E-2</v>
      </c>
      <c r="I263" s="118">
        <f t="shared" si="40"/>
        <v>0.71499999999999997</v>
      </c>
      <c r="J263" s="118">
        <f t="shared" si="41"/>
        <v>5.5356342447333035E-2</v>
      </c>
      <c r="K263" s="122">
        <f t="shared" si="42"/>
        <v>22.310000000000002</v>
      </c>
      <c r="M263" s="118" t="str">
        <f t="shared" si="43"/>
        <v>R80S4</v>
      </c>
      <c r="N263" t="s">
        <v>229</v>
      </c>
      <c r="O263">
        <v>4</v>
      </c>
      <c r="P263">
        <v>3228</v>
      </c>
      <c r="Q263">
        <v>3251</v>
      </c>
      <c r="R263">
        <v>0.123</v>
      </c>
      <c r="T263">
        <v>0.1926973406500633</v>
      </c>
      <c r="U263">
        <v>14.214</v>
      </c>
      <c r="V263" s="34" t="s">
        <v>79</v>
      </c>
      <c r="W263" s="14">
        <v>3</v>
      </c>
      <c r="X263" s="122">
        <f t="shared" si="44"/>
        <v>71.5</v>
      </c>
      <c r="Y263" s="111">
        <v>6.6000000000000003E-2</v>
      </c>
      <c r="Z263">
        <v>0.71499999999999997</v>
      </c>
      <c r="AA263">
        <v>5.5356342447333035E-2</v>
      </c>
      <c r="AB263" s="124">
        <v>0.71990416666666668</v>
      </c>
      <c r="AC263" s="124">
        <v>11159.47738495297</v>
      </c>
      <c r="AD263" s="124">
        <v>7101.0769758620709</v>
      </c>
      <c r="AE263" s="124">
        <v>5.7298169278996882</v>
      </c>
      <c r="AF263" s="124">
        <v>2515.108157680249</v>
      </c>
      <c r="AG263" s="124">
        <v>4.9287358333333343E-2</v>
      </c>
    </row>
    <row r="264" spans="1:33" x14ac:dyDescent="0.35">
      <c r="A264" s="34" t="s">
        <v>79</v>
      </c>
      <c r="B264" s="14">
        <v>3</v>
      </c>
      <c r="C264" s="8" t="s">
        <v>44</v>
      </c>
      <c r="D264" s="14">
        <v>2</v>
      </c>
      <c r="E264" s="118" t="str">
        <f t="shared" si="38"/>
        <v>R67S3</v>
      </c>
      <c r="F264" s="118">
        <f t="shared" si="36"/>
        <v>3354</v>
      </c>
      <c r="G264" s="118">
        <f t="shared" si="37"/>
        <v>3451</v>
      </c>
      <c r="H264" s="111">
        <f t="shared" si="39"/>
        <v>6.6000000000000003E-2</v>
      </c>
      <c r="I264" s="118">
        <f t="shared" si="40"/>
        <v>0.71499999999999997</v>
      </c>
      <c r="J264" s="118">
        <f t="shared" si="41"/>
        <v>5.5356342447333035E-2</v>
      </c>
      <c r="K264" s="122">
        <f t="shared" si="42"/>
        <v>22.310000000000002</v>
      </c>
      <c r="M264" s="118" t="str">
        <f t="shared" si="43"/>
        <v>R80S3</v>
      </c>
      <c r="N264" t="s">
        <v>229</v>
      </c>
      <c r="O264">
        <v>3</v>
      </c>
      <c r="P264">
        <v>3304</v>
      </c>
      <c r="Q264">
        <v>3331</v>
      </c>
      <c r="R264">
        <v>0.13600000000000001</v>
      </c>
      <c r="T264">
        <v>0.22472589139255808</v>
      </c>
      <c r="U264">
        <v>11.583</v>
      </c>
      <c r="V264" s="34" t="s">
        <v>79</v>
      </c>
      <c r="W264" s="14">
        <v>3</v>
      </c>
      <c r="X264" s="122">
        <f t="shared" si="44"/>
        <v>71.5</v>
      </c>
      <c r="Y264" s="111">
        <v>6.6000000000000003E-2</v>
      </c>
      <c r="Z264">
        <v>0.71499999999999997</v>
      </c>
      <c r="AA264">
        <v>5.5356342447333035E-2</v>
      </c>
      <c r="AB264" s="124">
        <v>0.71990416666666668</v>
      </c>
      <c r="AC264" s="124">
        <v>11159.47738495297</v>
      </c>
      <c r="AD264" s="124">
        <v>7101.0769758620709</v>
      </c>
      <c r="AE264" s="124">
        <v>5.7298169278996882</v>
      </c>
      <c r="AF264" s="124">
        <v>2515.108157680249</v>
      </c>
      <c r="AG264" s="124">
        <v>4.9287358333333343E-2</v>
      </c>
    </row>
    <row r="265" spans="1:33" x14ac:dyDescent="0.35">
      <c r="A265" s="34" t="s">
        <v>79</v>
      </c>
      <c r="B265" s="14">
        <v>2</v>
      </c>
      <c r="C265" s="8" t="s">
        <v>44</v>
      </c>
      <c r="D265" s="14">
        <v>1</v>
      </c>
      <c r="E265" s="118" t="str">
        <f t="shared" si="38"/>
        <v>R67S2</v>
      </c>
      <c r="F265" s="118">
        <f t="shared" si="36"/>
        <v>3473.5</v>
      </c>
      <c r="G265" s="118">
        <f t="shared" si="37"/>
        <v>3557</v>
      </c>
      <c r="H265" s="111">
        <f t="shared" si="39"/>
        <v>9.2999999999999999E-2</v>
      </c>
      <c r="I265" s="118">
        <f t="shared" si="40"/>
        <v>0.56100000000000005</v>
      </c>
      <c r="J265" s="118">
        <f t="shared" si="41"/>
        <v>9.9973965113251739E-2</v>
      </c>
      <c r="K265" s="122">
        <f t="shared" si="42"/>
        <v>23.046000000000003</v>
      </c>
      <c r="M265" s="118" t="str">
        <f t="shared" si="43"/>
        <v>R80S2</v>
      </c>
      <c r="N265" t="s">
        <v>229</v>
      </c>
      <c r="O265">
        <v>2</v>
      </c>
      <c r="P265">
        <v>3371</v>
      </c>
      <c r="Q265">
        <v>3407</v>
      </c>
      <c r="R265">
        <v>0.114</v>
      </c>
      <c r="T265">
        <v>0.17201301720130174</v>
      </c>
      <c r="U265">
        <v>17.207999999999998</v>
      </c>
      <c r="V265" s="34" t="s">
        <v>79</v>
      </c>
      <c r="W265" s="14">
        <v>2</v>
      </c>
      <c r="X265" s="122">
        <f t="shared" si="44"/>
        <v>56.100000000000009</v>
      </c>
      <c r="Y265" s="111">
        <v>9.2999999999999999E-2</v>
      </c>
      <c r="Z265">
        <v>0.56100000000000005</v>
      </c>
      <c r="AA265">
        <v>9.9973965113251739E-2</v>
      </c>
      <c r="AB265" s="124">
        <v>0.58469565217391295</v>
      </c>
      <c r="AC265" s="124">
        <v>11612.079396703301</v>
      </c>
      <c r="AD265" s="124">
        <v>7309.228213919414</v>
      </c>
      <c r="AE265" s="124">
        <v>5.563081684981686</v>
      </c>
      <c r="AF265" s="124">
        <v>2444.2101238095252</v>
      </c>
      <c r="AG265" s="124">
        <v>6.1388717391304359E-2</v>
      </c>
    </row>
    <row r="266" spans="1:33" x14ac:dyDescent="0.35">
      <c r="A266" s="34" t="s">
        <v>79</v>
      </c>
      <c r="B266" s="14">
        <v>2</v>
      </c>
      <c r="C266" s="8" t="s">
        <v>44</v>
      </c>
      <c r="D266" s="14">
        <v>2</v>
      </c>
      <c r="E266" s="118" t="str">
        <f t="shared" si="38"/>
        <v>R67S2</v>
      </c>
      <c r="F266" s="118">
        <f t="shared" si="36"/>
        <v>3473.5</v>
      </c>
      <c r="G266" s="118">
        <f t="shared" si="37"/>
        <v>3557</v>
      </c>
      <c r="H266" s="111">
        <f t="shared" si="39"/>
        <v>9.2999999999999999E-2</v>
      </c>
      <c r="I266" s="118">
        <f t="shared" si="40"/>
        <v>0.56100000000000005</v>
      </c>
      <c r="J266" s="118">
        <f t="shared" si="41"/>
        <v>9.9973965113251739E-2</v>
      </c>
      <c r="K266" s="122">
        <f t="shared" si="42"/>
        <v>23.046000000000003</v>
      </c>
      <c r="M266" s="118" t="str">
        <f t="shared" si="43"/>
        <v>R80S1</v>
      </c>
      <c r="N266" t="s">
        <v>229</v>
      </c>
      <c r="O266">
        <v>1</v>
      </c>
      <c r="P266">
        <v>3504</v>
      </c>
      <c r="Q266">
        <v>3539</v>
      </c>
      <c r="R266">
        <v>0.107</v>
      </c>
      <c r="T266">
        <v>0.15925925925925924</v>
      </c>
      <c r="U266">
        <v>18.900000000000002</v>
      </c>
      <c r="V266" s="34" t="s">
        <v>79</v>
      </c>
      <c r="W266" s="14">
        <v>2</v>
      </c>
      <c r="X266" s="122">
        <f t="shared" si="44"/>
        <v>56.100000000000009</v>
      </c>
      <c r="Y266" s="111">
        <v>9.2999999999999999E-2</v>
      </c>
      <c r="Z266">
        <v>0.56100000000000005</v>
      </c>
      <c r="AA266">
        <v>9.9973965113251739E-2</v>
      </c>
      <c r="AB266" s="124">
        <v>0.58469565217391295</v>
      </c>
      <c r="AC266" s="124">
        <v>11612.079396703301</v>
      </c>
      <c r="AD266" s="124">
        <v>7309.228213919414</v>
      </c>
      <c r="AE266" s="124">
        <v>5.563081684981686</v>
      </c>
      <c r="AF266" s="124">
        <v>2444.2101238095252</v>
      </c>
      <c r="AG266" s="124">
        <v>6.1388717391304359E-2</v>
      </c>
    </row>
    <row r="267" spans="1:33" x14ac:dyDescent="0.35">
      <c r="A267" s="34" t="s">
        <v>79</v>
      </c>
      <c r="B267" s="14">
        <v>2</v>
      </c>
      <c r="C267" s="8" t="s">
        <v>44</v>
      </c>
      <c r="D267" s="40">
        <v>3</v>
      </c>
      <c r="E267" s="118" t="str">
        <f t="shared" si="38"/>
        <v>R67S2</v>
      </c>
      <c r="F267" s="118">
        <f t="shared" si="36"/>
        <v>3473.5</v>
      </c>
      <c r="G267" s="118">
        <f t="shared" si="37"/>
        <v>3557</v>
      </c>
      <c r="H267" s="111">
        <f t="shared" si="39"/>
        <v>9.2999999999999999E-2</v>
      </c>
      <c r="I267" s="118">
        <f t="shared" si="40"/>
        <v>0.56100000000000005</v>
      </c>
      <c r="J267" s="118">
        <f t="shared" si="41"/>
        <v>9.9973965113251739E-2</v>
      </c>
      <c r="K267" s="122">
        <f t="shared" si="42"/>
        <v>23.046000000000003</v>
      </c>
      <c r="M267" s="118" t="str">
        <f t="shared" si="43"/>
        <v>R81S5</v>
      </c>
      <c r="N267" t="s">
        <v>230</v>
      </c>
      <c r="O267">
        <v>5</v>
      </c>
      <c r="P267">
        <v>3231</v>
      </c>
      <c r="Q267">
        <v>3277</v>
      </c>
      <c r="R267">
        <v>0.11</v>
      </c>
      <c r="T267">
        <v>0.11944216570959802</v>
      </c>
      <c r="U267">
        <v>24.380000000000003</v>
      </c>
      <c r="V267" s="34" t="s">
        <v>79</v>
      </c>
      <c r="W267" s="14">
        <v>2</v>
      </c>
      <c r="X267" s="122">
        <f t="shared" si="44"/>
        <v>56.100000000000009</v>
      </c>
      <c r="Y267" s="111">
        <v>9.2999999999999999E-2</v>
      </c>
      <c r="Z267">
        <v>0.56100000000000005</v>
      </c>
      <c r="AA267">
        <v>9.9973965113251739E-2</v>
      </c>
      <c r="AB267" s="124">
        <v>0.58469565217391295</v>
      </c>
      <c r="AC267" s="124">
        <v>11612.079396703301</v>
      </c>
      <c r="AD267" s="124">
        <v>7309.228213919414</v>
      </c>
      <c r="AE267" s="124">
        <v>5.563081684981686</v>
      </c>
      <c r="AF267" s="124">
        <v>2444.2101238095252</v>
      </c>
      <c r="AG267" s="124">
        <v>6.1388717391304359E-2</v>
      </c>
    </row>
    <row r="268" spans="1:33" x14ac:dyDescent="0.35">
      <c r="A268" s="34" t="s">
        <v>79</v>
      </c>
      <c r="B268" s="12">
        <v>1</v>
      </c>
      <c r="C268" s="8" t="s">
        <v>44</v>
      </c>
      <c r="D268" s="12">
        <v>1</v>
      </c>
      <c r="E268" s="118" t="str">
        <f t="shared" si="38"/>
        <v>R67S1</v>
      </c>
      <c r="F268" s="118">
        <f t="shared" si="36"/>
        <v>3610</v>
      </c>
      <c r="G268" s="118">
        <f t="shared" si="37"/>
        <v>3660</v>
      </c>
      <c r="H268" s="111">
        <f t="shared" si="39"/>
        <v>8.7999999999999995E-2</v>
      </c>
      <c r="I268" s="118">
        <f t="shared" si="40"/>
        <v>0.58199999999999996</v>
      </c>
      <c r="J268" s="118">
        <f t="shared" si="41"/>
        <v>0.10857142857142857</v>
      </c>
      <c r="K268" s="122">
        <f t="shared" si="42"/>
        <v>26.950000000000003</v>
      </c>
      <c r="M268" s="118" t="str">
        <f t="shared" si="43"/>
        <v>R81S4</v>
      </c>
      <c r="N268" t="s">
        <v>230</v>
      </c>
      <c r="O268">
        <v>4</v>
      </c>
      <c r="P268">
        <v>3283</v>
      </c>
      <c r="Q268">
        <v>3321</v>
      </c>
      <c r="R268">
        <v>0.128</v>
      </c>
      <c r="T268">
        <v>0.1922212556183848</v>
      </c>
      <c r="U268">
        <v>27.588000000000001</v>
      </c>
      <c r="V268" s="34" t="s">
        <v>79</v>
      </c>
      <c r="W268" s="12">
        <v>1</v>
      </c>
      <c r="X268" s="122">
        <f t="shared" si="44"/>
        <v>58.199999999999996</v>
      </c>
      <c r="Y268" s="111">
        <v>8.7999999999999995E-2</v>
      </c>
      <c r="Z268">
        <v>0.58199999999999996</v>
      </c>
      <c r="AA268">
        <v>0.10857142857142857</v>
      </c>
      <c r="AB268" s="124">
        <v>0.53298965517241381</v>
      </c>
      <c r="AC268" s="124">
        <v>12102.635701219509</v>
      </c>
      <c r="AD268" s="124">
        <v>7394.216459756095</v>
      </c>
      <c r="AE268" s="124">
        <v>5.1875408536585361</v>
      </c>
      <c r="AF268" s="124">
        <v>2002.156750609757</v>
      </c>
      <c r="AG268" s="124">
        <v>8.5742268965517274E-2</v>
      </c>
    </row>
    <row r="269" spans="1:33" x14ac:dyDescent="0.35">
      <c r="A269" s="34" t="s">
        <v>79</v>
      </c>
      <c r="B269" s="12">
        <v>1</v>
      </c>
      <c r="C269" s="8" t="s">
        <v>44</v>
      </c>
      <c r="D269" s="12">
        <v>2</v>
      </c>
      <c r="E269" s="118" t="str">
        <f t="shared" si="38"/>
        <v>R67S1</v>
      </c>
      <c r="F269" s="118">
        <f t="shared" si="36"/>
        <v>3610</v>
      </c>
      <c r="G269" s="118">
        <f t="shared" si="37"/>
        <v>3660</v>
      </c>
      <c r="H269" s="111">
        <f t="shared" si="39"/>
        <v>8.7999999999999995E-2</v>
      </c>
      <c r="I269" s="118">
        <f t="shared" si="40"/>
        <v>0.58199999999999996</v>
      </c>
      <c r="J269" s="118">
        <f t="shared" si="41"/>
        <v>0.10857142857142857</v>
      </c>
      <c r="K269" s="122">
        <f t="shared" si="42"/>
        <v>26.950000000000003</v>
      </c>
      <c r="M269" s="118" t="str">
        <f t="shared" si="43"/>
        <v>R81S3</v>
      </c>
      <c r="N269" t="s">
        <v>230</v>
      </c>
      <c r="O269">
        <v>3</v>
      </c>
      <c r="P269">
        <v>3347</v>
      </c>
      <c r="Q269">
        <v>3373</v>
      </c>
      <c r="R269">
        <v>9.2999999999999999E-2</v>
      </c>
      <c r="T269">
        <v>0.13011277562699883</v>
      </c>
      <c r="U269">
        <v>11.882</v>
      </c>
      <c r="V269" s="34" t="s">
        <v>79</v>
      </c>
      <c r="W269" s="12">
        <v>1</v>
      </c>
      <c r="X269" s="122">
        <f t="shared" si="44"/>
        <v>58.199999999999996</v>
      </c>
      <c r="Y269" s="111">
        <v>8.7999999999999995E-2</v>
      </c>
      <c r="Z269">
        <v>0.58199999999999996</v>
      </c>
      <c r="AA269">
        <v>0.10857142857142857</v>
      </c>
      <c r="AB269" s="124">
        <v>0.53298965517241381</v>
      </c>
      <c r="AC269" s="124">
        <v>12102.635701219509</v>
      </c>
      <c r="AD269" s="124">
        <v>7394.216459756095</v>
      </c>
      <c r="AE269" s="124">
        <v>5.1875408536585361</v>
      </c>
      <c r="AF269" s="124">
        <v>2002.156750609757</v>
      </c>
      <c r="AG269" s="124">
        <v>8.5742268965517274E-2</v>
      </c>
    </row>
    <row r="270" spans="1:33" x14ac:dyDescent="0.35">
      <c r="A270" s="34" t="s">
        <v>79</v>
      </c>
      <c r="B270" s="12">
        <v>1</v>
      </c>
      <c r="C270" s="8" t="s">
        <v>44</v>
      </c>
      <c r="D270" s="12">
        <v>3</v>
      </c>
      <c r="E270" s="118" t="str">
        <f t="shared" si="38"/>
        <v>R67S1</v>
      </c>
      <c r="F270" s="118">
        <f t="shared" si="36"/>
        <v>3610</v>
      </c>
      <c r="G270" s="118">
        <f t="shared" si="37"/>
        <v>3660</v>
      </c>
      <c r="H270" s="111">
        <f t="shared" si="39"/>
        <v>8.7999999999999995E-2</v>
      </c>
      <c r="I270" s="118">
        <f t="shared" si="40"/>
        <v>0.58199999999999996</v>
      </c>
      <c r="J270" s="118">
        <f t="shared" si="41"/>
        <v>0.10857142857142857</v>
      </c>
      <c r="K270" s="122">
        <f t="shared" si="42"/>
        <v>26.950000000000003</v>
      </c>
      <c r="M270" s="118" t="str">
        <f t="shared" si="43"/>
        <v>R81S2</v>
      </c>
      <c r="N270" t="s">
        <v>230</v>
      </c>
      <c r="O270">
        <v>2</v>
      </c>
      <c r="P270">
        <v>3388</v>
      </c>
      <c r="Q270">
        <v>3434</v>
      </c>
      <c r="R270">
        <v>0.14000000000000001</v>
      </c>
      <c r="T270">
        <v>0.24133137694030429</v>
      </c>
      <c r="U270">
        <v>25.897999999999996</v>
      </c>
      <c r="V270" s="34" t="s">
        <v>79</v>
      </c>
      <c r="W270" s="12">
        <v>1</v>
      </c>
      <c r="X270" s="122">
        <f t="shared" si="44"/>
        <v>58.199999999999996</v>
      </c>
      <c r="Y270" s="111">
        <v>8.7999999999999995E-2</v>
      </c>
      <c r="Z270">
        <v>0.58199999999999996</v>
      </c>
      <c r="AA270">
        <v>0.10857142857142857</v>
      </c>
      <c r="AB270" s="124">
        <v>0.53298965517241381</v>
      </c>
      <c r="AC270" s="124">
        <v>12102.635701219509</v>
      </c>
      <c r="AD270" s="124">
        <v>7394.216459756095</v>
      </c>
      <c r="AE270" s="124">
        <v>5.1875408536585361</v>
      </c>
      <c r="AF270" s="124">
        <v>2002.156750609757</v>
      </c>
      <c r="AG270" s="124">
        <v>8.5742268965517274E-2</v>
      </c>
    </row>
    <row r="271" spans="1:33" x14ac:dyDescent="0.35">
      <c r="A271" s="34" t="s">
        <v>81</v>
      </c>
      <c r="B271" s="14">
        <v>6</v>
      </c>
      <c r="C271" s="8" t="s">
        <v>46</v>
      </c>
      <c r="D271" s="14">
        <v>4</v>
      </c>
      <c r="E271" s="118" t="str">
        <f t="shared" si="38"/>
        <v>R69S6</v>
      </c>
      <c r="F271" s="118">
        <f t="shared" si="36"/>
        <v>3045</v>
      </c>
      <c r="G271" s="118">
        <f t="shared" si="37"/>
        <v>3103</v>
      </c>
      <c r="H271" s="111">
        <f t="shared" si="39"/>
        <v>0.13</v>
      </c>
      <c r="I271" s="118">
        <f t="shared" si="40"/>
        <v>0.434</v>
      </c>
      <c r="J271" s="118">
        <f t="shared" si="41"/>
        <v>0.17369282717691598</v>
      </c>
      <c r="K271" s="122">
        <f t="shared" si="42"/>
        <v>39.092000000000006</v>
      </c>
      <c r="M271" s="118" t="str">
        <f t="shared" si="43"/>
        <v>R81S1</v>
      </c>
      <c r="N271" t="s">
        <v>230</v>
      </c>
      <c r="O271">
        <v>1</v>
      </c>
      <c r="P271">
        <v>3442</v>
      </c>
      <c r="Q271">
        <v>3499</v>
      </c>
      <c r="R271">
        <v>0.111</v>
      </c>
      <c r="T271">
        <v>0.17061760091285122</v>
      </c>
      <c r="U271">
        <v>35.055</v>
      </c>
      <c r="V271" s="34" t="s">
        <v>81</v>
      </c>
      <c r="W271" s="14">
        <v>6</v>
      </c>
      <c r="X271" s="122">
        <f t="shared" si="44"/>
        <v>43.4</v>
      </c>
      <c r="Y271" s="111">
        <v>0.13</v>
      </c>
      <c r="Z271">
        <v>0.434</v>
      </c>
      <c r="AA271">
        <v>0.17369282717691598</v>
      </c>
      <c r="AB271" s="124"/>
      <c r="AC271" s="124">
        <v>10085.489226315791</v>
      </c>
      <c r="AD271" s="124">
        <v>6837.9533326315805</v>
      </c>
      <c r="AE271" s="124">
        <v>2.0293242105263158</v>
      </c>
      <c r="AF271" s="124">
        <v>1767.390193684209</v>
      </c>
      <c r="AG271" s="124">
        <v>7.7922937499999984E-2</v>
      </c>
    </row>
    <row r="272" spans="1:33" x14ac:dyDescent="0.35">
      <c r="A272" s="34" t="s">
        <v>81</v>
      </c>
      <c r="B272" s="14">
        <v>6</v>
      </c>
      <c r="C272" s="8" t="s">
        <v>46</v>
      </c>
      <c r="D272" s="14">
        <v>3</v>
      </c>
      <c r="E272" s="118" t="str">
        <f t="shared" si="38"/>
        <v>R69S6</v>
      </c>
      <c r="F272" s="118">
        <f t="shared" si="36"/>
        <v>3045</v>
      </c>
      <c r="G272" s="118">
        <f t="shared" si="37"/>
        <v>3103</v>
      </c>
      <c r="H272" s="111">
        <f t="shared" si="39"/>
        <v>0.13</v>
      </c>
      <c r="I272" s="118">
        <f t="shared" si="40"/>
        <v>0.434</v>
      </c>
      <c r="J272" s="118">
        <f t="shared" si="41"/>
        <v>0.17369282717691598</v>
      </c>
      <c r="K272" s="122">
        <f t="shared" si="42"/>
        <v>39.092000000000006</v>
      </c>
      <c r="V272" s="34" t="s">
        <v>81</v>
      </c>
      <c r="W272" s="14">
        <v>6</v>
      </c>
      <c r="X272" s="122">
        <f t="shared" si="44"/>
        <v>43.4</v>
      </c>
      <c r="Y272" s="111">
        <v>0.13</v>
      </c>
      <c r="Z272">
        <v>0.434</v>
      </c>
      <c r="AA272">
        <v>0.17369282717691598</v>
      </c>
      <c r="AB272" s="124"/>
      <c r="AC272" s="124">
        <v>10085.489226315791</v>
      </c>
      <c r="AD272" s="124">
        <v>6837.9533326315805</v>
      </c>
      <c r="AE272" s="124">
        <v>2.0293242105263158</v>
      </c>
      <c r="AF272" s="124">
        <v>1767.390193684209</v>
      </c>
      <c r="AG272" s="124">
        <v>7.7922937499999984E-2</v>
      </c>
    </row>
    <row r="273" spans="1:33" x14ac:dyDescent="0.35">
      <c r="A273" s="34" t="s">
        <v>81</v>
      </c>
      <c r="B273" s="14">
        <v>6</v>
      </c>
      <c r="C273" s="8" t="s">
        <v>46</v>
      </c>
      <c r="D273" s="14">
        <v>2</v>
      </c>
      <c r="E273" s="118" t="str">
        <f t="shared" si="38"/>
        <v>R69S6</v>
      </c>
      <c r="F273" s="118">
        <f t="shared" si="36"/>
        <v>3045</v>
      </c>
      <c r="G273" s="118">
        <f t="shared" si="37"/>
        <v>3103</v>
      </c>
      <c r="H273" s="111">
        <f t="shared" si="39"/>
        <v>0.13</v>
      </c>
      <c r="I273" s="118">
        <f t="shared" si="40"/>
        <v>0.434</v>
      </c>
      <c r="J273" s="118">
        <f t="shared" si="41"/>
        <v>0.17369282717691598</v>
      </c>
      <c r="K273" s="122">
        <f t="shared" si="42"/>
        <v>39.092000000000006</v>
      </c>
      <c r="V273" s="34" t="s">
        <v>81</v>
      </c>
      <c r="W273" s="14">
        <v>6</v>
      </c>
      <c r="X273" s="122">
        <f t="shared" si="44"/>
        <v>43.4</v>
      </c>
      <c r="Y273" s="111">
        <v>0.13</v>
      </c>
      <c r="Z273">
        <v>0.434</v>
      </c>
      <c r="AA273">
        <v>0.17369282717691598</v>
      </c>
      <c r="AB273" s="124"/>
      <c r="AC273" s="124">
        <v>10085.489226315791</v>
      </c>
      <c r="AD273" s="124">
        <v>6837.9533326315805</v>
      </c>
      <c r="AE273" s="124">
        <v>2.0293242105263158</v>
      </c>
      <c r="AF273" s="124">
        <v>1767.390193684209</v>
      </c>
      <c r="AG273" s="124">
        <v>7.7922937499999984E-2</v>
      </c>
    </row>
    <row r="274" spans="1:33" x14ac:dyDescent="0.35">
      <c r="A274" s="34" t="s">
        <v>81</v>
      </c>
      <c r="B274" s="14">
        <v>6</v>
      </c>
      <c r="C274" s="8" t="s">
        <v>46</v>
      </c>
      <c r="D274" s="14">
        <v>1</v>
      </c>
      <c r="E274" s="118" t="str">
        <f t="shared" si="38"/>
        <v>R69S6</v>
      </c>
      <c r="F274" s="118">
        <f t="shared" si="36"/>
        <v>3045</v>
      </c>
      <c r="G274" s="118">
        <f t="shared" si="37"/>
        <v>3103</v>
      </c>
      <c r="H274" s="111">
        <f t="shared" si="39"/>
        <v>0.13</v>
      </c>
      <c r="I274" s="118">
        <f t="shared" si="40"/>
        <v>0.434</v>
      </c>
      <c r="J274" s="118">
        <f t="shared" si="41"/>
        <v>0.17369282717691598</v>
      </c>
      <c r="K274" s="122">
        <f t="shared" si="42"/>
        <v>39.092000000000006</v>
      </c>
      <c r="V274" s="34" t="s">
        <v>81</v>
      </c>
      <c r="W274" s="14">
        <v>6</v>
      </c>
      <c r="X274" s="122">
        <f t="shared" si="44"/>
        <v>43.4</v>
      </c>
      <c r="Y274" s="111">
        <v>0.13</v>
      </c>
      <c r="Z274">
        <v>0.434</v>
      </c>
      <c r="AA274">
        <v>0.17369282717691598</v>
      </c>
      <c r="AB274" s="124"/>
      <c r="AC274" s="124">
        <v>10085.489226315791</v>
      </c>
      <c r="AD274" s="124">
        <v>6837.9533326315805</v>
      </c>
      <c r="AE274" s="124">
        <v>2.0293242105263158</v>
      </c>
      <c r="AF274" s="124">
        <v>1767.390193684209</v>
      </c>
      <c r="AG274" s="124">
        <v>7.7922937499999984E-2</v>
      </c>
    </row>
    <row r="275" spans="1:33" x14ac:dyDescent="0.35">
      <c r="A275" s="34" t="s">
        <v>81</v>
      </c>
      <c r="B275" s="12">
        <v>4</v>
      </c>
      <c r="C275" s="8" t="s">
        <v>45</v>
      </c>
      <c r="D275" s="12">
        <v>3</v>
      </c>
      <c r="E275" s="118" t="str">
        <f t="shared" si="38"/>
        <v>R69S4</v>
      </c>
      <c r="F275" s="118">
        <f t="shared" si="36"/>
        <v>3167</v>
      </c>
      <c r="G275" s="118">
        <f t="shared" si="37"/>
        <v>3213</v>
      </c>
      <c r="H275" s="111">
        <f t="shared" si="39"/>
        <v>0.11700000000000001</v>
      </c>
      <c r="I275" s="118">
        <f t="shared" si="40"/>
        <v>0.47</v>
      </c>
      <c r="J275" s="118">
        <f t="shared" si="41"/>
        <v>0.18011802481992537</v>
      </c>
      <c r="K275" s="122">
        <f t="shared" si="42"/>
        <v>23.045999999999999</v>
      </c>
      <c r="V275" s="34" t="s">
        <v>81</v>
      </c>
      <c r="W275" s="12">
        <v>4</v>
      </c>
      <c r="X275" s="122">
        <f t="shared" si="44"/>
        <v>47</v>
      </c>
      <c r="Y275" s="111">
        <v>0.11700000000000001</v>
      </c>
      <c r="Z275">
        <v>0.47</v>
      </c>
      <c r="AA275">
        <v>0.18011802481992537</v>
      </c>
      <c r="AB275" s="124"/>
      <c r="AC275" s="124">
        <v>10543.54900397351</v>
      </c>
      <c r="AD275" s="124">
        <v>7034.6161218543048</v>
      </c>
      <c r="AE275" s="124">
        <v>4.6474960264900664</v>
      </c>
      <c r="AF275" s="124">
        <v>1902.423258940398</v>
      </c>
      <c r="AG275" s="124">
        <v>4.675E-2</v>
      </c>
    </row>
    <row r="276" spans="1:33" x14ac:dyDescent="0.35">
      <c r="A276" s="34" t="s">
        <v>81</v>
      </c>
      <c r="B276" s="12">
        <v>4</v>
      </c>
      <c r="C276" s="8" t="s">
        <v>45</v>
      </c>
      <c r="D276" s="12">
        <v>2</v>
      </c>
      <c r="E276" s="118" t="str">
        <f t="shared" si="38"/>
        <v>R69S4</v>
      </c>
      <c r="F276" s="118">
        <f t="shared" si="36"/>
        <v>3167</v>
      </c>
      <c r="G276" s="118">
        <f t="shared" si="37"/>
        <v>3213</v>
      </c>
      <c r="H276" s="111">
        <f t="shared" si="39"/>
        <v>0.11700000000000001</v>
      </c>
      <c r="I276" s="118">
        <f t="shared" si="40"/>
        <v>0.47</v>
      </c>
      <c r="J276" s="118">
        <f t="shared" si="41"/>
        <v>0.18011802481992537</v>
      </c>
      <c r="K276" s="122">
        <f t="shared" si="42"/>
        <v>23.045999999999999</v>
      </c>
      <c r="V276" s="34" t="s">
        <v>81</v>
      </c>
      <c r="W276" s="12">
        <v>4</v>
      </c>
      <c r="X276" s="122">
        <f t="shared" si="44"/>
        <v>47</v>
      </c>
      <c r="Y276" s="111">
        <v>0.11700000000000001</v>
      </c>
      <c r="Z276">
        <v>0.47</v>
      </c>
      <c r="AA276">
        <v>0.18011802481992537</v>
      </c>
      <c r="AB276" s="124"/>
      <c r="AC276" s="124">
        <v>10543.54900397351</v>
      </c>
      <c r="AD276" s="124">
        <v>7034.6161218543048</v>
      </c>
      <c r="AE276" s="124">
        <v>4.6474960264900664</v>
      </c>
      <c r="AF276" s="124">
        <v>1902.423258940398</v>
      </c>
      <c r="AG276" s="124">
        <v>4.675E-2</v>
      </c>
    </row>
    <row r="277" spans="1:33" x14ac:dyDescent="0.35">
      <c r="A277" s="34" t="s">
        <v>81</v>
      </c>
      <c r="B277" s="12">
        <v>4</v>
      </c>
      <c r="C277" s="8" t="s">
        <v>45</v>
      </c>
      <c r="D277" s="12">
        <v>1</v>
      </c>
      <c r="E277" s="118" t="str">
        <f t="shared" si="38"/>
        <v>R69S4</v>
      </c>
      <c r="F277" s="118">
        <f t="shared" si="36"/>
        <v>3167</v>
      </c>
      <c r="G277" s="118">
        <f t="shared" si="37"/>
        <v>3213</v>
      </c>
      <c r="H277" s="111">
        <f t="shared" si="39"/>
        <v>0.11700000000000001</v>
      </c>
      <c r="I277" s="118">
        <f t="shared" si="40"/>
        <v>0.47</v>
      </c>
      <c r="J277" s="118">
        <f t="shared" si="41"/>
        <v>0.18011802481992537</v>
      </c>
      <c r="K277" s="122">
        <f t="shared" si="42"/>
        <v>23.045999999999999</v>
      </c>
      <c r="V277" s="34" t="s">
        <v>81</v>
      </c>
      <c r="W277" s="12">
        <v>4</v>
      </c>
      <c r="X277" s="122">
        <f t="shared" si="44"/>
        <v>47</v>
      </c>
      <c r="Y277" s="111">
        <v>0.11700000000000001</v>
      </c>
      <c r="Z277">
        <v>0.47</v>
      </c>
      <c r="AA277">
        <v>0.18011802481992537</v>
      </c>
      <c r="AB277" s="124"/>
      <c r="AC277" s="124">
        <v>10543.54900397351</v>
      </c>
      <c r="AD277" s="124">
        <v>7034.6161218543048</v>
      </c>
      <c r="AE277" s="124">
        <v>4.6474960264900664</v>
      </c>
      <c r="AF277" s="124">
        <v>1902.423258940398</v>
      </c>
      <c r="AG277" s="124">
        <v>4.675E-2</v>
      </c>
    </row>
    <row r="278" spans="1:33" x14ac:dyDescent="0.35">
      <c r="A278" s="34" t="s">
        <v>81</v>
      </c>
      <c r="B278" s="12">
        <v>3</v>
      </c>
      <c r="C278" s="8" t="s">
        <v>45</v>
      </c>
      <c r="D278" s="12">
        <v>2</v>
      </c>
      <c r="E278" s="118" t="str">
        <f t="shared" si="38"/>
        <v>R69S3</v>
      </c>
      <c r="F278" s="118">
        <f t="shared" si="36"/>
        <v>3224</v>
      </c>
      <c r="G278" s="118">
        <f t="shared" si="37"/>
        <v>3257</v>
      </c>
      <c r="H278" s="111">
        <f t="shared" si="39"/>
        <v>0.13100000000000001</v>
      </c>
      <c r="I278" s="118">
        <f t="shared" si="40"/>
        <v>0.433</v>
      </c>
      <c r="J278" s="118">
        <f t="shared" si="41"/>
        <v>0.20858511257329573</v>
      </c>
      <c r="K278" s="122">
        <f t="shared" si="42"/>
        <v>22.341000000000001</v>
      </c>
      <c r="V278" s="34" t="s">
        <v>81</v>
      </c>
      <c r="W278" s="12">
        <v>3</v>
      </c>
      <c r="X278" s="122">
        <f t="shared" si="44"/>
        <v>43.3</v>
      </c>
      <c r="Y278" s="111">
        <v>0.13100000000000001</v>
      </c>
      <c r="Z278">
        <v>0.433</v>
      </c>
      <c r="AA278">
        <v>0.20858511257329573</v>
      </c>
      <c r="AB278" s="124"/>
      <c r="AC278" s="124">
        <v>10741.89991388889</v>
      </c>
      <c r="AD278" s="124">
        <v>7160.2197037037013</v>
      </c>
      <c r="AE278" s="124">
        <v>4.554389814814817</v>
      </c>
      <c r="AF278" s="124">
        <v>1726.73845462963</v>
      </c>
      <c r="AG278" s="124">
        <v>8.6865318181818182E-2</v>
      </c>
    </row>
    <row r="279" spans="1:33" x14ac:dyDescent="0.35">
      <c r="A279" s="34" t="s">
        <v>81</v>
      </c>
      <c r="B279" s="12">
        <v>3</v>
      </c>
      <c r="C279" s="8" t="s">
        <v>45</v>
      </c>
      <c r="D279" s="12">
        <v>1</v>
      </c>
      <c r="E279" s="118" t="str">
        <f t="shared" si="38"/>
        <v>R69S3</v>
      </c>
      <c r="F279" s="118">
        <f t="shared" si="36"/>
        <v>3224</v>
      </c>
      <c r="G279" s="118">
        <f t="shared" si="37"/>
        <v>3257</v>
      </c>
      <c r="H279" s="111">
        <f t="shared" si="39"/>
        <v>0.13100000000000001</v>
      </c>
      <c r="I279" s="118">
        <f t="shared" si="40"/>
        <v>0.433</v>
      </c>
      <c r="J279" s="118">
        <f t="shared" si="41"/>
        <v>0.20858511257329573</v>
      </c>
      <c r="K279" s="122">
        <f t="shared" si="42"/>
        <v>22.341000000000001</v>
      </c>
      <c r="V279" s="34" t="s">
        <v>81</v>
      </c>
      <c r="W279" s="12">
        <v>3</v>
      </c>
      <c r="X279" s="122">
        <f t="shared" si="44"/>
        <v>43.3</v>
      </c>
      <c r="Y279" s="111">
        <v>0.13100000000000001</v>
      </c>
      <c r="Z279">
        <v>0.433</v>
      </c>
      <c r="AA279">
        <v>0.20858511257329573</v>
      </c>
      <c r="AB279" s="124"/>
      <c r="AC279" s="124">
        <v>10741.89991388889</v>
      </c>
      <c r="AD279" s="124">
        <v>7160.2197037037013</v>
      </c>
      <c r="AE279" s="124">
        <v>4.554389814814817</v>
      </c>
      <c r="AF279" s="124">
        <v>1726.73845462963</v>
      </c>
      <c r="AG279" s="124">
        <v>8.6865318181818182E-2</v>
      </c>
    </row>
    <row r="280" spans="1:33" x14ac:dyDescent="0.35">
      <c r="A280" s="34" t="s">
        <v>81</v>
      </c>
      <c r="B280" s="12">
        <v>2</v>
      </c>
      <c r="C280" s="8" t="s">
        <v>45</v>
      </c>
      <c r="D280" s="12">
        <v>3</v>
      </c>
      <c r="E280" s="118" t="str">
        <f t="shared" si="38"/>
        <v>R69S2</v>
      </c>
      <c r="F280" s="118">
        <f t="shared" si="36"/>
        <v>3259</v>
      </c>
      <c r="G280" s="118">
        <f t="shared" si="37"/>
        <v>3311</v>
      </c>
      <c r="H280" s="111">
        <f t="shared" si="39"/>
        <v>0.129</v>
      </c>
      <c r="I280" s="118">
        <f t="shared" si="40"/>
        <v>0.44</v>
      </c>
      <c r="J280" s="118">
        <f t="shared" si="41"/>
        <v>0.20647984583266421</v>
      </c>
      <c r="K280" s="122">
        <f t="shared" si="42"/>
        <v>49.815999999999995</v>
      </c>
      <c r="V280" s="34" t="s">
        <v>81</v>
      </c>
      <c r="W280" s="12">
        <v>2</v>
      </c>
      <c r="X280" s="122">
        <f t="shared" si="44"/>
        <v>44</v>
      </c>
      <c r="Y280" s="111">
        <v>0.129</v>
      </c>
      <c r="Z280">
        <v>0.44</v>
      </c>
      <c r="AA280">
        <v>0.20647984583266421</v>
      </c>
      <c r="AB280" s="124"/>
      <c r="AC280" s="124">
        <v>10915.155211764701</v>
      </c>
      <c r="AD280" s="124">
        <v>7317.406635882352</v>
      </c>
      <c r="AE280" s="124">
        <v>3.530185294117647</v>
      </c>
      <c r="AF280" s="124">
        <v>1445.6012282352931</v>
      </c>
      <c r="AG280" s="124">
        <v>8.1743393442622964E-2</v>
      </c>
    </row>
    <row r="281" spans="1:33" x14ac:dyDescent="0.35">
      <c r="A281" s="34" t="s">
        <v>81</v>
      </c>
      <c r="B281" s="12">
        <v>2</v>
      </c>
      <c r="C281" s="8" t="s">
        <v>45</v>
      </c>
      <c r="D281" s="12">
        <v>2</v>
      </c>
      <c r="E281" s="118" t="str">
        <f t="shared" si="38"/>
        <v>R69S2</v>
      </c>
      <c r="F281" s="118">
        <f t="shared" si="36"/>
        <v>3259</v>
      </c>
      <c r="G281" s="118">
        <f t="shared" si="37"/>
        <v>3311</v>
      </c>
      <c r="H281" s="111">
        <f t="shared" si="39"/>
        <v>0.129</v>
      </c>
      <c r="I281" s="118">
        <f t="shared" si="40"/>
        <v>0.44</v>
      </c>
      <c r="J281" s="118">
        <f t="shared" si="41"/>
        <v>0.20647984583266421</v>
      </c>
      <c r="K281" s="122">
        <f t="shared" si="42"/>
        <v>49.815999999999995</v>
      </c>
      <c r="V281" s="34" t="s">
        <v>81</v>
      </c>
      <c r="W281" s="12">
        <v>2</v>
      </c>
      <c r="X281" s="122">
        <f t="shared" si="44"/>
        <v>44</v>
      </c>
      <c r="Y281" s="111">
        <v>0.129</v>
      </c>
      <c r="Z281">
        <v>0.44</v>
      </c>
      <c r="AA281">
        <v>0.20647984583266421</v>
      </c>
      <c r="AB281" s="124"/>
      <c r="AC281" s="124">
        <v>10915.155211764701</v>
      </c>
      <c r="AD281" s="124">
        <v>7317.406635882352</v>
      </c>
      <c r="AE281" s="124">
        <v>3.530185294117647</v>
      </c>
      <c r="AF281" s="124">
        <v>1445.6012282352931</v>
      </c>
      <c r="AG281" s="124">
        <v>8.1743393442622964E-2</v>
      </c>
    </row>
    <row r="282" spans="1:33" x14ac:dyDescent="0.35">
      <c r="A282" s="34" t="s">
        <v>81</v>
      </c>
      <c r="B282" s="12">
        <v>2</v>
      </c>
      <c r="C282" s="8" t="s">
        <v>45</v>
      </c>
      <c r="D282" s="12">
        <v>1</v>
      </c>
      <c r="E282" s="118" t="str">
        <f t="shared" si="38"/>
        <v>R69S2</v>
      </c>
      <c r="F282" s="118">
        <f t="shared" si="36"/>
        <v>3259</v>
      </c>
      <c r="G282" s="118">
        <f t="shared" si="37"/>
        <v>3311</v>
      </c>
      <c r="H282" s="111">
        <f t="shared" si="39"/>
        <v>0.129</v>
      </c>
      <c r="I282" s="118">
        <f t="shared" si="40"/>
        <v>0.44</v>
      </c>
      <c r="J282" s="118">
        <f t="shared" si="41"/>
        <v>0.20647984583266421</v>
      </c>
      <c r="K282" s="122">
        <f t="shared" si="42"/>
        <v>49.815999999999995</v>
      </c>
      <c r="V282" s="34" t="s">
        <v>81</v>
      </c>
      <c r="W282" s="12">
        <v>2</v>
      </c>
      <c r="X282" s="122">
        <f t="shared" si="44"/>
        <v>44</v>
      </c>
      <c r="Y282" s="111">
        <v>0.129</v>
      </c>
      <c r="Z282">
        <v>0.44</v>
      </c>
      <c r="AA282">
        <v>0.20647984583266421</v>
      </c>
      <c r="AB282" s="124"/>
      <c r="AC282" s="124">
        <v>10915.155211764701</v>
      </c>
      <c r="AD282" s="124">
        <v>7317.406635882352</v>
      </c>
      <c r="AE282" s="124">
        <v>3.530185294117647</v>
      </c>
      <c r="AF282" s="124">
        <v>1445.6012282352931</v>
      </c>
      <c r="AG282" s="124">
        <v>8.1743393442622964E-2</v>
      </c>
    </row>
    <row r="283" spans="1:33" x14ac:dyDescent="0.35">
      <c r="A283" s="34" t="s">
        <v>81</v>
      </c>
      <c r="B283" s="12">
        <v>1</v>
      </c>
      <c r="C283" s="8" t="s">
        <v>45</v>
      </c>
      <c r="D283" s="12">
        <v>4</v>
      </c>
      <c r="E283" s="118" t="str">
        <f t="shared" si="38"/>
        <v>R69S1</v>
      </c>
      <c r="F283" s="118">
        <f t="shared" si="36"/>
        <v>3332.4</v>
      </c>
      <c r="G283" s="118">
        <f t="shared" si="37"/>
        <v>3389</v>
      </c>
      <c r="H283" s="111">
        <f t="shared" si="39"/>
        <v>0.11600000000000001</v>
      </c>
      <c r="I283" s="118">
        <f t="shared" si="40"/>
        <v>0.47499999999999998</v>
      </c>
      <c r="J283" s="118">
        <f t="shared" si="41"/>
        <v>0.17304613388064888</v>
      </c>
      <c r="K283" s="122">
        <f t="shared" si="42"/>
        <v>28.356599999999954</v>
      </c>
      <c r="V283" s="34" t="s">
        <v>81</v>
      </c>
      <c r="W283" s="12">
        <v>1</v>
      </c>
      <c r="X283" s="122">
        <f t="shared" si="44"/>
        <v>47.5</v>
      </c>
      <c r="Y283" s="111">
        <v>0.11600000000000001</v>
      </c>
      <c r="Z283">
        <v>0.47499999999999998</v>
      </c>
      <c r="AA283">
        <v>0.17304613388064888</v>
      </c>
      <c r="AB283" s="124"/>
      <c r="AC283" s="124"/>
      <c r="AD283" s="124"/>
      <c r="AE283" s="124"/>
      <c r="AF283" s="124">
        <v>2045.1128383783771</v>
      </c>
      <c r="AG283" s="124">
        <v>4.6269200000000003E-2</v>
      </c>
    </row>
    <row r="284" spans="1:33" x14ac:dyDescent="0.35">
      <c r="A284" s="34" t="s">
        <v>81</v>
      </c>
      <c r="B284" s="12">
        <v>1</v>
      </c>
      <c r="C284" s="8" t="s">
        <v>45</v>
      </c>
      <c r="D284" s="12">
        <v>3</v>
      </c>
      <c r="E284" s="118" t="str">
        <f t="shared" si="38"/>
        <v>R69S1</v>
      </c>
      <c r="F284" s="118">
        <f t="shared" si="36"/>
        <v>3332.4</v>
      </c>
      <c r="G284" s="118">
        <f t="shared" si="37"/>
        <v>3389</v>
      </c>
      <c r="H284" s="111">
        <f t="shared" si="39"/>
        <v>0.11600000000000001</v>
      </c>
      <c r="I284" s="118">
        <f t="shared" si="40"/>
        <v>0.47499999999999998</v>
      </c>
      <c r="J284" s="118">
        <f t="shared" si="41"/>
        <v>0.17304613388064888</v>
      </c>
      <c r="K284" s="122">
        <f t="shared" si="42"/>
        <v>28.356599999999954</v>
      </c>
      <c r="V284" s="34" t="s">
        <v>81</v>
      </c>
      <c r="W284" s="12">
        <v>1</v>
      </c>
      <c r="X284" s="122">
        <f t="shared" si="44"/>
        <v>47.5</v>
      </c>
      <c r="Y284" s="111">
        <v>0.11600000000000001</v>
      </c>
      <c r="Z284">
        <v>0.47499999999999998</v>
      </c>
      <c r="AA284">
        <v>0.17304613388064888</v>
      </c>
      <c r="AB284" s="124"/>
      <c r="AC284" s="124"/>
      <c r="AD284" s="124"/>
      <c r="AE284" s="124"/>
      <c r="AF284" s="124">
        <v>2045.1128383783771</v>
      </c>
      <c r="AG284" s="124">
        <v>4.6269200000000003E-2</v>
      </c>
    </row>
    <row r="285" spans="1:33" x14ac:dyDescent="0.35">
      <c r="A285" s="34" t="s">
        <v>81</v>
      </c>
      <c r="B285" s="12">
        <v>1</v>
      </c>
      <c r="C285" s="8" t="s">
        <v>45</v>
      </c>
      <c r="D285" s="12">
        <v>2</v>
      </c>
      <c r="E285" s="118" t="str">
        <f t="shared" si="38"/>
        <v>R69S1</v>
      </c>
      <c r="F285" s="118">
        <f t="shared" si="36"/>
        <v>3332.4</v>
      </c>
      <c r="G285" s="118">
        <f t="shared" si="37"/>
        <v>3389</v>
      </c>
      <c r="H285" s="111">
        <f t="shared" si="39"/>
        <v>0.11600000000000001</v>
      </c>
      <c r="I285" s="118">
        <f t="shared" si="40"/>
        <v>0.47499999999999998</v>
      </c>
      <c r="J285" s="118">
        <f t="shared" si="41"/>
        <v>0.17304613388064888</v>
      </c>
      <c r="K285" s="122">
        <f t="shared" si="42"/>
        <v>28.356599999999954</v>
      </c>
      <c r="V285" s="34" t="s">
        <v>81</v>
      </c>
      <c r="W285" s="12">
        <v>1</v>
      </c>
      <c r="X285" s="122">
        <f t="shared" si="44"/>
        <v>47.5</v>
      </c>
      <c r="Y285" s="111">
        <v>0.11600000000000001</v>
      </c>
      <c r="Z285">
        <v>0.47499999999999998</v>
      </c>
      <c r="AA285">
        <v>0.17304613388064888</v>
      </c>
      <c r="AB285" s="124"/>
      <c r="AC285" s="124"/>
      <c r="AD285" s="124"/>
      <c r="AE285" s="124"/>
      <c r="AF285" s="124">
        <v>2045.1128383783771</v>
      </c>
      <c r="AG285" s="124">
        <v>4.6269200000000003E-2</v>
      </c>
    </row>
    <row r="286" spans="1:33" x14ac:dyDescent="0.35">
      <c r="A286" s="34" t="s">
        <v>81</v>
      </c>
      <c r="B286" s="12">
        <v>1</v>
      </c>
      <c r="C286" s="8" t="s">
        <v>45</v>
      </c>
      <c r="D286" s="12">
        <v>1</v>
      </c>
      <c r="E286" s="118" t="str">
        <f t="shared" si="38"/>
        <v>R69S1</v>
      </c>
      <c r="F286" s="118">
        <f t="shared" si="36"/>
        <v>3332.4</v>
      </c>
      <c r="G286" s="118">
        <f t="shared" si="37"/>
        <v>3389</v>
      </c>
      <c r="H286" s="111">
        <f t="shared" si="39"/>
        <v>0.11600000000000001</v>
      </c>
      <c r="I286" s="118">
        <f t="shared" si="40"/>
        <v>0.47499999999999998</v>
      </c>
      <c r="J286" s="118">
        <f t="shared" si="41"/>
        <v>0.17304613388064888</v>
      </c>
      <c r="K286" s="122">
        <f t="shared" si="42"/>
        <v>28.356599999999954</v>
      </c>
      <c r="V286" s="34" t="s">
        <v>81</v>
      </c>
      <c r="W286" s="12">
        <v>1</v>
      </c>
      <c r="X286" s="122">
        <f t="shared" si="44"/>
        <v>47.5</v>
      </c>
      <c r="Y286" s="111">
        <v>0.11600000000000001</v>
      </c>
      <c r="Z286">
        <v>0.47499999999999998</v>
      </c>
      <c r="AA286">
        <v>0.17304613388064888</v>
      </c>
      <c r="AB286" s="124"/>
      <c r="AC286" s="124"/>
      <c r="AD286" s="124"/>
      <c r="AE286" s="124"/>
      <c r="AF286" s="124">
        <v>2045.1128383783771</v>
      </c>
      <c r="AG286" s="124">
        <v>4.6269200000000003E-2</v>
      </c>
    </row>
    <row r="287" spans="1:33" x14ac:dyDescent="0.35">
      <c r="A287" s="34" t="s">
        <v>82</v>
      </c>
      <c r="B287" s="14">
        <v>6</v>
      </c>
      <c r="C287" s="8" t="s">
        <v>46</v>
      </c>
      <c r="D287" s="14">
        <v>1</v>
      </c>
      <c r="E287" s="118" t="str">
        <f t="shared" si="38"/>
        <v>R49S6</v>
      </c>
      <c r="F287" s="118">
        <f t="shared" si="36"/>
        <v>3194</v>
      </c>
      <c r="G287" s="118">
        <f t="shared" si="37"/>
        <v>3260</v>
      </c>
      <c r="H287" s="111">
        <f t="shared" si="39"/>
        <v>0.13100000000000001</v>
      </c>
      <c r="I287" s="118">
        <f t="shared" si="40"/>
        <v>0.45600000000000002</v>
      </c>
      <c r="J287" s="118">
        <f t="shared" si="41"/>
        <v>0.15703391531206101</v>
      </c>
      <c r="K287" s="122">
        <f t="shared" si="42"/>
        <v>29.898</v>
      </c>
      <c r="V287" s="34" t="s">
        <v>82</v>
      </c>
      <c r="W287" s="14">
        <v>6</v>
      </c>
      <c r="X287" s="122">
        <f t="shared" si="44"/>
        <v>45.6</v>
      </c>
      <c r="Y287" s="111">
        <v>0.13100000000000001</v>
      </c>
      <c r="Z287">
        <v>0.45600000000000002</v>
      </c>
      <c r="AA287">
        <v>0.15703391531206101</v>
      </c>
      <c r="AB287" s="124"/>
      <c r="AC287" s="124"/>
      <c r="AD287" s="124"/>
      <c r="AE287" s="124"/>
      <c r="AF287" s="124"/>
      <c r="AG287" s="124"/>
    </row>
    <row r="288" spans="1:33" x14ac:dyDescent="0.35">
      <c r="A288" s="34" t="s">
        <v>82</v>
      </c>
      <c r="B288" s="14">
        <v>6</v>
      </c>
      <c r="C288" s="8" t="s">
        <v>46</v>
      </c>
      <c r="D288" s="14">
        <v>2</v>
      </c>
      <c r="E288" s="118" t="str">
        <f t="shared" si="38"/>
        <v>R49S6</v>
      </c>
      <c r="F288" s="118">
        <f t="shared" si="36"/>
        <v>3194</v>
      </c>
      <c r="G288" s="118">
        <f t="shared" si="37"/>
        <v>3260</v>
      </c>
      <c r="H288" s="111">
        <f t="shared" si="39"/>
        <v>0.13100000000000001</v>
      </c>
      <c r="I288" s="118">
        <f t="shared" si="40"/>
        <v>0.45600000000000002</v>
      </c>
      <c r="J288" s="118">
        <f t="shared" si="41"/>
        <v>0.15703391531206101</v>
      </c>
      <c r="K288" s="122">
        <f t="shared" si="42"/>
        <v>29.898</v>
      </c>
      <c r="V288" s="34" t="s">
        <v>82</v>
      </c>
      <c r="W288" s="14">
        <v>6</v>
      </c>
      <c r="X288" s="122">
        <f t="shared" si="44"/>
        <v>45.6</v>
      </c>
      <c r="Y288" s="111">
        <v>0.13100000000000001</v>
      </c>
      <c r="Z288">
        <v>0.45600000000000002</v>
      </c>
      <c r="AA288">
        <v>0.15703391531206101</v>
      </c>
      <c r="AB288" s="124"/>
      <c r="AC288" s="124"/>
      <c r="AD288" s="124"/>
      <c r="AE288" s="124"/>
      <c r="AF288" s="124"/>
      <c r="AG288" s="124"/>
    </row>
    <row r="289" spans="1:33" x14ac:dyDescent="0.35">
      <c r="A289" s="34" t="s">
        <v>82</v>
      </c>
      <c r="B289" s="14">
        <v>6</v>
      </c>
      <c r="C289" s="8" t="s">
        <v>46</v>
      </c>
      <c r="D289" s="14">
        <v>3</v>
      </c>
      <c r="E289" s="118" t="str">
        <f t="shared" si="38"/>
        <v>R49S6</v>
      </c>
      <c r="F289" s="118">
        <f t="shared" si="36"/>
        <v>3194</v>
      </c>
      <c r="G289" s="118">
        <f t="shared" si="37"/>
        <v>3260</v>
      </c>
      <c r="H289" s="111">
        <f t="shared" si="39"/>
        <v>0.13100000000000001</v>
      </c>
      <c r="I289" s="118">
        <f t="shared" si="40"/>
        <v>0.45600000000000002</v>
      </c>
      <c r="J289" s="118">
        <f t="shared" si="41"/>
        <v>0.15703391531206101</v>
      </c>
      <c r="K289" s="122">
        <f t="shared" si="42"/>
        <v>29.898</v>
      </c>
      <c r="V289" s="34" t="s">
        <v>82</v>
      </c>
      <c r="W289" s="14">
        <v>6</v>
      </c>
      <c r="X289" s="122">
        <f t="shared" si="44"/>
        <v>45.6</v>
      </c>
      <c r="Y289" s="111">
        <v>0.13100000000000001</v>
      </c>
      <c r="Z289">
        <v>0.45600000000000002</v>
      </c>
      <c r="AA289">
        <v>0.15703391531206101</v>
      </c>
      <c r="AB289" s="124"/>
      <c r="AC289" s="124"/>
      <c r="AD289" s="124"/>
      <c r="AE289" s="124"/>
      <c r="AF289" s="124"/>
      <c r="AG289" s="124"/>
    </row>
    <row r="290" spans="1:33" x14ac:dyDescent="0.35">
      <c r="A290" s="34" t="s">
        <v>82</v>
      </c>
      <c r="B290" s="14">
        <v>6</v>
      </c>
      <c r="C290" s="8" t="s">
        <v>46</v>
      </c>
      <c r="D290" s="14">
        <v>4</v>
      </c>
      <c r="E290" s="118" t="str">
        <f t="shared" si="38"/>
        <v>R49S6</v>
      </c>
      <c r="F290" s="118">
        <f t="shared" si="36"/>
        <v>3194</v>
      </c>
      <c r="G290" s="118">
        <f t="shared" si="37"/>
        <v>3260</v>
      </c>
      <c r="H290" s="111">
        <f t="shared" si="39"/>
        <v>0.13100000000000001</v>
      </c>
      <c r="I290" s="118">
        <f t="shared" si="40"/>
        <v>0.45600000000000002</v>
      </c>
      <c r="J290" s="118">
        <f t="shared" si="41"/>
        <v>0.15703391531206101</v>
      </c>
      <c r="K290" s="122">
        <f t="shared" si="42"/>
        <v>29.898</v>
      </c>
      <c r="V290" s="34" t="s">
        <v>82</v>
      </c>
      <c r="W290" s="14">
        <v>6</v>
      </c>
      <c r="X290" s="122">
        <f t="shared" si="44"/>
        <v>45.6</v>
      </c>
      <c r="Y290" s="111">
        <v>0.13100000000000001</v>
      </c>
      <c r="Z290">
        <v>0.45600000000000002</v>
      </c>
      <c r="AA290">
        <v>0.15703391531206101</v>
      </c>
      <c r="AB290" s="124"/>
      <c r="AC290" s="124"/>
      <c r="AD290" s="124"/>
      <c r="AE290" s="124"/>
      <c r="AF290" s="124"/>
      <c r="AG290" s="124"/>
    </row>
    <row r="291" spans="1:33" x14ac:dyDescent="0.35">
      <c r="A291" s="34" t="s">
        <v>82</v>
      </c>
      <c r="B291" s="14">
        <v>5</v>
      </c>
      <c r="C291" s="8" t="s">
        <v>46</v>
      </c>
      <c r="D291" s="14">
        <v>1</v>
      </c>
      <c r="E291" s="118" t="str">
        <f t="shared" si="38"/>
        <v>R49S5</v>
      </c>
      <c r="F291" s="118">
        <f t="shared" si="36"/>
        <v>3290</v>
      </c>
      <c r="G291" s="118">
        <f t="shared" si="37"/>
        <v>3350</v>
      </c>
      <c r="H291" s="111">
        <f t="shared" si="39"/>
        <v>0.11600000000000001</v>
      </c>
      <c r="I291" s="118">
        <f t="shared" si="40"/>
        <v>0.501</v>
      </c>
      <c r="J291" s="118">
        <f t="shared" si="41"/>
        <v>0.18382257012393999</v>
      </c>
      <c r="K291" s="122">
        <f t="shared" si="42"/>
        <v>30.66</v>
      </c>
      <c r="V291" s="34" t="s">
        <v>82</v>
      </c>
      <c r="W291" s="14">
        <v>5</v>
      </c>
      <c r="X291" s="122">
        <f t="shared" si="44"/>
        <v>50.1</v>
      </c>
      <c r="Y291" s="111">
        <v>0.11600000000000001</v>
      </c>
      <c r="Z291">
        <v>0.501</v>
      </c>
      <c r="AA291">
        <v>0.18382257012393999</v>
      </c>
      <c r="AB291" s="124">
        <v>0.49048000000000008</v>
      </c>
      <c r="AC291" s="124">
        <v>10847.170925888329</v>
      </c>
      <c r="AD291" s="124">
        <v>6940.9094055837531</v>
      </c>
      <c r="AE291" s="124">
        <v>5.962979695431474</v>
      </c>
      <c r="AF291" s="124">
        <v>1860.794904060913</v>
      </c>
      <c r="AG291" s="124">
        <v>6.3539999999999999E-2</v>
      </c>
    </row>
    <row r="292" spans="1:33" x14ac:dyDescent="0.35">
      <c r="A292" s="34" t="s">
        <v>82</v>
      </c>
      <c r="B292" s="14">
        <v>5</v>
      </c>
      <c r="C292" s="8" t="s">
        <v>46</v>
      </c>
      <c r="D292" s="14">
        <v>2</v>
      </c>
      <c r="E292" s="118" t="str">
        <f t="shared" si="38"/>
        <v>R49S5</v>
      </c>
      <c r="F292" s="118">
        <f t="shared" si="36"/>
        <v>3290</v>
      </c>
      <c r="G292" s="118">
        <f t="shared" si="37"/>
        <v>3350</v>
      </c>
      <c r="H292" s="111">
        <f t="shared" si="39"/>
        <v>0.11600000000000001</v>
      </c>
      <c r="I292" s="118">
        <f t="shared" si="40"/>
        <v>0.501</v>
      </c>
      <c r="J292" s="118">
        <f t="shared" si="41"/>
        <v>0.18382257012393999</v>
      </c>
      <c r="K292" s="122">
        <f t="shared" si="42"/>
        <v>30.66</v>
      </c>
      <c r="V292" s="34" t="s">
        <v>82</v>
      </c>
      <c r="W292" s="14">
        <v>5</v>
      </c>
      <c r="X292" s="122">
        <f t="shared" si="44"/>
        <v>50.1</v>
      </c>
      <c r="Y292" s="111">
        <v>0.11600000000000001</v>
      </c>
      <c r="Z292">
        <v>0.501</v>
      </c>
      <c r="AA292">
        <v>0.18382257012393999</v>
      </c>
      <c r="AB292" s="124">
        <v>0.49048000000000008</v>
      </c>
      <c r="AC292" s="124">
        <v>10847.170925888329</v>
      </c>
      <c r="AD292" s="124">
        <v>6940.9094055837531</v>
      </c>
      <c r="AE292" s="124">
        <v>5.962979695431474</v>
      </c>
      <c r="AF292" s="124">
        <v>1860.794904060913</v>
      </c>
      <c r="AG292" s="124">
        <v>6.3539999999999999E-2</v>
      </c>
    </row>
    <row r="293" spans="1:33" x14ac:dyDescent="0.35">
      <c r="A293" s="34" t="s">
        <v>82</v>
      </c>
      <c r="B293" s="14">
        <v>5</v>
      </c>
      <c r="C293" s="8" t="s">
        <v>46</v>
      </c>
      <c r="D293" s="14">
        <v>3</v>
      </c>
      <c r="E293" s="118" t="str">
        <f t="shared" si="38"/>
        <v>R49S5</v>
      </c>
      <c r="F293" s="118">
        <f t="shared" si="36"/>
        <v>3290</v>
      </c>
      <c r="G293" s="118">
        <f t="shared" si="37"/>
        <v>3350</v>
      </c>
      <c r="H293" s="111">
        <f t="shared" si="39"/>
        <v>0.11600000000000001</v>
      </c>
      <c r="I293" s="118">
        <f t="shared" si="40"/>
        <v>0.501</v>
      </c>
      <c r="J293" s="118">
        <f t="shared" si="41"/>
        <v>0.18382257012393999</v>
      </c>
      <c r="K293" s="122">
        <f t="shared" si="42"/>
        <v>30.66</v>
      </c>
      <c r="V293" s="34" t="s">
        <v>82</v>
      </c>
      <c r="W293" s="14">
        <v>5</v>
      </c>
      <c r="X293" s="122">
        <f t="shared" si="44"/>
        <v>50.1</v>
      </c>
      <c r="Y293" s="111">
        <v>0.11600000000000001</v>
      </c>
      <c r="Z293">
        <v>0.501</v>
      </c>
      <c r="AA293">
        <v>0.18382257012393999</v>
      </c>
      <c r="AB293" s="124">
        <v>0.49048000000000008</v>
      </c>
      <c r="AC293" s="124">
        <v>10847.170925888329</v>
      </c>
      <c r="AD293" s="124">
        <v>6940.9094055837531</v>
      </c>
      <c r="AE293" s="124">
        <v>5.962979695431474</v>
      </c>
      <c r="AF293" s="124">
        <v>1860.794904060913</v>
      </c>
      <c r="AG293" s="124">
        <v>6.3539999999999999E-2</v>
      </c>
    </row>
    <row r="294" spans="1:33" x14ac:dyDescent="0.35">
      <c r="A294" s="34" t="s">
        <v>82</v>
      </c>
      <c r="B294" s="14">
        <v>5</v>
      </c>
      <c r="C294" s="8" t="s">
        <v>46</v>
      </c>
      <c r="D294" s="14">
        <v>4</v>
      </c>
      <c r="E294" s="118" t="str">
        <f t="shared" si="38"/>
        <v>R49S5</v>
      </c>
      <c r="F294" s="118">
        <f t="shared" si="36"/>
        <v>3290</v>
      </c>
      <c r="G294" s="118">
        <f t="shared" si="37"/>
        <v>3350</v>
      </c>
      <c r="H294" s="111">
        <f t="shared" si="39"/>
        <v>0.11600000000000001</v>
      </c>
      <c r="I294" s="118">
        <f t="shared" si="40"/>
        <v>0.501</v>
      </c>
      <c r="J294" s="118">
        <f t="shared" si="41"/>
        <v>0.18382257012393999</v>
      </c>
      <c r="K294" s="122">
        <f t="shared" si="42"/>
        <v>30.66</v>
      </c>
      <c r="V294" s="34" t="s">
        <v>82</v>
      </c>
      <c r="W294" s="14">
        <v>5</v>
      </c>
      <c r="X294" s="122">
        <f t="shared" si="44"/>
        <v>50.1</v>
      </c>
      <c r="Y294" s="111">
        <v>0.11600000000000001</v>
      </c>
      <c r="Z294">
        <v>0.501</v>
      </c>
      <c r="AA294">
        <v>0.18382257012393999</v>
      </c>
      <c r="AB294" s="124">
        <v>0.49048000000000008</v>
      </c>
      <c r="AC294" s="124">
        <v>10847.170925888329</v>
      </c>
      <c r="AD294" s="124">
        <v>6940.9094055837531</v>
      </c>
      <c r="AE294" s="124">
        <v>5.962979695431474</v>
      </c>
      <c r="AF294" s="124">
        <v>1860.794904060913</v>
      </c>
      <c r="AG294" s="124">
        <v>6.3539999999999999E-2</v>
      </c>
    </row>
    <row r="295" spans="1:33" x14ac:dyDescent="0.35">
      <c r="A295" s="34" t="s">
        <v>82</v>
      </c>
      <c r="B295" s="14">
        <v>4</v>
      </c>
      <c r="C295" s="8" t="s">
        <v>72</v>
      </c>
      <c r="D295" s="14">
        <v>1</v>
      </c>
      <c r="E295" s="118" t="str">
        <f t="shared" si="38"/>
        <v>R49S4</v>
      </c>
      <c r="F295" s="118">
        <f t="shared" si="36"/>
        <v>3350</v>
      </c>
      <c r="G295" s="118">
        <f t="shared" si="37"/>
        <v>3405</v>
      </c>
      <c r="H295" s="111">
        <f t="shared" si="39"/>
        <v>0.105</v>
      </c>
      <c r="I295" s="118">
        <f t="shared" si="40"/>
        <v>0.54500000000000004</v>
      </c>
      <c r="J295" s="118">
        <f t="shared" si="41"/>
        <v>0.15563973063973066</v>
      </c>
      <c r="K295" s="122">
        <f t="shared" si="42"/>
        <v>23.759999999999998</v>
      </c>
      <c r="V295" s="34" t="s">
        <v>82</v>
      </c>
      <c r="W295" s="14">
        <v>4</v>
      </c>
      <c r="X295" s="122">
        <f t="shared" si="44"/>
        <v>54.500000000000007</v>
      </c>
      <c r="Y295" s="111">
        <v>0.105</v>
      </c>
      <c r="Z295">
        <v>0.54500000000000004</v>
      </c>
      <c r="AA295">
        <v>0.15563973063973066</v>
      </c>
      <c r="AB295" s="124">
        <v>0.38390000000000002</v>
      </c>
      <c r="AC295" s="124">
        <v>11076.47109668508</v>
      </c>
      <c r="AD295" s="124">
        <v>7052.3573707182268</v>
      </c>
      <c r="AE295" s="124">
        <v>6.8098928176795583</v>
      </c>
      <c r="AF295" s="124">
        <v>1992.7148353591151</v>
      </c>
      <c r="AG295" s="124">
        <v>0.12275</v>
      </c>
    </row>
    <row r="296" spans="1:33" x14ac:dyDescent="0.35">
      <c r="A296" s="34" t="s">
        <v>82</v>
      </c>
      <c r="B296" s="14">
        <v>4</v>
      </c>
      <c r="C296" s="8" t="s">
        <v>72</v>
      </c>
      <c r="D296" s="14">
        <v>2</v>
      </c>
      <c r="E296" s="118" t="str">
        <f t="shared" si="38"/>
        <v>R49S4</v>
      </c>
      <c r="F296" s="118">
        <f t="shared" si="36"/>
        <v>3350</v>
      </c>
      <c r="G296" s="118">
        <f t="shared" si="37"/>
        <v>3405</v>
      </c>
      <c r="H296" s="111">
        <f t="shared" si="39"/>
        <v>0.105</v>
      </c>
      <c r="I296" s="118">
        <f t="shared" si="40"/>
        <v>0.54500000000000004</v>
      </c>
      <c r="J296" s="118">
        <f t="shared" si="41"/>
        <v>0.15563973063973066</v>
      </c>
      <c r="K296" s="122">
        <f t="shared" si="42"/>
        <v>23.759999999999998</v>
      </c>
      <c r="V296" s="34" t="s">
        <v>82</v>
      </c>
      <c r="W296" s="14">
        <v>4</v>
      </c>
      <c r="X296" s="122">
        <f t="shared" si="44"/>
        <v>54.500000000000007</v>
      </c>
      <c r="Y296" s="111">
        <v>0.105</v>
      </c>
      <c r="Z296">
        <v>0.54500000000000004</v>
      </c>
      <c r="AA296">
        <v>0.15563973063973066</v>
      </c>
      <c r="AB296" s="124">
        <v>0.38390000000000002</v>
      </c>
      <c r="AC296" s="124">
        <v>11076.47109668508</v>
      </c>
      <c r="AD296" s="124">
        <v>7052.3573707182268</v>
      </c>
      <c r="AE296" s="124">
        <v>6.8098928176795583</v>
      </c>
      <c r="AF296" s="124">
        <v>1992.7148353591151</v>
      </c>
      <c r="AG296" s="124">
        <v>0.12275</v>
      </c>
    </row>
    <row r="297" spans="1:33" x14ac:dyDescent="0.35">
      <c r="A297" s="34" t="s">
        <v>82</v>
      </c>
      <c r="B297" s="14">
        <v>4</v>
      </c>
      <c r="C297" s="8" t="s">
        <v>72</v>
      </c>
      <c r="D297" s="14">
        <v>3</v>
      </c>
      <c r="E297" s="118" t="str">
        <f t="shared" si="38"/>
        <v>R49S4</v>
      </c>
      <c r="F297" s="118">
        <f t="shared" si="36"/>
        <v>3350</v>
      </c>
      <c r="G297" s="118">
        <f t="shared" si="37"/>
        <v>3405</v>
      </c>
      <c r="H297" s="111">
        <f t="shared" si="39"/>
        <v>0.105</v>
      </c>
      <c r="I297" s="118">
        <f t="shared" si="40"/>
        <v>0.54500000000000004</v>
      </c>
      <c r="J297" s="118">
        <f t="shared" si="41"/>
        <v>0.15563973063973066</v>
      </c>
      <c r="K297" s="122">
        <f t="shared" si="42"/>
        <v>23.759999999999998</v>
      </c>
      <c r="V297" s="34" t="s">
        <v>82</v>
      </c>
      <c r="W297" s="14">
        <v>4</v>
      </c>
      <c r="X297" s="122">
        <f t="shared" si="44"/>
        <v>54.500000000000007</v>
      </c>
      <c r="Y297" s="111">
        <v>0.105</v>
      </c>
      <c r="Z297">
        <v>0.54500000000000004</v>
      </c>
      <c r="AA297">
        <v>0.15563973063973066</v>
      </c>
      <c r="AB297" s="124">
        <v>0.38390000000000002</v>
      </c>
      <c r="AC297" s="124">
        <v>11076.47109668508</v>
      </c>
      <c r="AD297" s="124">
        <v>7052.3573707182268</v>
      </c>
      <c r="AE297" s="124">
        <v>6.8098928176795583</v>
      </c>
      <c r="AF297" s="124">
        <v>1992.7148353591151</v>
      </c>
      <c r="AG297" s="124">
        <v>0.12275</v>
      </c>
    </row>
    <row r="298" spans="1:33" x14ac:dyDescent="0.35">
      <c r="A298" s="34" t="s">
        <v>82</v>
      </c>
      <c r="B298" s="14">
        <v>3</v>
      </c>
      <c r="C298" s="8" t="s">
        <v>45</v>
      </c>
      <c r="D298" s="14">
        <v>1</v>
      </c>
      <c r="E298" s="118" t="str">
        <f t="shared" si="38"/>
        <v>R49S3</v>
      </c>
      <c r="F298" s="118">
        <f t="shared" si="36"/>
        <v>3420</v>
      </c>
      <c r="G298" s="118">
        <f t="shared" si="37"/>
        <v>3455</v>
      </c>
      <c r="H298" s="111">
        <f t="shared" si="39"/>
        <v>8.7999999999999995E-2</v>
      </c>
      <c r="I298" s="118">
        <f t="shared" si="40"/>
        <v>0.65800000000000003</v>
      </c>
      <c r="J298" s="118">
        <f t="shared" si="41"/>
        <v>0.12035561005518086</v>
      </c>
      <c r="K298" s="122">
        <f t="shared" si="42"/>
        <v>16.310000000000002</v>
      </c>
      <c r="V298" s="34" t="s">
        <v>82</v>
      </c>
      <c r="W298" s="14">
        <v>3</v>
      </c>
      <c r="X298" s="122">
        <f t="shared" si="44"/>
        <v>65.8</v>
      </c>
      <c r="Y298" s="111">
        <v>8.7999999999999995E-2</v>
      </c>
      <c r="Z298">
        <v>0.65800000000000003</v>
      </c>
      <c r="AA298">
        <v>0.12035561005518086</v>
      </c>
      <c r="AB298" s="124">
        <v>0.63048000000000004</v>
      </c>
      <c r="AC298" s="124">
        <v>11305.86128956522</v>
      </c>
      <c r="AD298" s="124">
        <v>7379.7546904347846</v>
      </c>
      <c r="AE298" s="124">
        <v>5.6816843478260877</v>
      </c>
      <c r="AF298" s="124">
        <v>2054.5903965217399</v>
      </c>
      <c r="AG298" s="124">
        <v>6.9500000000000006E-2</v>
      </c>
    </row>
    <row r="299" spans="1:33" x14ac:dyDescent="0.35">
      <c r="A299" s="34" t="s">
        <v>82</v>
      </c>
      <c r="B299" s="14">
        <v>3</v>
      </c>
      <c r="C299" s="8" t="s">
        <v>45</v>
      </c>
      <c r="D299" s="14">
        <v>2</v>
      </c>
      <c r="E299" s="118" t="str">
        <f t="shared" si="38"/>
        <v>R49S3</v>
      </c>
      <c r="F299" s="118">
        <f t="shared" si="36"/>
        <v>3420</v>
      </c>
      <c r="G299" s="118">
        <f t="shared" si="37"/>
        <v>3455</v>
      </c>
      <c r="H299" s="111">
        <f t="shared" si="39"/>
        <v>8.7999999999999995E-2</v>
      </c>
      <c r="I299" s="118">
        <f t="shared" si="40"/>
        <v>0.65800000000000003</v>
      </c>
      <c r="J299" s="118">
        <f t="shared" si="41"/>
        <v>0.12035561005518086</v>
      </c>
      <c r="K299" s="122">
        <f t="shared" si="42"/>
        <v>16.310000000000002</v>
      </c>
      <c r="V299" s="34" t="s">
        <v>82</v>
      </c>
      <c r="W299" s="14">
        <v>3</v>
      </c>
      <c r="X299" s="122">
        <f t="shared" si="44"/>
        <v>65.8</v>
      </c>
      <c r="Y299" s="111">
        <v>8.7999999999999995E-2</v>
      </c>
      <c r="Z299">
        <v>0.65800000000000003</v>
      </c>
      <c r="AA299">
        <v>0.12035561005518086</v>
      </c>
      <c r="AB299" s="124">
        <v>0.63048000000000004</v>
      </c>
      <c r="AC299" s="124">
        <v>11305.86128956522</v>
      </c>
      <c r="AD299" s="124">
        <v>7379.7546904347846</v>
      </c>
      <c r="AE299" s="124">
        <v>5.6816843478260877</v>
      </c>
      <c r="AF299" s="124">
        <v>2054.5903965217399</v>
      </c>
      <c r="AG299" s="124">
        <v>6.9500000000000006E-2</v>
      </c>
    </row>
    <row r="300" spans="1:33" x14ac:dyDescent="0.35">
      <c r="A300" s="34" t="s">
        <v>82</v>
      </c>
      <c r="B300" s="14">
        <v>3</v>
      </c>
      <c r="C300" s="8" t="s">
        <v>45</v>
      </c>
      <c r="D300" s="14">
        <v>3</v>
      </c>
      <c r="E300" s="118" t="str">
        <f t="shared" si="38"/>
        <v>R49S3</v>
      </c>
      <c r="F300" s="118">
        <f t="shared" si="36"/>
        <v>3420</v>
      </c>
      <c r="G300" s="118">
        <f t="shared" si="37"/>
        <v>3455</v>
      </c>
      <c r="H300" s="111">
        <f t="shared" si="39"/>
        <v>8.7999999999999995E-2</v>
      </c>
      <c r="I300" s="118">
        <f t="shared" si="40"/>
        <v>0.65800000000000003</v>
      </c>
      <c r="J300" s="118">
        <f t="shared" si="41"/>
        <v>0.12035561005518086</v>
      </c>
      <c r="K300" s="122">
        <f t="shared" si="42"/>
        <v>16.310000000000002</v>
      </c>
      <c r="V300" s="34" t="s">
        <v>82</v>
      </c>
      <c r="W300" s="14">
        <v>3</v>
      </c>
      <c r="X300" s="122">
        <f t="shared" si="44"/>
        <v>65.8</v>
      </c>
      <c r="Y300" s="111">
        <v>8.7999999999999995E-2</v>
      </c>
      <c r="Z300">
        <v>0.65800000000000003</v>
      </c>
      <c r="AA300">
        <v>0.12035561005518086</v>
      </c>
      <c r="AB300" s="124">
        <v>0.63048000000000004</v>
      </c>
      <c r="AC300" s="124">
        <v>11305.86128956522</v>
      </c>
      <c r="AD300" s="124">
        <v>7379.7546904347846</v>
      </c>
      <c r="AE300" s="124">
        <v>5.6816843478260877</v>
      </c>
      <c r="AF300" s="124">
        <v>2054.5903965217399</v>
      </c>
      <c r="AG300" s="124">
        <v>6.9500000000000006E-2</v>
      </c>
    </row>
    <row r="301" spans="1:33" x14ac:dyDescent="0.35">
      <c r="A301" s="34" t="s">
        <v>82</v>
      </c>
      <c r="B301" s="14">
        <v>2</v>
      </c>
      <c r="C301" s="8" t="s">
        <v>45</v>
      </c>
      <c r="D301" s="14">
        <v>1</v>
      </c>
      <c r="E301" s="118" t="str">
        <f t="shared" si="38"/>
        <v>R49S2</v>
      </c>
      <c r="F301" s="118">
        <f t="shared" si="36"/>
        <v>3500</v>
      </c>
      <c r="G301" s="118">
        <f t="shared" si="37"/>
        <v>3550</v>
      </c>
      <c r="H301" s="111">
        <f t="shared" si="39"/>
        <v>0.109</v>
      </c>
      <c r="I301" s="118">
        <f t="shared" si="40"/>
        <v>0.52500000000000002</v>
      </c>
      <c r="J301" s="118">
        <f t="shared" si="41"/>
        <v>0.16621908127208482</v>
      </c>
      <c r="K301" s="122">
        <f t="shared" si="42"/>
        <v>14.149999999999999</v>
      </c>
      <c r="V301" s="34" t="s">
        <v>82</v>
      </c>
      <c r="W301" s="14">
        <v>2</v>
      </c>
      <c r="X301" s="122">
        <f t="shared" si="44"/>
        <v>52.5</v>
      </c>
      <c r="Y301" s="111">
        <v>0.109</v>
      </c>
      <c r="Z301">
        <v>0.52500000000000002</v>
      </c>
      <c r="AA301">
        <v>0.16621908127208482</v>
      </c>
      <c r="AB301" s="124"/>
      <c r="AC301" s="124"/>
      <c r="AD301" s="124"/>
      <c r="AE301" s="124"/>
      <c r="AF301" s="124">
        <v>2010.4315266666661</v>
      </c>
      <c r="AG301" s="124"/>
    </row>
    <row r="302" spans="1:33" x14ac:dyDescent="0.35">
      <c r="A302" s="34" t="s">
        <v>82</v>
      </c>
      <c r="B302" s="14">
        <v>2</v>
      </c>
      <c r="C302" s="8" t="s">
        <v>45</v>
      </c>
      <c r="D302" s="14">
        <v>2</v>
      </c>
      <c r="E302" s="118" t="str">
        <f t="shared" si="38"/>
        <v>R49S2</v>
      </c>
      <c r="F302" s="118">
        <f t="shared" si="36"/>
        <v>3500</v>
      </c>
      <c r="G302" s="118">
        <f t="shared" si="37"/>
        <v>3550</v>
      </c>
      <c r="H302" s="111">
        <f t="shared" si="39"/>
        <v>0.109</v>
      </c>
      <c r="I302" s="118">
        <f t="shared" si="40"/>
        <v>0.52500000000000002</v>
      </c>
      <c r="J302" s="118">
        <f t="shared" si="41"/>
        <v>0.16621908127208482</v>
      </c>
      <c r="K302" s="122">
        <f t="shared" si="42"/>
        <v>14.149999999999999</v>
      </c>
      <c r="V302" s="34" t="s">
        <v>82</v>
      </c>
      <c r="W302" s="14">
        <v>2</v>
      </c>
      <c r="X302" s="122">
        <f t="shared" si="44"/>
        <v>52.5</v>
      </c>
      <c r="Y302" s="111">
        <v>0.109</v>
      </c>
      <c r="Z302">
        <v>0.52500000000000002</v>
      </c>
      <c r="AA302">
        <v>0.16621908127208482</v>
      </c>
      <c r="AB302" s="124"/>
      <c r="AC302" s="124"/>
      <c r="AD302" s="124"/>
      <c r="AE302" s="124"/>
      <c r="AF302" s="124">
        <v>2010.4315266666661</v>
      </c>
      <c r="AG302" s="124"/>
    </row>
    <row r="303" spans="1:33" x14ac:dyDescent="0.35">
      <c r="A303" s="34" t="s">
        <v>82</v>
      </c>
      <c r="B303" s="14">
        <v>2</v>
      </c>
      <c r="C303" s="8" t="s">
        <v>45</v>
      </c>
      <c r="D303" s="14">
        <v>3</v>
      </c>
      <c r="E303" s="118" t="str">
        <f t="shared" si="38"/>
        <v>R49S2</v>
      </c>
      <c r="F303" s="118">
        <f t="shared" si="36"/>
        <v>3500</v>
      </c>
      <c r="G303" s="118">
        <f t="shared" si="37"/>
        <v>3550</v>
      </c>
      <c r="H303" s="111">
        <f t="shared" si="39"/>
        <v>0.109</v>
      </c>
      <c r="I303" s="118">
        <f t="shared" si="40"/>
        <v>0.52500000000000002</v>
      </c>
      <c r="J303" s="118">
        <f t="shared" si="41"/>
        <v>0.16621908127208482</v>
      </c>
      <c r="K303" s="122">
        <f t="shared" si="42"/>
        <v>14.149999999999999</v>
      </c>
      <c r="V303" s="34" t="s">
        <v>82</v>
      </c>
      <c r="W303" s="14">
        <v>2</v>
      </c>
      <c r="X303" s="122">
        <f t="shared" si="44"/>
        <v>52.5</v>
      </c>
      <c r="Y303" s="111">
        <v>0.109</v>
      </c>
      <c r="Z303">
        <v>0.52500000000000002</v>
      </c>
      <c r="AA303">
        <v>0.16621908127208482</v>
      </c>
      <c r="AB303" s="124"/>
      <c r="AC303" s="124"/>
      <c r="AD303" s="124"/>
      <c r="AE303" s="124"/>
      <c r="AF303" s="124">
        <v>2010.4315266666661</v>
      </c>
      <c r="AG303" s="124"/>
    </row>
    <row r="304" spans="1:33" x14ac:dyDescent="0.35">
      <c r="A304" s="34" t="s">
        <v>82</v>
      </c>
      <c r="B304" s="14">
        <v>1</v>
      </c>
      <c r="C304" s="8" t="s">
        <v>45</v>
      </c>
      <c r="D304" s="14">
        <v>1</v>
      </c>
      <c r="E304" s="118" t="str">
        <f t="shared" si="38"/>
        <v>R49S1</v>
      </c>
      <c r="F304" s="118">
        <f t="shared" si="36"/>
        <v>3570</v>
      </c>
      <c r="G304" s="118">
        <f t="shared" si="37"/>
        <v>3610</v>
      </c>
      <c r="H304" s="111">
        <f t="shared" si="39"/>
        <v>0.11799999999999999</v>
      </c>
      <c r="I304" s="118">
        <f t="shared" si="40"/>
        <v>0.48199999999999998</v>
      </c>
      <c r="J304" s="118">
        <f t="shared" si="41"/>
        <v>0.18620352250489236</v>
      </c>
      <c r="K304" s="122">
        <f t="shared" si="42"/>
        <v>20.440000000000001</v>
      </c>
      <c r="V304" s="34" t="s">
        <v>82</v>
      </c>
      <c r="W304" s="14">
        <v>1</v>
      </c>
      <c r="X304" s="122">
        <f t="shared" si="44"/>
        <v>48.199999999999996</v>
      </c>
      <c r="Y304" s="111">
        <v>0.11799999999999999</v>
      </c>
      <c r="Z304">
        <v>0.48199999999999998</v>
      </c>
      <c r="AA304">
        <v>0.18620352250489236</v>
      </c>
      <c r="AB304" s="124">
        <v>0.40423750000000003</v>
      </c>
      <c r="AC304" s="124">
        <v>11929.49530610687</v>
      </c>
      <c r="AD304" s="124">
        <v>7469.9635694656508</v>
      </c>
      <c r="AE304" s="124">
        <v>6.7433061068702322</v>
      </c>
      <c r="AF304" s="124">
        <v>1880.1339809160299</v>
      </c>
      <c r="AG304" s="124">
        <v>9.4824999999999993E-2</v>
      </c>
    </row>
    <row r="305" spans="1:33" x14ac:dyDescent="0.35">
      <c r="A305" s="34" t="s">
        <v>82</v>
      </c>
      <c r="B305" s="14">
        <v>1</v>
      </c>
      <c r="C305" s="8" t="s">
        <v>45</v>
      </c>
      <c r="D305" s="14">
        <v>2</v>
      </c>
      <c r="E305" s="118" t="str">
        <f t="shared" si="38"/>
        <v>R49S1</v>
      </c>
      <c r="F305" s="118">
        <f t="shared" si="36"/>
        <v>3570</v>
      </c>
      <c r="G305" s="118">
        <f t="shared" si="37"/>
        <v>3610</v>
      </c>
      <c r="H305" s="111">
        <f t="shared" si="39"/>
        <v>0.11799999999999999</v>
      </c>
      <c r="I305" s="118">
        <f t="shared" si="40"/>
        <v>0.48199999999999998</v>
      </c>
      <c r="J305" s="118">
        <f t="shared" si="41"/>
        <v>0.18620352250489236</v>
      </c>
      <c r="K305" s="122">
        <f t="shared" si="42"/>
        <v>20.440000000000001</v>
      </c>
      <c r="V305" s="34" t="s">
        <v>82</v>
      </c>
      <c r="W305" s="14">
        <v>1</v>
      </c>
      <c r="X305" s="122">
        <f t="shared" si="44"/>
        <v>48.199999999999996</v>
      </c>
      <c r="Y305" s="111">
        <v>0.11799999999999999</v>
      </c>
      <c r="Z305">
        <v>0.48199999999999998</v>
      </c>
      <c r="AA305">
        <v>0.18620352250489236</v>
      </c>
      <c r="AB305" s="124">
        <v>0.40423750000000003</v>
      </c>
      <c r="AC305" s="124">
        <v>11929.49530610687</v>
      </c>
      <c r="AD305" s="124">
        <v>7469.9635694656508</v>
      </c>
      <c r="AE305" s="124">
        <v>6.7433061068702322</v>
      </c>
      <c r="AF305" s="124">
        <v>1880.1339809160299</v>
      </c>
      <c r="AG305" s="124">
        <v>9.4824999999999993E-2</v>
      </c>
    </row>
    <row r="306" spans="1:33" x14ac:dyDescent="0.35">
      <c r="A306" s="34" t="s">
        <v>82</v>
      </c>
      <c r="B306" s="14">
        <v>1</v>
      </c>
      <c r="C306" s="8" t="s">
        <v>45</v>
      </c>
      <c r="D306" s="14">
        <v>3</v>
      </c>
      <c r="E306" s="118" t="str">
        <f t="shared" si="38"/>
        <v>R49S1</v>
      </c>
      <c r="F306" s="118">
        <f t="shared" si="36"/>
        <v>3570</v>
      </c>
      <c r="G306" s="118">
        <f t="shared" si="37"/>
        <v>3610</v>
      </c>
      <c r="H306" s="111">
        <f t="shared" si="39"/>
        <v>0.11799999999999999</v>
      </c>
      <c r="I306" s="118">
        <f t="shared" si="40"/>
        <v>0.48199999999999998</v>
      </c>
      <c r="J306" s="118">
        <f t="shared" si="41"/>
        <v>0.18620352250489236</v>
      </c>
      <c r="K306" s="122">
        <f t="shared" si="42"/>
        <v>20.440000000000001</v>
      </c>
      <c r="V306" s="34" t="s">
        <v>82</v>
      </c>
      <c r="W306" s="14">
        <v>1</v>
      </c>
      <c r="X306" s="122">
        <f t="shared" si="44"/>
        <v>48.199999999999996</v>
      </c>
      <c r="Y306" s="111">
        <v>0.11799999999999999</v>
      </c>
      <c r="Z306">
        <v>0.48199999999999998</v>
      </c>
      <c r="AA306">
        <v>0.18620352250489236</v>
      </c>
      <c r="AB306" s="124">
        <v>0.40423750000000003</v>
      </c>
      <c r="AC306" s="124">
        <v>11929.49530610687</v>
      </c>
      <c r="AD306" s="124">
        <v>7469.9635694656508</v>
      </c>
      <c r="AE306" s="124">
        <v>6.7433061068702322</v>
      </c>
      <c r="AF306" s="124">
        <v>1880.1339809160299</v>
      </c>
      <c r="AG306" s="124">
        <v>9.4824999999999993E-2</v>
      </c>
    </row>
    <row r="307" spans="1:33" x14ac:dyDescent="0.35">
      <c r="A307" s="34" t="s">
        <v>83</v>
      </c>
      <c r="B307" s="14">
        <v>7</v>
      </c>
      <c r="C307" s="8" t="s">
        <v>46</v>
      </c>
      <c r="D307" s="14">
        <v>3</v>
      </c>
      <c r="E307" s="118" t="str">
        <f t="shared" si="38"/>
        <v>R68S7</v>
      </c>
      <c r="F307" s="118">
        <f t="shared" si="36"/>
        <v>2961</v>
      </c>
      <c r="G307" s="118">
        <f t="shared" si="37"/>
        <v>3013</v>
      </c>
      <c r="H307" s="111">
        <f t="shared" si="39"/>
        <v>0.14399999999999999</v>
      </c>
      <c r="I307" s="118">
        <f t="shared" si="40"/>
        <v>0.503</v>
      </c>
      <c r="J307" s="118">
        <f t="shared" si="41"/>
        <v>0.99729387379087975</v>
      </c>
      <c r="K307" s="122">
        <f t="shared" si="42"/>
        <v>34.736000000000004</v>
      </c>
      <c r="V307" s="34" t="s">
        <v>83</v>
      </c>
      <c r="W307" s="14">
        <v>7</v>
      </c>
      <c r="X307" s="122">
        <f t="shared" si="44"/>
        <v>50.3</v>
      </c>
      <c r="Y307" s="111">
        <v>0.14399999999999999</v>
      </c>
      <c r="Z307">
        <v>0.503</v>
      </c>
      <c r="AA307">
        <v>0.99729387379087975</v>
      </c>
      <c r="AB307" s="124"/>
      <c r="AC307" s="124">
        <v>9812.5865099415187</v>
      </c>
      <c r="AD307" s="124">
        <v>6551.9024391812909</v>
      </c>
      <c r="AE307" s="124">
        <v>2.4986093567251468</v>
      </c>
      <c r="AF307" s="124">
        <v>1663.5387192982471</v>
      </c>
      <c r="AG307" s="124">
        <v>9.8251840659340686E-2</v>
      </c>
    </row>
    <row r="308" spans="1:33" x14ac:dyDescent="0.35">
      <c r="A308" s="34" t="s">
        <v>83</v>
      </c>
      <c r="B308" s="14">
        <v>7</v>
      </c>
      <c r="C308" s="8" t="s">
        <v>46</v>
      </c>
      <c r="D308" s="14">
        <v>2</v>
      </c>
      <c r="E308" s="118" t="str">
        <f t="shared" si="38"/>
        <v>R68S7</v>
      </c>
      <c r="F308" s="118">
        <f t="shared" si="36"/>
        <v>2961</v>
      </c>
      <c r="G308" s="118">
        <f t="shared" si="37"/>
        <v>3013</v>
      </c>
      <c r="H308" s="111">
        <f t="shared" si="39"/>
        <v>0.14399999999999999</v>
      </c>
      <c r="I308" s="118">
        <f t="shared" si="40"/>
        <v>0.503</v>
      </c>
      <c r="J308" s="118">
        <f t="shared" si="41"/>
        <v>0.99729387379087975</v>
      </c>
      <c r="K308" s="122">
        <f t="shared" si="42"/>
        <v>34.736000000000004</v>
      </c>
      <c r="V308" s="34" t="s">
        <v>83</v>
      </c>
      <c r="W308" s="14">
        <v>7</v>
      </c>
      <c r="X308" s="122">
        <f t="shared" si="44"/>
        <v>50.3</v>
      </c>
      <c r="Y308" s="111">
        <v>0.14399999999999999</v>
      </c>
      <c r="Z308">
        <v>0.503</v>
      </c>
      <c r="AA308">
        <v>0.99729387379087975</v>
      </c>
      <c r="AB308" s="124"/>
      <c r="AC308" s="124">
        <v>9812.5865099415187</v>
      </c>
      <c r="AD308" s="124">
        <v>6551.9024391812909</v>
      </c>
      <c r="AE308" s="124">
        <v>2.4986093567251468</v>
      </c>
      <c r="AF308" s="124">
        <v>1663.5387192982471</v>
      </c>
      <c r="AG308" s="124">
        <v>9.8251840659340686E-2</v>
      </c>
    </row>
    <row r="309" spans="1:33" x14ac:dyDescent="0.35">
      <c r="A309" s="34" t="s">
        <v>83</v>
      </c>
      <c r="B309" s="14">
        <v>7</v>
      </c>
      <c r="C309" s="8" t="s">
        <v>46</v>
      </c>
      <c r="D309" s="14">
        <v>1</v>
      </c>
      <c r="E309" s="118" t="str">
        <f t="shared" si="38"/>
        <v>R68S7</v>
      </c>
      <c r="F309" s="118">
        <f t="shared" si="36"/>
        <v>2961</v>
      </c>
      <c r="G309" s="118">
        <f t="shared" si="37"/>
        <v>3013</v>
      </c>
      <c r="H309" s="111">
        <f t="shared" si="39"/>
        <v>0.14399999999999999</v>
      </c>
      <c r="I309" s="118">
        <f t="shared" si="40"/>
        <v>0.503</v>
      </c>
      <c r="J309" s="118">
        <f t="shared" si="41"/>
        <v>0.99729387379087975</v>
      </c>
      <c r="K309" s="122">
        <f t="shared" si="42"/>
        <v>34.736000000000004</v>
      </c>
      <c r="V309" s="34" t="s">
        <v>83</v>
      </c>
      <c r="W309" s="14">
        <v>7</v>
      </c>
      <c r="X309" s="122">
        <f t="shared" si="44"/>
        <v>50.3</v>
      </c>
      <c r="Y309" s="111">
        <v>0.14399999999999999</v>
      </c>
      <c r="Z309">
        <v>0.503</v>
      </c>
      <c r="AA309">
        <v>0.99729387379087975</v>
      </c>
      <c r="AB309" s="124"/>
      <c r="AC309" s="124">
        <v>9812.5865099415187</v>
      </c>
      <c r="AD309" s="124">
        <v>6551.9024391812909</v>
      </c>
      <c r="AE309" s="124">
        <v>2.4986093567251468</v>
      </c>
      <c r="AF309" s="124">
        <v>1663.5387192982471</v>
      </c>
      <c r="AG309" s="124">
        <v>9.8251840659340686E-2</v>
      </c>
    </row>
    <row r="310" spans="1:33" x14ac:dyDescent="0.35">
      <c r="A310" s="34" t="s">
        <v>83</v>
      </c>
      <c r="B310" s="14">
        <v>6</v>
      </c>
      <c r="C310" s="8" t="s">
        <v>72</v>
      </c>
      <c r="D310" s="14">
        <v>2</v>
      </c>
      <c r="E310" s="118" t="str">
        <f t="shared" si="38"/>
        <v>R68S6</v>
      </c>
      <c r="F310" s="118">
        <f t="shared" si="36"/>
        <v>3030</v>
      </c>
      <c r="G310" s="118">
        <f t="shared" si="37"/>
        <v>3071</v>
      </c>
      <c r="H310" s="111">
        <f t="shared" si="39"/>
        <v>0.122</v>
      </c>
      <c r="I310" s="118">
        <f t="shared" si="40"/>
        <v>0.50900000000000001</v>
      </c>
      <c r="J310" s="118">
        <f t="shared" si="41"/>
        <v>0.22678034803270672</v>
      </c>
      <c r="K310" s="122">
        <f t="shared" si="42"/>
        <v>14.308999999999999</v>
      </c>
      <c r="V310" s="34" t="s">
        <v>83</v>
      </c>
      <c r="W310" s="14">
        <v>6</v>
      </c>
      <c r="X310" s="122">
        <f t="shared" si="44"/>
        <v>50.9</v>
      </c>
      <c r="Y310" s="111">
        <v>0.122</v>
      </c>
      <c r="Z310">
        <v>0.50900000000000001</v>
      </c>
      <c r="AA310">
        <v>0.22678034803270672</v>
      </c>
      <c r="AB310" s="124"/>
      <c r="AC310" s="124">
        <v>10052.88747851852</v>
      </c>
      <c r="AD310" s="124">
        <v>6827.9903296296307</v>
      </c>
      <c r="AE310" s="124">
        <v>2.702908888888889</v>
      </c>
      <c r="AF310" s="124">
        <v>2278.6683525925919</v>
      </c>
      <c r="AG310" s="124">
        <v>9.2302469230769235E-2</v>
      </c>
    </row>
    <row r="311" spans="1:33" x14ac:dyDescent="0.35">
      <c r="A311" s="34" t="s">
        <v>83</v>
      </c>
      <c r="B311" s="14">
        <v>6</v>
      </c>
      <c r="C311" s="8" t="s">
        <v>72</v>
      </c>
      <c r="D311" s="14">
        <v>1</v>
      </c>
      <c r="E311" s="118" t="str">
        <f t="shared" si="38"/>
        <v>R68S6</v>
      </c>
      <c r="F311" s="118">
        <f t="shared" si="36"/>
        <v>3030</v>
      </c>
      <c r="G311" s="118">
        <f t="shared" si="37"/>
        <v>3071</v>
      </c>
      <c r="H311" s="111">
        <f t="shared" si="39"/>
        <v>0.122</v>
      </c>
      <c r="I311" s="118">
        <f t="shared" si="40"/>
        <v>0.50900000000000001</v>
      </c>
      <c r="J311" s="118">
        <f t="shared" si="41"/>
        <v>0.22678034803270672</v>
      </c>
      <c r="K311" s="122">
        <f t="shared" si="42"/>
        <v>14.308999999999999</v>
      </c>
      <c r="V311" s="34" t="s">
        <v>83</v>
      </c>
      <c r="W311" s="14">
        <v>6</v>
      </c>
      <c r="X311" s="122">
        <f t="shared" si="44"/>
        <v>50.9</v>
      </c>
      <c r="Y311" s="111">
        <v>0.122</v>
      </c>
      <c r="Z311">
        <v>0.50900000000000001</v>
      </c>
      <c r="AA311">
        <v>0.22678034803270672</v>
      </c>
      <c r="AB311" s="124"/>
      <c r="AC311" s="124">
        <v>10052.88747851852</v>
      </c>
      <c r="AD311" s="124">
        <v>6827.9903296296307</v>
      </c>
      <c r="AE311" s="124">
        <v>2.702908888888889</v>
      </c>
      <c r="AF311" s="124">
        <v>2278.6683525925919</v>
      </c>
      <c r="AG311" s="124">
        <v>9.2302469230769235E-2</v>
      </c>
    </row>
    <row r="312" spans="1:33" x14ac:dyDescent="0.35">
      <c r="A312" s="34" t="s">
        <v>83</v>
      </c>
      <c r="B312" s="14">
        <v>5</v>
      </c>
      <c r="C312" s="8" t="s">
        <v>45</v>
      </c>
      <c r="D312" s="14">
        <v>2</v>
      </c>
      <c r="E312" s="118" t="str">
        <f t="shared" si="38"/>
        <v>R68S5</v>
      </c>
      <c r="F312" s="118">
        <f t="shared" si="36"/>
        <v>3150</v>
      </c>
      <c r="G312" s="118">
        <f t="shared" si="37"/>
        <v>3200</v>
      </c>
      <c r="H312" s="111">
        <f t="shared" si="39"/>
        <v>0.123</v>
      </c>
      <c r="I312" s="118">
        <f t="shared" si="40"/>
        <v>0.45500000000000002</v>
      </c>
      <c r="J312" s="118">
        <f t="shared" si="41"/>
        <v>0.19430463576158941</v>
      </c>
      <c r="K312" s="122">
        <f t="shared" si="42"/>
        <v>30.2</v>
      </c>
      <c r="V312" s="34" t="s">
        <v>83</v>
      </c>
      <c r="W312" s="14">
        <v>5</v>
      </c>
      <c r="X312" s="122">
        <f t="shared" si="44"/>
        <v>45.5</v>
      </c>
      <c r="Y312" s="111">
        <v>0.123</v>
      </c>
      <c r="Z312">
        <v>0.45500000000000002</v>
      </c>
      <c r="AA312">
        <v>0.19430463576158941</v>
      </c>
      <c r="AB312" s="124"/>
      <c r="AC312" s="124">
        <v>10549.30783902439</v>
      </c>
      <c r="AD312" s="124">
        <v>6943.8644250000007</v>
      </c>
      <c r="AE312" s="124">
        <v>4.3006439024390257</v>
      </c>
      <c r="AF312" s="124">
        <v>2037.103065853659</v>
      </c>
      <c r="AG312" s="124">
        <v>7.1120154545454548E-2</v>
      </c>
    </row>
    <row r="313" spans="1:33" x14ac:dyDescent="0.35">
      <c r="A313" s="34" t="s">
        <v>83</v>
      </c>
      <c r="B313" s="14">
        <v>5</v>
      </c>
      <c r="C313" s="8" t="s">
        <v>45</v>
      </c>
      <c r="D313" s="14">
        <v>1</v>
      </c>
      <c r="E313" s="118" t="str">
        <f t="shared" si="38"/>
        <v>R68S5</v>
      </c>
      <c r="F313" s="118">
        <f t="shared" si="36"/>
        <v>3150</v>
      </c>
      <c r="G313" s="118">
        <f t="shared" si="37"/>
        <v>3200</v>
      </c>
      <c r="H313" s="111">
        <f t="shared" si="39"/>
        <v>0.123</v>
      </c>
      <c r="I313" s="118">
        <f t="shared" si="40"/>
        <v>0.45500000000000002</v>
      </c>
      <c r="J313" s="118">
        <f t="shared" si="41"/>
        <v>0.19430463576158941</v>
      </c>
      <c r="K313" s="122">
        <f t="shared" si="42"/>
        <v>30.2</v>
      </c>
      <c r="V313" s="34" t="s">
        <v>83</v>
      </c>
      <c r="W313" s="14">
        <v>5</v>
      </c>
      <c r="X313" s="122">
        <f t="shared" si="44"/>
        <v>45.5</v>
      </c>
      <c r="Y313" s="111">
        <v>0.123</v>
      </c>
      <c r="Z313">
        <v>0.45500000000000002</v>
      </c>
      <c r="AA313">
        <v>0.19430463576158941</v>
      </c>
      <c r="AB313" s="124"/>
      <c r="AC313" s="124">
        <v>10549.30783902439</v>
      </c>
      <c r="AD313" s="124">
        <v>6943.8644250000007</v>
      </c>
      <c r="AE313" s="124">
        <v>4.3006439024390257</v>
      </c>
      <c r="AF313" s="124">
        <v>2037.103065853659</v>
      </c>
      <c r="AG313" s="124">
        <v>7.1120154545454548E-2</v>
      </c>
    </row>
    <row r="314" spans="1:33" x14ac:dyDescent="0.35">
      <c r="A314" s="34" t="s">
        <v>83</v>
      </c>
      <c r="B314" s="14">
        <v>4</v>
      </c>
      <c r="C314" s="8" t="s">
        <v>45</v>
      </c>
      <c r="D314" s="14">
        <v>4</v>
      </c>
      <c r="E314" s="118" t="str">
        <f t="shared" si="38"/>
        <v>R68S4</v>
      </c>
      <c r="F314" s="118">
        <f t="shared" si="36"/>
        <v>3211</v>
      </c>
      <c r="G314" s="118">
        <f t="shared" si="37"/>
        <v>3267</v>
      </c>
      <c r="H314" s="111">
        <f t="shared" si="39"/>
        <v>0.124</v>
      </c>
      <c r="I314" s="118">
        <f t="shared" si="40"/>
        <v>0.45300000000000001</v>
      </c>
      <c r="J314" s="118">
        <f t="shared" si="41"/>
        <v>0.19527576853526218</v>
      </c>
      <c r="K314" s="122">
        <f t="shared" si="42"/>
        <v>44.24</v>
      </c>
      <c r="V314" s="34" t="s">
        <v>83</v>
      </c>
      <c r="W314" s="14">
        <v>4</v>
      </c>
      <c r="X314" s="122">
        <f t="shared" si="44"/>
        <v>45.300000000000004</v>
      </c>
      <c r="Y314" s="111">
        <v>0.124</v>
      </c>
      <c r="Z314">
        <v>0.45300000000000001</v>
      </c>
      <c r="AA314">
        <v>0.19527576853526218</v>
      </c>
      <c r="AB314" s="124"/>
      <c r="AC314" s="124">
        <v>10803.91673423913</v>
      </c>
      <c r="AD314" s="124">
        <v>7047.5893548913073</v>
      </c>
      <c r="AE314" s="124">
        <v>4.5130010869565211</v>
      </c>
      <c r="AF314" s="124">
        <v>1858.346051086957</v>
      </c>
      <c r="AG314" s="124">
        <v>6.1426762295081962E-2</v>
      </c>
    </row>
    <row r="315" spans="1:33" x14ac:dyDescent="0.35">
      <c r="A315" s="34" t="s">
        <v>83</v>
      </c>
      <c r="B315" s="14">
        <v>4</v>
      </c>
      <c r="C315" s="8" t="s">
        <v>45</v>
      </c>
      <c r="D315" s="14">
        <v>3</v>
      </c>
      <c r="E315" s="118" t="str">
        <f t="shared" si="38"/>
        <v>R68S4</v>
      </c>
      <c r="F315" s="118">
        <f t="shared" si="36"/>
        <v>3211</v>
      </c>
      <c r="G315" s="118">
        <f t="shared" si="37"/>
        <v>3267</v>
      </c>
      <c r="H315" s="111">
        <f t="shared" si="39"/>
        <v>0.124</v>
      </c>
      <c r="I315" s="118">
        <f t="shared" si="40"/>
        <v>0.45300000000000001</v>
      </c>
      <c r="J315" s="118">
        <f t="shared" si="41"/>
        <v>0.19527576853526218</v>
      </c>
      <c r="K315" s="122">
        <f t="shared" si="42"/>
        <v>44.24</v>
      </c>
      <c r="V315" s="34" t="s">
        <v>83</v>
      </c>
      <c r="W315" s="14">
        <v>4</v>
      </c>
      <c r="X315" s="122">
        <f t="shared" si="44"/>
        <v>45.300000000000004</v>
      </c>
      <c r="Y315" s="111">
        <v>0.124</v>
      </c>
      <c r="Z315">
        <v>0.45300000000000001</v>
      </c>
      <c r="AA315">
        <v>0.19527576853526218</v>
      </c>
      <c r="AB315" s="124"/>
      <c r="AC315" s="124">
        <v>10803.91673423913</v>
      </c>
      <c r="AD315" s="124">
        <v>7047.5893548913073</v>
      </c>
      <c r="AE315" s="124">
        <v>4.5130010869565211</v>
      </c>
      <c r="AF315" s="124">
        <v>1858.346051086957</v>
      </c>
      <c r="AG315" s="124">
        <v>6.1426762295081962E-2</v>
      </c>
    </row>
    <row r="316" spans="1:33" x14ac:dyDescent="0.35">
      <c r="A316" s="34" t="s">
        <v>83</v>
      </c>
      <c r="B316" s="14">
        <v>4</v>
      </c>
      <c r="C316" s="8" t="s">
        <v>45</v>
      </c>
      <c r="D316" s="14">
        <v>2</v>
      </c>
      <c r="E316" s="118" t="str">
        <f t="shared" si="38"/>
        <v>R68S4</v>
      </c>
      <c r="F316" s="118">
        <f t="shared" si="36"/>
        <v>3211</v>
      </c>
      <c r="G316" s="118">
        <f t="shared" si="37"/>
        <v>3267</v>
      </c>
      <c r="H316" s="111">
        <f t="shared" si="39"/>
        <v>0.124</v>
      </c>
      <c r="I316" s="118">
        <f t="shared" si="40"/>
        <v>0.45300000000000001</v>
      </c>
      <c r="J316" s="118">
        <f t="shared" si="41"/>
        <v>0.19527576853526218</v>
      </c>
      <c r="K316" s="122">
        <f t="shared" si="42"/>
        <v>44.24</v>
      </c>
      <c r="V316" s="34" t="s">
        <v>83</v>
      </c>
      <c r="W316" s="14">
        <v>4</v>
      </c>
      <c r="X316" s="122">
        <f t="shared" si="44"/>
        <v>45.300000000000004</v>
      </c>
      <c r="Y316" s="111">
        <v>0.124</v>
      </c>
      <c r="Z316">
        <v>0.45300000000000001</v>
      </c>
      <c r="AA316">
        <v>0.19527576853526218</v>
      </c>
      <c r="AB316" s="124"/>
      <c r="AC316" s="124">
        <v>10803.91673423913</v>
      </c>
      <c r="AD316" s="124">
        <v>7047.5893548913073</v>
      </c>
      <c r="AE316" s="124">
        <v>4.5130010869565211</v>
      </c>
      <c r="AF316" s="124">
        <v>1858.346051086957</v>
      </c>
      <c r="AG316" s="124">
        <v>6.1426762295081962E-2</v>
      </c>
    </row>
    <row r="317" spans="1:33" x14ac:dyDescent="0.35">
      <c r="A317" s="34" t="s">
        <v>83</v>
      </c>
      <c r="B317" s="14">
        <v>4</v>
      </c>
      <c r="C317" s="8" t="s">
        <v>45</v>
      </c>
      <c r="D317" s="14">
        <v>1</v>
      </c>
      <c r="E317" s="118" t="str">
        <f t="shared" si="38"/>
        <v>R68S4</v>
      </c>
      <c r="F317" s="118">
        <f t="shared" si="36"/>
        <v>3211</v>
      </c>
      <c r="G317" s="118">
        <f t="shared" si="37"/>
        <v>3267</v>
      </c>
      <c r="H317" s="111">
        <f t="shared" si="39"/>
        <v>0.124</v>
      </c>
      <c r="I317" s="118">
        <f t="shared" si="40"/>
        <v>0.45300000000000001</v>
      </c>
      <c r="J317" s="118">
        <f t="shared" si="41"/>
        <v>0.19527576853526218</v>
      </c>
      <c r="K317" s="122">
        <f t="shared" si="42"/>
        <v>44.24</v>
      </c>
      <c r="V317" s="34" t="s">
        <v>83</v>
      </c>
      <c r="W317" s="14">
        <v>4</v>
      </c>
      <c r="X317" s="122">
        <f t="shared" si="44"/>
        <v>45.300000000000004</v>
      </c>
      <c r="Y317" s="111">
        <v>0.124</v>
      </c>
      <c r="Z317">
        <v>0.45300000000000001</v>
      </c>
      <c r="AA317">
        <v>0.19527576853526218</v>
      </c>
      <c r="AB317" s="124"/>
      <c r="AC317" s="124">
        <v>10803.91673423913</v>
      </c>
      <c r="AD317" s="124">
        <v>7047.5893548913073</v>
      </c>
      <c r="AE317" s="124">
        <v>4.5130010869565211</v>
      </c>
      <c r="AF317" s="124">
        <v>1858.346051086957</v>
      </c>
      <c r="AG317" s="124">
        <v>6.1426762295081962E-2</v>
      </c>
    </row>
    <row r="318" spans="1:33" x14ac:dyDescent="0.35">
      <c r="A318" s="34" t="s">
        <v>83</v>
      </c>
      <c r="B318" s="14">
        <v>3</v>
      </c>
      <c r="C318" s="8" t="s">
        <v>44</v>
      </c>
      <c r="D318" s="14">
        <v>4</v>
      </c>
      <c r="E318" s="118" t="str">
        <f t="shared" si="38"/>
        <v>R68S3</v>
      </c>
      <c r="F318" s="118">
        <f t="shared" si="36"/>
        <v>3279</v>
      </c>
      <c r="G318" s="118">
        <f t="shared" si="37"/>
        <v>3356</v>
      </c>
      <c r="H318" s="111">
        <f t="shared" si="39"/>
        <v>0.09</v>
      </c>
      <c r="I318" s="118">
        <f t="shared" si="40"/>
        <v>0.57199999999999995</v>
      </c>
      <c r="J318" s="118">
        <f t="shared" si="41"/>
        <v>0.12581699346405228</v>
      </c>
      <c r="K318" s="122">
        <f t="shared" si="42"/>
        <v>47.124000000000002</v>
      </c>
      <c r="V318" s="34" t="s">
        <v>83</v>
      </c>
      <c r="W318" s="14">
        <v>3</v>
      </c>
      <c r="X318" s="122">
        <f t="shared" si="44"/>
        <v>57.199999999999996</v>
      </c>
      <c r="Y318" s="111">
        <v>0.09</v>
      </c>
      <c r="Z318">
        <v>0.57199999999999995</v>
      </c>
      <c r="AA318">
        <v>0.12581699346405228</v>
      </c>
      <c r="AB318" s="124"/>
      <c r="AC318" s="124">
        <v>11122.797139920949</v>
      </c>
      <c r="AD318" s="124">
        <v>7071.5684964426891</v>
      </c>
      <c r="AE318" s="124">
        <v>4.4649256916996016</v>
      </c>
      <c r="AF318" s="124">
        <v>2126.875248221344</v>
      </c>
      <c r="AG318" s="124">
        <v>6.3456938461538451E-2</v>
      </c>
    </row>
    <row r="319" spans="1:33" x14ac:dyDescent="0.35">
      <c r="A319" s="34" t="s">
        <v>83</v>
      </c>
      <c r="B319" s="14">
        <v>3</v>
      </c>
      <c r="C319" s="8" t="s">
        <v>44</v>
      </c>
      <c r="D319" s="14">
        <v>3</v>
      </c>
      <c r="E319" s="118" t="str">
        <f t="shared" si="38"/>
        <v>R68S3</v>
      </c>
      <c r="F319" s="118">
        <f t="shared" si="36"/>
        <v>3279</v>
      </c>
      <c r="G319" s="118">
        <f t="shared" si="37"/>
        <v>3356</v>
      </c>
      <c r="H319" s="111">
        <f t="shared" si="39"/>
        <v>0.09</v>
      </c>
      <c r="I319" s="118">
        <f t="shared" si="40"/>
        <v>0.57199999999999995</v>
      </c>
      <c r="J319" s="118">
        <f t="shared" si="41"/>
        <v>0.12581699346405228</v>
      </c>
      <c r="K319" s="122">
        <f t="shared" si="42"/>
        <v>47.124000000000002</v>
      </c>
      <c r="V319" s="34" t="s">
        <v>83</v>
      </c>
      <c r="W319" s="14">
        <v>3</v>
      </c>
      <c r="X319" s="122">
        <f t="shared" si="44"/>
        <v>57.199999999999996</v>
      </c>
      <c r="Y319" s="111">
        <v>0.09</v>
      </c>
      <c r="Z319">
        <v>0.57199999999999995</v>
      </c>
      <c r="AA319">
        <v>0.12581699346405228</v>
      </c>
      <c r="AB319" s="124"/>
      <c r="AC319" s="124">
        <v>11122.797139920949</v>
      </c>
      <c r="AD319" s="124">
        <v>7071.5684964426891</v>
      </c>
      <c r="AE319" s="124">
        <v>4.4649256916996016</v>
      </c>
      <c r="AF319" s="124">
        <v>2126.875248221344</v>
      </c>
      <c r="AG319" s="124">
        <v>6.3456938461538451E-2</v>
      </c>
    </row>
    <row r="320" spans="1:33" x14ac:dyDescent="0.35">
      <c r="A320" s="34" t="s">
        <v>83</v>
      </c>
      <c r="B320" s="14">
        <v>3</v>
      </c>
      <c r="C320" s="8" t="s">
        <v>44</v>
      </c>
      <c r="D320" s="14">
        <v>2</v>
      </c>
      <c r="E320" s="118" t="str">
        <f t="shared" si="38"/>
        <v>R68S3</v>
      </c>
      <c r="F320" s="118">
        <f t="shared" si="36"/>
        <v>3279</v>
      </c>
      <c r="G320" s="118">
        <f t="shared" si="37"/>
        <v>3356</v>
      </c>
      <c r="H320" s="111">
        <f t="shared" si="39"/>
        <v>0.09</v>
      </c>
      <c r="I320" s="118">
        <f t="shared" si="40"/>
        <v>0.57199999999999995</v>
      </c>
      <c r="J320" s="118">
        <f t="shared" si="41"/>
        <v>0.12581699346405228</v>
      </c>
      <c r="K320" s="122">
        <f t="shared" si="42"/>
        <v>47.124000000000002</v>
      </c>
      <c r="V320" s="34" t="s">
        <v>83</v>
      </c>
      <c r="W320" s="14">
        <v>3</v>
      </c>
      <c r="X320" s="122">
        <f t="shared" si="44"/>
        <v>57.199999999999996</v>
      </c>
      <c r="Y320" s="111">
        <v>0.09</v>
      </c>
      <c r="Z320">
        <v>0.57199999999999995</v>
      </c>
      <c r="AA320">
        <v>0.12581699346405228</v>
      </c>
      <c r="AB320" s="124"/>
      <c r="AC320" s="124">
        <v>11122.797139920949</v>
      </c>
      <c r="AD320" s="124">
        <v>7071.5684964426891</v>
      </c>
      <c r="AE320" s="124">
        <v>4.4649256916996016</v>
      </c>
      <c r="AF320" s="124">
        <v>2126.875248221344</v>
      </c>
      <c r="AG320" s="124">
        <v>6.3456938461538451E-2</v>
      </c>
    </row>
    <row r="321" spans="1:33" x14ac:dyDescent="0.35">
      <c r="A321" s="34" t="s">
        <v>83</v>
      </c>
      <c r="B321" s="14">
        <v>3</v>
      </c>
      <c r="C321" s="8" t="s">
        <v>44</v>
      </c>
      <c r="D321" s="14">
        <v>1</v>
      </c>
      <c r="E321" s="118" t="str">
        <f t="shared" si="38"/>
        <v>R68S3</v>
      </c>
      <c r="F321" s="118">
        <f t="shared" si="36"/>
        <v>3279</v>
      </c>
      <c r="G321" s="118">
        <f t="shared" si="37"/>
        <v>3356</v>
      </c>
      <c r="H321" s="111">
        <f t="shared" si="39"/>
        <v>0.09</v>
      </c>
      <c r="I321" s="118">
        <f t="shared" si="40"/>
        <v>0.57199999999999995</v>
      </c>
      <c r="J321" s="118">
        <f t="shared" si="41"/>
        <v>0.12581699346405228</v>
      </c>
      <c r="K321" s="122">
        <f t="shared" si="42"/>
        <v>47.124000000000002</v>
      </c>
      <c r="V321" s="34" t="s">
        <v>83</v>
      </c>
      <c r="W321" s="14">
        <v>3</v>
      </c>
      <c r="X321" s="122">
        <f t="shared" si="44"/>
        <v>57.199999999999996</v>
      </c>
      <c r="Y321" s="111">
        <v>0.09</v>
      </c>
      <c r="Z321">
        <v>0.57199999999999995</v>
      </c>
      <c r="AA321">
        <v>0.12581699346405228</v>
      </c>
      <c r="AB321" s="124"/>
      <c r="AC321" s="124">
        <v>11122.797139920949</v>
      </c>
      <c r="AD321" s="124">
        <v>7071.5684964426891</v>
      </c>
      <c r="AE321" s="124">
        <v>4.4649256916996016</v>
      </c>
      <c r="AF321" s="124">
        <v>2126.875248221344</v>
      </c>
      <c r="AG321" s="124">
        <v>6.3456938461538451E-2</v>
      </c>
    </row>
    <row r="322" spans="1:33" x14ac:dyDescent="0.35">
      <c r="A322" s="34" t="s">
        <v>83</v>
      </c>
      <c r="B322" s="14">
        <v>2</v>
      </c>
      <c r="C322" s="8" t="s">
        <v>44</v>
      </c>
      <c r="D322" s="14">
        <v>2</v>
      </c>
      <c r="E322" s="118" t="str">
        <f t="shared" si="38"/>
        <v>R68S2</v>
      </c>
      <c r="F322" s="118">
        <f t="shared" ref="F322:F385" si="45">VLOOKUP(E322,$M$2:$Q$271,4,FALSE)</f>
        <v>3485</v>
      </c>
      <c r="G322" s="118">
        <f t="shared" ref="G322:G385" si="46">VLOOKUP(E322,$M$2:$Q$271,5,FALSE)</f>
        <v>3522</v>
      </c>
      <c r="H322" s="111">
        <f t="shared" si="39"/>
        <v>0.105</v>
      </c>
      <c r="I322" s="118">
        <f t="shared" si="40"/>
        <v>0.504</v>
      </c>
      <c r="J322" s="118">
        <f t="shared" si="41"/>
        <v>0.1618856708370775</v>
      </c>
      <c r="K322" s="122">
        <f t="shared" si="42"/>
        <v>14.467000000000001</v>
      </c>
      <c r="V322" s="34" t="s">
        <v>83</v>
      </c>
      <c r="W322" s="14">
        <v>2</v>
      </c>
      <c r="X322" s="122">
        <f t="shared" si="44"/>
        <v>50.4</v>
      </c>
      <c r="Y322" s="111">
        <v>0.105</v>
      </c>
      <c r="Z322">
        <v>0.504</v>
      </c>
      <c r="AA322">
        <v>0.1618856708370775</v>
      </c>
      <c r="AB322" s="124"/>
      <c r="AC322" s="124">
        <v>11866.426612295079</v>
      </c>
      <c r="AD322" s="124">
        <v>7505.7808377049168</v>
      </c>
      <c r="AE322" s="124">
        <v>5.3919680327868811</v>
      </c>
      <c r="AF322" s="124">
        <v>2351.3520581967209</v>
      </c>
      <c r="AG322" s="124">
        <v>5.2035800000000007E-2</v>
      </c>
    </row>
    <row r="323" spans="1:33" x14ac:dyDescent="0.35">
      <c r="A323" s="34" t="s">
        <v>83</v>
      </c>
      <c r="B323" s="14">
        <v>2</v>
      </c>
      <c r="C323" s="8" t="s">
        <v>44</v>
      </c>
      <c r="D323" s="14">
        <v>1</v>
      </c>
      <c r="E323" s="118" t="str">
        <f t="shared" ref="E323:E386" si="47">CONCATENATE("R",RIGHT(A323,2),"S",B323)</f>
        <v>R68S2</v>
      </c>
      <c r="F323" s="118">
        <f t="shared" si="45"/>
        <v>3485</v>
      </c>
      <c r="G323" s="118">
        <f t="shared" si="46"/>
        <v>3522</v>
      </c>
      <c r="H323" s="111">
        <f t="shared" ref="H323:H386" si="48">VLOOKUP(E323,$M$2:$T$271,6,FALSE)</f>
        <v>0.105</v>
      </c>
      <c r="I323" s="118">
        <f t="shared" ref="I323:I386" si="49">VLOOKUP(E323,$M$2:$T$271,7,FALSE)</f>
        <v>0.504</v>
      </c>
      <c r="J323" s="118">
        <f t="shared" ref="J323:J386" si="50">VLOOKUP(E323,$M$2:$T$271,8,FALSE)</f>
        <v>0.1618856708370775</v>
      </c>
      <c r="K323" s="122">
        <f t="shared" ref="K323:K386" si="51">VLOOKUP(E323,$M$2:$U$271,9,FALSE)</f>
        <v>14.467000000000001</v>
      </c>
      <c r="V323" s="34" t="s">
        <v>83</v>
      </c>
      <c r="W323" s="14">
        <v>2</v>
      </c>
      <c r="X323" s="122">
        <f t="shared" ref="X323:X386" si="52">Z323*100</f>
        <v>50.4</v>
      </c>
      <c r="Y323" s="111">
        <v>0.105</v>
      </c>
      <c r="Z323">
        <v>0.504</v>
      </c>
      <c r="AA323">
        <v>0.1618856708370775</v>
      </c>
      <c r="AB323" s="124"/>
      <c r="AC323" s="124">
        <v>11866.426612295079</v>
      </c>
      <c r="AD323" s="124">
        <v>7505.7808377049168</v>
      </c>
      <c r="AE323" s="124">
        <v>5.3919680327868811</v>
      </c>
      <c r="AF323" s="124">
        <v>2351.3520581967209</v>
      </c>
      <c r="AG323" s="124">
        <v>5.2035800000000007E-2</v>
      </c>
    </row>
    <row r="324" spans="1:33" x14ac:dyDescent="0.35">
      <c r="A324" s="34" t="s">
        <v>83</v>
      </c>
      <c r="B324" s="14">
        <v>1</v>
      </c>
      <c r="C324" s="8" t="s">
        <v>44</v>
      </c>
      <c r="D324" s="14">
        <v>2</v>
      </c>
      <c r="E324" s="118" t="str">
        <f t="shared" si="47"/>
        <v>R68S1</v>
      </c>
      <c r="F324" s="118">
        <f t="shared" si="45"/>
        <v>3542</v>
      </c>
      <c r="G324" s="118">
        <f t="shared" si="46"/>
        <v>3574</v>
      </c>
      <c r="H324" s="111">
        <f t="shared" si="48"/>
        <v>8.4000000000000005E-2</v>
      </c>
      <c r="I324" s="118">
        <f t="shared" si="49"/>
        <v>0.61399999999999999</v>
      </c>
      <c r="J324" s="118">
        <f t="shared" si="50"/>
        <v>0.10822670603674539</v>
      </c>
      <c r="K324" s="122">
        <f t="shared" si="51"/>
        <v>24.384</v>
      </c>
      <c r="V324" s="34" t="s">
        <v>83</v>
      </c>
      <c r="W324" s="14">
        <v>1</v>
      </c>
      <c r="X324" s="122">
        <f t="shared" si="52"/>
        <v>61.4</v>
      </c>
      <c r="Y324" s="111">
        <v>8.4000000000000005E-2</v>
      </c>
      <c r="Z324">
        <v>0.61399999999999999</v>
      </c>
      <c r="AA324">
        <v>0.10822670603674539</v>
      </c>
      <c r="AB324" s="124"/>
      <c r="AC324" s="124">
        <v>12092.04256666666</v>
      </c>
      <c r="AD324" s="124">
        <v>7504.2020561904737</v>
      </c>
      <c r="AE324" s="124">
        <v>5.1936047619047594</v>
      </c>
      <c r="AF324" s="124">
        <v>2084.7325599999999</v>
      </c>
      <c r="AG324" s="124">
        <v>4.2008384374999992E-2</v>
      </c>
    </row>
    <row r="325" spans="1:33" x14ac:dyDescent="0.35">
      <c r="A325" s="34" t="s">
        <v>83</v>
      </c>
      <c r="B325" s="14">
        <v>1</v>
      </c>
      <c r="C325" s="8" t="s">
        <v>44</v>
      </c>
      <c r="D325" s="14">
        <v>1</v>
      </c>
      <c r="E325" s="118" t="str">
        <f t="shared" si="47"/>
        <v>R68S1</v>
      </c>
      <c r="F325" s="118">
        <f t="shared" si="45"/>
        <v>3542</v>
      </c>
      <c r="G325" s="118">
        <f t="shared" si="46"/>
        <v>3574</v>
      </c>
      <c r="H325" s="111">
        <f t="shared" si="48"/>
        <v>8.4000000000000005E-2</v>
      </c>
      <c r="I325" s="118">
        <f t="shared" si="49"/>
        <v>0.61399999999999999</v>
      </c>
      <c r="J325" s="118">
        <f t="shared" si="50"/>
        <v>0.10822670603674539</v>
      </c>
      <c r="K325" s="122">
        <f t="shared" si="51"/>
        <v>24.384</v>
      </c>
      <c r="V325" s="34" t="s">
        <v>83</v>
      </c>
      <c r="W325" s="14">
        <v>1</v>
      </c>
      <c r="X325" s="122">
        <f t="shared" si="52"/>
        <v>61.4</v>
      </c>
      <c r="Y325" s="111">
        <v>8.4000000000000005E-2</v>
      </c>
      <c r="Z325">
        <v>0.61399999999999999</v>
      </c>
      <c r="AA325">
        <v>0.10822670603674539</v>
      </c>
      <c r="AB325" s="124"/>
      <c r="AC325" s="124">
        <v>12092.04256666666</v>
      </c>
      <c r="AD325" s="124">
        <v>7504.2020561904737</v>
      </c>
      <c r="AE325" s="124">
        <v>5.1936047619047594</v>
      </c>
      <c r="AF325" s="124">
        <v>2084.7325599999999</v>
      </c>
      <c r="AG325" s="124">
        <v>4.2008384374999992E-2</v>
      </c>
    </row>
    <row r="326" spans="1:33" x14ac:dyDescent="0.35">
      <c r="A326" s="34" t="s">
        <v>84</v>
      </c>
      <c r="B326" s="14">
        <v>7</v>
      </c>
      <c r="C326" s="8" t="s">
        <v>46</v>
      </c>
      <c r="D326" s="14">
        <v>3</v>
      </c>
      <c r="E326" s="118" t="str">
        <f t="shared" si="47"/>
        <v>R70S7</v>
      </c>
      <c r="F326" s="118">
        <f t="shared" si="45"/>
        <v>2998</v>
      </c>
      <c r="G326" s="118">
        <f t="shared" si="46"/>
        <v>3028</v>
      </c>
      <c r="H326" s="111">
        <f t="shared" si="48"/>
        <v>0.106</v>
      </c>
      <c r="I326" s="118">
        <f t="shared" si="49"/>
        <v>0.51100000000000001</v>
      </c>
      <c r="J326" s="118">
        <f t="shared" si="50"/>
        <v>0.13342939481268012</v>
      </c>
      <c r="K326" s="122">
        <f t="shared" si="51"/>
        <v>20.82</v>
      </c>
      <c r="V326" s="34" t="s">
        <v>84</v>
      </c>
      <c r="W326" s="14">
        <v>7</v>
      </c>
      <c r="X326" s="122">
        <f t="shared" si="52"/>
        <v>51.1</v>
      </c>
      <c r="Y326" s="111">
        <v>0.106</v>
      </c>
      <c r="Z326">
        <v>0.51100000000000001</v>
      </c>
      <c r="AA326">
        <v>0.13342939481268012</v>
      </c>
      <c r="AB326" s="124">
        <v>0.62478333333333336</v>
      </c>
      <c r="AC326" s="124">
        <v>10158.6069939394</v>
      </c>
      <c r="AD326" s="124">
        <v>6867.9763616161581</v>
      </c>
      <c r="AE326" s="124">
        <v>2.5521060606060608</v>
      </c>
      <c r="AF326" s="124">
        <v>2081.2765636363629</v>
      </c>
      <c r="AG326" s="124">
        <v>4.1773983333333327E-2</v>
      </c>
    </row>
    <row r="327" spans="1:33" x14ac:dyDescent="0.35">
      <c r="A327" s="34" t="s">
        <v>84</v>
      </c>
      <c r="B327" s="14">
        <v>7</v>
      </c>
      <c r="C327" s="8" t="s">
        <v>46</v>
      </c>
      <c r="D327" s="14">
        <v>2</v>
      </c>
      <c r="E327" s="118" t="str">
        <f t="shared" si="47"/>
        <v>R70S7</v>
      </c>
      <c r="F327" s="118">
        <f t="shared" si="45"/>
        <v>2998</v>
      </c>
      <c r="G327" s="118">
        <f t="shared" si="46"/>
        <v>3028</v>
      </c>
      <c r="H327" s="111">
        <f t="shared" si="48"/>
        <v>0.106</v>
      </c>
      <c r="I327" s="118">
        <f t="shared" si="49"/>
        <v>0.51100000000000001</v>
      </c>
      <c r="J327" s="118">
        <f t="shared" si="50"/>
        <v>0.13342939481268012</v>
      </c>
      <c r="K327" s="122">
        <f t="shared" si="51"/>
        <v>20.82</v>
      </c>
      <c r="V327" s="34" t="s">
        <v>84</v>
      </c>
      <c r="W327" s="14">
        <v>7</v>
      </c>
      <c r="X327" s="122">
        <f t="shared" si="52"/>
        <v>51.1</v>
      </c>
      <c r="Y327" s="111">
        <v>0.106</v>
      </c>
      <c r="Z327">
        <v>0.51100000000000001</v>
      </c>
      <c r="AA327">
        <v>0.13342939481268012</v>
      </c>
      <c r="AB327" s="124">
        <v>0.62478333333333336</v>
      </c>
      <c r="AC327" s="124">
        <v>10158.6069939394</v>
      </c>
      <c r="AD327" s="124">
        <v>6867.9763616161581</v>
      </c>
      <c r="AE327" s="124">
        <v>2.5521060606060608</v>
      </c>
      <c r="AF327" s="124">
        <v>2081.2765636363629</v>
      </c>
      <c r="AG327" s="124">
        <v>4.1773983333333327E-2</v>
      </c>
    </row>
    <row r="328" spans="1:33" x14ac:dyDescent="0.35">
      <c r="A328" s="34" t="s">
        <v>84</v>
      </c>
      <c r="B328" s="14">
        <v>7</v>
      </c>
      <c r="C328" s="8" t="s">
        <v>46</v>
      </c>
      <c r="D328" s="14">
        <v>1</v>
      </c>
      <c r="E328" s="118" t="str">
        <f t="shared" si="47"/>
        <v>R70S7</v>
      </c>
      <c r="F328" s="118">
        <f t="shared" si="45"/>
        <v>2998</v>
      </c>
      <c r="G328" s="118">
        <f t="shared" si="46"/>
        <v>3028</v>
      </c>
      <c r="H328" s="111">
        <f t="shared" si="48"/>
        <v>0.106</v>
      </c>
      <c r="I328" s="118">
        <f t="shared" si="49"/>
        <v>0.51100000000000001</v>
      </c>
      <c r="J328" s="118">
        <f t="shared" si="50"/>
        <v>0.13342939481268012</v>
      </c>
      <c r="K328" s="122">
        <f t="shared" si="51"/>
        <v>20.82</v>
      </c>
      <c r="V328" s="34" t="s">
        <v>84</v>
      </c>
      <c r="W328" s="14">
        <v>7</v>
      </c>
      <c r="X328" s="122">
        <f t="shared" si="52"/>
        <v>51.1</v>
      </c>
      <c r="Y328" s="111">
        <v>0.106</v>
      </c>
      <c r="Z328">
        <v>0.51100000000000001</v>
      </c>
      <c r="AA328">
        <v>0.13342939481268012</v>
      </c>
      <c r="AB328" s="124">
        <v>0.62478333333333336</v>
      </c>
      <c r="AC328" s="124">
        <v>10158.6069939394</v>
      </c>
      <c r="AD328" s="124">
        <v>6867.9763616161581</v>
      </c>
      <c r="AE328" s="124">
        <v>2.5521060606060608</v>
      </c>
      <c r="AF328" s="124">
        <v>2081.2765636363629</v>
      </c>
      <c r="AG328" s="124">
        <v>4.1773983333333327E-2</v>
      </c>
    </row>
    <row r="329" spans="1:33" x14ac:dyDescent="0.35">
      <c r="A329" s="34" t="s">
        <v>84</v>
      </c>
      <c r="B329" s="14">
        <v>6</v>
      </c>
      <c r="C329" s="8" t="s">
        <v>46</v>
      </c>
      <c r="D329" s="14">
        <v>3</v>
      </c>
      <c r="E329" s="118" t="str">
        <f t="shared" si="47"/>
        <v>R70S6</v>
      </c>
      <c r="F329" s="118">
        <f t="shared" si="45"/>
        <v>3034</v>
      </c>
      <c r="G329" s="118">
        <f t="shared" si="46"/>
        <v>3064</v>
      </c>
      <c r="H329" s="111">
        <f t="shared" si="48"/>
        <v>0.11700000000000001</v>
      </c>
      <c r="I329" s="118">
        <f t="shared" si="49"/>
        <v>0.47499999999999998</v>
      </c>
      <c r="J329" s="118">
        <f t="shared" si="50"/>
        <v>0.15904416212946157</v>
      </c>
      <c r="K329" s="122">
        <f t="shared" si="51"/>
        <v>16.53</v>
      </c>
      <c r="V329" s="34" t="s">
        <v>84</v>
      </c>
      <c r="W329" s="14">
        <v>6</v>
      </c>
      <c r="X329" s="122">
        <f t="shared" si="52"/>
        <v>47.5</v>
      </c>
      <c r="Y329" s="111">
        <v>0.11700000000000001</v>
      </c>
      <c r="Z329">
        <v>0.47499999999999998</v>
      </c>
      <c r="AA329">
        <v>0.15904416212946157</v>
      </c>
      <c r="AB329" s="124">
        <v>0.44298333333333328</v>
      </c>
      <c r="AC329" s="124">
        <v>10302.68296020408</v>
      </c>
      <c r="AD329" s="124">
        <v>6896.7290377550999</v>
      </c>
      <c r="AE329" s="124">
        <v>2.7924214285714282</v>
      </c>
      <c r="AF329" s="124">
        <v>1964.2385214285709</v>
      </c>
      <c r="AG329" s="124">
        <v>0.10389965</v>
      </c>
    </row>
    <row r="330" spans="1:33" x14ac:dyDescent="0.35">
      <c r="A330" s="34" t="s">
        <v>84</v>
      </c>
      <c r="B330" s="14">
        <v>6</v>
      </c>
      <c r="C330" s="8" t="s">
        <v>46</v>
      </c>
      <c r="D330" s="14">
        <v>2</v>
      </c>
      <c r="E330" s="118" t="str">
        <f t="shared" si="47"/>
        <v>R70S6</v>
      </c>
      <c r="F330" s="118">
        <f t="shared" si="45"/>
        <v>3034</v>
      </c>
      <c r="G330" s="118">
        <f t="shared" si="46"/>
        <v>3064</v>
      </c>
      <c r="H330" s="111">
        <f t="shared" si="48"/>
        <v>0.11700000000000001</v>
      </c>
      <c r="I330" s="118">
        <f t="shared" si="49"/>
        <v>0.47499999999999998</v>
      </c>
      <c r="J330" s="118">
        <f t="shared" si="50"/>
        <v>0.15904416212946157</v>
      </c>
      <c r="K330" s="122">
        <f t="shared" si="51"/>
        <v>16.53</v>
      </c>
      <c r="V330" s="34" t="s">
        <v>84</v>
      </c>
      <c r="W330" s="14">
        <v>6</v>
      </c>
      <c r="X330" s="122">
        <f t="shared" si="52"/>
        <v>47.5</v>
      </c>
      <c r="Y330" s="111">
        <v>0.11700000000000001</v>
      </c>
      <c r="Z330">
        <v>0.47499999999999998</v>
      </c>
      <c r="AA330">
        <v>0.15904416212946157</v>
      </c>
      <c r="AB330" s="124">
        <v>0.44298333333333328</v>
      </c>
      <c r="AC330" s="124">
        <v>10302.68296020408</v>
      </c>
      <c r="AD330" s="124">
        <v>6896.7290377550999</v>
      </c>
      <c r="AE330" s="124">
        <v>2.7924214285714282</v>
      </c>
      <c r="AF330" s="124">
        <v>1964.2385214285709</v>
      </c>
      <c r="AG330" s="124">
        <v>0.10389965</v>
      </c>
    </row>
    <row r="331" spans="1:33" x14ac:dyDescent="0.35">
      <c r="A331" s="34" t="s">
        <v>84</v>
      </c>
      <c r="B331" s="14">
        <v>6</v>
      </c>
      <c r="C331" s="8" t="s">
        <v>46</v>
      </c>
      <c r="D331" s="14">
        <v>1</v>
      </c>
      <c r="E331" s="118" t="str">
        <f t="shared" si="47"/>
        <v>R70S6</v>
      </c>
      <c r="F331" s="118">
        <f t="shared" si="45"/>
        <v>3034</v>
      </c>
      <c r="G331" s="118">
        <f t="shared" si="46"/>
        <v>3064</v>
      </c>
      <c r="H331" s="111">
        <f t="shared" si="48"/>
        <v>0.11700000000000001</v>
      </c>
      <c r="I331" s="118">
        <f t="shared" si="49"/>
        <v>0.47499999999999998</v>
      </c>
      <c r="J331" s="118">
        <f t="shared" si="50"/>
        <v>0.15904416212946157</v>
      </c>
      <c r="K331" s="122">
        <f t="shared" si="51"/>
        <v>16.53</v>
      </c>
      <c r="V331" s="34" t="s">
        <v>84</v>
      </c>
      <c r="W331" s="14">
        <v>6</v>
      </c>
      <c r="X331" s="122">
        <f t="shared" si="52"/>
        <v>47.5</v>
      </c>
      <c r="Y331" s="111">
        <v>0.11700000000000001</v>
      </c>
      <c r="Z331">
        <v>0.47499999999999998</v>
      </c>
      <c r="AA331">
        <v>0.15904416212946157</v>
      </c>
      <c r="AB331" s="124">
        <v>0.44298333333333328</v>
      </c>
      <c r="AC331" s="124">
        <v>10302.68296020408</v>
      </c>
      <c r="AD331" s="124">
        <v>6896.7290377550999</v>
      </c>
      <c r="AE331" s="124">
        <v>2.7924214285714282</v>
      </c>
      <c r="AF331" s="124">
        <v>1964.2385214285709</v>
      </c>
      <c r="AG331" s="124">
        <v>0.10389965</v>
      </c>
    </row>
    <row r="332" spans="1:33" x14ac:dyDescent="0.35">
      <c r="A332" s="34" t="s">
        <v>84</v>
      </c>
      <c r="B332" s="14">
        <v>5</v>
      </c>
      <c r="C332" s="8" t="s">
        <v>72</v>
      </c>
      <c r="D332" s="14">
        <v>2</v>
      </c>
      <c r="E332" s="118" t="str">
        <f t="shared" si="47"/>
        <v>R70S5</v>
      </c>
      <c r="F332" s="118">
        <f t="shared" si="45"/>
        <v>3081</v>
      </c>
      <c r="G332" s="118">
        <f t="shared" si="46"/>
        <v>3180</v>
      </c>
      <c r="H332" s="111">
        <f t="shared" si="48"/>
        <v>9.9000000000000005E-2</v>
      </c>
      <c r="I332" s="118">
        <f t="shared" si="49"/>
        <v>0.53900000000000003</v>
      </c>
      <c r="J332" s="118">
        <f t="shared" si="50"/>
        <v>0.13031328513562015</v>
      </c>
      <c r="K332" s="122">
        <f t="shared" si="51"/>
        <v>39.006</v>
      </c>
      <c r="V332" s="34" t="s">
        <v>84</v>
      </c>
      <c r="W332" s="14">
        <v>5</v>
      </c>
      <c r="X332" s="122">
        <f t="shared" si="52"/>
        <v>53.900000000000006</v>
      </c>
      <c r="Y332" s="111">
        <v>9.9000000000000005E-2</v>
      </c>
      <c r="Z332">
        <v>0.53900000000000003</v>
      </c>
      <c r="AA332">
        <v>0.13031328513562015</v>
      </c>
      <c r="AB332" s="124">
        <v>0.54246799999999995</v>
      </c>
      <c r="AC332" s="124">
        <v>10622.844414153849</v>
      </c>
      <c r="AD332" s="124">
        <v>7090.8266639999956</v>
      </c>
      <c r="AE332" s="124">
        <v>4.2053643076923084</v>
      </c>
      <c r="AF332" s="124">
        <v>2149.5768353846161</v>
      </c>
      <c r="AG332" s="124">
        <v>7.076429200000002E-2</v>
      </c>
    </row>
    <row r="333" spans="1:33" x14ac:dyDescent="0.35">
      <c r="A333" s="34" t="s">
        <v>84</v>
      </c>
      <c r="B333" s="14">
        <v>5</v>
      </c>
      <c r="C333" s="8" t="s">
        <v>72</v>
      </c>
      <c r="D333" s="14">
        <v>1</v>
      </c>
      <c r="E333" s="118" t="str">
        <f t="shared" si="47"/>
        <v>R70S5</v>
      </c>
      <c r="F333" s="118">
        <f t="shared" si="45"/>
        <v>3081</v>
      </c>
      <c r="G333" s="118">
        <f t="shared" si="46"/>
        <v>3180</v>
      </c>
      <c r="H333" s="111">
        <f t="shared" si="48"/>
        <v>9.9000000000000005E-2</v>
      </c>
      <c r="I333" s="118">
        <f t="shared" si="49"/>
        <v>0.53900000000000003</v>
      </c>
      <c r="J333" s="118">
        <f t="shared" si="50"/>
        <v>0.13031328513562015</v>
      </c>
      <c r="K333" s="122">
        <f t="shared" si="51"/>
        <v>39.006</v>
      </c>
      <c r="V333" s="34" t="s">
        <v>84</v>
      </c>
      <c r="W333" s="14">
        <v>5</v>
      </c>
      <c r="X333" s="122">
        <f t="shared" si="52"/>
        <v>53.900000000000006</v>
      </c>
      <c r="Y333" s="111">
        <v>9.9000000000000005E-2</v>
      </c>
      <c r="Z333">
        <v>0.53900000000000003</v>
      </c>
      <c r="AA333">
        <v>0.13031328513562015</v>
      </c>
      <c r="AB333" s="124">
        <v>0.54246799999999995</v>
      </c>
      <c r="AC333" s="124">
        <v>10622.844414153849</v>
      </c>
      <c r="AD333" s="124">
        <v>7090.8266639999956</v>
      </c>
      <c r="AE333" s="124">
        <v>4.2053643076923084</v>
      </c>
      <c r="AF333" s="124">
        <v>2149.5768353846161</v>
      </c>
      <c r="AG333" s="124">
        <v>7.076429200000002E-2</v>
      </c>
    </row>
    <row r="334" spans="1:33" x14ac:dyDescent="0.35">
      <c r="A334" s="34" t="s">
        <v>84</v>
      </c>
      <c r="B334" s="14">
        <v>4</v>
      </c>
      <c r="C334" s="8" t="s">
        <v>45</v>
      </c>
      <c r="D334" s="14">
        <v>4</v>
      </c>
      <c r="E334" s="118" t="str">
        <f t="shared" si="47"/>
        <v>R70S4</v>
      </c>
      <c r="F334" s="118">
        <f t="shared" si="45"/>
        <v>3245</v>
      </c>
      <c r="G334" s="118">
        <f t="shared" si="46"/>
        <v>3297.5</v>
      </c>
      <c r="H334" s="111">
        <f t="shared" si="48"/>
        <v>0.1</v>
      </c>
      <c r="I334" s="118">
        <f t="shared" si="49"/>
        <v>0.53600000000000003</v>
      </c>
      <c r="J334" s="118">
        <f t="shared" si="50"/>
        <v>0.13851851851851851</v>
      </c>
      <c r="K334" s="122">
        <f t="shared" si="51"/>
        <v>18.899999999999999</v>
      </c>
      <c r="V334" s="34" t="s">
        <v>84</v>
      </c>
      <c r="W334" s="14">
        <v>4</v>
      </c>
      <c r="X334" s="122">
        <f t="shared" si="52"/>
        <v>53.6</v>
      </c>
      <c r="Y334" s="111">
        <v>0.1</v>
      </c>
      <c r="Z334">
        <v>0.53600000000000003</v>
      </c>
      <c r="AA334">
        <v>0.13851851851851851</v>
      </c>
      <c r="AB334" s="124"/>
      <c r="AC334" s="124">
        <v>11186.94518313954</v>
      </c>
      <c r="AD334" s="124">
        <v>7269.3367063953492</v>
      </c>
      <c r="AE334" s="124">
        <v>5.4917918604651161</v>
      </c>
      <c r="AF334" s="124">
        <v>2262.8898482558152</v>
      </c>
      <c r="AG334" s="124"/>
    </row>
    <row r="335" spans="1:33" x14ac:dyDescent="0.35">
      <c r="A335" s="34" t="s">
        <v>84</v>
      </c>
      <c r="B335" s="14">
        <v>4</v>
      </c>
      <c r="C335" s="8" t="s">
        <v>45</v>
      </c>
      <c r="D335" s="14">
        <v>3</v>
      </c>
      <c r="E335" s="118" t="str">
        <f t="shared" si="47"/>
        <v>R70S4</v>
      </c>
      <c r="F335" s="118">
        <f t="shared" si="45"/>
        <v>3245</v>
      </c>
      <c r="G335" s="118">
        <f t="shared" si="46"/>
        <v>3297.5</v>
      </c>
      <c r="H335" s="111">
        <f t="shared" si="48"/>
        <v>0.1</v>
      </c>
      <c r="I335" s="118">
        <f t="shared" si="49"/>
        <v>0.53600000000000003</v>
      </c>
      <c r="J335" s="118">
        <f t="shared" si="50"/>
        <v>0.13851851851851851</v>
      </c>
      <c r="K335" s="122">
        <f t="shared" si="51"/>
        <v>18.899999999999999</v>
      </c>
      <c r="V335" s="34" t="s">
        <v>84</v>
      </c>
      <c r="W335" s="14">
        <v>4</v>
      </c>
      <c r="X335" s="122">
        <f t="shared" si="52"/>
        <v>53.6</v>
      </c>
      <c r="Y335" s="111">
        <v>0.1</v>
      </c>
      <c r="Z335">
        <v>0.53600000000000003</v>
      </c>
      <c r="AA335">
        <v>0.13851851851851851</v>
      </c>
      <c r="AB335" s="124"/>
      <c r="AC335" s="124">
        <v>11186.94518313954</v>
      </c>
      <c r="AD335" s="124">
        <v>7269.3367063953492</v>
      </c>
      <c r="AE335" s="124">
        <v>5.4917918604651161</v>
      </c>
      <c r="AF335" s="124">
        <v>2262.8898482558152</v>
      </c>
      <c r="AG335" s="124"/>
    </row>
    <row r="336" spans="1:33" x14ac:dyDescent="0.35">
      <c r="A336" s="34" t="s">
        <v>84</v>
      </c>
      <c r="B336" s="14">
        <v>4</v>
      </c>
      <c r="C336" s="8" t="s">
        <v>45</v>
      </c>
      <c r="D336" s="14">
        <v>2</v>
      </c>
      <c r="E336" s="118" t="str">
        <f t="shared" si="47"/>
        <v>R70S4</v>
      </c>
      <c r="F336" s="118">
        <f t="shared" si="45"/>
        <v>3245</v>
      </c>
      <c r="G336" s="118">
        <f t="shared" si="46"/>
        <v>3297.5</v>
      </c>
      <c r="H336" s="111">
        <f t="shared" si="48"/>
        <v>0.1</v>
      </c>
      <c r="I336" s="118">
        <f t="shared" si="49"/>
        <v>0.53600000000000003</v>
      </c>
      <c r="J336" s="118">
        <f t="shared" si="50"/>
        <v>0.13851851851851851</v>
      </c>
      <c r="K336" s="122">
        <f t="shared" si="51"/>
        <v>18.899999999999999</v>
      </c>
      <c r="V336" s="34" t="s">
        <v>84</v>
      </c>
      <c r="W336" s="14">
        <v>4</v>
      </c>
      <c r="X336" s="122">
        <f t="shared" si="52"/>
        <v>53.6</v>
      </c>
      <c r="Y336" s="111">
        <v>0.1</v>
      </c>
      <c r="Z336">
        <v>0.53600000000000003</v>
      </c>
      <c r="AA336">
        <v>0.13851851851851851</v>
      </c>
      <c r="AB336" s="124"/>
      <c r="AC336" s="124">
        <v>11186.94518313954</v>
      </c>
      <c r="AD336" s="124">
        <v>7269.3367063953492</v>
      </c>
      <c r="AE336" s="124">
        <v>5.4917918604651161</v>
      </c>
      <c r="AF336" s="124">
        <v>2262.8898482558152</v>
      </c>
      <c r="AG336" s="124"/>
    </row>
    <row r="337" spans="1:33" x14ac:dyDescent="0.35">
      <c r="A337" s="34" t="s">
        <v>84</v>
      </c>
      <c r="B337" s="14">
        <v>4</v>
      </c>
      <c r="C337" s="8" t="s">
        <v>45</v>
      </c>
      <c r="D337" s="14">
        <v>1</v>
      </c>
      <c r="E337" s="118" t="str">
        <f t="shared" si="47"/>
        <v>R70S4</v>
      </c>
      <c r="F337" s="118">
        <f t="shared" si="45"/>
        <v>3245</v>
      </c>
      <c r="G337" s="118">
        <f t="shared" si="46"/>
        <v>3297.5</v>
      </c>
      <c r="H337" s="111">
        <f t="shared" si="48"/>
        <v>0.1</v>
      </c>
      <c r="I337" s="118">
        <f t="shared" si="49"/>
        <v>0.53600000000000003</v>
      </c>
      <c r="J337" s="118">
        <f t="shared" si="50"/>
        <v>0.13851851851851851</v>
      </c>
      <c r="K337" s="122">
        <f t="shared" si="51"/>
        <v>18.899999999999999</v>
      </c>
      <c r="V337" s="34" t="s">
        <v>84</v>
      </c>
      <c r="W337" s="14">
        <v>4</v>
      </c>
      <c r="X337" s="122">
        <f t="shared" si="52"/>
        <v>53.6</v>
      </c>
      <c r="Y337" s="111">
        <v>0.1</v>
      </c>
      <c r="Z337">
        <v>0.53600000000000003</v>
      </c>
      <c r="AA337">
        <v>0.13851851851851851</v>
      </c>
      <c r="AB337" s="124"/>
      <c r="AC337" s="124">
        <v>11186.94518313954</v>
      </c>
      <c r="AD337" s="124">
        <v>7269.3367063953492</v>
      </c>
      <c r="AE337" s="124">
        <v>5.4917918604651161</v>
      </c>
      <c r="AF337" s="124">
        <v>2262.8898482558152</v>
      </c>
      <c r="AG337" s="124"/>
    </row>
    <row r="338" spans="1:33" x14ac:dyDescent="0.35">
      <c r="A338" s="34" t="s">
        <v>84</v>
      </c>
      <c r="B338" s="14">
        <v>3</v>
      </c>
      <c r="C338" s="8" t="s">
        <v>45</v>
      </c>
      <c r="D338" s="14">
        <v>4</v>
      </c>
      <c r="E338" s="118" t="str">
        <f t="shared" si="47"/>
        <v>R70S3</v>
      </c>
      <c r="F338" s="118">
        <f t="shared" si="45"/>
        <v>3306</v>
      </c>
      <c r="G338" s="118">
        <f t="shared" si="46"/>
        <v>3359</v>
      </c>
      <c r="H338" s="111">
        <f t="shared" si="48"/>
        <v>9.4E-2</v>
      </c>
      <c r="I338" s="118">
        <f t="shared" si="49"/>
        <v>0.56299999999999994</v>
      </c>
      <c r="J338" s="118">
        <f t="shared" si="50"/>
        <v>0.13171423013866118</v>
      </c>
      <c r="K338" s="122">
        <f t="shared" si="51"/>
        <v>35.987000000000002</v>
      </c>
      <c r="V338" s="34" t="s">
        <v>84</v>
      </c>
      <c r="W338" s="14">
        <v>3</v>
      </c>
      <c r="X338" s="122">
        <f t="shared" si="52"/>
        <v>56.3</v>
      </c>
      <c r="Y338" s="111">
        <v>9.4E-2</v>
      </c>
      <c r="Z338">
        <v>0.56299999999999994</v>
      </c>
      <c r="AA338">
        <v>0.13171423013866118</v>
      </c>
      <c r="AB338" s="124">
        <v>0.52248181818181827</v>
      </c>
      <c r="AC338" s="124">
        <v>11437.990298275859</v>
      </c>
      <c r="AD338" s="124">
        <v>7273.7993195402278</v>
      </c>
      <c r="AE338" s="124">
        <v>5.5503885057471241</v>
      </c>
      <c r="AF338" s="124">
        <v>1842.174216091955</v>
      </c>
      <c r="AG338" s="124">
        <v>7.2296009090909094E-2</v>
      </c>
    </row>
    <row r="339" spans="1:33" x14ac:dyDescent="0.35">
      <c r="A339" s="34" t="s">
        <v>84</v>
      </c>
      <c r="B339" s="14">
        <v>3</v>
      </c>
      <c r="C339" s="8" t="s">
        <v>45</v>
      </c>
      <c r="D339" s="14">
        <v>3</v>
      </c>
      <c r="E339" s="118" t="str">
        <f t="shared" si="47"/>
        <v>R70S3</v>
      </c>
      <c r="F339" s="118">
        <f t="shared" si="45"/>
        <v>3306</v>
      </c>
      <c r="G339" s="118">
        <f t="shared" si="46"/>
        <v>3359</v>
      </c>
      <c r="H339" s="111">
        <f t="shared" si="48"/>
        <v>9.4E-2</v>
      </c>
      <c r="I339" s="118">
        <f t="shared" si="49"/>
        <v>0.56299999999999994</v>
      </c>
      <c r="J339" s="118">
        <f t="shared" si="50"/>
        <v>0.13171423013866118</v>
      </c>
      <c r="K339" s="122">
        <f t="shared" si="51"/>
        <v>35.987000000000002</v>
      </c>
      <c r="V339" s="34" t="s">
        <v>84</v>
      </c>
      <c r="W339" s="14">
        <v>3</v>
      </c>
      <c r="X339" s="122">
        <f t="shared" si="52"/>
        <v>56.3</v>
      </c>
      <c r="Y339" s="111">
        <v>9.4E-2</v>
      </c>
      <c r="Z339">
        <v>0.56299999999999994</v>
      </c>
      <c r="AA339">
        <v>0.13171423013866118</v>
      </c>
      <c r="AB339" s="124">
        <v>0.52248181818181827</v>
      </c>
      <c r="AC339" s="124">
        <v>11437.990298275859</v>
      </c>
      <c r="AD339" s="124">
        <v>7273.7993195402278</v>
      </c>
      <c r="AE339" s="124">
        <v>5.5503885057471241</v>
      </c>
      <c r="AF339" s="124">
        <v>1842.174216091955</v>
      </c>
      <c r="AG339" s="124">
        <v>7.2296009090909094E-2</v>
      </c>
    </row>
    <row r="340" spans="1:33" x14ac:dyDescent="0.35">
      <c r="A340" s="34" t="s">
        <v>84</v>
      </c>
      <c r="B340" s="14">
        <v>3</v>
      </c>
      <c r="C340" s="8" t="s">
        <v>45</v>
      </c>
      <c r="D340" s="14">
        <v>2</v>
      </c>
      <c r="E340" s="118" t="str">
        <f t="shared" si="47"/>
        <v>R70S3</v>
      </c>
      <c r="F340" s="118">
        <f t="shared" si="45"/>
        <v>3306</v>
      </c>
      <c r="G340" s="118">
        <f t="shared" si="46"/>
        <v>3359</v>
      </c>
      <c r="H340" s="111">
        <f t="shared" si="48"/>
        <v>9.4E-2</v>
      </c>
      <c r="I340" s="118">
        <f t="shared" si="49"/>
        <v>0.56299999999999994</v>
      </c>
      <c r="J340" s="118">
        <f t="shared" si="50"/>
        <v>0.13171423013866118</v>
      </c>
      <c r="K340" s="122">
        <f t="shared" si="51"/>
        <v>35.987000000000002</v>
      </c>
      <c r="V340" s="34" t="s">
        <v>84</v>
      </c>
      <c r="W340" s="14">
        <v>3</v>
      </c>
      <c r="X340" s="122">
        <f t="shared" si="52"/>
        <v>56.3</v>
      </c>
      <c r="Y340" s="111">
        <v>9.4E-2</v>
      </c>
      <c r="Z340">
        <v>0.56299999999999994</v>
      </c>
      <c r="AA340">
        <v>0.13171423013866118</v>
      </c>
      <c r="AB340" s="124">
        <v>0.52248181818181827</v>
      </c>
      <c r="AC340" s="124">
        <v>11437.990298275859</v>
      </c>
      <c r="AD340" s="124">
        <v>7273.7993195402278</v>
      </c>
      <c r="AE340" s="124">
        <v>5.5503885057471241</v>
      </c>
      <c r="AF340" s="124">
        <v>1842.174216091955</v>
      </c>
      <c r="AG340" s="124">
        <v>7.2296009090909094E-2</v>
      </c>
    </row>
    <row r="341" spans="1:33" x14ac:dyDescent="0.35">
      <c r="A341" s="34" t="s">
        <v>84</v>
      </c>
      <c r="B341" s="14">
        <v>3</v>
      </c>
      <c r="C341" s="8" t="s">
        <v>45</v>
      </c>
      <c r="D341" s="14">
        <v>1</v>
      </c>
      <c r="E341" s="118" t="str">
        <f t="shared" si="47"/>
        <v>R70S3</v>
      </c>
      <c r="F341" s="118">
        <f t="shared" si="45"/>
        <v>3306</v>
      </c>
      <c r="G341" s="118">
        <f t="shared" si="46"/>
        <v>3359</v>
      </c>
      <c r="H341" s="111">
        <f t="shared" si="48"/>
        <v>9.4E-2</v>
      </c>
      <c r="I341" s="118">
        <f t="shared" si="49"/>
        <v>0.56299999999999994</v>
      </c>
      <c r="J341" s="118">
        <f t="shared" si="50"/>
        <v>0.13171423013866118</v>
      </c>
      <c r="K341" s="122">
        <f t="shared" si="51"/>
        <v>35.987000000000002</v>
      </c>
      <c r="V341" s="34" t="s">
        <v>84</v>
      </c>
      <c r="W341" s="14">
        <v>3</v>
      </c>
      <c r="X341" s="122">
        <f t="shared" si="52"/>
        <v>56.3</v>
      </c>
      <c r="Y341" s="111">
        <v>9.4E-2</v>
      </c>
      <c r="Z341">
        <v>0.56299999999999994</v>
      </c>
      <c r="AA341">
        <v>0.13171423013866118</v>
      </c>
      <c r="AB341" s="124">
        <v>0.52248181818181827</v>
      </c>
      <c r="AC341" s="124">
        <v>11437.990298275859</v>
      </c>
      <c r="AD341" s="124">
        <v>7273.7993195402278</v>
      </c>
      <c r="AE341" s="124">
        <v>5.5503885057471241</v>
      </c>
      <c r="AF341" s="124">
        <v>1842.174216091955</v>
      </c>
      <c r="AG341" s="124">
        <v>7.2296009090909094E-2</v>
      </c>
    </row>
    <row r="342" spans="1:33" x14ac:dyDescent="0.35">
      <c r="A342" s="34" t="s">
        <v>84</v>
      </c>
      <c r="B342" s="14">
        <v>2</v>
      </c>
      <c r="C342" s="8" t="s">
        <v>45</v>
      </c>
      <c r="D342" s="14">
        <v>4</v>
      </c>
      <c r="E342" s="118" t="str">
        <f t="shared" si="47"/>
        <v>R70S2</v>
      </c>
      <c r="F342" s="118">
        <f t="shared" si="45"/>
        <v>3376</v>
      </c>
      <c r="G342" s="118">
        <f t="shared" si="46"/>
        <v>3439</v>
      </c>
      <c r="H342" s="111">
        <f t="shared" si="48"/>
        <v>9.7000000000000003E-2</v>
      </c>
      <c r="I342" s="118">
        <f t="shared" si="49"/>
        <v>0.54900000000000004</v>
      </c>
      <c r="J342" s="118">
        <f t="shared" si="50"/>
        <v>0.13850775715182495</v>
      </c>
      <c r="K342" s="122">
        <f t="shared" si="51"/>
        <v>22.302</v>
      </c>
      <c r="V342" s="34" t="s">
        <v>84</v>
      </c>
      <c r="W342" s="14">
        <v>2</v>
      </c>
      <c r="X342" s="122">
        <f t="shared" si="52"/>
        <v>54.900000000000006</v>
      </c>
      <c r="Y342" s="111">
        <v>9.7000000000000003E-2</v>
      </c>
      <c r="Z342">
        <v>0.54900000000000004</v>
      </c>
      <c r="AA342">
        <v>0.13850775715182495</v>
      </c>
      <c r="AB342" s="124">
        <v>0.46417999999999998</v>
      </c>
      <c r="AC342" s="124">
        <v>11738.18657669903</v>
      </c>
      <c r="AD342" s="124">
        <v>7447.9359951456308</v>
      </c>
      <c r="AE342" s="124">
        <v>5.3381330097087369</v>
      </c>
      <c r="AF342" s="124">
        <v>2263.71662475728</v>
      </c>
      <c r="AG342" s="124">
        <v>8.2728759999999998E-2</v>
      </c>
    </row>
    <row r="343" spans="1:33" x14ac:dyDescent="0.35">
      <c r="A343" s="34" t="s">
        <v>84</v>
      </c>
      <c r="B343" s="14">
        <v>2</v>
      </c>
      <c r="C343" s="8" t="s">
        <v>45</v>
      </c>
      <c r="D343" s="14">
        <v>3</v>
      </c>
      <c r="E343" s="118" t="str">
        <f t="shared" si="47"/>
        <v>R70S2</v>
      </c>
      <c r="F343" s="118">
        <f t="shared" si="45"/>
        <v>3376</v>
      </c>
      <c r="G343" s="118">
        <f t="shared" si="46"/>
        <v>3439</v>
      </c>
      <c r="H343" s="111">
        <f t="shared" si="48"/>
        <v>9.7000000000000003E-2</v>
      </c>
      <c r="I343" s="118">
        <f t="shared" si="49"/>
        <v>0.54900000000000004</v>
      </c>
      <c r="J343" s="118">
        <f t="shared" si="50"/>
        <v>0.13850775715182495</v>
      </c>
      <c r="K343" s="122">
        <f t="shared" si="51"/>
        <v>22.302</v>
      </c>
      <c r="V343" s="34" t="s">
        <v>84</v>
      </c>
      <c r="W343" s="14">
        <v>2</v>
      </c>
      <c r="X343" s="122">
        <f t="shared" si="52"/>
        <v>54.900000000000006</v>
      </c>
      <c r="Y343" s="111">
        <v>9.7000000000000003E-2</v>
      </c>
      <c r="Z343">
        <v>0.54900000000000004</v>
      </c>
      <c r="AA343">
        <v>0.13850775715182495</v>
      </c>
      <c r="AB343" s="124">
        <v>0.46417999999999998</v>
      </c>
      <c r="AC343" s="124">
        <v>11738.18657669903</v>
      </c>
      <c r="AD343" s="124">
        <v>7447.9359951456308</v>
      </c>
      <c r="AE343" s="124">
        <v>5.3381330097087369</v>
      </c>
      <c r="AF343" s="124">
        <v>2263.71662475728</v>
      </c>
      <c r="AG343" s="124">
        <v>8.2728759999999998E-2</v>
      </c>
    </row>
    <row r="344" spans="1:33" x14ac:dyDescent="0.35">
      <c r="A344" s="34" t="s">
        <v>84</v>
      </c>
      <c r="B344" s="14">
        <v>2</v>
      </c>
      <c r="C344" s="8" t="s">
        <v>45</v>
      </c>
      <c r="D344" s="14">
        <v>2</v>
      </c>
      <c r="E344" s="118" t="str">
        <f t="shared" si="47"/>
        <v>R70S2</v>
      </c>
      <c r="F344" s="118">
        <f t="shared" si="45"/>
        <v>3376</v>
      </c>
      <c r="G344" s="118">
        <f t="shared" si="46"/>
        <v>3439</v>
      </c>
      <c r="H344" s="111">
        <f t="shared" si="48"/>
        <v>9.7000000000000003E-2</v>
      </c>
      <c r="I344" s="118">
        <f t="shared" si="49"/>
        <v>0.54900000000000004</v>
      </c>
      <c r="J344" s="118">
        <f t="shared" si="50"/>
        <v>0.13850775715182495</v>
      </c>
      <c r="K344" s="122">
        <f t="shared" si="51"/>
        <v>22.302</v>
      </c>
      <c r="V344" s="34" t="s">
        <v>84</v>
      </c>
      <c r="W344" s="14">
        <v>2</v>
      </c>
      <c r="X344" s="122">
        <f t="shared" si="52"/>
        <v>54.900000000000006</v>
      </c>
      <c r="Y344" s="111">
        <v>9.7000000000000003E-2</v>
      </c>
      <c r="Z344">
        <v>0.54900000000000004</v>
      </c>
      <c r="AA344">
        <v>0.13850775715182495</v>
      </c>
      <c r="AB344" s="124">
        <v>0.46417999999999998</v>
      </c>
      <c r="AC344" s="124">
        <v>11738.18657669903</v>
      </c>
      <c r="AD344" s="124">
        <v>7447.9359951456308</v>
      </c>
      <c r="AE344" s="124">
        <v>5.3381330097087369</v>
      </c>
      <c r="AF344" s="124">
        <v>2263.71662475728</v>
      </c>
      <c r="AG344" s="124">
        <v>8.2728759999999998E-2</v>
      </c>
    </row>
    <row r="345" spans="1:33" x14ac:dyDescent="0.35">
      <c r="A345" s="34" t="s">
        <v>84</v>
      </c>
      <c r="B345" s="14">
        <v>2</v>
      </c>
      <c r="C345" s="8" t="s">
        <v>45</v>
      </c>
      <c r="D345" s="14">
        <v>1</v>
      </c>
      <c r="E345" s="118" t="str">
        <f t="shared" si="47"/>
        <v>R70S2</v>
      </c>
      <c r="F345" s="118">
        <f t="shared" si="45"/>
        <v>3376</v>
      </c>
      <c r="G345" s="118">
        <f t="shared" si="46"/>
        <v>3439</v>
      </c>
      <c r="H345" s="111">
        <f t="shared" si="48"/>
        <v>9.7000000000000003E-2</v>
      </c>
      <c r="I345" s="118">
        <f t="shared" si="49"/>
        <v>0.54900000000000004</v>
      </c>
      <c r="J345" s="118">
        <f t="shared" si="50"/>
        <v>0.13850775715182495</v>
      </c>
      <c r="K345" s="122">
        <f t="shared" si="51"/>
        <v>22.302</v>
      </c>
      <c r="V345" s="34" t="s">
        <v>84</v>
      </c>
      <c r="W345" s="14">
        <v>2</v>
      </c>
      <c r="X345" s="122">
        <f t="shared" si="52"/>
        <v>54.900000000000006</v>
      </c>
      <c r="Y345" s="111">
        <v>9.7000000000000003E-2</v>
      </c>
      <c r="Z345">
        <v>0.54900000000000004</v>
      </c>
      <c r="AA345">
        <v>0.13850775715182495</v>
      </c>
      <c r="AB345" s="124">
        <v>0.46417999999999998</v>
      </c>
      <c r="AC345" s="124">
        <v>11738.18657669903</v>
      </c>
      <c r="AD345" s="124">
        <v>7447.9359951456308</v>
      </c>
      <c r="AE345" s="124">
        <v>5.3381330097087369</v>
      </c>
      <c r="AF345" s="124">
        <v>2263.71662475728</v>
      </c>
      <c r="AG345" s="124">
        <v>8.2728759999999998E-2</v>
      </c>
    </row>
    <row r="346" spans="1:33" x14ac:dyDescent="0.35">
      <c r="A346" s="34" t="s">
        <v>84</v>
      </c>
      <c r="B346" s="14">
        <v>1</v>
      </c>
      <c r="C346" s="8" t="s">
        <v>44</v>
      </c>
      <c r="D346" s="14">
        <v>2</v>
      </c>
      <c r="E346" s="118" t="str">
        <f t="shared" si="47"/>
        <v>R70S1</v>
      </c>
      <c r="F346" s="118">
        <f t="shared" si="45"/>
        <v>3465</v>
      </c>
      <c r="G346" s="118">
        <f t="shared" si="46"/>
        <v>3513</v>
      </c>
      <c r="H346" s="111">
        <f t="shared" si="48"/>
        <v>7.5999999999999998E-2</v>
      </c>
      <c r="I346" s="118">
        <f t="shared" si="49"/>
        <v>0.64900000000000002</v>
      </c>
      <c r="J346" s="118">
        <f t="shared" si="50"/>
        <v>5.9759439707673563E-2</v>
      </c>
      <c r="K346" s="122">
        <f t="shared" si="51"/>
        <v>39.408000000000001</v>
      </c>
      <c r="V346" s="34" t="s">
        <v>84</v>
      </c>
      <c r="W346" s="14">
        <v>1</v>
      </c>
      <c r="X346" s="122">
        <f t="shared" si="52"/>
        <v>64.900000000000006</v>
      </c>
      <c r="Y346" s="111">
        <v>7.5999999999999998E-2</v>
      </c>
      <c r="Z346">
        <v>0.64900000000000002</v>
      </c>
      <c r="AA346">
        <v>5.9759439707673563E-2</v>
      </c>
      <c r="AB346" s="124">
        <v>0.54574705882352925</v>
      </c>
      <c r="AC346" s="124">
        <v>12082.527494904451</v>
      </c>
      <c r="AD346" s="124">
        <v>7312.4767286624183</v>
      </c>
      <c r="AE346" s="124">
        <v>4.9099675159235696</v>
      </c>
      <c r="AF346" s="124">
        <v>1884.488180254777</v>
      </c>
      <c r="AG346" s="124">
        <v>9.4926264705882363E-2</v>
      </c>
    </row>
    <row r="347" spans="1:33" x14ac:dyDescent="0.35">
      <c r="A347" s="34" t="s">
        <v>84</v>
      </c>
      <c r="B347" s="14">
        <v>1</v>
      </c>
      <c r="C347" s="8" t="s">
        <v>44</v>
      </c>
      <c r="D347" s="14">
        <v>1</v>
      </c>
      <c r="E347" s="118" t="str">
        <f t="shared" si="47"/>
        <v>R70S1</v>
      </c>
      <c r="F347" s="118">
        <f t="shared" si="45"/>
        <v>3465</v>
      </c>
      <c r="G347" s="118">
        <f t="shared" si="46"/>
        <v>3513</v>
      </c>
      <c r="H347" s="111">
        <f t="shared" si="48"/>
        <v>7.5999999999999998E-2</v>
      </c>
      <c r="I347" s="118">
        <f t="shared" si="49"/>
        <v>0.64900000000000002</v>
      </c>
      <c r="J347" s="118">
        <f t="shared" si="50"/>
        <v>5.9759439707673563E-2</v>
      </c>
      <c r="K347" s="122">
        <f t="shared" si="51"/>
        <v>39.408000000000001</v>
      </c>
      <c r="V347" s="34" t="s">
        <v>84</v>
      </c>
      <c r="W347" s="14">
        <v>1</v>
      </c>
      <c r="X347" s="122">
        <f t="shared" si="52"/>
        <v>64.900000000000006</v>
      </c>
      <c r="Y347" s="111">
        <v>7.5999999999999998E-2</v>
      </c>
      <c r="Z347">
        <v>0.64900000000000002</v>
      </c>
      <c r="AA347">
        <v>5.9759439707673563E-2</v>
      </c>
      <c r="AB347" s="124">
        <v>0.54574705882352925</v>
      </c>
      <c r="AC347" s="124">
        <v>12082.527494904451</v>
      </c>
      <c r="AD347" s="124">
        <v>7312.4767286624183</v>
      </c>
      <c r="AE347" s="124">
        <v>4.9099675159235696</v>
      </c>
      <c r="AF347" s="124">
        <v>1884.488180254777</v>
      </c>
      <c r="AG347" s="124">
        <v>9.4926264705882363E-2</v>
      </c>
    </row>
    <row r="348" spans="1:33" x14ac:dyDescent="0.35">
      <c r="A348" s="34" t="s">
        <v>85</v>
      </c>
      <c r="B348" s="14">
        <v>6</v>
      </c>
      <c r="C348" s="8" t="s">
        <v>46</v>
      </c>
      <c r="D348" s="14">
        <v>2</v>
      </c>
      <c r="E348" s="118" t="str">
        <f t="shared" si="47"/>
        <v>R71S6</v>
      </c>
      <c r="F348" s="118" t="e">
        <f t="shared" si="45"/>
        <v>#N/A</v>
      </c>
      <c r="G348" s="118" t="e">
        <f t="shared" si="46"/>
        <v>#N/A</v>
      </c>
      <c r="H348" s="111" t="e">
        <f t="shared" si="48"/>
        <v>#N/A</v>
      </c>
      <c r="I348" s="118" t="e">
        <f t="shared" si="49"/>
        <v>#N/A</v>
      </c>
      <c r="J348" s="118" t="e">
        <f t="shared" si="50"/>
        <v>#N/A</v>
      </c>
      <c r="K348" s="122" t="e">
        <f t="shared" si="51"/>
        <v>#N/A</v>
      </c>
      <c r="V348" s="34" t="s">
        <v>85</v>
      </c>
      <c r="W348" s="14">
        <v>6</v>
      </c>
      <c r="X348" s="122" t="e">
        <f t="shared" si="52"/>
        <v>#N/A</v>
      </c>
      <c r="Y348" s="111" t="e">
        <v>#N/A</v>
      </c>
      <c r="Z348" t="e">
        <v>#N/A</v>
      </c>
      <c r="AA348" t="e">
        <v>#N/A</v>
      </c>
      <c r="AB348" s="124"/>
      <c r="AC348" s="124"/>
      <c r="AD348" s="124"/>
      <c r="AE348" s="124"/>
      <c r="AF348" s="124"/>
      <c r="AG348" s="124"/>
    </row>
    <row r="349" spans="1:33" x14ac:dyDescent="0.35">
      <c r="A349" s="34" t="s">
        <v>85</v>
      </c>
      <c r="B349" s="14">
        <v>6</v>
      </c>
      <c r="C349" s="8" t="s">
        <v>46</v>
      </c>
      <c r="D349" s="14">
        <v>1</v>
      </c>
      <c r="E349" s="118" t="str">
        <f t="shared" si="47"/>
        <v>R71S6</v>
      </c>
      <c r="F349" s="118" t="e">
        <f t="shared" si="45"/>
        <v>#N/A</v>
      </c>
      <c r="G349" s="118" t="e">
        <f t="shared" si="46"/>
        <v>#N/A</v>
      </c>
      <c r="H349" s="111" t="e">
        <f t="shared" si="48"/>
        <v>#N/A</v>
      </c>
      <c r="I349" s="118" t="e">
        <f t="shared" si="49"/>
        <v>#N/A</v>
      </c>
      <c r="J349" s="118" t="e">
        <f t="shared" si="50"/>
        <v>#N/A</v>
      </c>
      <c r="K349" s="122" t="e">
        <f t="shared" si="51"/>
        <v>#N/A</v>
      </c>
      <c r="V349" s="34" t="s">
        <v>85</v>
      </c>
      <c r="W349" s="14">
        <v>6</v>
      </c>
      <c r="X349" s="122" t="e">
        <f t="shared" si="52"/>
        <v>#N/A</v>
      </c>
      <c r="Y349" s="111" t="e">
        <v>#N/A</v>
      </c>
      <c r="Z349" t="e">
        <v>#N/A</v>
      </c>
      <c r="AA349" t="e">
        <v>#N/A</v>
      </c>
      <c r="AB349" s="124"/>
      <c r="AC349" s="124"/>
      <c r="AD349" s="124"/>
      <c r="AE349" s="124"/>
      <c r="AF349" s="124"/>
      <c r="AG349" s="124"/>
    </row>
    <row r="350" spans="1:33" x14ac:dyDescent="0.35">
      <c r="A350" s="34" t="s">
        <v>85</v>
      </c>
      <c r="B350" s="14">
        <v>5</v>
      </c>
      <c r="C350" s="8" t="s">
        <v>72</v>
      </c>
      <c r="D350" s="14">
        <v>2</v>
      </c>
      <c r="E350" s="118" t="str">
        <f t="shared" si="47"/>
        <v>R71S5</v>
      </c>
      <c r="F350" s="118">
        <f t="shared" si="45"/>
        <v>2903</v>
      </c>
      <c r="G350" s="118">
        <f t="shared" si="46"/>
        <v>3004</v>
      </c>
      <c r="H350" s="111">
        <f t="shared" si="48"/>
        <v>0.14099999999999999</v>
      </c>
      <c r="I350" s="118">
        <f t="shared" si="49"/>
        <v>0.40600000000000003</v>
      </c>
      <c r="J350" s="118">
        <f t="shared" si="50"/>
        <v>0.20182646730477113</v>
      </c>
      <c r="K350" s="122">
        <f t="shared" si="51"/>
        <v>54.641000000000005</v>
      </c>
      <c r="V350" s="34" t="s">
        <v>85</v>
      </c>
      <c r="W350" s="14">
        <v>5</v>
      </c>
      <c r="X350" s="122">
        <f t="shared" si="52"/>
        <v>40.6</v>
      </c>
      <c r="Y350" s="111">
        <v>0.14099999999999999</v>
      </c>
      <c r="Z350">
        <v>0.40600000000000003</v>
      </c>
      <c r="AA350">
        <v>0.20182646730477113</v>
      </c>
      <c r="AB350" s="124">
        <v>0.54990151057401748</v>
      </c>
      <c r="AC350" s="124">
        <v>10007.63837764351</v>
      </c>
      <c r="AD350" s="124">
        <v>6885.3903755286956</v>
      </c>
      <c r="AE350" s="124">
        <v>2.1901141993957691</v>
      </c>
      <c r="AF350" s="124">
        <v>2134.1563371601219</v>
      </c>
      <c r="AG350" s="124">
        <v>4.2540063444108739E-2</v>
      </c>
    </row>
    <row r="351" spans="1:33" x14ac:dyDescent="0.35">
      <c r="A351" s="34" t="s">
        <v>85</v>
      </c>
      <c r="B351" s="14">
        <v>5</v>
      </c>
      <c r="C351" s="8" t="s">
        <v>72</v>
      </c>
      <c r="D351" s="14">
        <v>1</v>
      </c>
      <c r="E351" s="118" t="str">
        <f t="shared" si="47"/>
        <v>R71S5</v>
      </c>
      <c r="F351" s="118">
        <f t="shared" si="45"/>
        <v>2903</v>
      </c>
      <c r="G351" s="118">
        <f t="shared" si="46"/>
        <v>3004</v>
      </c>
      <c r="H351" s="111">
        <f t="shared" si="48"/>
        <v>0.14099999999999999</v>
      </c>
      <c r="I351" s="118">
        <f t="shared" si="49"/>
        <v>0.40600000000000003</v>
      </c>
      <c r="J351" s="118">
        <f t="shared" si="50"/>
        <v>0.20182646730477113</v>
      </c>
      <c r="K351" s="122">
        <f t="shared" si="51"/>
        <v>54.641000000000005</v>
      </c>
      <c r="V351" s="34" t="s">
        <v>85</v>
      </c>
      <c r="W351" s="14">
        <v>5</v>
      </c>
      <c r="X351" s="122">
        <f t="shared" si="52"/>
        <v>40.6</v>
      </c>
      <c r="Y351" s="111">
        <v>0.14099999999999999</v>
      </c>
      <c r="Z351">
        <v>0.40600000000000003</v>
      </c>
      <c r="AA351">
        <v>0.20182646730477113</v>
      </c>
      <c r="AB351" s="124">
        <v>0.54990151057401748</v>
      </c>
      <c r="AC351" s="124">
        <v>10007.63837764351</v>
      </c>
      <c r="AD351" s="124">
        <v>6885.3903755286956</v>
      </c>
      <c r="AE351" s="124">
        <v>2.1901141993957691</v>
      </c>
      <c r="AF351" s="124">
        <v>2134.1563371601219</v>
      </c>
      <c r="AG351" s="124">
        <v>4.2540063444108739E-2</v>
      </c>
    </row>
    <row r="352" spans="1:33" x14ac:dyDescent="0.35">
      <c r="A352" s="34" t="s">
        <v>85</v>
      </c>
      <c r="B352" s="14">
        <v>4</v>
      </c>
      <c r="C352" s="8" t="s">
        <v>45</v>
      </c>
      <c r="D352" s="14">
        <v>4</v>
      </c>
      <c r="E352" s="118" t="str">
        <f t="shared" si="47"/>
        <v>R71S4</v>
      </c>
      <c r="F352" s="118">
        <f t="shared" si="45"/>
        <v>3032</v>
      </c>
      <c r="G352" s="118">
        <f t="shared" si="46"/>
        <v>3079</v>
      </c>
      <c r="H352" s="111">
        <f t="shared" si="48"/>
        <v>0.14699999999999999</v>
      </c>
      <c r="I352" s="118">
        <f t="shared" si="49"/>
        <v>0.39400000000000002</v>
      </c>
      <c r="J352" s="118">
        <f t="shared" si="50"/>
        <v>0.25528326934806789</v>
      </c>
      <c r="K352" s="122">
        <f t="shared" si="51"/>
        <v>27.870999999999999</v>
      </c>
      <c r="V352" s="34" t="s">
        <v>85</v>
      </c>
      <c r="W352" s="14">
        <v>4</v>
      </c>
      <c r="X352" s="122">
        <f t="shared" si="52"/>
        <v>39.4</v>
      </c>
      <c r="Y352" s="111">
        <v>0.14699999999999999</v>
      </c>
      <c r="Z352">
        <v>0.39400000000000002</v>
      </c>
      <c r="AA352">
        <v>0.25528326934806789</v>
      </c>
      <c r="AB352" s="124">
        <v>0.61681883116883074</v>
      </c>
      <c r="AC352" s="124">
        <v>10409.77589025974</v>
      </c>
      <c r="AD352" s="124">
        <v>7053.5295181818192</v>
      </c>
      <c r="AE352" s="124">
        <v>4.7533136363636377</v>
      </c>
      <c r="AF352" s="124">
        <v>1989.5869954545451</v>
      </c>
      <c r="AG352" s="124">
        <v>5.0530668831168808E-2</v>
      </c>
    </row>
    <row r="353" spans="1:33" x14ac:dyDescent="0.35">
      <c r="A353" s="34" t="s">
        <v>85</v>
      </c>
      <c r="B353" s="14">
        <v>4</v>
      </c>
      <c r="C353" s="8" t="s">
        <v>45</v>
      </c>
      <c r="D353" s="14">
        <v>3</v>
      </c>
      <c r="E353" s="118" t="str">
        <f t="shared" si="47"/>
        <v>R71S4</v>
      </c>
      <c r="F353" s="118">
        <f t="shared" si="45"/>
        <v>3032</v>
      </c>
      <c r="G353" s="118">
        <f t="shared" si="46"/>
        <v>3079</v>
      </c>
      <c r="H353" s="111">
        <f t="shared" si="48"/>
        <v>0.14699999999999999</v>
      </c>
      <c r="I353" s="118">
        <f t="shared" si="49"/>
        <v>0.39400000000000002</v>
      </c>
      <c r="J353" s="118">
        <f t="shared" si="50"/>
        <v>0.25528326934806789</v>
      </c>
      <c r="K353" s="122">
        <f t="shared" si="51"/>
        <v>27.870999999999999</v>
      </c>
      <c r="V353" s="34" t="s">
        <v>85</v>
      </c>
      <c r="W353" s="14">
        <v>4</v>
      </c>
      <c r="X353" s="122">
        <f t="shared" si="52"/>
        <v>39.4</v>
      </c>
      <c r="Y353" s="111">
        <v>0.14699999999999999</v>
      </c>
      <c r="Z353">
        <v>0.39400000000000002</v>
      </c>
      <c r="AA353">
        <v>0.25528326934806789</v>
      </c>
      <c r="AB353" s="124">
        <v>0.61681883116883074</v>
      </c>
      <c r="AC353" s="124">
        <v>10409.77589025974</v>
      </c>
      <c r="AD353" s="124">
        <v>7053.5295181818192</v>
      </c>
      <c r="AE353" s="124">
        <v>4.7533136363636377</v>
      </c>
      <c r="AF353" s="124">
        <v>1989.5869954545451</v>
      </c>
      <c r="AG353" s="124">
        <v>5.0530668831168808E-2</v>
      </c>
    </row>
    <row r="354" spans="1:33" x14ac:dyDescent="0.35">
      <c r="A354" s="34" t="s">
        <v>85</v>
      </c>
      <c r="B354" s="14">
        <v>4</v>
      </c>
      <c r="C354" s="8" t="s">
        <v>45</v>
      </c>
      <c r="D354" s="14">
        <v>2</v>
      </c>
      <c r="E354" s="118" t="str">
        <f t="shared" si="47"/>
        <v>R71S4</v>
      </c>
      <c r="F354" s="118">
        <f t="shared" si="45"/>
        <v>3032</v>
      </c>
      <c r="G354" s="118">
        <f t="shared" si="46"/>
        <v>3079</v>
      </c>
      <c r="H354" s="111">
        <f t="shared" si="48"/>
        <v>0.14699999999999999</v>
      </c>
      <c r="I354" s="118">
        <f t="shared" si="49"/>
        <v>0.39400000000000002</v>
      </c>
      <c r="J354" s="118">
        <f t="shared" si="50"/>
        <v>0.25528326934806789</v>
      </c>
      <c r="K354" s="122">
        <f t="shared" si="51"/>
        <v>27.870999999999999</v>
      </c>
      <c r="V354" s="34" t="s">
        <v>85</v>
      </c>
      <c r="W354" s="14">
        <v>4</v>
      </c>
      <c r="X354" s="122">
        <f t="shared" si="52"/>
        <v>39.4</v>
      </c>
      <c r="Y354" s="111">
        <v>0.14699999999999999</v>
      </c>
      <c r="Z354">
        <v>0.39400000000000002</v>
      </c>
      <c r="AA354">
        <v>0.25528326934806789</v>
      </c>
      <c r="AB354" s="124">
        <v>0.61681883116883074</v>
      </c>
      <c r="AC354" s="124">
        <v>10409.77589025974</v>
      </c>
      <c r="AD354" s="124">
        <v>7053.5295181818192</v>
      </c>
      <c r="AE354" s="124">
        <v>4.7533136363636377</v>
      </c>
      <c r="AF354" s="124">
        <v>1989.5869954545451</v>
      </c>
      <c r="AG354" s="124">
        <v>5.0530668831168808E-2</v>
      </c>
    </row>
    <row r="355" spans="1:33" x14ac:dyDescent="0.35">
      <c r="A355" s="34" t="s">
        <v>85</v>
      </c>
      <c r="B355" s="14">
        <v>4</v>
      </c>
      <c r="C355" s="8" t="s">
        <v>45</v>
      </c>
      <c r="D355" s="14">
        <v>1</v>
      </c>
      <c r="E355" s="118" t="str">
        <f t="shared" si="47"/>
        <v>R71S4</v>
      </c>
      <c r="F355" s="118">
        <f t="shared" si="45"/>
        <v>3032</v>
      </c>
      <c r="G355" s="118">
        <f t="shared" si="46"/>
        <v>3079</v>
      </c>
      <c r="H355" s="111">
        <f t="shared" si="48"/>
        <v>0.14699999999999999</v>
      </c>
      <c r="I355" s="118">
        <f t="shared" si="49"/>
        <v>0.39400000000000002</v>
      </c>
      <c r="J355" s="118">
        <f t="shared" si="50"/>
        <v>0.25528326934806789</v>
      </c>
      <c r="K355" s="122">
        <f t="shared" si="51"/>
        <v>27.870999999999999</v>
      </c>
      <c r="V355" s="34" t="s">
        <v>85</v>
      </c>
      <c r="W355" s="14">
        <v>4</v>
      </c>
      <c r="X355" s="122">
        <f t="shared" si="52"/>
        <v>39.4</v>
      </c>
      <c r="Y355" s="111">
        <v>0.14699999999999999</v>
      </c>
      <c r="Z355">
        <v>0.39400000000000002</v>
      </c>
      <c r="AA355">
        <v>0.25528326934806789</v>
      </c>
      <c r="AB355" s="124">
        <v>0.61681883116883074</v>
      </c>
      <c r="AC355" s="124">
        <v>10409.77589025974</v>
      </c>
      <c r="AD355" s="124">
        <v>7053.5295181818192</v>
      </c>
      <c r="AE355" s="124">
        <v>4.7533136363636377</v>
      </c>
      <c r="AF355" s="124">
        <v>1989.5869954545451</v>
      </c>
      <c r="AG355" s="124">
        <v>5.0530668831168808E-2</v>
      </c>
    </row>
    <row r="356" spans="1:33" x14ac:dyDescent="0.35">
      <c r="A356" s="34" t="s">
        <v>85</v>
      </c>
      <c r="B356" s="14">
        <v>3</v>
      </c>
      <c r="C356" s="8" t="s">
        <v>45</v>
      </c>
      <c r="D356" s="14">
        <v>3</v>
      </c>
      <c r="E356" s="118" t="str">
        <f t="shared" si="47"/>
        <v>R71S3</v>
      </c>
      <c r="F356" s="118">
        <f t="shared" si="45"/>
        <v>3131</v>
      </c>
      <c r="G356" s="118">
        <f t="shared" si="46"/>
        <v>3227</v>
      </c>
      <c r="H356" s="111">
        <f t="shared" si="48"/>
        <v>0.122</v>
      </c>
      <c r="I356" s="118">
        <f t="shared" si="49"/>
        <v>0.45800000000000002</v>
      </c>
      <c r="J356" s="118">
        <f t="shared" si="50"/>
        <v>0.19190251572327041</v>
      </c>
      <c r="K356" s="122">
        <f t="shared" si="51"/>
        <v>25.44</v>
      </c>
      <c r="V356" s="34" t="s">
        <v>85</v>
      </c>
      <c r="W356" s="14">
        <v>3</v>
      </c>
      <c r="X356" s="122">
        <f t="shared" si="52"/>
        <v>45.800000000000004</v>
      </c>
      <c r="Y356" s="111">
        <v>0.122</v>
      </c>
      <c r="Z356">
        <v>0.45800000000000002</v>
      </c>
      <c r="AA356">
        <v>0.19190251572327041</v>
      </c>
      <c r="AB356" s="124">
        <v>0.76351428571428492</v>
      </c>
      <c r="AC356" s="124">
        <v>10898.592161269849</v>
      </c>
      <c r="AD356" s="124">
        <v>7309.3285742857124</v>
      </c>
      <c r="AE356" s="124">
        <v>4.848161269841273</v>
      </c>
      <c r="AF356" s="124">
        <v>2420.3759057142879</v>
      </c>
      <c r="AG356" s="124">
        <v>2.5802939682539671E-2</v>
      </c>
    </row>
    <row r="357" spans="1:33" x14ac:dyDescent="0.35">
      <c r="A357" s="34" t="s">
        <v>85</v>
      </c>
      <c r="B357" s="14">
        <v>3</v>
      </c>
      <c r="C357" s="8" t="s">
        <v>45</v>
      </c>
      <c r="D357" s="14">
        <v>2</v>
      </c>
      <c r="E357" s="118" t="str">
        <f t="shared" si="47"/>
        <v>R71S3</v>
      </c>
      <c r="F357" s="118">
        <f t="shared" si="45"/>
        <v>3131</v>
      </c>
      <c r="G357" s="118">
        <f t="shared" si="46"/>
        <v>3227</v>
      </c>
      <c r="H357" s="111">
        <f t="shared" si="48"/>
        <v>0.122</v>
      </c>
      <c r="I357" s="118">
        <f t="shared" si="49"/>
        <v>0.45800000000000002</v>
      </c>
      <c r="J357" s="118">
        <f t="shared" si="50"/>
        <v>0.19190251572327041</v>
      </c>
      <c r="K357" s="122">
        <f t="shared" si="51"/>
        <v>25.44</v>
      </c>
      <c r="V357" s="34" t="s">
        <v>85</v>
      </c>
      <c r="W357" s="14">
        <v>3</v>
      </c>
      <c r="X357" s="122">
        <f t="shared" si="52"/>
        <v>45.800000000000004</v>
      </c>
      <c r="Y357" s="111">
        <v>0.122</v>
      </c>
      <c r="Z357">
        <v>0.45800000000000002</v>
      </c>
      <c r="AA357">
        <v>0.19190251572327041</v>
      </c>
      <c r="AB357" s="124">
        <v>0.76351428571428492</v>
      </c>
      <c r="AC357" s="124">
        <v>10898.592161269849</v>
      </c>
      <c r="AD357" s="124">
        <v>7309.3285742857124</v>
      </c>
      <c r="AE357" s="124">
        <v>4.848161269841273</v>
      </c>
      <c r="AF357" s="124">
        <v>2420.3759057142879</v>
      </c>
      <c r="AG357" s="124">
        <v>2.5802939682539671E-2</v>
      </c>
    </row>
    <row r="358" spans="1:33" x14ac:dyDescent="0.35">
      <c r="A358" s="34" t="s">
        <v>85</v>
      </c>
      <c r="B358" s="14">
        <v>3</v>
      </c>
      <c r="C358" s="8" t="s">
        <v>45</v>
      </c>
      <c r="D358" s="14">
        <v>1</v>
      </c>
      <c r="E358" s="118" t="str">
        <f t="shared" si="47"/>
        <v>R71S3</v>
      </c>
      <c r="F358" s="118">
        <f t="shared" si="45"/>
        <v>3131</v>
      </c>
      <c r="G358" s="118">
        <f t="shared" si="46"/>
        <v>3227</v>
      </c>
      <c r="H358" s="111">
        <f t="shared" si="48"/>
        <v>0.122</v>
      </c>
      <c r="I358" s="118">
        <f t="shared" si="49"/>
        <v>0.45800000000000002</v>
      </c>
      <c r="J358" s="118">
        <f t="shared" si="50"/>
        <v>0.19190251572327041</v>
      </c>
      <c r="K358" s="122">
        <f t="shared" si="51"/>
        <v>25.44</v>
      </c>
      <c r="V358" s="34" t="s">
        <v>85</v>
      </c>
      <c r="W358" s="14">
        <v>3</v>
      </c>
      <c r="X358" s="122">
        <f t="shared" si="52"/>
        <v>45.800000000000004</v>
      </c>
      <c r="Y358" s="111">
        <v>0.122</v>
      </c>
      <c r="Z358">
        <v>0.45800000000000002</v>
      </c>
      <c r="AA358">
        <v>0.19190251572327041</v>
      </c>
      <c r="AB358" s="124">
        <v>0.76351428571428492</v>
      </c>
      <c r="AC358" s="124">
        <v>10898.592161269849</v>
      </c>
      <c r="AD358" s="124">
        <v>7309.3285742857124</v>
      </c>
      <c r="AE358" s="124">
        <v>4.848161269841273</v>
      </c>
      <c r="AF358" s="124">
        <v>2420.3759057142879</v>
      </c>
      <c r="AG358" s="124">
        <v>2.5802939682539671E-2</v>
      </c>
    </row>
    <row r="359" spans="1:33" x14ac:dyDescent="0.35">
      <c r="A359" s="34" t="s">
        <v>85</v>
      </c>
      <c r="B359" s="14">
        <v>2</v>
      </c>
      <c r="C359" s="8" t="s">
        <v>45</v>
      </c>
      <c r="D359" s="14">
        <v>4</v>
      </c>
      <c r="E359" s="118" t="str">
        <f t="shared" si="47"/>
        <v>R71S2</v>
      </c>
      <c r="F359" s="118">
        <f t="shared" si="45"/>
        <v>3266</v>
      </c>
      <c r="G359" s="118">
        <f t="shared" si="46"/>
        <v>3365</v>
      </c>
      <c r="H359" s="111">
        <f t="shared" si="48"/>
        <v>0.127</v>
      </c>
      <c r="I359" s="118">
        <f t="shared" si="49"/>
        <v>0.442</v>
      </c>
      <c r="J359" s="118">
        <f t="shared" si="50"/>
        <v>0.20030088115194503</v>
      </c>
      <c r="K359" s="122">
        <f t="shared" si="51"/>
        <v>46.529999999999994</v>
      </c>
      <c r="V359" s="34" t="s">
        <v>85</v>
      </c>
      <c r="W359" s="14">
        <v>2</v>
      </c>
      <c r="X359" s="122">
        <f t="shared" si="52"/>
        <v>44.2</v>
      </c>
      <c r="Y359" s="111">
        <v>0.127</v>
      </c>
      <c r="Z359">
        <v>0.442</v>
      </c>
      <c r="AA359">
        <v>0.20030088115194503</v>
      </c>
      <c r="AB359" s="124">
        <v>0.61925230769230755</v>
      </c>
      <c r="AC359" s="124">
        <v>11448.85953015385</v>
      </c>
      <c r="AD359" s="124">
        <v>7481.1432538461531</v>
      </c>
      <c r="AE359" s="124">
        <v>5.0219347692307714</v>
      </c>
      <c r="AF359" s="124">
        <v>2105.904951076921</v>
      </c>
      <c r="AG359" s="124">
        <v>4.1100513846153867E-2</v>
      </c>
    </row>
    <row r="360" spans="1:33" x14ac:dyDescent="0.35">
      <c r="A360" s="34" t="s">
        <v>85</v>
      </c>
      <c r="B360" s="14">
        <v>2</v>
      </c>
      <c r="C360" s="8" t="s">
        <v>45</v>
      </c>
      <c r="D360" s="14">
        <v>3</v>
      </c>
      <c r="E360" s="118" t="str">
        <f t="shared" si="47"/>
        <v>R71S2</v>
      </c>
      <c r="F360" s="118">
        <f t="shared" si="45"/>
        <v>3266</v>
      </c>
      <c r="G360" s="118">
        <f t="shared" si="46"/>
        <v>3365</v>
      </c>
      <c r="H360" s="111">
        <f t="shared" si="48"/>
        <v>0.127</v>
      </c>
      <c r="I360" s="118">
        <f t="shared" si="49"/>
        <v>0.442</v>
      </c>
      <c r="J360" s="118">
        <f t="shared" si="50"/>
        <v>0.20030088115194503</v>
      </c>
      <c r="K360" s="122">
        <f t="shared" si="51"/>
        <v>46.529999999999994</v>
      </c>
      <c r="V360" s="34" t="s">
        <v>85</v>
      </c>
      <c r="W360" s="14">
        <v>2</v>
      </c>
      <c r="X360" s="122">
        <f t="shared" si="52"/>
        <v>44.2</v>
      </c>
      <c r="Y360" s="111">
        <v>0.127</v>
      </c>
      <c r="Z360">
        <v>0.442</v>
      </c>
      <c r="AA360">
        <v>0.20030088115194503</v>
      </c>
      <c r="AB360" s="124">
        <v>0.61925230769230755</v>
      </c>
      <c r="AC360" s="124">
        <v>11448.85953015385</v>
      </c>
      <c r="AD360" s="124">
        <v>7481.1432538461531</v>
      </c>
      <c r="AE360" s="124">
        <v>5.0219347692307714</v>
      </c>
      <c r="AF360" s="124">
        <v>2105.904951076921</v>
      </c>
      <c r="AG360" s="124">
        <v>4.1100513846153867E-2</v>
      </c>
    </row>
    <row r="361" spans="1:33" x14ac:dyDescent="0.35">
      <c r="A361" s="34" t="s">
        <v>85</v>
      </c>
      <c r="B361" s="14">
        <v>2</v>
      </c>
      <c r="C361" s="8" t="s">
        <v>45</v>
      </c>
      <c r="D361" s="14">
        <v>2</v>
      </c>
      <c r="E361" s="118" t="str">
        <f t="shared" si="47"/>
        <v>R71S2</v>
      </c>
      <c r="F361" s="118">
        <f t="shared" si="45"/>
        <v>3266</v>
      </c>
      <c r="G361" s="118">
        <f t="shared" si="46"/>
        <v>3365</v>
      </c>
      <c r="H361" s="111">
        <f t="shared" si="48"/>
        <v>0.127</v>
      </c>
      <c r="I361" s="118">
        <f t="shared" si="49"/>
        <v>0.442</v>
      </c>
      <c r="J361" s="118">
        <f t="shared" si="50"/>
        <v>0.20030088115194503</v>
      </c>
      <c r="K361" s="122">
        <f t="shared" si="51"/>
        <v>46.529999999999994</v>
      </c>
      <c r="V361" s="34" t="s">
        <v>85</v>
      </c>
      <c r="W361" s="14">
        <v>2</v>
      </c>
      <c r="X361" s="122">
        <f t="shared" si="52"/>
        <v>44.2</v>
      </c>
      <c r="Y361" s="111">
        <v>0.127</v>
      </c>
      <c r="Z361">
        <v>0.442</v>
      </c>
      <c r="AA361">
        <v>0.20030088115194503</v>
      </c>
      <c r="AB361" s="124">
        <v>0.61925230769230755</v>
      </c>
      <c r="AC361" s="124">
        <v>11448.85953015385</v>
      </c>
      <c r="AD361" s="124">
        <v>7481.1432538461531</v>
      </c>
      <c r="AE361" s="124">
        <v>5.0219347692307714</v>
      </c>
      <c r="AF361" s="124">
        <v>2105.904951076921</v>
      </c>
      <c r="AG361" s="124">
        <v>4.1100513846153867E-2</v>
      </c>
    </row>
    <row r="362" spans="1:33" x14ac:dyDescent="0.35">
      <c r="A362" s="34" t="s">
        <v>85</v>
      </c>
      <c r="B362" s="14">
        <v>2</v>
      </c>
      <c r="C362" s="8" t="s">
        <v>45</v>
      </c>
      <c r="D362" s="14">
        <v>1</v>
      </c>
      <c r="E362" s="118" t="str">
        <f t="shared" si="47"/>
        <v>R71S2</v>
      </c>
      <c r="F362" s="118">
        <f t="shared" si="45"/>
        <v>3266</v>
      </c>
      <c r="G362" s="118">
        <f t="shared" si="46"/>
        <v>3365</v>
      </c>
      <c r="H362" s="111">
        <f t="shared" si="48"/>
        <v>0.127</v>
      </c>
      <c r="I362" s="118">
        <f t="shared" si="49"/>
        <v>0.442</v>
      </c>
      <c r="J362" s="118">
        <f t="shared" si="50"/>
        <v>0.20030088115194503</v>
      </c>
      <c r="K362" s="122">
        <f t="shared" si="51"/>
        <v>46.529999999999994</v>
      </c>
      <c r="V362" s="34" t="s">
        <v>85</v>
      </c>
      <c r="W362" s="14">
        <v>2</v>
      </c>
      <c r="X362" s="122">
        <f t="shared" si="52"/>
        <v>44.2</v>
      </c>
      <c r="Y362" s="111">
        <v>0.127</v>
      </c>
      <c r="Z362">
        <v>0.442</v>
      </c>
      <c r="AA362">
        <v>0.20030088115194503</v>
      </c>
      <c r="AB362" s="124">
        <v>0.61925230769230755</v>
      </c>
      <c r="AC362" s="124">
        <v>11448.85953015385</v>
      </c>
      <c r="AD362" s="124">
        <v>7481.1432538461531</v>
      </c>
      <c r="AE362" s="124">
        <v>5.0219347692307714</v>
      </c>
      <c r="AF362" s="124">
        <v>2105.904951076921</v>
      </c>
      <c r="AG362" s="124">
        <v>4.1100513846153867E-2</v>
      </c>
    </row>
    <row r="363" spans="1:33" x14ac:dyDescent="0.35">
      <c r="A363" s="34" t="s">
        <v>85</v>
      </c>
      <c r="B363" s="14">
        <v>1</v>
      </c>
      <c r="C363" s="8" t="s">
        <v>44</v>
      </c>
      <c r="D363" s="14">
        <v>4</v>
      </c>
      <c r="E363" s="118" t="str">
        <f t="shared" si="47"/>
        <v>R71S1</v>
      </c>
      <c r="F363" s="118">
        <f t="shared" si="45"/>
        <v>3431</v>
      </c>
      <c r="G363" s="118">
        <f t="shared" si="46"/>
        <v>3537</v>
      </c>
      <c r="H363" s="111">
        <f t="shared" si="48"/>
        <v>7.0000000000000007E-2</v>
      </c>
      <c r="I363" s="118">
        <f t="shared" si="49"/>
        <v>0.69699999999999995</v>
      </c>
      <c r="J363" s="118">
        <f t="shared" si="50"/>
        <v>2.6673690259553684E-2</v>
      </c>
      <c r="K363" s="122">
        <f t="shared" si="51"/>
        <v>41.764000000000003</v>
      </c>
      <c r="V363" s="34" t="s">
        <v>85</v>
      </c>
      <c r="W363" s="14">
        <v>1</v>
      </c>
      <c r="X363" s="122">
        <f t="shared" si="52"/>
        <v>69.699999999999989</v>
      </c>
      <c r="Y363" s="111">
        <v>7.0000000000000007E-2</v>
      </c>
      <c r="Z363">
        <v>0.69699999999999995</v>
      </c>
      <c r="AA363">
        <v>2.6673690259553684E-2</v>
      </c>
      <c r="AB363" s="124">
        <v>0.81008247126436739</v>
      </c>
      <c r="AC363" s="124">
        <v>12142.209991091961</v>
      </c>
      <c r="AD363" s="124">
        <v>7536.2369979885088</v>
      </c>
      <c r="AE363" s="124">
        <v>5.9741247126436798</v>
      </c>
      <c r="AF363" s="124">
        <v>2433.5082873563201</v>
      </c>
      <c r="AG363" s="124">
        <v>2.5656494252873582E-2</v>
      </c>
    </row>
    <row r="364" spans="1:33" x14ac:dyDescent="0.35">
      <c r="A364" s="34" t="s">
        <v>85</v>
      </c>
      <c r="B364" s="14">
        <v>1</v>
      </c>
      <c r="C364" s="8" t="s">
        <v>44</v>
      </c>
      <c r="D364" s="14">
        <v>3</v>
      </c>
      <c r="E364" s="118" t="str">
        <f t="shared" si="47"/>
        <v>R71S1</v>
      </c>
      <c r="F364" s="118">
        <f t="shared" si="45"/>
        <v>3431</v>
      </c>
      <c r="G364" s="118">
        <f t="shared" si="46"/>
        <v>3537</v>
      </c>
      <c r="H364" s="111">
        <f t="shared" si="48"/>
        <v>7.0000000000000007E-2</v>
      </c>
      <c r="I364" s="118">
        <f t="shared" si="49"/>
        <v>0.69699999999999995</v>
      </c>
      <c r="J364" s="118">
        <f t="shared" si="50"/>
        <v>2.6673690259553684E-2</v>
      </c>
      <c r="K364" s="122">
        <f t="shared" si="51"/>
        <v>41.764000000000003</v>
      </c>
      <c r="V364" s="34" t="s">
        <v>85</v>
      </c>
      <c r="W364" s="14">
        <v>1</v>
      </c>
      <c r="X364" s="122">
        <f t="shared" si="52"/>
        <v>69.699999999999989</v>
      </c>
      <c r="Y364" s="111">
        <v>7.0000000000000007E-2</v>
      </c>
      <c r="Z364">
        <v>0.69699999999999995</v>
      </c>
      <c r="AA364">
        <v>2.6673690259553684E-2</v>
      </c>
      <c r="AB364" s="124">
        <v>0.81008247126436739</v>
      </c>
      <c r="AC364" s="124">
        <v>12142.209991091961</v>
      </c>
      <c r="AD364" s="124">
        <v>7536.2369979885088</v>
      </c>
      <c r="AE364" s="124">
        <v>5.9741247126436798</v>
      </c>
      <c r="AF364" s="124">
        <v>2433.5082873563201</v>
      </c>
      <c r="AG364" s="124">
        <v>2.5656494252873582E-2</v>
      </c>
    </row>
    <row r="365" spans="1:33" x14ac:dyDescent="0.35">
      <c r="A365" s="34" t="s">
        <v>85</v>
      </c>
      <c r="B365" s="14">
        <v>1</v>
      </c>
      <c r="C365" s="8" t="s">
        <v>44</v>
      </c>
      <c r="D365" s="14">
        <v>2</v>
      </c>
      <c r="E365" s="118" t="str">
        <f t="shared" si="47"/>
        <v>R71S1</v>
      </c>
      <c r="F365" s="118">
        <f t="shared" si="45"/>
        <v>3431</v>
      </c>
      <c r="G365" s="118">
        <f t="shared" si="46"/>
        <v>3537</v>
      </c>
      <c r="H365" s="111">
        <f t="shared" si="48"/>
        <v>7.0000000000000007E-2</v>
      </c>
      <c r="I365" s="118">
        <f t="shared" si="49"/>
        <v>0.69699999999999995</v>
      </c>
      <c r="J365" s="118">
        <f t="shared" si="50"/>
        <v>2.6673690259553684E-2</v>
      </c>
      <c r="K365" s="122">
        <f t="shared" si="51"/>
        <v>41.764000000000003</v>
      </c>
      <c r="V365" s="34" t="s">
        <v>85</v>
      </c>
      <c r="W365" s="14">
        <v>1</v>
      </c>
      <c r="X365" s="122">
        <f t="shared" si="52"/>
        <v>69.699999999999989</v>
      </c>
      <c r="Y365" s="111">
        <v>7.0000000000000007E-2</v>
      </c>
      <c r="Z365">
        <v>0.69699999999999995</v>
      </c>
      <c r="AA365">
        <v>2.6673690259553684E-2</v>
      </c>
      <c r="AB365" s="124">
        <v>0.81008247126436739</v>
      </c>
      <c r="AC365" s="124">
        <v>12142.209991091961</v>
      </c>
      <c r="AD365" s="124">
        <v>7536.2369979885088</v>
      </c>
      <c r="AE365" s="124">
        <v>5.9741247126436798</v>
      </c>
      <c r="AF365" s="124">
        <v>2433.5082873563201</v>
      </c>
      <c r="AG365" s="124">
        <v>2.5656494252873582E-2</v>
      </c>
    </row>
    <row r="366" spans="1:33" x14ac:dyDescent="0.35">
      <c r="A366" s="34" t="s">
        <v>85</v>
      </c>
      <c r="B366" s="14">
        <v>1</v>
      </c>
      <c r="C366" s="8" t="s">
        <v>44</v>
      </c>
      <c r="D366" s="14">
        <v>1</v>
      </c>
      <c r="E366" s="118" t="str">
        <f t="shared" si="47"/>
        <v>R71S1</v>
      </c>
      <c r="F366" s="118">
        <f t="shared" si="45"/>
        <v>3431</v>
      </c>
      <c r="G366" s="118">
        <f t="shared" si="46"/>
        <v>3537</v>
      </c>
      <c r="H366" s="111">
        <f t="shared" si="48"/>
        <v>7.0000000000000007E-2</v>
      </c>
      <c r="I366" s="118">
        <f t="shared" si="49"/>
        <v>0.69699999999999995</v>
      </c>
      <c r="J366" s="118">
        <f t="shared" si="50"/>
        <v>2.6673690259553684E-2</v>
      </c>
      <c r="K366" s="122">
        <f t="shared" si="51"/>
        <v>41.764000000000003</v>
      </c>
      <c r="V366" s="34" t="s">
        <v>85</v>
      </c>
      <c r="W366" s="14">
        <v>1</v>
      </c>
      <c r="X366" s="122">
        <f t="shared" si="52"/>
        <v>69.699999999999989</v>
      </c>
      <c r="Y366" s="111">
        <v>7.0000000000000007E-2</v>
      </c>
      <c r="Z366">
        <v>0.69699999999999995</v>
      </c>
      <c r="AA366">
        <v>2.6673690259553684E-2</v>
      </c>
      <c r="AB366" s="124">
        <v>0.81008247126436739</v>
      </c>
      <c r="AC366" s="124">
        <v>12142.209991091961</v>
      </c>
      <c r="AD366" s="124">
        <v>7536.2369979885088</v>
      </c>
      <c r="AE366" s="124">
        <v>5.9741247126436798</v>
      </c>
      <c r="AF366" s="124">
        <v>2433.5082873563201</v>
      </c>
      <c r="AG366" s="124">
        <v>2.5656494252873582E-2</v>
      </c>
    </row>
    <row r="367" spans="1:33" x14ac:dyDescent="0.35">
      <c r="A367" s="34" t="s">
        <v>86</v>
      </c>
      <c r="B367" s="14">
        <v>3</v>
      </c>
      <c r="C367" s="8" t="s">
        <v>46</v>
      </c>
      <c r="D367" s="14">
        <v>1</v>
      </c>
      <c r="E367" s="118" t="str">
        <f t="shared" si="47"/>
        <v>R57S3</v>
      </c>
      <c r="F367" s="118">
        <f t="shared" si="45"/>
        <v>3120</v>
      </c>
      <c r="G367" s="118">
        <f t="shared" si="46"/>
        <v>3170</v>
      </c>
      <c r="H367" s="111">
        <f t="shared" si="48"/>
        <v>0.13500000000000001</v>
      </c>
      <c r="I367" s="118">
        <f t="shared" si="49"/>
        <v>0.42099999999999999</v>
      </c>
      <c r="J367" s="118">
        <f t="shared" si="50"/>
        <v>0.19521049420378278</v>
      </c>
      <c r="K367" s="122">
        <f t="shared" si="51"/>
        <v>32.78</v>
      </c>
      <c r="V367" s="34" t="s">
        <v>86</v>
      </c>
      <c r="W367" s="14">
        <v>3</v>
      </c>
      <c r="X367" s="122">
        <f t="shared" si="52"/>
        <v>42.1</v>
      </c>
      <c r="Y367" s="111">
        <v>0.13500000000000001</v>
      </c>
      <c r="Z367">
        <v>0.42099999999999999</v>
      </c>
      <c r="AA367">
        <v>0.19521049420378278</v>
      </c>
      <c r="AB367" s="124">
        <v>0.39319285714285712</v>
      </c>
      <c r="AC367" s="124"/>
      <c r="AD367" s="124"/>
      <c r="AE367" s="124"/>
      <c r="AF367" s="124">
        <v>1506.1066298780479</v>
      </c>
      <c r="AG367" s="124">
        <v>0.1212811071428571</v>
      </c>
    </row>
    <row r="368" spans="1:33" x14ac:dyDescent="0.35">
      <c r="A368" s="34" t="s">
        <v>86</v>
      </c>
      <c r="B368" s="14">
        <v>3</v>
      </c>
      <c r="C368" s="8" t="s">
        <v>46</v>
      </c>
      <c r="D368" s="14">
        <v>2</v>
      </c>
      <c r="E368" s="118" t="str">
        <f t="shared" si="47"/>
        <v>R57S3</v>
      </c>
      <c r="F368" s="118">
        <f t="shared" si="45"/>
        <v>3120</v>
      </c>
      <c r="G368" s="118">
        <f t="shared" si="46"/>
        <v>3170</v>
      </c>
      <c r="H368" s="111">
        <f t="shared" si="48"/>
        <v>0.13500000000000001</v>
      </c>
      <c r="I368" s="118">
        <f t="shared" si="49"/>
        <v>0.42099999999999999</v>
      </c>
      <c r="J368" s="118">
        <f t="shared" si="50"/>
        <v>0.19521049420378278</v>
      </c>
      <c r="K368" s="122">
        <f t="shared" si="51"/>
        <v>32.78</v>
      </c>
      <c r="V368" s="34" t="s">
        <v>86</v>
      </c>
      <c r="W368" s="14">
        <v>3</v>
      </c>
      <c r="X368" s="122">
        <f t="shared" si="52"/>
        <v>42.1</v>
      </c>
      <c r="Y368" s="111">
        <v>0.13500000000000001</v>
      </c>
      <c r="Z368">
        <v>0.42099999999999999</v>
      </c>
      <c r="AA368">
        <v>0.19521049420378278</v>
      </c>
      <c r="AB368" s="124">
        <v>0.39319285714285712</v>
      </c>
      <c r="AC368" s="124"/>
      <c r="AD368" s="124"/>
      <c r="AE368" s="124"/>
      <c r="AF368" s="124">
        <v>1506.1066298780479</v>
      </c>
      <c r="AG368" s="124">
        <v>0.1212811071428571</v>
      </c>
    </row>
    <row r="369" spans="1:33" x14ac:dyDescent="0.35">
      <c r="A369" s="34" t="s">
        <v>86</v>
      </c>
      <c r="B369" s="14">
        <v>3</v>
      </c>
      <c r="C369" s="8" t="s">
        <v>46</v>
      </c>
      <c r="D369" s="14">
        <v>3</v>
      </c>
      <c r="E369" s="118" t="str">
        <f t="shared" si="47"/>
        <v>R57S3</v>
      </c>
      <c r="F369" s="118">
        <f t="shared" si="45"/>
        <v>3120</v>
      </c>
      <c r="G369" s="118">
        <f t="shared" si="46"/>
        <v>3170</v>
      </c>
      <c r="H369" s="111">
        <f t="shared" si="48"/>
        <v>0.13500000000000001</v>
      </c>
      <c r="I369" s="118">
        <f t="shared" si="49"/>
        <v>0.42099999999999999</v>
      </c>
      <c r="J369" s="118">
        <f t="shared" si="50"/>
        <v>0.19521049420378278</v>
      </c>
      <c r="K369" s="122">
        <f t="shared" si="51"/>
        <v>32.78</v>
      </c>
      <c r="V369" s="34" t="s">
        <v>86</v>
      </c>
      <c r="W369" s="14">
        <v>3</v>
      </c>
      <c r="X369" s="122">
        <f t="shared" si="52"/>
        <v>42.1</v>
      </c>
      <c r="Y369" s="111">
        <v>0.13500000000000001</v>
      </c>
      <c r="Z369">
        <v>0.42099999999999999</v>
      </c>
      <c r="AA369">
        <v>0.19521049420378278</v>
      </c>
      <c r="AB369" s="124">
        <v>0.39319285714285712</v>
      </c>
      <c r="AC369" s="124"/>
      <c r="AD369" s="124"/>
      <c r="AE369" s="124"/>
      <c r="AF369" s="124">
        <v>1506.1066298780479</v>
      </c>
      <c r="AG369" s="124">
        <v>0.1212811071428571</v>
      </c>
    </row>
    <row r="370" spans="1:33" x14ac:dyDescent="0.35">
      <c r="A370" s="34" t="s">
        <v>86</v>
      </c>
      <c r="B370" s="14">
        <v>2</v>
      </c>
      <c r="C370" s="8" t="s">
        <v>46</v>
      </c>
      <c r="D370" s="14">
        <v>1</v>
      </c>
      <c r="E370" s="118" t="str">
        <f t="shared" si="47"/>
        <v>R57S2</v>
      </c>
      <c r="F370" s="118">
        <f t="shared" si="45"/>
        <v>3180</v>
      </c>
      <c r="G370" s="118">
        <f t="shared" si="46"/>
        <v>3211</v>
      </c>
      <c r="H370" s="111">
        <f t="shared" si="48"/>
        <v>6.4000000000000001E-2</v>
      </c>
      <c r="I370" s="118">
        <f t="shared" si="49"/>
        <v>0.66900000000000004</v>
      </c>
      <c r="J370" s="118">
        <f t="shared" si="50"/>
        <v>8.6981865284974091E-2</v>
      </c>
      <c r="K370" s="122">
        <f t="shared" si="51"/>
        <v>15.44</v>
      </c>
      <c r="V370" s="34" t="s">
        <v>86</v>
      </c>
      <c r="W370" s="14">
        <v>2</v>
      </c>
      <c r="X370" s="122">
        <f t="shared" si="52"/>
        <v>66.900000000000006</v>
      </c>
      <c r="Y370" s="111">
        <v>6.4000000000000001E-2</v>
      </c>
      <c r="Z370">
        <v>0.66900000000000004</v>
      </c>
      <c r="AA370">
        <v>8.6981865284974091E-2</v>
      </c>
      <c r="AB370" s="124">
        <v>0.77899999999999991</v>
      </c>
      <c r="AC370" s="124">
        <v>10681.162019801979</v>
      </c>
      <c r="AD370" s="124">
        <v>6945.1826653465341</v>
      </c>
      <c r="AE370" s="124">
        <v>4.5626485148514853</v>
      </c>
      <c r="AF370" s="124">
        <v>2469.2811742574258</v>
      </c>
      <c r="AG370" s="124">
        <v>4.9759499999999998E-2</v>
      </c>
    </row>
    <row r="371" spans="1:33" x14ac:dyDescent="0.35">
      <c r="A371" s="34" t="s">
        <v>86</v>
      </c>
      <c r="B371" s="14">
        <v>2</v>
      </c>
      <c r="C371" s="8" t="s">
        <v>46</v>
      </c>
      <c r="D371" s="14">
        <v>2</v>
      </c>
      <c r="E371" s="118" t="str">
        <f t="shared" si="47"/>
        <v>R57S2</v>
      </c>
      <c r="F371" s="118">
        <f t="shared" si="45"/>
        <v>3180</v>
      </c>
      <c r="G371" s="118">
        <f t="shared" si="46"/>
        <v>3211</v>
      </c>
      <c r="H371" s="111">
        <f t="shared" si="48"/>
        <v>6.4000000000000001E-2</v>
      </c>
      <c r="I371" s="118">
        <f t="shared" si="49"/>
        <v>0.66900000000000004</v>
      </c>
      <c r="J371" s="118">
        <f t="shared" si="50"/>
        <v>8.6981865284974091E-2</v>
      </c>
      <c r="K371" s="122">
        <f t="shared" si="51"/>
        <v>15.44</v>
      </c>
      <c r="V371" s="34" t="s">
        <v>86</v>
      </c>
      <c r="W371" s="14">
        <v>2</v>
      </c>
      <c r="X371" s="122">
        <f t="shared" si="52"/>
        <v>66.900000000000006</v>
      </c>
      <c r="Y371" s="111">
        <v>6.4000000000000001E-2</v>
      </c>
      <c r="Z371">
        <v>0.66900000000000004</v>
      </c>
      <c r="AA371">
        <v>8.6981865284974091E-2</v>
      </c>
      <c r="AB371" s="124">
        <v>0.77899999999999991</v>
      </c>
      <c r="AC371" s="124">
        <v>10681.162019801979</v>
      </c>
      <c r="AD371" s="124">
        <v>6945.1826653465341</v>
      </c>
      <c r="AE371" s="124">
        <v>4.5626485148514853</v>
      </c>
      <c r="AF371" s="124">
        <v>2469.2811742574258</v>
      </c>
      <c r="AG371" s="124">
        <v>4.9759499999999998E-2</v>
      </c>
    </row>
    <row r="372" spans="1:33" x14ac:dyDescent="0.35">
      <c r="A372" s="34" t="s">
        <v>86</v>
      </c>
      <c r="B372" s="14">
        <v>2</v>
      </c>
      <c r="C372" s="8" t="s">
        <v>46</v>
      </c>
      <c r="D372" s="14">
        <v>3</v>
      </c>
      <c r="E372" s="118" t="str">
        <f t="shared" si="47"/>
        <v>R57S2</v>
      </c>
      <c r="F372" s="118">
        <f t="shared" si="45"/>
        <v>3180</v>
      </c>
      <c r="G372" s="118">
        <f t="shared" si="46"/>
        <v>3211</v>
      </c>
      <c r="H372" s="111">
        <f t="shared" si="48"/>
        <v>6.4000000000000001E-2</v>
      </c>
      <c r="I372" s="118">
        <f t="shared" si="49"/>
        <v>0.66900000000000004</v>
      </c>
      <c r="J372" s="118">
        <f t="shared" si="50"/>
        <v>8.6981865284974091E-2</v>
      </c>
      <c r="K372" s="122">
        <f t="shared" si="51"/>
        <v>15.44</v>
      </c>
      <c r="V372" s="34" t="s">
        <v>86</v>
      </c>
      <c r="W372" s="14">
        <v>2</v>
      </c>
      <c r="X372" s="122">
        <f t="shared" si="52"/>
        <v>66.900000000000006</v>
      </c>
      <c r="Y372" s="111">
        <v>6.4000000000000001E-2</v>
      </c>
      <c r="Z372">
        <v>0.66900000000000004</v>
      </c>
      <c r="AA372">
        <v>8.6981865284974091E-2</v>
      </c>
      <c r="AB372" s="124">
        <v>0.77899999999999991</v>
      </c>
      <c r="AC372" s="124">
        <v>10681.162019801979</v>
      </c>
      <c r="AD372" s="124">
        <v>6945.1826653465341</v>
      </c>
      <c r="AE372" s="124">
        <v>4.5626485148514853</v>
      </c>
      <c r="AF372" s="124">
        <v>2469.2811742574258</v>
      </c>
      <c r="AG372" s="124">
        <v>4.9759499999999998E-2</v>
      </c>
    </row>
    <row r="373" spans="1:33" x14ac:dyDescent="0.35">
      <c r="A373" s="34" t="s">
        <v>86</v>
      </c>
      <c r="B373" s="14">
        <v>1</v>
      </c>
      <c r="C373" s="8" t="s">
        <v>45</v>
      </c>
      <c r="D373" s="14">
        <v>1</v>
      </c>
      <c r="E373" s="118" t="str">
        <f t="shared" si="47"/>
        <v>R57S1</v>
      </c>
      <c r="F373" s="118">
        <f t="shared" si="45"/>
        <v>3350</v>
      </c>
      <c r="G373" s="118">
        <f t="shared" si="46"/>
        <v>3429</v>
      </c>
      <c r="H373" s="111">
        <f t="shared" si="48"/>
        <v>0.104</v>
      </c>
      <c r="I373" s="118">
        <f t="shared" si="49"/>
        <v>0.55500000000000005</v>
      </c>
      <c r="J373" s="118">
        <f t="shared" si="50"/>
        <v>0.15122242098986285</v>
      </c>
      <c r="K373" s="122">
        <f t="shared" si="51"/>
        <v>16.77</v>
      </c>
      <c r="V373" s="34" t="s">
        <v>86</v>
      </c>
      <c r="W373" s="14">
        <v>1</v>
      </c>
      <c r="X373" s="122">
        <f t="shared" si="52"/>
        <v>55.500000000000007</v>
      </c>
      <c r="Y373" s="111">
        <v>0.104</v>
      </c>
      <c r="Z373">
        <v>0.55500000000000005</v>
      </c>
      <c r="AA373">
        <v>0.15122242098986285</v>
      </c>
      <c r="AB373" s="124"/>
      <c r="AC373" s="124">
        <v>11413.32751576923</v>
      </c>
      <c r="AD373" s="124">
        <v>7334.3007769230726</v>
      </c>
      <c r="AE373" s="124">
        <v>5.2103711538461548</v>
      </c>
      <c r="AF373" s="124">
        <v>2019.154116153846</v>
      </c>
      <c r="AG373" s="124"/>
    </row>
    <row r="374" spans="1:33" x14ac:dyDescent="0.35">
      <c r="A374" s="34" t="s">
        <v>86</v>
      </c>
      <c r="B374" s="14">
        <v>1</v>
      </c>
      <c r="C374" s="8" t="s">
        <v>45</v>
      </c>
      <c r="D374" s="14">
        <v>2</v>
      </c>
      <c r="E374" s="118" t="str">
        <f t="shared" si="47"/>
        <v>R57S1</v>
      </c>
      <c r="F374" s="118">
        <f t="shared" si="45"/>
        <v>3350</v>
      </c>
      <c r="G374" s="118">
        <f t="shared" si="46"/>
        <v>3429</v>
      </c>
      <c r="H374" s="111">
        <f t="shared" si="48"/>
        <v>0.104</v>
      </c>
      <c r="I374" s="118">
        <f t="shared" si="49"/>
        <v>0.55500000000000005</v>
      </c>
      <c r="J374" s="118">
        <f t="shared" si="50"/>
        <v>0.15122242098986285</v>
      </c>
      <c r="K374" s="122">
        <f t="shared" si="51"/>
        <v>16.77</v>
      </c>
      <c r="V374" s="34" t="s">
        <v>86</v>
      </c>
      <c r="W374" s="14">
        <v>1</v>
      </c>
      <c r="X374" s="122">
        <f t="shared" si="52"/>
        <v>55.500000000000007</v>
      </c>
      <c r="Y374" s="111">
        <v>0.104</v>
      </c>
      <c r="Z374">
        <v>0.55500000000000005</v>
      </c>
      <c r="AA374">
        <v>0.15122242098986285</v>
      </c>
      <c r="AB374" s="124"/>
      <c r="AC374" s="124">
        <v>11413.32751576923</v>
      </c>
      <c r="AD374" s="124">
        <v>7334.3007769230726</v>
      </c>
      <c r="AE374" s="124">
        <v>5.2103711538461548</v>
      </c>
      <c r="AF374" s="124">
        <v>2019.154116153846</v>
      </c>
      <c r="AG374" s="124"/>
    </row>
    <row r="375" spans="1:33" x14ac:dyDescent="0.35">
      <c r="A375" s="34" t="s">
        <v>86</v>
      </c>
      <c r="B375" s="14">
        <v>1</v>
      </c>
      <c r="C375" s="8" t="s">
        <v>45</v>
      </c>
      <c r="D375" s="14">
        <v>3</v>
      </c>
      <c r="E375" s="118" t="str">
        <f t="shared" si="47"/>
        <v>R57S1</v>
      </c>
      <c r="F375" s="118">
        <f t="shared" si="45"/>
        <v>3350</v>
      </c>
      <c r="G375" s="118">
        <f t="shared" si="46"/>
        <v>3429</v>
      </c>
      <c r="H375" s="111">
        <f t="shared" si="48"/>
        <v>0.104</v>
      </c>
      <c r="I375" s="118">
        <f t="shared" si="49"/>
        <v>0.55500000000000005</v>
      </c>
      <c r="J375" s="118">
        <f t="shared" si="50"/>
        <v>0.15122242098986285</v>
      </c>
      <c r="K375" s="122">
        <f t="shared" si="51"/>
        <v>16.77</v>
      </c>
      <c r="V375" s="34" t="s">
        <v>86</v>
      </c>
      <c r="W375" s="14">
        <v>1</v>
      </c>
      <c r="X375" s="122">
        <f t="shared" si="52"/>
        <v>55.500000000000007</v>
      </c>
      <c r="Y375" s="111">
        <v>0.104</v>
      </c>
      <c r="Z375">
        <v>0.55500000000000005</v>
      </c>
      <c r="AA375">
        <v>0.15122242098986285</v>
      </c>
      <c r="AB375" s="124"/>
      <c r="AC375" s="124">
        <v>11413.32751576923</v>
      </c>
      <c r="AD375" s="124">
        <v>7334.3007769230726</v>
      </c>
      <c r="AE375" s="124">
        <v>5.2103711538461548</v>
      </c>
      <c r="AF375" s="124">
        <v>2019.154116153846</v>
      </c>
      <c r="AG375" s="124"/>
    </row>
    <row r="376" spans="1:33" x14ac:dyDescent="0.35">
      <c r="A376" s="34" t="s">
        <v>86</v>
      </c>
      <c r="B376" s="14">
        <v>1</v>
      </c>
      <c r="C376" s="8" t="s">
        <v>45</v>
      </c>
      <c r="D376" s="14">
        <v>4</v>
      </c>
      <c r="E376" s="118" t="str">
        <f t="shared" si="47"/>
        <v>R57S1</v>
      </c>
      <c r="F376" s="118">
        <f t="shared" si="45"/>
        <v>3350</v>
      </c>
      <c r="G376" s="118">
        <f t="shared" si="46"/>
        <v>3429</v>
      </c>
      <c r="H376" s="111">
        <f t="shared" si="48"/>
        <v>0.104</v>
      </c>
      <c r="I376" s="118">
        <f t="shared" si="49"/>
        <v>0.55500000000000005</v>
      </c>
      <c r="J376" s="118">
        <f t="shared" si="50"/>
        <v>0.15122242098986285</v>
      </c>
      <c r="K376" s="122">
        <f t="shared" si="51"/>
        <v>16.77</v>
      </c>
      <c r="V376" s="34" t="s">
        <v>86</v>
      </c>
      <c r="W376" s="14">
        <v>1</v>
      </c>
      <c r="X376" s="122">
        <f t="shared" si="52"/>
        <v>55.500000000000007</v>
      </c>
      <c r="Y376" s="111">
        <v>0.104</v>
      </c>
      <c r="Z376">
        <v>0.55500000000000005</v>
      </c>
      <c r="AA376">
        <v>0.15122242098986285</v>
      </c>
      <c r="AB376" s="124"/>
      <c r="AC376" s="124">
        <v>11413.32751576923</v>
      </c>
      <c r="AD376" s="124">
        <v>7334.3007769230726</v>
      </c>
      <c r="AE376" s="124">
        <v>5.2103711538461548</v>
      </c>
      <c r="AF376" s="124">
        <v>2019.154116153846</v>
      </c>
      <c r="AG376" s="124"/>
    </row>
    <row r="377" spans="1:33" x14ac:dyDescent="0.35">
      <c r="A377" s="34" t="s">
        <v>87</v>
      </c>
      <c r="B377" s="13">
        <v>2</v>
      </c>
      <c r="C377" s="8" t="s">
        <v>45</v>
      </c>
      <c r="D377" s="14">
        <v>1</v>
      </c>
      <c r="E377" s="118" t="str">
        <f t="shared" si="47"/>
        <v>R58S2</v>
      </c>
      <c r="F377" s="118">
        <f t="shared" si="45"/>
        <v>3408</v>
      </c>
      <c r="G377" s="118">
        <f t="shared" si="46"/>
        <v>3453</v>
      </c>
      <c r="H377" s="111">
        <f t="shared" si="48"/>
        <v>0.161</v>
      </c>
      <c r="I377" s="118">
        <f t="shared" si="49"/>
        <v>0.36699999999999999</v>
      </c>
      <c r="J377" s="118">
        <f t="shared" si="50"/>
        <v>0.25871844660194177</v>
      </c>
      <c r="K377" s="122">
        <f t="shared" si="51"/>
        <v>25.75</v>
      </c>
      <c r="V377" s="34" t="s">
        <v>87</v>
      </c>
      <c r="W377" s="13">
        <v>2</v>
      </c>
      <c r="X377" s="122">
        <f t="shared" si="52"/>
        <v>36.700000000000003</v>
      </c>
      <c r="Y377" s="111">
        <v>0.161</v>
      </c>
      <c r="Z377">
        <v>0.36699999999999999</v>
      </c>
      <c r="AA377">
        <v>0.25871844660194177</v>
      </c>
      <c r="AB377" s="124">
        <v>0.37169999999999997</v>
      </c>
      <c r="AC377" s="124">
        <v>11401.790557142849</v>
      </c>
      <c r="AD377" s="124">
        <v>7283.1594564625848</v>
      </c>
      <c r="AE377" s="124">
        <v>5.099655102040817</v>
      </c>
      <c r="AF377" s="124">
        <v>2511.550645578232</v>
      </c>
      <c r="AG377" s="124">
        <v>3.9626333333333333E-2</v>
      </c>
    </row>
    <row r="378" spans="1:33" x14ac:dyDescent="0.35">
      <c r="A378" s="34" t="s">
        <v>87</v>
      </c>
      <c r="B378" s="13">
        <v>2</v>
      </c>
      <c r="C378" s="8" t="s">
        <v>45</v>
      </c>
      <c r="D378" s="14">
        <v>2</v>
      </c>
      <c r="E378" s="118" t="str">
        <f t="shared" si="47"/>
        <v>R58S2</v>
      </c>
      <c r="F378" s="118">
        <f t="shared" si="45"/>
        <v>3408</v>
      </c>
      <c r="G378" s="118">
        <f t="shared" si="46"/>
        <v>3453</v>
      </c>
      <c r="H378" s="111">
        <f t="shared" si="48"/>
        <v>0.161</v>
      </c>
      <c r="I378" s="118">
        <f t="shared" si="49"/>
        <v>0.36699999999999999</v>
      </c>
      <c r="J378" s="118">
        <f t="shared" si="50"/>
        <v>0.25871844660194177</v>
      </c>
      <c r="K378" s="122">
        <f t="shared" si="51"/>
        <v>25.75</v>
      </c>
      <c r="V378" s="34" t="s">
        <v>87</v>
      </c>
      <c r="W378" s="13">
        <v>2</v>
      </c>
      <c r="X378" s="122">
        <f t="shared" si="52"/>
        <v>36.700000000000003</v>
      </c>
      <c r="Y378" s="111">
        <v>0.161</v>
      </c>
      <c r="Z378">
        <v>0.36699999999999999</v>
      </c>
      <c r="AA378">
        <v>0.25871844660194177</v>
      </c>
      <c r="AB378" s="124">
        <v>0.37169999999999997</v>
      </c>
      <c r="AC378" s="124">
        <v>11401.790557142849</v>
      </c>
      <c r="AD378" s="124">
        <v>7283.1594564625848</v>
      </c>
      <c r="AE378" s="124">
        <v>5.099655102040817</v>
      </c>
      <c r="AF378" s="124">
        <v>2511.550645578232</v>
      </c>
      <c r="AG378" s="124">
        <v>3.9626333333333333E-2</v>
      </c>
    </row>
    <row r="379" spans="1:33" x14ac:dyDescent="0.35">
      <c r="A379" s="34" t="s">
        <v>87</v>
      </c>
      <c r="B379" s="13">
        <v>2</v>
      </c>
      <c r="C379" s="8" t="s">
        <v>45</v>
      </c>
      <c r="D379" s="14">
        <v>3</v>
      </c>
      <c r="E379" s="118" t="str">
        <f t="shared" si="47"/>
        <v>R58S2</v>
      </c>
      <c r="F379" s="118">
        <f t="shared" si="45"/>
        <v>3408</v>
      </c>
      <c r="G379" s="118">
        <f t="shared" si="46"/>
        <v>3453</v>
      </c>
      <c r="H379" s="111">
        <f t="shared" si="48"/>
        <v>0.161</v>
      </c>
      <c r="I379" s="118">
        <f t="shared" si="49"/>
        <v>0.36699999999999999</v>
      </c>
      <c r="J379" s="118">
        <f t="shared" si="50"/>
        <v>0.25871844660194177</v>
      </c>
      <c r="K379" s="122">
        <f t="shared" si="51"/>
        <v>25.75</v>
      </c>
      <c r="V379" s="34" t="s">
        <v>87</v>
      </c>
      <c r="W379" s="13">
        <v>2</v>
      </c>
      <c r="X379" s="122">
        <f t="shared" si="52"/>
        <v>36.700000000000003</v>
      </c>
      <c r="Y379" s="111">
        <v>0.161</v>
      </c>
      <c r="Z379">
        <v>0.36699999999999999</v>
      </c>
      <c r="AA379">
        <v>0.25871844660194177</v>
      </c>
      <c r="AB379" s="124">
        <v>0.37169999999999997</v>
      </c>
      <c r="AC379" s="124">
        <v>11401.790557142849</v>
      </c>
      <c r="AD379" s="124">
        <v>7283.1594564625848</v>
      </c>
      <c r="AE379" s="124">
        <v>5.099655102040817</v>
      </c>
      <c r="AF379" s="124">
        <v>2511.550645578232</v>
      </c>
      <c r="AG379" s="124">
        <v>3.9626333333333333E-2</v>
      </c>
    </row>
    <row r="380" spans="1:33" x14ac:dyDescent="0.35">
      <c r="A380" s="34" t="s">
        <v>87</v>
      </c>
      <c r="B380" s="13">
        <v>1</v>
      </c>
      <c r="C380" s="8" t="s">
        <v>45</v>
      </c>
      <c r="D380" s="14">
        <v>1</v>
      </c>
      <c r="E380" s="118" t="str">
        <f t="shared" si="47"/>
        <v>R58S1</v>
      </c>
      <c r="F380" s="118">
        <f t="shared" si="45"/>
        <v>3478</v>
      </c>
      <c r="G380" s="118">
        <f t="shared" si="46"/>
        <v>3556</v>
      </c>
      <c r="H380" s="111">
        <f t="shared" si="48"/>
        <v>0.122</v>
      </c>
      <c r="I380" s="118">
        <f t="shared" si="49"/>
        <v>0.46100000000000002</v>
      </c>
      <c r="J380" s="118">
        <f t="shared" si="50"/>
        <v>0.18945518453427065</v>
      </c>
      <c r="K380" s="122">
        <f t="shared" si="51"/>
        <v>17.07</v>
      </c>
      <c r="V380" s="34" t="s">
        <v>87</v>
      </c>
      <c r="W380" s="13">
        <v>1</v>
      </c>
      <c r="X380" s="122">
        <f t="shared" si="52"/>
        <v>46.1</v>
      </c>
      <c r="Y380" s="111">
        <v>0.122</v>
      </c>
      <c r="Z380">
        <v>0.46100000000000002</v>
      </c>
      <c r="AA380">
        <v>0.18945518453427065</v>
      </c>
      <c r="AB380" s="124"/>
      <c r="AC380" s="124">
        <v>11743.270109374989</v>
      </c>
      <c r="AD380" s="124">
        <v>7572.6918777343781</v>
      </c>
      <c r="AE380" s="124">
        <v>5.307126171874998</v>
      </c>
      <c r="AF380" s="124">
        <v>2479.8242742187508</v>
      </c>
      <c r="AG380" s="124"/>
    </row>
    <row r="381" spans="1:33" x14ac:dyDescent="0.35">
      <c r="A381" s="34" t="s">
        <v>87</v>
      </c>
      <c r="B381" s="13">
        <v>1</v>
      </c>
      <c r="C381" s="8" t="s">
        <v>45</v>
      </c>
      <c r="D381" s="14">
        <v>2</v>
      </c>
      <c r="E381" s="118" t="str">
        <f t="shared" si="47"/>
        <v>R58S1</v>
      </c>
      <c r="F381" s="118">
        <f t="shared" si="45"/>
        <v>3478</v>
      </c>
      <c r="G381" s="118">
        <f t="shared" si="46"/>
        <v>3556</v>
      </c>
      <c r="H381" s="111">
        <f t="shared" si="48"/>
        <v>0.122</v>
      </c>
      <c r="I381" s="118">
        <f t="shared" si="49"/>
        <v>0.46100000000000002</v>
      </c>
      <c r="J381" s="118">
        <f t="shared" si="50"/>
        <v>0.18945518453427065</v>
      </c>
      <c r="K381" s="122">
        <f t="shared" si="51"/>
        <v>17.07</v>
      </c>
      <c r="V381" s="34" t="s">
        <v>87</v>
      </c>
      <c r="W381" s="13">
        <v>1</v>
      </c>
      <c r="X381" s="122">
        <f t="shared" si="52"/>
        <v>46.1</v>
      </c>
      <c r="Y381" s="111">
        <v>0.122</v>
      </c>
      <c r="Z381">
        <v>0.46100000000000002</v>
      </c>
      <c r="AA381">
        <v>0.18945518453427065</v>
      </c>
      <c r="AB381" s="124"/>
      <c r="AC381" s="124">
        <v>11743.270109374989</v>
      </c>
      <c r="AD381" s="124">
        <v>7572.6918777343781</v>
      </c>
      <c r="AE381" s="124">
        <v>5.307126171874998</v>
      </c>
      <c r="AF381" s="124">
        <v>2479.8242742187508</v>
      </c>
      <c r="AG381" s="124"/>
    </row>
    <row r="382" spans="1:33" x14ac:dyDescent="0.35">
      <c r="A382" s="34" t="s">
        <v>87</v>
      </c>
      <c r="B382" s="13">
        <v>1</v>
      </c>
      <c r="C382" s="8" t="s">
        <v>45</v>
      </c>
      <c r="D382" s="14">
        <v>3</v>
      </c>
      <c r="E382" s="118" t="str">
        <f t="shared" si="47"/>
        <v>R58S1</v>
      </c>
      <c r="F382" s="118">
        <f t="shared" si="45"/>
        <v>3478</v>
      </c>
      <c r="G382" s="118">
        <f t="shared" si="46"/>
        <v>3556</v>
      </c>
      <c r="H382" s="111">
        <f t="shared" si="48"/>
        <v>0.122</v>
      </c>
      <c r="I382" s="118">
        <f t="shared" si="49"/>
        <v>0.46100000000000002</v>
      </c>
      <c r="J382" s="118">
        <f t="shared" si="50"/>
        <v>0.18945518453427065</v>
      </c>
      <c r="K382" s="122">
        <f t="shared" si="51"/>
        <v>17.07</v>
      </c>
      <c r="V382" s="34" t="s">
        <v>87</v>
      </c>
      <c r="W382" s="13">
        <v>1</v>
      </c>
      <c r="X382" s="122">
        <f t="shared" si="52"/>
        <v>46.1</v>
      </c>
      <c r="Y382" s="111">
        <v>0.122</v>
      </c>
      <c r="Z382">
        <v>0.46100000000000002</v>
      </c>
      <c r="AA382">
        <v>0.18945518453427065</v>
      </c>
      <c r="AB382" s="124"/>
      <c r="AC382" s="124">
        <v>11743.270109374989</v>
      </c>
      <c r="AD382" s="124">
        <v>7572.6918777343781</v>
      </c>
      <c r="AE382" s="124">
        <v>5.307126171874998</v>
      </c>
      <c r="AF382" s="124">
        <v>2479.8242742187508</v>
      </c>
      <c r="AG382" s="124"/>
    </row>
    <row r="383" spans="1:33" x14ac:dyDescent="0.35">
      <c r="A383" s="34" t="s">
        <v>87</v>
      </c>
      <c r="B383" s="13">
        <v>1</v>
      </c>
      <c r="C383" s="8" t="s">
        <v>45</v>
      </c>
      <c r="D383" s="14">
        <v>4</v>
      </c>
      <c r="E383" s="118" t="str">
        <f t="shared" si="47"/>
        <v>R58S1</v>
      </c>
      <c r="F383" s="118">
        <f t="shared" si="45"/>
        <v>3478</v>
      </c>
      <c r="G383" s="118">
        <f t="shared" si="46"/>
        <v>3556</v>
      </c>
      <c r="H383" s="111">
        <f t="shared" si="48"/>
        <v>0.122</v>
      </c>
      <c r="I383" s="118">
        <f t="shared" si="49"/>
        <v>0.46100000000000002</v>
      </c>
      <c r="J383" s="118">
        <f t="shared" si="50"/>
        <v>0.18945518453427065</v>
      </c>
      <c r="K383" s="122">
        <f t="shared" si="51"/>
        <v>17.07</v>
      </c>
      <c r="V383" s="34" t="s">
        <v>87</v>
      </c>
      <c r="W383" s="13">
        <v>1</v>
      </c>
      <c r="X383" s="122">
        <f t="shared" si="52"/>
        <v>46.1</v>
      </c>
      <c r="Y383" s="111">
        <v>0.122</v>
      </c>
      <c r="Z383">
        <v>0.46100000000000002</v>
      </c>
      <c r="AA383">
        <v>0.18945518453427065</v>
      </c>
      <c r="AB383" s="124"/>
      <c r="AC383" s="124">
        <v>11743.270109374989</v>
      </c>
      <c r="AD383" s="124">
        <v>7572.6918777343781</v>
      </c>
      <c r="AE383" s="124">
        <v>5.307126171874998</v>
      </c>
      <c r="AF383" s="124">
        <v>2479.8242742187508</v>
      </c>
      <c r="AG383" s="124"/>
    </row>
    <row r="384" spans="1:33" x14ac:dyDescent="0.35">
      <c r="A384" s="34" t="s">
        <v>88</v>
      </c>
      <c r="B384" s="34">
        <v>1</v>
      </c>
      <c r="C384" s="8" t="s">
        <v>45</v>
      </c>
      <c r="D384" s="14">
        <v>1</v>
      </c>
      <c r="E384" s="118" t="str">
        <f t="shared" si="47"/>
        <v>R43S1</v>
      </c>
      <c r="F384" s="118">
        <f t="shared" si="45"/>
        <v>3552</v>
      </c>
      <c r="G384" s="118">
        <f t="shared" si="46"/>
        <v>3643</v>
      </c>
      <c r="H384" s="111" t="str">
        <f t="shared" si="48"/>
        <v>-</v>
      </c>
      <c r="I384" s="118" t="str">
        <f t="shared" si="49"/>
        <v>-</v>
      </c>
      <c r="J384" s="118" t="e">
        <f t="shared" si="50"/>
        <v>#VALUE!</v>
      </c>
      <c r="K384" s="122">
        <f t="shared" si="51"/>
        <v>26.936</v>
      </c>
      <c r="V384" s="34" t="s">
        <v>88</v>
      </c>
      <c r="W384" s="34">
        <v>1</v>
      </c>
      <c r="X384" s="122" t="e">
        <f t="shared" si="52"/>
        <v>#VALUE!</v>
      </c>
      <c r="Y384" s="111" t="s">
        <v>89</v>
      </c>
      <c r="Z384" t="s">
        <v>89</v>
      </c>
      <c r="AA384" t="e">
        <v>#VALUE!</v>
      </c>
      <c r="AB384" s="124"/>
      <c r="AC384" s="124">
        <v>12247.07203344482</v>
      </c>
      <c r="AD384" s="124">
        <v>7640.5594384615406</v>
      </c>
      <c r="AE384" s="124">
        <v>5.6809521739130444</v>
      </c>
      <c r="AF384" s="124"/>
      <c r="AG384" s="124"/>
    </row>
    <row r="385" spans="1:33" x14ac:dyDescent="0.35">
      <c r="A385" s="34" t="s">
        <v>88</v>
      </c>
      <c r="B385" s="34">
        <v>1</v>
      </c>
      <c r="C385" s="8" t="s">
        <v>45</v>
      </c>
      <c r="D385" s="14">
        <v>2</v>
      </c>
      <c r="E385" s="118" t="str">
        <f t="shared" si="47"/>
        <v>R43S1</v>
      </c>
      <c r="F385" s="118">
        <f t="shared" si="45"/>
        <v>3552</v>
      </c>
      <c r="G385" s="118">
        <f t="shared" si="46"/>
        <v>3643</v>
      </c>
      <c r="H385" s="111" t="str">
        <f t="shared" si="48"/>
        <v>-</v>
      </c>
      <c r="I385" s="118" t="str">
        <f t="shared" si="49"/>
        <v>-</v>
      </c>
      <c r="J385" s="118" t="e">
        <f t="shared" si="50"/>
        <v>#VALUE!</v>
      </c>
      <c r="K385" s="122">
        <f t="shared" si="51"/>
        <v>26.936</v>
      </c>
      <c r="V385" s="34" t="s">
        <v>88</v>
      </c>
      <c r="W385" s="34">
        <v>1</v>
      </c>
      <c r="X385" s="122" t="e">
        <f t="shared" si="52"/>
        <v>#VALUE!</v>
      </c>
      <c r="Y385" s="111" t="s">
        <v>89</v>
      </c>
      <c r="Z385" t="s">
        <v>89</v>
      </c>
      <c r="AA385" t="e">
        <v>#VALUE!</v>
      </c>
      <c r="AB385" s="124"/>
      <c r="AC385" s="124">
        <v>12247.07203344482</v>
      </c>
      <c r="AD385" s="124">
        <v>7640.5594384615406</v>
      </c>
      <c r="AE385" s="124">
        <v>5.6809521739130444</v>
      </c>
      <c r="AF385" s="124"/>
      <c r="AG385" s="124"/>
    </row>
    <row r="386" spans="1:33" x14ac:dyDescent="0.35">
      <c r="A386" s="34" t="s">
        <v>88</v>
      </c>
      <c r="B386" s="34">
        <v>1</v>
      </c>
      <c r="C386" s="8" t="s">
        <v>45</v>
      </c>
      <c r="D386" s="14">
        <v>3</v>
      </c>
      <c r="E386" s="118" t="str">
        <f t="shared" si="47"/>
        <v>R43S1</v>
      </c>
      <c r="F386" s="118">
        <f t="shared" ref="F386:F449" si="53">VLOOKUP(E386,$M$2:$Q$271,4,FALSE)</f>
        <v>3552</v>
      </c>
      <c r="G386" s="118">
        <f t="shared" ref="G386:G449" si="54">VLOOKUP(E386,$M$2:$Q$271,5,FALSE)</f>
        <v>3643</v>
      </c>
      <c r="H386" s="111" t="str">
        <f t="shared" si="48"/>
        <v>-</v>
      </c>
      <c r="I386" s="118" t="str">
        <f t="shared" si="49"/>
        <v>-</v>
      </c>
      <c r="J386" s="118" t="e">
        <f t="shared" si="50"/>
        <v>#VALUE!</v>
      </c>
      <c r="K386" s="122">
        <f t="shared" si="51"/>
        <v>26.936</v>
      </c>
      <c r="V386" s="34" t="s">
        <v>88</v>
      </c>
      <c r="W386" s="34">
        <v>1</v>
      </c>
      <c r="X386" s="122" t="e">
        <f t="shared" si="52"/>
        <v>#VALUE!</v>
      </c>
      <c r="Y386" s="111" t="s">
        <v>89</v>
      </c>
      <c r="Z386" t="s">
        <v>89</v>
      </c>
      <c r="AA386" t="e">
        <v>#VALUE!</v>
      </c>
      <c r="AB386" s="124"/>
      <c r="AC386" s="124">
        <v>12247.07203344482</v>
      </c>
      <c r="AD386" s="124">
        <v>7640.5594384615406</v>
      </c>
      <c r="AE386" s="124">
        <v>5.6809521739130444</v>
      </c>
      <c r="AF386" s="124"/>
      <c r="AG386" s="124"/>
    </row>
    <row r="387" spans="1:33" x14ac:dyDescent="0.35">
      <c r="A387" s="34" t="s">
        <v>88</v>
      </c>
      <c r="B387" s="34">
        <v>1</v>
      </c>
      <c r="C387" s="8" t="s">
        <v>45</v>
      </c>
      <c r="D387" s="14">
        <v>4</v>
      </c>
      <c r="E387" s="118" t="str">
        <f t="shared" ref="E387:E450" si="55">CONCATENATE("R",RIGHT(A387,2),"S",B387)</f>
        <v>R43S1</v>
      </c>
      <c r="F387" s="118">
        <f t="shared" si="53"/>
        <v>3552</v>
      </c>
      <c r="G387" s="118">
        <f t="shared" si="54"/>
        <v>3643</v>
      </c>
      <c r="H387" s="111" t="str">
        <f t="shared" ref="H387:H450" si="56">VLOOKUP(E387,$M$2:$T$271,6,FALSE)</f>
        <v>-</v>
      </c>
      <c r="I387" s="118" t="str">
        <f t="shared" ref="I387:I450" si="57">VLOOKUP(E387,$M$2:$T$271,7,FALSE)</f>
        <v>-</v>
      </c>
      <c r="J387" s="118" t="e">
        <f t="shared" ref="J387:J450" si="58">VLOOKUP(E387,$M$2:$T$271,8,FALSE)</f>
        <v>#VALUE!</v>
      </c>
      <c r="K387" s="122">
        <f t="shared" ref="K387:K450" si="59">VLOOKUP(E387,$M$2:$U$271,9,FALSE)</f>
        <v>26.936</v>
      </c>
      <c r="V387" s="34" t="s">
        <v>88</v>
      </c>
      <c r="W387" s="34">
        <v>1</v>
      </c>
      <c r="X387" s="122" t="e">
        <f t="shared" ref="X387:X450" si="60">Z387*100</f>
        <v>#VALUE!</v>
      </c>
      <c r="Y387" s="111" t="s">
        <v>89</v>
      </c>
      <c r="Z387" t="s">
        <v>89</v>
      </c>
      <c r="AA387" t="e">
        <v>#VALUE!</v>
      </c>
      <c r="AB387" s="124"/>
      <c r="AC387" s="124">
        <v>12247.07203344482</v>
      </c>
      <c r="AD387" s="124">
        <v>7640.5594384615406</v>
      </c>
      <c r="AE387" s="124">
        <v>5.6809521739130444</v>
      </c>
      <c r="AF387" s="124"/>
      <c r="AG387" s="124"/>
    </row>
    <row r="388" spans="1:33" x14ac:dyDescent="0.35">
      <c r="A388" s="34" t="s">
        <v>88</v>
      </c>
      <c r="B388" s="34">
        <v>2</v>
      </c>
      <c r="C388" s="8" t="s">
        <v>45</v>
      </c>
      <c r="D388" s="14">
        <v>1</v>
      </c>
      <c r="E388" s="118" t="str">
        <f t="shared" si="55"/>
        <v>R43S2</v>
      </c>
      <c r="F388" s="118">
        <f t="shared" si="53"/>
        <v>3410</v>
      </c>
      <c r="G388" s="118">
        <f t="shared" si="54"/>
        <v>3507</v>
      </c>
      <c r="H388" s="111">
        <f t="shared" si="56"/>
        <v>0.13</v>
      </c>
      <c r="I388" s="118">
        <f t="shared" si="57"/>
        <v>0.432</v>
      </c>
      <c r="J388" s="118" t="e">
        <f t="shared" si="58"/>
        <v>#VALUE!</v>
      </c>
      <c r="K388" s="122">
        <f t="shared" si="59"/>
        <v>42.097999999999999</v>
      </c>
      <c r="V388" s="34" t="s">
        <v>88</v>
      </c>
      <c r="W388" s="34">
        <v>2</v>
      </c>
      <c r="X388" s="122">
        <f t="shared" si="60"/>
        <v>43.2</v>
      </c>
      <c r="Y388" s="111">
        <v>0.13</v>
      </c>
      <c r="Z388">
        <v>0.432</v>
      </c>
      <c r="AA388" t="e">
        <v>#VALUE!</v>
      </c>
      <c r="AB388" s="124">
        <v>0.30020000000000002</v>
      </c>
      <c r="AC388" s="124">
        <v>11683.08805408805</v>
      </c>
      <c r="AD388" s="124">
        <v>7387.0670248427687</v>
      </c>
      <c r="AE388" s="124">
        <v>6.1591018867924499</v>
      </c>
      <c r="AF388" s="124"/>
      <c r="AG388" s="124">
        <v>0.1801268</v>
      </c>
    </row>
    <row r="389" spans="1:33" x14ac:dyDescent="0.35">
      <c r="A389" s="34" t="s">
        <v>88</v>
      </c>
      <c r="B389" s="34">
        <v>2</v>
      </c>
      <c r="C389" s="8" t="s">
        <v>45</v>
      </c>
      <c r="D389" s="14">
        <v>2</v>
      </c>
      <c r="E389" s="118" t="str">
        <f t="shared" si="55"/>
        <v>R43S2</v>
      </c>
      <c r="F389" s="118">
        <f t="shared" si="53"/>
        <v>3410</v>
      </c>
      <c r="G389" s="118">
        <f t="shared" si="54"/>
        <v>3507</v>
      </c>
      <c r="H389" s="111">
        <f t="shared" si="56"/>
        <v>0.13</v>
      </c>
      <c r="I389" s="118">
        <f t="shared" si="57"/>
        <v>0.432</v>
      </c>
      <c r="J389" s="118" t="e">
        <f t="shared" si="58"/>
        <v>#VALUE!</v>
      </c>
      <c r="K389" s="122">
        <f t="shared" si="59"/>
        <v>42.097999999999999</v>
      </c>
      <c r="V389" s="34" t="s">
        <v>88</v>
      </c>
      <c r="W389" s="34">
        <v>2</v>
      </c>
      <c r="X389" s="122">
        <f t="shared" si="60"/>
        <v>43.2</v>
      </c>
      <c r="Y389" s="111">
        <v>0.13</v>
      </c>
      <c r="Z389">
        <v>0.432</v>
      </c>
      <c r="AA389" t="e">
        <v>#VALUE!</v>
      </c>
      <c r="AB389" s="124">
        <v>0.30020000000000002</v>
      </c>
      <c r="AC389" s="124">
        <v>11683.08805408805</v>
      </c>
      <c r="AD389" s="124">
        <v>7387.0670248427687</v>
      </c>
      <c r="AE389" s="124">
        <v>6.1591018867924499</v>
      </c>
      <c r="AF389" s="124"/>
      <c r="AG389" s="124">
        <v>0.1801268</v>
      </c>
    </row>
    <row r="390" spans="1:33" x14ac:dyDescent="0.35">
      <c r="A390" s="34" t="s">
        <v>88</v>
      </c>
      <c r="B390" s="34">
        <v>2</v>
      </c>
      <c r="C390" s="8" t="s">
        <v>45</v>
      </c>
      <c r="D390" s="14">
        <v>3</v>
      </c>
      <c r="E390" s="118" t="str">
        <f t="shared" si="55"/>
        <v>R43S2</v>
      </c>
      <c r="F390" s="118">
        <f t="shared" si="53"/>
        <v>3410</v>
      </c>
      <c r="G390" s="118">
        <f t="shared" si="54"/>
        <v>3507</v>
      </c>
      <c r="H390" s="111">
        <f t="shared" si="56"/>
        <v>0.13</v>
      </c>
      <c r="I390" s="118">
        <f t="shared" si="57"/>
        <v>0.432</v>
      </c>
      <c r="J390" s="118" t="e">
        <f t="shared" si="58"/>
        <v>#VALUE!</v>
      </c>
      <c r="K390" s="122">
        <f t="shared" si="59"/>
        <v>42.097999999999999</v>
      </c>
      <c r="V390" s="34" t="s">
        <v>88</v>
      </c>
      <c r="W390" s="34">
        <v>2</v>
      </c>
      <c r="X390" s="122">
        <f t="shared" si="60"/>
        <v>43.2</v>
      </c>
      <c r="Y390" s="111">
        <v>0.13</v>
      </c>
      <c r="Z390">
        <v>0.432</v>
      </c>
      <c r="AA390" t="e">
        <v>#VALUE!</v>
      </c>
      <c r="AB390" s="124">
        <v>0.30020000000000002</v>
      </c>
      <c r="AC390" s="124">
        <v>11683.08805408805</v>
      </c>
      <c r="AD390" s="124">
        <v>7387.0670248427687</v>
      </c>
      <c r="AE390" s="124">
        <v>6.1591018867924499</v>
      </c>
      <c r="AF390" s="124"/>
      <c r="AG390" s="124">
        <v>0.1801268</v>
      </c>
    </row>
    <row r="391" spans="1:33" x14ac:dyDescent="0.35">
      <c r="A391" s="34" t="s">
        <v>88</v>
      </c>
      <c r="B391" s="34">
        <v>2</v>
      </c>
      <c r="C391" s="8" t="s">
        <v>45</v>
      </c>
      <c r="D391" s="14">
        <v>4</v>
      </c>
      <c r="E391" s="118" t="str">
        <f t="shared" si="55"/>
        <v>R43S2</v>
      </c>
      <c r="F391" s="118">
        <f t="shared" si="53"/>
        <v>3410</v>
      </c>
      <c r="G391" s="118">
        <f t="shared" si="54"/>
        <v>3507</v>
      </c>
      <c r="H391" s="111">
        <f t="shared" si="56"/>
        <v>0.13</v>
      </c>
      <c r="I391" s="118">
        <f t="shared" si="57"/>
        <v>0.432</v>
      </c>
      <c r="J391" s="118" t="e">
        <f t="shared" si="58"/>
        <v>#VALUE!</v>
      </c>
      <c r="K391" s="122">
        <f t="shared" si="59"/>
        <v>42.097999999999999</v>
      </c>
      <c r="V391" s="34" t="s">
        <v>88</v>
      </c>
      <c r="W391" s="34">
        <v>2</v>
      </c>
      <c r="X391" s="122">
        <f t="shared" si="60"/>
        <v>43.2</v>
      </c>
      <c r="Y391" s="111">
        <v>0.13</v>
      </c>
      <c r="Z391">
        <v>0.432</v>
      </c>
      <c r="AA391" t="e">
        <v>#VALUE!</v>
      </c>
      <c r="AB391" s="124">
        <v>0.30020000000000002</v>
      </c>
      <c r="AC391" s="124">
        <v>11683.08805408805</v>
      </c>
      <c r="AD391" s="124">
        <v>7387.0670248427687</v>
      </c>
      <c r="AE391" s="124">
        <v>6.1591018867924499</v>
      </c>
      <c r="AF391" s="124"/>
      <c r="AG391" s="124">
        <v>0.1801268</v>
      </c>
    </row>
    <row r="392" spans="1:33" x14ac:dyDescent="0.35">
      <c r="A392" s="34" t="s">
        <v>88</v>
      </c>
      <c r="B392" s="34">
        <v>3</v>
      </c>
      <c r="C392" s="8" t="s">
        <v>45</v>
      </c>
      <c r="D392" s="14">
        <v>1</v>
      </c>
      <c r="E392" s="118" t="str">
        <f t="shared" si="55"/>
        <v>R43S3</v>
      </c>
      <c r="F392" s="118">
        <f t="shared" si="53"/>
        <v>3260</v>
      </c>
      <c r="G392" s="118">
        <f t="shared" si="54"/>
        <v>3387.3</v>
      </c>
      <c r="H392" s="111">
        <f t="shared" si="56"/>
        <v>0.104</v>
      </c>
      <c r="I392" s="118">
        <f t="shared" si="57"/>
        <v>0.52</v>
      </c>
      <c r="J392" s="118">
        <f t="shared" si="58"/>
        <v>0.15247860420887235</v>
      </c>
      <c r="K392" s="122">
        <f t="shared" si="59"/>
        <v>36.280500000000046</v>
      </c>
      <c r="V392" s="34" t="s">
        <v>88</v>
      </c>
      <c r="W392" s="34">
        <v>3</v>
      </c>
      <c r="X392" s="122">
        <f t="shared" si="60"/>
        <v>52</v>
      </c>
      <c r="Y392" s="111">
        <v>0.104</v>
      </c>
      <c r="Z392">
        <v>0.52</v>
      </c>
      <c r="AA392">
        <v>0.15247860420887235</v>
      </c>
      <c r="AB392" s="124">
        <v>0.48709999999999998</v>
      </c>
      <c r="AC392" s="124">
        <v>11139.638655502389</v>
      </c>
      <c r="AD392" s="124">
        <v>7189.3738153110044</v>
      </c>
      <c r="AE392" s="124">
        <v>6.1278303827751222</v>
      </c>
      <c r="AF392" s="124">
        <v>2290.437471531101</v>
      </c>
      <c r="AG392" s="124">
        <v>8.2470000000000002E-2</v>
      </c>
    </row>
    <row r="393" spans="1:33" x14ac:dyDescent="0.35">
      <c r="A393" s="34" t="s">
        <v>88</v>
      </c>
      <c r="B393" s="34">
        <v>3</v>
      </c>
      <c r="C393" s="8" t="s">
        <v>45</v>
      </c>
      <c r="D393" s="14">
        <v>2</v>
      </c>
      <c r="E393" s="118" t="str">
        <f t="shared" si="55"/>
        <v>R43S3</v>
      </c>
      <c r="F393" s="118">
        <f t="shared" si="53"/>
        <v>3260</v>
      </c>
      <c r="G393" s="118">
        <f t="shared" si="54"/>
        <v>3387.3</v>
      </c>
      <c r="H393" s="111">
        <f t="shared" si="56"/>
        <v>0.104</v>
      </c>
      <c r="I393" s="118">
        <f t="shared" si="57"/>
        <v>0.52</v>
      </c>
      <c r="J393" s="118">
        <f t="shared" si="58"/>
        <v>0.15247860420887235</v>
      </c>
      <c r="K393" s="122">
        <f t="shared" si="59"/>
        <v>36.280500000000046</v>
      </c>
      <c r="V393" s="34" t="s">
        <v>88</v>
      </c>
      <c r="W393" s="34">
        <v>3</v>
      </c>
      <c r="X393" s="122">
        <f t="shared" si="60"/>
        <v>52</v>
      </c>
      <c r="Y393" s="111">
        <v>0.104</v>
      </c>
      <c r="Z393">
        <v>0.52</v>
      </c>
      <c r="AA393">
        <v>0.15247860420887235</v>
      </c>
      <c r="AB393" s="124">
        <v>0.48709999999999998</v>
      </c>
      <c r="AC393" s="124">
        <v>11139.638655502389</v>
      </c>
      <c r="AD393" s="124">
        <v>7189.3738153110044</v>
      </c>
      <c r="AE393" s="124">
        <v>6.1278303827751222</v>
      </c>
      <c r="AF393" s="124">
        <v>2290.437471531101</v>
      </c>
      <c r="AG393" s="124">
        <v>8.2470000000000002E-2</v>
      </c>
    </row>
    <row r="394" spans="1:33" x14ac:dyDescent="0.35">
      <c r="A394" s="34" t="s">
        <v>88</v>
      </c>
      <c r="B394" s="34">
        <v>3</v>
      </c>
      <c r="C394" s="8" t="s">
        <v>45</v>
      </c>
      <c r="D394" s="14">
        <v>3</v>
      </c>
      <c r="E394" s="118" t="str">
        <f t="shared" si="55"/>
        <v>R43S3</v>
      </c>
      <c r="F394" s="118">
        <f t="shared" si="53"/>
        <v>3260</v>
      </c>
      <c r="G394" s="118">
        <f t="shared" si="54"/>
        <v>3387.3</v>
      </c>
      <c r="H394" s="111">
        <f t="shared" si="56"/>
        <v>0.104</v>
      </c>
      <c r="I394" s="118">
        <f t="shared" si="57"/>
        <v>0.52</v>
      </c>
      <c r="J394" s="118">
        <f t="shared" si="58"/>
        <v>0.15247860420887235</v>
      </c>
      <c r="K394" s="122">
        <f t="shared" si="59"/>
        <v>36.280500000000046</v>
      </c>
      <c r="V394" s="34" t="s">
        <v>88</v>
      </c>
      <c r="W394" s="34">
        <v>3</v>
      </c>
      <c r="X394" s="122">
        <f t="shared" si="60"/>
        <v>52</v>
      </c>
      <c r="Y394" s="111">
        <v>0.104</v>
      </c>
      <c r="Z394">
        <v>0.52</v>
      </c>
      <c r="AA394">
        <v>0.15247860420887235</v>
      </c>
      <c r="AB394" s="124">
        <v>0.48709999999999998</v>
      </c>
      <c r="AC394" s="124">
        <v>11139.638655502389</v>
      </c>
      <c r="AD394" s="124">
        <v>7189.3738153110044</v>
      </c>
      <c r="AE394" s="124">
        <v>6.1278303827751222</v>
      </c>
      <c r="AF394" s="124">
        <v>2290.437471531101</v>
      </c>
      <c r="AG394" s="124">
        <v>8.2470000000000002E-2</v>
      </c>
    </row>
    <row r="395" spans="1:33" x14ac:dyDescent="0.35">
      <c r="A395" s="34" t="s">
        <v>88</v>
      </c>
      <c r="B395" s="34">
        <v>3</v>
      </c>
      <c r="C395" s="8" t="s">
        <v>45</v>
      </c>
      <c r="D395" s="14">
        <v>4</v>
      </c>
      <c r="E395" s="118" t="str">
        <f t="shared" si="55"/>
        <v>R43S3</v>
      </c>
      <c r="F395" s="118">
        <f t="shared" si="53"/>
        <v>3260</v>
      </c>
      <c r="G395" s="118">
        <f t="shared" si="54"/>
        <v>3387.3</v>
      </c>
      <c r="H395" s="111">
        <f t="shared" si="56"/>
        <v>0.104</v>
      </c>
      <c r="I395" s="118">
        <f t="shared" si="57"/>
        <v>0.52</v>
      </c>
      <c r="J395" s="118">
        <f t="shared" si="58"/>
        <v>0.15247860420887235</v>
      </c>
      <c r="K395" s="122">
        <f t="shared" si="59"/>
        <v>36.280500000000046</v>
      </c>
      <c r="V395" s="34" t="s">
        <v>88</v>
      </c>
      <c r="W395" s="34">
        <v>3</v>
      </c>
      <c r="X395" s="122">
        <f t="shared" si="60"/>
        <v>52</v>
      </c>
      <c r="Y395" s="111">
        <v>0.104</v>
      </c>
      <c r="Z395">
        <v>0.52</v>
      </c>
      <c r="AA395">
        <v>0.15247860420887235</v>
      </c>
      <c r="AB395" s="124">
        <v>0.48709999999999998</v>
      </c>
      <c r="AC395" s="124">
        <v>11139.638655502389</v>
      </c>
      <c r="AD395" s="124">
        <v>7189.3738153110044</v>
      </c>
      <c r="AE395" s="124">
        <v>6.1278303827751222</v>
      </c>
      <c r="AF395" s="124">
        <v>2290.437471531101</v>
      </c>
      <c r="AG395" s="124">
        <v>8.2470000000000002E-2</v>
      </c>
    </row>
    <row r="396" spans="1:33" x14ac:dyDescent="0.35">
      <c r="A396" s="34" t="s">
        <v>88</v>
      </c>
      <c r="B396" s="34">
        <v>4</v>
      </c>
      <c r="C396" s="8" t="s">
        <v>45</v>
      </c>
      <c r="D396" s="14">
        <v>1</v>
      </c>
      <c r="E396" s="118" t="str">
        <f t="shared" si="55"/>
        <v>R43S4</v>
      </c>
      <c r="F396" s="118">
        <f t="shared" si="53"/>
        <v>3157</v>
      </c>
      <c r="G396" s="118">
        <f t="shared" si="54"/>
        <v>3244</v>
      </c>
      <c r="H396" s="111">
        <f t="shared" si="56"/>
        <v>0.11799999999999999</v>
      </c>
      <c r="I396" s="118">
        <f t="shared" si="57"/>
        <v>0.52800000000000002</v>
      </c>
      <c r="J396" s="118">
        <f t="shared" si="58"/>
        <v>0.21427863654379706</v>
      </c>
      <c r="K396" s="122">
        <f t="shared" si="59"/>
        <v>40.368000000000002</v>
      </c>
      <c r="V396" s="34" t="s">
        <v>88</v>
      </c>
      <c r="W396" s="34">
        <v>4</v>
      </c>
      <c r="X396" s="122">
        <f t="shared" si="60"/>
        <v>52.800000000000004</v>
      </c>
      <c r="Y396" s="111">
        <v>0.11799999999999999</v>
      </c>
      <c r="Z396">
        <v>0.52800000000000002</v>
      </c>
      <c r="AA396">
        <v>0.21427863654379706</v>
      </c>
      <c r="AB396" s="124">
        <v>0.43543333333333328</v>
      </c>
      <c r="AC396" s="124">
        <v>10652.560756643359</v>
      </c>
      <c r="AD396" s="124">
        <v>6897.4259258741231</v>
      </c>
      <c r="AE396" s="124">
        <v>3.5497038461538448</v>
      </c>
      <c r="AF396" s="124">
        <v>1950.914386013987</v>
      </c>
      <c r="AG396" s="124">
        <v>8.1740550000000009E-2</v>
      </c>
    </row>
    <row r="397" spans="1:33" x14ac:dyDescent="0.35">
      <c r="A397" s="34" t="s">
        <v>88</v>
      </c>
      <c r="B397" s="34">
        <v>4</v>
      </c>
      <c r="C397" s="8" t="s">
        <v>45</v>
      </c>
      <c r="D397" s="14">
        <v>2</v>
      </c>
      <c r="E397" s="118" t="str">
        <f t="shared" si="55"/>
        <v>R43S4</v>
      </c>
      <c r="F397" s="118">
        <f t="shared" si="53"/>
        <v>3157</v>
      </c>
      <c r="G397" s="118">
        <f t="shared" si="54"/>
        <v>3244</v>
      </c>
      <c r="H397" s="111">
        <f t="shared" si="56"/>
        <v>0.11799999999999999</v>
      </c>
      <c r="I397" s="118">
        <f t="shared" si="57"/>
        <v>0.52800000000000002</v>
      </c>
      <c r="J397" s="118">
        <f t="shared" si="58"/>
        <v>0.21427863654379706</v>
      </c>
      <c r="K397" s="122">
        <f t="shared" si="59"/>
        <v>40.368000000000002</v>
      </c>
      <c r="V397" s="34" t="s">
        <v>88</v>
      </c>
      <c r="W397" s="34">
        <v>4</v>
      </c>
      <c r="X397" s="122">
        <f t="shared" si="60"/>
        <v>52.800000000000004</v>
      </c>
      <c r="Y397" s="111">
        <v>0.11799999999999999</v>
      </c>
      <c r="Z397">
        <v>0.52800000000000002</v>
      </c>
      <c r="AA397">
        <v>0.21427863654379706</v>
      </c>
      <c r="AB397" s="124">
        <v>0.43543333333333328</v>
      </c>
      <c r="AC397" s="124">
        <v>10652.560756643359</v>
      </c>
      <c r="AD397" s="124">
        <v>6897.4259258741231</v>
      </c>
      <c r="AE397" s="124">
        <v>3.5497038461538448</v>
      </c>
      <c r="AF397" s="124">
        <v>1950.914386013987</v>
      </c>
      <c r="AG397" s="124">
        <v>8.1740550000000009E-2</v>
      </c>
    </row>
    <row r="398" spans="1:33" x14ac:dyDescent="0.35">
      <c r="A398" s="34" t="s">
        <v>88</v>
      </c>
      <c r="B398" s="34">
        <v>4</v>
      </c>
      <c r="C398" s="8" t="s">
        <v>45</v>
      </c>
      <c r="D398" s="14">
        <v>3</v>
      </c>
      <c r="E398" s="118" t="str">
        <f t="shared" si="55"/>
        <v>R43S4</v>
      </c>
      <c r="F398" s="118">
        <f t="shared" si="53"/>
        <v>3157</v>
      </c>
      <c r="G398" s="118">
        <f t="shared" si="54"/>
        <v>3244</v>
      </c>
      <c r="H398" s="111">
        <f t="shared" si="56"/>
        <v>0.11799999999999999</v>
      </c>
      <c r="I398" s="118">
        <f t="shared" si="57"/>
        <v>0.52800000000000002</v>
      </c>
      <c r="J398" s="118">
        <f t="shared" si="58"/>
        <v>0.21427863654379706</v>
      </c>
      <c r="K398" s="122">
        <f t="shared" si="59"/>
        <v>40.368000000000002</v>
      </c>
      <c r="V398" s="34" t="s">
        <v>88</v>
      </c>
      <c r="W398" s="34">
        <v>4</v>
      </c>
      <c r="X398" s="122">
        <f t="shared" si="60"/>
        <v>52.800000000000004</v>
      </c>
      <c r="Y398" s="111">
        <v>0.11799999999999999</v>
      </c>
      <c r="Z398">
        <v>0.52800000000000002</v>
      </c>
      <c r="AA398">
        <v>0.21427863654379706</v>
      </c>
      <c r="AB398" s="124">
        <v>0.43543333333333328</v>
      </c>
      <c r="AC398" s="124">
        <v>10652.560756643359</v>
      </c>
      <c r="AD398" s="124">
        <v>6897.4259258741231</v>
      </c>
      <c r="AE398" s="124">
        <v>3.5497038461538448</v>
      </c>
      <c r="AF398" s="124">
        <v>1950.914386013987</v>
      </c>
      <c r="AG398" s="124">
        <v>8.1740550000000009E-2</v>
      </c>
    </row>
    <row r="399" spans="1:33" x14ac:dyDescent="0.35">
      <c r="A399" s="34" t="s">
        <v>88</v>
      </c>
      <c r="B399" s="34">
        <v>4</v>
      </c>
      <c r="C399" s="8" t="s">
        <v>45</v>
      </c>
      <c r="D399" s="14">
        <v>4</v>
      </c>
      <c r="E399" s="118" t="str">
        <f t="shared" si="55"/>
        <v>R43S4</v>
      </c>
      <c r="F399" s="118">
        <f t="shared" si="53"/>
        <v>3157</v>
      </c>
      <c r="G399" s="118">
        <f t="shared" si="54"/>
        <v>3244</v>
      </c>
      <c r="H399" s="111">
        <f t="shared" si="56"/>
        <v>0.11799999999999999</v>
      </c>
      <c r="I399" s="118">
        <f t="shared" si="57"/>
        <v>0.52800000000000002</v>
      </c>
      <c r="J399" s="118">
        <f t="shared" si="58"/>
        <v>0.21427863654379706</v>
      </c>
      <c r="K399" s="122">
        <f t="shared" si="59"/>
        <v>40.368000000000002</v>
      </c>
      <c r="V399" s="34" t="s">
        <v>88</v>
      </c>
      <c r="W399" s="34">
        <v>4</v>
      </c>
      <c r="X399" s="122">
        <f t="shared" si="60"/>
        <v>52.800000000000004</v>
      </c>
      <c r="Y399" s="111">
        <v>0.11799999999999999</v>
      </c>
      <c r="Z399">
        <v>0.52800000000000002</v>
      </c>
      <c r="AA399">
        <v>0.21427863654379706</v>
      </c>
      <c r="AB399" s="124">
        <v>0.43543333333333328</v>
      </c>
      <c r="AC399" s="124">
        <v>10652.560756643359</v>
      </c>
      <c r="AD399" s="124">
        <v>6897.4259258741231</v>
      </c>
      <c r="AE399" s="124">
        <v>3.5497038461538448</v>
      </c>
      <c r="AF399" s="124">
        <v>1950.914386013987</v>
      </c>
      <c r="AG399" s="124">
        <v>8.1740550000000009E-2</v>
      </c>
    </row>
    <row r="400" spans="1:33" x14ac:dyDescent="0.35">
      <c r="A400" s="34" t="s">
        <v>90</v>
      </c>
      <c r="B400" s="34">
        <v>1</v>
      </c>
      <c r="C400" s="8" t="s">
        <v>45</v>
      </c>
      <c r="D400" s="14">
        <v>1</v>
      </c>
      <c r="E400" s="118" t="str">
        <f t="shared" si="55"/>
        <v>R44S1</v>
      </c>
      <c r="F400" s="118">
        <f t="shared" si="53"/>
        <v>3655</v>
      </c>
      <c r="G400" s="118">
        <f t="shared" si="54"/>
        <v>3710</v>
      </c>
      <c r="H400" s="111">
        <f t="shared" si="56"/>
        <v>0.111</v>
      </c>
      <c r="I400" s="118">
        <f t="shared" si="57"/>
        <v>0.49299999999999999</v>
      </c>
      <c r="J400" s="118">
        <f t="shared" si="58"/>
        <v>0.15377503852080127</v>
      </c>
      <c r="K400" s="122">
        <f t="shared" si="59"/>
        <v>32.449999999999996</v>
      </c>
      <c r="V400" s="34" t="s">
        <v>90</v>
      </c>
      <c r="W400" s="34">
        <v>1</v>
      </c>
      <c r="X400" s="122">
        <f t="shared" si="60"/>
        <v>49.3</v>
      </c>
      <c r="Y400" s="111">
        <v>0.111</v>
      </c>
      <c r="Z400">
        <v>0.49299999999999999</v>
      </c>
      <c r="AA400">
        <v>0.15377503852080127</v>
      </c>
      <c r="AB400" s="124">
        <v>0.51504799999999984</v>
      </c>
      <c r="AC400" s="124">
        <v>12153.987135555561</v>
      </c>
      <c r="AD400" s="124"/>
      <c r="AE400" s="124">
        <v>4.9355144444444434</v>
      </c>
      <c r="AF400" s="124">
        <v>2033.887350555555</v>
      </c>
      <c r="AG400" s="124">
        <v>5.109636E-2</v>
      </c>
    </row>
    <row r="401" spans="1:33" x14ac:dyDescent="0.35">
      <c r="A401" s="34" t="s">
        <v>90</v>
      </c>
      <c r="B401" s="34">
        <v>2</v>
      </c>
      <c r="C401" s="8" t="s">
        <v>45</v>
      </c>
      <c r="D401" s="14">
        <v>2</v>
      </c>
      <c r="E401" s="118" t="str">
        <f t="shared" si="55"/>
        <v>R44S2</v>
      </c>
      <c r="F401" s="118">
        <f t="shared" si="53"/>
        <v>3605.94</v>
      </c>
      <c r="G401" s="118">
        <f t="shared" si="54"/>
        <v>3648</v>
      </c>
      <c r="H401" s="111">
        <f t="shared" si="56"/>
        <v>0.106</v>
      </c>
      <c r="I401" s="118">
        <f t="shared" si="57"/>
        <v>0.51100000000000001</v>
      </c>
      <c r="J401" s="118">
        <f t="shared" si="58"/>
        <v>0.15767981933714079</v>
      </c>
      <c r="K401" s="122">
        <f t="shared" si="59"/>
        <v>25.488359999999965</v>
      </c>
      <c r="V401" s="34" t="s">
        <v>90</v>
      </c>
      <c r="W401" s="34">
        <v>2</v>
      </c>
      <c r="X401" s="122">
        <f t="shared" si="60"/>
        <v>51.1</v>
      </c>
      <c r="Y401" s="111">
        <v>0.106</v>
      </c>
      <c r="Z401">
        <v>0.51100000000000001</v>
      </c>
      <c r="AA401">
        <v>0.15767981933714079</v>
      </c>
      <c r="AB401" s="124">
        <v>0.55995000000000006</v>
      </c>
      <c r="AC401" s="124">
        <v>11931.186414492749</v>
      </c>
      <c r="AD401" s="124"/>
      <c r="AE401" s="124">
        <v>5.3436463768115914</v>
      </c>
      <c r="AF401" s="124">
        <v>1920.6770144927541</v>
      </c>
      <c r="AG401" s="124">
        <v>6.9492499999999999E-2</v>
      </c>
    </row>
    <row r="402" spans="1:33" x14ac:dyDescent="0.35">
      <c r="A402" s="34" t="s">
        <v>90</v>
      </c>
      <c r="B402" s="34">
        <v>2</v>
      </c>
      <c r="C402" s="8" t="s">
        <v>45</v>
      </c>
      <c r="D402" s="14">
        <v>1</v>
      </c>
      <c r="E402" s="118" t="str">
        <f t="shared" si="55"/>
        <v>R44S2</v>
      </c>
      <c r="F402" s="118">
        <f t="shared" si="53"/>
        <v>3605.94</v>
      </c>
      <c r="G402" s="118">
        <f t="shared" si="54"/>
        <v>3648</v>
      </c>
      <c r="H402" s="111">
        <f t="shared" si="56"/>
        <v>0.106</v>
      </c>
      <c r="I402" s="118">
        <f t="shared" si="57"/>
        <v>0.51100000000000001</v>
      </c>
      <c r="J402" s="118">
        <f t="shared" si="58"/>
        <v>0.15767981933714079</v>
      </c>
      <c r="K402" s="122">
        <f t="shared" si="59"/>
        <v>25.488359999999965</v>
      </c>
      <c r="V402" s="34" t="s">
        <v>90</v>
      </c>
      <c r="W402" s="34">
        <v>2</v>
      </c>
      <c r="X402" s="122">
        <f t="shared" si="60"/>
        <v>51.1</v>
      </c>
      <c r="Y402" s="111">
        <v>0.106</v>
      </c>
      <c r="Z402">
        <v>0.51100000000000001</v>
      </c>
      <c r="AA402">
        <v>0.15767981933714079</v>
      </c>
      <c r="AB402" s="124">
        <v>0.55995000000000006</v>
      </c>
      <c r="AC402" s="124">
        <v>11931.186414492749</v>
      </c>
      <c r="AD402" s="124"/>
      <c r="AE402" s="124">
        <v>5.3436463768115914</v>
      </c>
      <c r="AF402" s="124">
        <v>1920.6770144927541</v>
      </c>
      <c r="AG402" s="124">
        <v>6.9492499999999999E-2</v>
      </c>
    </row>
    <row r="403" spans="1:33" x14ac:dyDescent="0.35">
      <c r="A403" s="34" t="s">
        <v>90</v>
      </c>
      <c r="B403" s="34">
        <v>3</v>
      </c>
      <c r="C403" s="8" t="s">
        <v>45</v>
      </c>
      <c r="D403" s="14">
        <v>4</v>
      </c>
      <c r="E403" s="118" t="str">
        <f t="shared" si="55"/>
        <v>R44S3</v>
      </c>
      <c r="F403" s="118">
        <f t="shared" si="53"/>
        <v>3530</v>
      </c>
      <c r="G403" s="118">
        <f t="shared" si="54"/>
        <v>3602</v>
      </c>
      <c r="H403" s="111">
        <f t="shared" si="56"/>
        <v>0.11700000000000001</v>
      </c>
      <c r="I403" s="118">
        <f t="shared" si="57"/>
        <v>0.47299999999999998</v>
      </c>
      <c r="J403" s="118">
        <f t="shared" si="58"/>
        <v>0.18141171993911723</v>
      </c>
      <c r="K403" s="122">
        <f t="shared" si="59"/>
        <v>42.047999999999995</v>
      </c>
      <c r="V403" s="34" t="s">
        <v>90</v>
      </c>
      <c r="W403" s="34">
        <v>3</v>
      </c>
      <c r="X403" s="122">
        <f t="shared" si="60"/>
        <v>47.3</v>
      </c>
      <c r="Y403" s="111">
        <v>0.11700000000000001</v>
      </c>
      <c r="Z403">
        <v>0.47299999999999998</v>
      </c>
      <c r="AA403">
        <v>0.18141171993911723</v>
      </c>
      <c r="AB403" s="124">
        <v>0.50944</v>
      </c>
      <c r="AC403" s="124">
        <v>11681.180054661019</v>
      </c>
      <c r="AD403" s="124"/>
      <c r="AE403" s="124">
        <v>4.9278601694915274</v>
      </c>
      <c r="AF403" s="124">
        <v>1946.5348597457621</v>
      </c>
      <c r="AG403" s="124">
        <v>7.0984999999999993E-2</v>
      </c>
    </row>
    <row r="404" spans="1:33" x14ac:dyDescent="0.35">
      <c r="A404" s="34" t="s">
        <v>90</v>
      </c>
      <c r="B404" s="34">
        <v>3</v>
      </c>
      <c r="C404" s="8" t="s">
        <v>45</v>
      </c>
      <c r="D404" s="14">
        <v>3</v>
      </c>
      <c r="E404" s="118" t="str">
        <f t="shared" si="55"/>
        <v>R44S3</v>
      </c>
      <c r="F404" s="118">
        <f t="shared" si="53"/>
        <v>3530</v>
      </c>
      <c r="G404" s="118">
        <f t="shared" si="54"/>
        <v>3602</v>
      </c>
      <c r="H404" s="111">
        <f t="shared" si="56"/>
        <v>0.11700000000000001</v>
      </c>
      <c r="I404" s="118">
        <f t="shared" si="57"/>
        <v>0.47299999999999998</v>
      </c>
      <c r="J404" s="118">
        <f t="shared" si="58"/>
        <v>0.18141171993911723</v>
      </c>
      <c r="K404" s="122">
        <f t="shared" si="59"/>
        <v>42.047999999999995</v>
      </c>
      <c r="V404" s="34" t="s">
        <v>90</v>
      </c>
      <c r="W404" s="34">
        <v>3</v>
      </c>
      <c r="X404" s="122">
        <f t="shared" si="60"/>
        <v>47.3</v>
      </c>
      <c r="Y404" s="111">
        <v>0.11700000000000001</v>
      </c>
      <c r="Z404">
        <v>0.47299999999999998</v>
      </c>
      <c r="AA404">
        <v>0.18141171993911723</v>
      </c>
      <c r="AB404" s="124">
        <v>0.50944</v>
      </c>
      <c r="AC404" s="124">
        <v>11681.180054661019</v>
      </c>
      <c r="AD404" s="124"/>
      <c r="AE404" s="124">
        <v>4.9278601694915274</v>
      </c>
      <c r="AF404" s="124">
        <v>1946.5348597457621</v>
      </c>
      <c r="AG404" s="124">
        <v>7.0984999999999993E-2</v>
      </c>
    </row>
    <row r="405" spans="1:33" x14ac:dyDescent="0.35">
      <c r="A405" s="34" t="s">
        <v>90</v>
      </c>
      <c r="B405" s="34">
        <v>3</v>
      </c>
      <c r="C405" s="8" t="s">
        <v>45</v>
      </c>
      <c r="D405" s="14">
        <v>2</v>
      </c>
      <c r="E405" s="118" t="str">
        <f t="shared" si="55"/>
        <v>R44S3</v>
      </c>
      <c r="F405" s="118">
        <f t="shared" si="53"/>
        <v>3530</v>
      </c>
      <c r="G405" s="118">
        <f t="shared" si="54"/>
        <v>3602</v>
      </c>
      <c r="H405" s="111">
        <f t="shared" si="56"/>
        <v>0.11700000000000001</v>
      </c>
      <c r="I405" s="118">
        <f t="shared" si="57"/>
        <v>0.47299999999999998</v>
      </c>
      <c r="J405" s="118">
        <f t="shared" si="58"/>
        <v>0.18141171993911723</v>
      </c>
      <c r="K405" s="122">
        <f t="shared" si="59"/>
        <v>42.047999999999995</v>
      </c>
      <c r="V405" s="34" t="s">
        <v>90</v>
      </c>
      <c r="W405" s="34">
        <v>3</v>
      </c>
      <c r="X405" s="122">
        <f t="shared" si="60"/>
        <v>47.3</v>
      </c>
      <c r="Y405" s="111">
        <v>0.11700000000000001</v>
      </c>
      <c r="Z405">
        <v>0.47299999999999998</v>
      </c>
      <c r="AA405">
        <v>0.18141171993911723</v>
      </c>
      <c r="AB405" s="124">
        <v>0.50944</v>
      </c>
      <c r="AC405" s="124">
        <v>11681.180054661019</v>
      </c>
      <c r="AD405" s="124"/>
      <c r="AE405" s="124">
        <v>4.9278601694915274</v>
      </c>
      <c r="AF405" s="124">
        <v>1946.5348597457621</v>
      </c>
      <c r="AG405" s="124">
        <v>7.0984999999999993E-2</v>
      </c>
    </row>
    <row r="406" spans="1:33" x14ac:dyDescent="0.35">
      <c r="A406" s="34" t="s">
        <v>90</v>
      </c>
      <c r="B406" s="34">
        <v>3</v>
      </c>
      <c r="C406" s="8" t="s">
        <v>45</v>
      </c>
      <c r="D406" s="14">
        <v>1</v>
      </c>
      <c r="E406" s="118" t="str">
        <f t="shared" si="55"/>
        <v>R44S3</v>
      </c>
      <c r="F406" s="118">
        <f t="shared" si="53"/>
        <v>3530</v>
      </c>
      <c r="G406" s="118">
        <f t="shared" si="54"/>
        <v>3602</v>
      </c>
      <c r="H406" s="111">
        <f t="shared" si="56"/>
        <v>0.11700000000000001</v>
      </c>
      <c r="I406" s="118">
        <f t="shared" si="57"/>
        <v>0.47299999999999998</v>
      </c>
      <c r="J406" s="118">
        <f t="shared" si="58"/>
        <v>0.18141171993911723</v>
      </c>
      <c r="K406" s="122">
        <f t="shared" si="59"/>
        <v>42.047999999999995</v>
      </c>
      <c r="V406" s="34" t="s">
        <v>90</v>
      </c>
      <c r="W406" s="34">
        <v>3</v>
      </c>
      <c r="X406" s="122">
        <f t="shared" si="60"/>
        <v>47.3</v>
      </c>
      <c r="Y406" s="111">
        <v>0.11700000000000001</v>
      </c>
      <c r="Z406">
        <v>0.47299999999999998</v>
      </c>
      <c r="AA406">
        <v>0.18141171993911723</v>
      </c>
      <c r="AB406" s="124">
        <v>0.50944</v>
      </c>
      <c r="AC406" s="124">
        <v>11681.180054661019</v>
      </c>
      <c r="AD406" s="124"/>
      <c r="AE406" s="124">
        <v>4.9278601694915274</v>
      </c>
      <c r="AF406" s="124">
        <v>1946.5348597457621</v>
      </c>
      <c r="AG406" s="124">
        <v>7.0984999999999993E-2</v>
      </c>
    </row>
    <row r="407" spans="1:33" x14ac:dyDescent="0.35">
      <c r="A407" s="34" t="s">
        <v>90</v>
      </c>
      <c r="B407" s="34">
        <v>4</v>
      </c>
      <c r="C407" s="8" t="s">
        <v>45</v>
      </c>
      <c r="D407" s="14">
        <v>5</v>
      </c>
      <c r="E407" s="118" t="str">
        <f t="shared" si="55"/>
        <v>R44S4</v>
      </c>
      <c r="F407" s="118">
        <f t="shared" si="53"/>
        <v>3457</v>
      </c>
      <c r="G407" s="118">
        <f t="shared" si="54"/>
        <v>3516.02</v>
      </c>
      <c r="H407" s="111">
        <f t="shared" si="56"/>
        <v>0.121</v>
      </c>
      <c r="I407" s="118">
        <f t="shared" si="57"/>
        <v>0.46100000000000002</v>
      </c>
      <c r="J407" s="118">
        <f t="shared" si="58"/>
        <v>0.18555266788237637</v>
      </c>
      <c r="K407" s="122">
        <f t="shared" si="59"/>
        <v>29.096859999999992</v>
      </c>
      <c r="V407" s="34" t="s">
        <v>90</v>
      </c>
      <c r="W407" s="34">
        <v>4</v>
      </c>
      <c r="X407" s="122">
        <f t="shared" si="60"/>
        <v>46.1</v>
      </c>
      <c r="Y407" s="111">
        <v>0.121</v>
      </c>
      <c r="Z407">
        <v>0.46100000000000002</v>
      </c>
      <c r="AA407">
        <v>0.18555266788237637</v>
      </c>
      <c r="AB407" s="124">
        <v>0.40492499999999998</v>
      </c>
      <c r="AC407" s="124">
        <v>11361.42942422681</v>
      </c>
      <c r="AD407" s="124"/>
      <c r="AE407" s="124">
        <v>6.711427835051551</v>
      </c>
      <c r="AF407" s="124">
        <v>2011.5605108247439</v>
      </c>
      <c r="AG407" s="124">
        <v>8.7666749999999988E-2</v>
      </c>
    </row>
    <row r="408" spans="1:33" x14ac:dyDescent="0.35">
      <c r="A408" s="34" t="s">
        <v>90</v>
      </c>
      <c r="B408" s="34">
        <v>4</v>
      </c>
      <c r="C408" s="8" t="s">
        <v>45</v>
      </c>
      <c r="D408" s="14">
        <v>4</v>
      </c>
      <c r="E408" s="118" t="str">
        <f t="shared" si="55"/>
        <v>R44S4</v>
      </c>
      <c r="F408" s="118">
        <f t="shared" si="53"/>
        <v>3457</v>
      </c>
      <c r="G408" s="118">
        <f t="shared" si="54"/>
        <v>3516.02</v>
      </c>
      <c r="H408" s="111">
        <f t="shared" si="56"/>
        <v>0.121</v>
      </c>
      <c r="I408" s="118">
        <f t="shared" si="57"/>
        <v>0.46100000000000002</v>
      </c>
      <c r="J408" s="118">
        <f t="shared" si="58"/>
        <v>0.18555266788237637</v>
      </c>
      <c r="K408" s="122">
        <f t="shared" si="59"/>
        <v>29.096859999999992</v>
      </c>
      <c r="V408" s="34" t="s">
        <v>90</v>
      </c>
      <c r="W408" s="34">
        <v>4</v>
      </c>
      <c r="X408" s="122">
        <f t="shared" si="60"/>
        <v>46.1</v>
      </c>
      <c r="Y408" s="111">
        <v>0.121</v>
      </c>
      <c r="Z408">
        <v>0.46100000000000002</v>
      </c>
      <c r="AA408">
        <v>0.18555266788237637</v>
      </c>
      <c r="AB408" s="124">
        <v>0.40492499999999998</v>
      </c>
      <c r="AC408" s="124">
        <v>11361.42942422681</v>
      </c>
      <c r="AD408" s="124"/>
      <c r="AE408" s="124">
        <v>6.711427835051551</v>
      </c>
      <c r="AF408" s="124">
        <v>2011.5605108247439</v>
      </c>
      <c r="AG408" s="124">
        <v>8.7666749999999988E-2</v>
      </c>
    </row>
    <row r="409" spans="1:33" x14ac:dyDescent="0.35">
      <c r="A409" s="34" t="s">
        <v>90</v>
      </c>
      <c r="B409" s="34">
        <v>4</v>
      </c>
      <c r="C409" s="8" t="s">
        <v>45</v>
      </c>
      <c r="D409" s="14">
        <v>3</v>
      </c>
      <c r="E409" s="118" t="str">
        <f t="shared" si="55"/>
        <v>R44S4</v>
      </c>
      <c r="F409" s="118">
        <f t="shared" si="53"/>
        <v>3457</v>
      </c>
      <c r="G409" s="118">
        <f t="shared" si="54"/>
        <v>3516.02</v>
      </c>
      <c r="H409" s="111">
        <f t="shared" si="56"/>
        <v>0.121</v>
      </c>
      <c r="I409" s="118">
        <f t="shared" si="57"/>
        <v>0.46100000000000002</v>
      </c>
      <c r="J409" s="118">
        <f t="shared" si="58"/>
        <v>0.18555266788237637</v>
      </c>
      <c r="K409" s="122">
        <f t="shared" si="59"/>
        <v>29.096859999999992</v>
      </c>
      <c r="V409" s="34" t="s">
        <v>90</v>
      </c>
      <c r="W409" s="34">
        <v>4</v>
      </c>
      <c r="X409" s="122">
        <f t="shared" si="60"/>
        <v>46.1</v>
      </c>
      <c r="Y409" s="111">
        <v>0.121</v>
      </c>
      <c r="Z409">
        <v>0.46100000000000002</v>
      </c>
      <c r="AA409">
        <v>0.18555266788237637</v>
      </c>
      <c r="AB409" s="124">
        <v>0.40492499999999998</v>
      </c>
      <c r="AC409" s="124">
        <v>11361.42942422681</v>
      </c>
      <c r="AD409" s="124"/>
      <c r="AE409" s="124">
        <v>6.711427835051551</v>
      </c>
      <c r="AF409" s="124">
        <v>2011.5605108247439</v>
      </c>
      <c r="AG409" s="124">
        <v>8.7666749999999988E-2</v>
      </c>
    </row>
    <row r="410" spans="1:33" x14ac:dyDescent="0.35">
      <c r="A410" s="34" t="s">
        <v>90</v>
      </c>
      <c r="B410" s="34">
        <v>4</v>
      </c>
      <c r="C410" s="8" t="s">
        <v>45</v>
      </c>
      <c r="D410" s="14">
        <v>2</v>
      </c>
      <c r="E410" s="118" t="str">
        <f t="shared" si="55"/>
        <v>R44S4</v>
      </c>
      <c r="F410" s="118">
        <f t="shared" si="53"/>
        <v>3457</v>
      </c>
      <c r="G410" s="118">
        <f t="shared" si="54"/>
        <v>3516.02</v>
      </c>
      <c r="H410" s="111">
        <f t="shared" si="56"/>
        <v>0.121</v>
      </c>
      <c r="I410" s="118">
        <f t="shared" si="57"/>
        <v>0.46100000000000002</v>
      </c>
      <c r="J410" s="118">
        <f t="shared" si="58"/>
        <v>0.18555266788237637</v>
      </c>
      <c r="K410" s="122">
        <f t="shared" si="59"/>
        <v>29.096859999999992</v>
      </c>
      <c r="V410" s="34" t="s">
        <v>90</v>
      </c>
      <c r="W410" s="34">
        <v>4</v>
      </c>
      <c r="X410" s="122">
        <f t="shared" si="60"/>
        <v>46.1</v>
      </c>
      <c r="Y410" s="111">
        <v>0.121</v>
      </c>
      <c r="Z410">
        <v>0.46100000000000002</v>
      </c>
      <c r="AA410">
        <v>0.18555266788237637</v>
      </c>
      <c r="AB410" s="124">
        <v>0.40492499999999998</v>
      </c>
      <c r="AC410" s="124">
        <v>11361.42942422681</v>
      </c>
      <c r="AD410" s="124"/>
      <c r="AE410" s="124">
        <v>6.711427835051551</v>
      </c>
      <c r="AF410" s="124">
        <v>2011.5605108247439</v>
      </c>
      <c r="AG410" s="124">
        <v>8.7666749999999988E-2</v>
      </c>
    </row>
    <row r="411" spans="1:33" x14ac:dyDescent="0.35">
      <c r="A411" s="34" t="s">
        <v>90</v>
      </c>
      <c r="B411" s="34">
        <v>4</v>
      </c>
      <c r="C411" s="8" t="s">
        <v>45</v>
      </c>
      <c r="D411" s="14">
        <v>1</v>
      </c>
      <c r="E411" s="118" t="str">
        <f t="shared" si="55"/>
        <v>R44S4</v>
      </c>
      <c r="F411" s="118">
        <f t="shared" si="53"/>
        <v>3457</v>
      </c>
      <c r="G411" s="118">
        <f t="shared" si="54"/>
        <v>3516.02</v>
      </c>
      <c r="H411" s="111">
        <f t="shared" si="56"/>
        <v>0.121</v>
      </c>
      <c r="I411" s="118">
        <f t="shared" si="57"/>
        <v>0.46100000000000002</v>
      </c>
      <c r="J411" s="118">
        <f t="shared" si="58"/>
        <v>0.18555266788237637</v>
      </c>
      <c r="K411" s="122">
        <f t="shared" si="59"/>
        <v>29.096859999999992</v>
      </c>
      <c r="V411" s="34" t="s">
        <v>90</v>
      </c>
      <c r="W411" s="34">
        <v>4</v>
      </c>
      <c r="X411" s="122">
        <f t="shared" si="60"/>
        <v>46.1</v>
      </c>
      <c r="Y411" s="111">
        <v>0.121</v>
      </c>
      <c r="Z411">
        <v>0.46100000000000002</v>
      </c>
      <c r="AA411">
        <v>0.18555266788237637</v>
      </c>
      <c r="AB411" s="124">
        <v>0.40492499999999998</v>
      </c>
      <c r="AC411" s="124">
        <v>11361.42942422681</v>
      </c>
      <c r="AD411" s="124"/>
      <c r="AE411" s="124">
        <v>6.711427835051551</v>
      </c>
      <c r="AF411" s="124">
        <v>2011.5605108247439</v>
      </c>
      <c r="AG411" s="124">
        <v>8.7666749999999988E-2</v>
      </c>
    </row>
    <row r="412" spans="1:33" x14ac:dyDescent="0.35">
      <c r="A412" s="34" t="s">
        <v>90</v>
      </c>
      <c r="B412" s="34">
        <v>5</v>
      </c>
      <c r="C412" s="8" t="s">
        <v>45</v>
      </c>
      <c r="D412" s="14">
        <v>3</v>
      </c>
      <c r="E412" s="118" t="str">
        <f t="shared" si="55"/>
        <v>R44S5</v>
      </c>
      <c r="F412" s="118">
        <f t="shared" si="53"/>
        <v>3402</v>
      </c>
      <c r="G412" s="118">
        <f t="shared" si="54"/>
        <v>3446.07</v>
      </c>
      <c r="H412" s="111">
        <f t="shared" si="56"/>
        <v>0.125</v>
      </c>
      <c r="I412" s="118">
        <f t="shared" si="57"/>
        <v>0.44600000000000001</v>
      </c>
      <c r="J412" s="118">
        <f t="shared" si="58"/>
        <v>0.20353591073761884</v>
      </c>
      <c r="K412" s="122">
        <f t="shared" si="59"/>
        <v>20.448480000000078</v>
      </c>
      <c r="V412" s="34" t="s">
        <v>90</v>
      </c>
      <c r="W412" s="34">
        <v>5</v>
      </c>
      <c r="X412" s="122">
        <f t="shared" si="60"/>
        <v>44.6</v>
      </c>
      <c r="Y412" s="111">
        <v>0.125</v>
      </c>
      <c r="Z412">
        <v>0.44600000000000001</v>
      </c>
      <c r="AA412">
        <v>0.20353591073761884</v>
      </c>
      <c r="AB412" s="124">
        <v>0.38119999999999998</v>
      </c>
      <c r="AC412" s="124">
        <v>11113.05892413794</v>
      </c>
      <c r="AD412" s="124"/>
      <c r="AE412" s="124">
        <v>5.8085931034482776</v>
      </c>
      <c r="AF412" s="124">
        <v>1908.750247586207</v>
      </c>
      <c r="AG412" s="124">
        <v>9.1467000000000007E-2</v>
      </c>
    </row>
    <row r="413" spans="1:33" x14ac:dyDescent="0.35">
      <c r="A413" s="34" t="s">
        <v>90</v>
      </c>
      <c r="B413" s="34">
        <v>5</v>
      </c>
      <c r="C413" s="8" t="s">
        <v>45</v>
      </c>
      <c r="D413" s="14">
        <v>2</v>
      </c>
      <c r="E413" s="118" t="str">
        <f t="shared" si="55"/>
        <v>R44S5</v>
      </c>
      <c r="F413" s="118">
        <f t="shared" si="53"/>
        <v>3402</v>
      </c>
      <c r="G413" s="118">
        <f t="shared" si="54"/>
        <v>3446.07</v>
      </c>
      <c r="H413" s="111">
        <f t="shared" si="56"/>
        <v>0.125</v>
      </c>
      <c r="I413" s="118">
        <f t="shared" si="57"/>
        <v>0.44600000000000001</v>
      </c>
      <c r="J413" s="118">
        <f t="shared" si="58"/>
        <v>0.20353591073761884</v>
      </c>
      <c r="K413" s="122">
        <f t="shared" si="59"/>
        <v>20.448480000000078</v>
      </c>
      <c r="V413" s="34" t="s">
        <v>90</v>
      </c>
      <c r="W413" s="34">
        <v>5</v>
      </c>
      <c r="X413" s="122">
        <f t="shared" si="60"/>
        <v>44.6</v>
      </c>
      <c r="Y413" s="111">
        <v>0.125</v>
      </c>
      <c r="Z413">
        <v>0.44600000000000001</v>
      </c>
      <c r="AA413">
        <v>0.20353591073761884</v>
      </c>
      <c r="AB413" s="124">
        <v>0.38119999999999998</v>
      </c>
      <c r="AC413" s="124">
        <v>11113.05892413794</v>
      </c>
      <c r="AD413" s="124"/>
      <c r="AE413" s="124">
        <v>5.8085931034482776</v>
      </c>
      <c r="AF413" s="124">
        <v>1908.750247586207</v>
      </c>
      <c r="AG413" s="124">
        <v>9.1467000000000007E-2</v>
      </c>
    </row>
    <row r="414" spans="1:33" x14ac:dyDescent="0.35">
      <c r="A414" s="34" t="s">
        <v>90</v>
      </c>
      <c r="B414" s="34">
        <v>5</v>
      </c>
      <c r="C414" s="8" t="s">
        <v>45</v>
      </c>
      <c r="D414" s="14">
        <v>1</v>
      </c>
      <c r="E414" s="118" t="str">
        <f t="shared" si="55"/>
        <v>R44S5</v>
      </c>
      <c r="F414" s="118">
        <f t="shared" si="53"/>
        <v>3402</v>
      </c>
      <c r="G414" s="118">
        <f t="shared" si="54"/>
        <v>3446.07</v>
      </c>
      <c r="H414" s="111">
        <f t="shared" si="56"/>
        <v>0.125</v>
      </c>
      <c r="I414" s="118">
        <f t="shared" si="57"/>
        <v>0.44600000000000001</v>
      </c>
      <c r="J414" s="118">
        <f t="shared" si="58"/>
        <v>0.20353591073761884</v>
      </c>
      <c r="K414" s="122">
        <f t="shared" si="59"/>
        <v>20.448480000000078</v>
      </c>
      <c r="V414" s="34" t="s">
        <v>90</v>
      </c>
      <c r="W414" s="34">
        <v>5</v>
      </c>
      <c r="X414" s="122">
        <f t="shared" si="60"/>
        <v>44.6</v>
      </c>
      <c r="Y414" s="111">
        <v>0.125</v>
      </c>
      <c r="Z414">
        <v>0.44600000000000001</v>
      </c>
      <c r="AA414">
        <v>0.20353591073761884</v>
      </c>
      <c r="AB414" s="124">
        <v>0.38119999999999998</v>
      </c>
      <c r="AC414" s="124">
        <v>11113.05892413794</v>
      </c>
      <c r="AD414" s="124"/>
      <c r="AE414" s="124">
        <v>5.8085931034482776</v>
      </c>
      <c r="AF414" s="124">
        <v>1908.750247586207</v>
      </c>
      <c r="AG414" s="124">
        <v>9.1467000000000007E-2</v>
      </c>
    </row>
    <row r="415" spans="1:33" x14ac:dyDescent="0.35">
      <c r="A415" s="34" t="s">
        <v>90</v>
      </c>
      <c r="B415" s="34">
        <v>6</v>
      </c>
      <c r="C415" s="8" t="s">
        <v>46</v>
      </c>
      <c r="D415" s="14">
        <v>4</v>
      </c>
      <c r="E415" s="118" t="str">
        <f t="shared" si="55"/>
        <v>R44S6</v>
      </c>
      <c r="F415" s="118">
        <f t="shared" si="53"/>
        <v>3275</v>
      </c>
      <c r="G415" s="118">
        <f t="shared" si="54"/>
        <v>3370.02</v>
      </c>
      <c r="H415" s="111">
        <f t="shared" si="56"/>
        <v>0.114</v>
      </c>
      <c r="I415" s="118">
        <f t="shared" si="57"/>
        <v>0.61399999999999999</v>
      </c>
      <c r="J415" s="118">
        <f t="shared" si="58"/>
        <v>0.38826101855894629</v>
      </c>
      <c r="K415" s="122">
        <f t="shared" si="59"/>
        <v>34.492259999999995</v>
      </c>
      <c r="V415" s="34" t="s">
        <v>90</v>
      </c>
      <c r="W415" s="34">
        <v>6</v>
      </c>
      <c r="X415" s="122">
        <f t="shared" si="60"/>
        <v>61.4</v>
      </c>
      <c r="Y415" s="111">
        <v>0.114</v>
      </c>
      <c r="Z415">
        <v>0.61399999999999999</v>
      </c>
      <c r="AA415">
        <v>0.38826101855894629</v>
      </c>
      <c r="AB415" s="124">
        <v>0.55373749999999999</v>
      </c>
      <c r="AC415" s="124">
        <v>10705.32062788461</v>
      </c>
      <c r="AD415" s="124"/>
      <c r="AE415" s="124">
        <v>2.6127673076923048</v>
      </c>
      <c r="AF415" s="124">
        <v>2132.148430448719</v>
      </c>
      <c r="AG415" s="124">
        <v>0.10415962500000001</v>
      </c>
    </row>
    <row r="416" spans="1:33" x14ac:dyDescent="0.35">
      <c r="A416" s="34" t="s">
        <v>90</v>
      </c>
      <c r="B416" s="34">
        <v>6</v>
      </c>
      <c r="C416" s="8" t="s">
        <v>46</v>
      </c>
      <c r="D416" s="14">
        <v>3</v>
      </c>
      <c r="E416" s="118" t="str">
        <f t="shared" si="55"/>
        <v>R44S6</v>
      </c>
      <c r="F416" s="118">
        <f t="shared" si="53"/>
        <v>3275</v>
      </c>
      <c r="G416" s="118">
        <f t="shared" si="54"/>
        <v>3370.02</v>
      </c>
      <c r="H416" s="111">
        <f t="shared" si="56"/>
        <v>0.114</v>
      </c>
      <c r="I416" s="118">
        <f t="shared" si="57"/>
        <v>0.61399999999999999</v>
      </c>
      <c r="J416" s="118">
        <f t="shared" si="58"/>
        <v>0.38826101855894629</v>
      </c>
      <c r="K416" s="122">
        <f t="shared" si="59"/>
        <v>34.492259999999995</v>
      </c>
      <c r="V416" s="34" t="s">
        <v>90</v>
      </c>
      <c r="W416" s="34">
        <v>6</v>
      </c>
      <c r="X416" s="122">
        <f t="shared" si="60"/>
        <v>61.4</v>
      </c>
      <c r="Y416" s="111">
        <v>0.114</v>
      </c>
      <c r="Z416">
        <v>0.61399999999999999</v>
      </c>
      <c r="AA416">
        <v>0.38826101855894629</v>
      </c>
      <c r="AB416" s="124">
        <v>0.55373749999999999</v>
      </c>
      <c r="AC416" s="124">
        <v>10705.32062788461</v>
      </c>
      <c r="AD416" s="124"/>
      <c r="AE416" s="124">
        <v>2.6127673076923048</v>
      </c>
      <c r="AF416" s="124">
        <v>2132.148430448719</v>
      </c>
      <c r="AG416" s="124">
        <v>0.10415962500000001</v>
      </c>
    </row>
    <row r="417" spans="1:33" x14ac:dyDescent="0.35">
      <c r="A417" s="34" t="s">
        <v>90</v>
      </c>
      <c r="B417" s="34">
        <v>6</v>
      </c>
      <c r="C417" s="8" t="s">
        <v>46</v>
      </c>
      <c r="D417" s="14">
        <v>2</v>
      </c>
      <c r="E417" s="118" t="str">
        <f t="shared" si="55"/>
        <v>R44S6</v>
      </c>
      <c r="F417" s="118">
        <f t="shared" si="53"/>
        <v>3275</v>
      </c>
      <c r="G417" s="118">
        <f t="shared" si="54"/>
        <v>3370.02</v>
      </c>
      <c r="H417" s="111">
        <f t="shared" si="56"/>
        <v>0.114</v>
      </c>
      <c r="I417" s="118">
        <f t="shared" si="57"/>
        <v>0.61399999999999999</v>
      </c>
      <c r="J417" s="118">
        <f t="shared" si="58"/>
        <v>0.38826101855894629</v>
      </c>
      <c r="K417" s="122">
        <f t="shared" si="59"/>
        <v>34.492259999999995</v>
      </c>
      <c r="V417" s="34" t="s">
        <v>90</v>
      </c>
      <c r="W417" s="34">
        <v>6</v>
      </c>
      <c r="X417" s="122">
        <f t="shared" si="60"/>
        <v>61.4</v>
      </c>
      <c r="Y417" s="111">
        <v>0.114</v>
      </c>
      <c r="Z417">
        <v>0.61399999999999999</v>
      </c>
      <c r="AA417">
        <v>0.38826101855894629</v>
      </c>
      <c r="AB417" s="124">
        <v>0.55373749999999999</v>
      </c>
      <c r="AC417" s="124">
        <v>10705.32062788461</v>
      </c>
      <c r="AD417" s="124"/>
      <c r="AE417" s="124">
        <v>2.6127673076923048</v>
      </c>
      <c r="AF417" s="124">
        <v>2132.148430448719</v>
      </c>
      <c r="AG417" s="124">
        <v>0.10415962500000001</v>
      </c>
    </row>
    <row r="418" spans="1:33" x14ac:dyDescent="0.35">
      <c r="A418" s="34" t="s">
        <v>90</v>
      </c>
      <c r="B418" s="34">
        <v>6</v>
      </c>
      <c r="C418" s="8" t="s">
        <v>46</v>
      </c>
      <c r="D418" s="14">
        <v>1</v>
      </c>
      <c r="E418" s="118" t="str">
        <f t="shared" si="55"/>
        <v>R44S6</v>
      </c>
      <c r="F418" s="118">
        <f t="shared" si="53"/>
        <v>3275</v>
      </c>
      <c r="G418" s="118">
        <f t="shared" si="54"/>
        <v>3370.02</v>
      </c>
      <c r="H418" s="111">
        <f t="shared" si="56"/>
        <v>0.114</v>
      </c>
      <c r="I418" s="118">
        <f t="shared" si="57"/>
        <v>0.61399999999999999</v>
      </c>
      <c r="J418" s="118">
        <f t="shared" si="58"/>
        <v>0.38826101855894629</v>
      </c>
      <c r="K418" s="122">
        <f t="shared" si="59"/>
        <v>34.492259999999995</v>
      </c>
      <c r="V418" s="34" t="s">
        <v>90</v>
      </c>
      <c r="W418" s="34">
        <v>6</v>
      </c>
      <c r="X418" s="122">
        <f t="shared" si="60"/>
        <v>61.4</v>
      </c>
      <c r="Y418" s="111">
        <v>0.114</v>
      </c>
      <c r="Z418">
        <v>0.61399999999999999</v>
      </c>
      <c r="AA418">
        <v>0.38826101855894629</v>
      </c>
      <c r="AB418" s="124">
        <v>0.55373749999999999</v>
      </c>
      <c r="AC418" s="124">
        <v>10705.32062788461</v>
      </c>
      <c r="AD418" s="124"/>
      <c r="AE418" s="124">
        <v>2.6127673076923048</v>
      </c>
      <c r="AF418" s="124">
        <v>2132.148430448719</v>
      </c>
      <c r="AG418" s="124">
        <v>0.10415962500000001</v>
      </c>
    </row>
    <row r="419" spans="1:33" x14ac:dyDescent="0.35">
      <c r="A419" s="34" t="s">
        <v>92</v>
      </c>
      <c r="B419" s="13">
        <v>6</v>
      </c>
      <c r="C419" s="8" t="s">
        <v>46</v>
      </c>
      <c r="D419" s="13">
        <v>1</v>
      </c>
      <c r="E419" s="118" t="str">
        <f t="shared" si="55"/>
        <v>R73S6</v>
      </c>
      <c r="F419" s="118">
        <f t="shared" si="53"/>
        <v>2988</v>
      </c>
      <c r="G419" s="118">
        <f t="shared" si="54"/>
        <v>3028</v>
      </c>
      <c r="H419" s="111">
        <f t="shared" si="56"/>
        <v>0.129</v>
      </c>
      <c r="I419" s="118">
        <f t="shared" si="57"/>
        <v>0.43</v>
      </c>
      <c r="J419" s="118">
        <f t="shared" si="58"/>
        <v>0.1926941809792361</v>
      </c>
      <c r="K419" s="122">
        <f t="shared" si="59"/>
        <v>39.01</v>
      </c>
      <c r="V419" s="34" t="s">
        <v>92</v>
      </c>
      <c r="W419" s="13">
        <v>6</v>
      </c>
      <c r="X419" s="122">
        <f t="shared" si="60"/>
        <v>43</v>
      </c>
      <c r="Y419" s="111">
        <v>0.129</v>
      </c>
      <c r="Z419">
        <v>0.43</v>
      </c>
      <c r="AA419">
        <v>0.1926941809792361</v>
      </c>
      <c r="AB419" s="124">
        <v>0.41637468354430379</v>
      </c>
      <c r="AC419" s="124">
        <v>10080.552646564891</v>
      </c>
      <c r="AD419" s="124">
        <v>6500.7041977099243</v>
      </c>
      <c r="AE419" s="124">
        <v>2.6314870229007639</v>
      </c>
      <c r="AF419" s="124">
        <v>1354.1370343511451</v>
      </c>
      <c r="AG419" s="124">
        <v>9.9772126582278492E-2</v>
      </c>
    </row>
    <row r="420" spans="1:33" x14ac:dyDescent="0.35">
      <c r="A420" s="34" t="s">
        <v>92</v>
      </c>
      <c r="B420" s="13">
        <v>6</v>
      </c>
      <c r="C420" s="8" t="s">
        <v>46</v>
      </c>
      <c r="D420" s="13">
        <v>2</v>
      </c>
      <c r="E420" s="118" t="str">
        <f t="shared" si="55"/>
        <v>R73S6</v>
      </c>
      <c r="F420" s="118">
        <f t="shared" si="53"/>
        <v>2988</v>
      </c>
      <c r="G420" s="118">
        <f t="shared" si="54"/>
        <v>3028</v>
      </c>
      <c r="H420" s="111">
        <f t="shared" si="56"/>
        <v>0.129</v>
      </c>
      <c r="I420" s="118">
        <f t="shared" si="57"/>
        <v>0.43</v>
      </c>
      <c r="J420" s="118">
        <f t="shared" si="58"/>
        <v>0.1926941809792361</v>
      </c>
      <c r="K420" s="122">
        <f t="shared" si="59"/>
        <v>39.01</v>
      </c>
      <c r="V420" s="34" t="s">
        <v>92</v>
      </c>
      <c r="W420" s="13">
        <v>6</v>
      </c>
      <c r="X420" s="122">
        <f t="shared" si="60"/>
        <v>43</v>
      </c>
      <c r="Y420" s="111">
        <v>0.129</v>
      </c>
      <c r="Z420">
        <v>0.43</v>
      </c>
      <c r="AA420">
        <v>0.1926941809792361</v>
      </c>
      <c r="AB420" s="124">
        <v>0.41637468354430379</v>
      </c>
      <c r="AC420" s="124">
        <v>10080.552646564891</v>
      </c>
      <c r="AD420" s="124">
        <v>6500.7041977099243</v>
      </c>
      <c r="AE420" s="124">
        <v>2.6314870229007639</v>
      </c>
      <c r="AF420" s="124">
        <v>1354.1370343511451</v>
      </c>
      <c r="AG420" s="124">
        <v>9.9772126582278492E-2</v>
      </c>
    </row>
    <row r="421" spans="1:33" x14ac:dyDescent="0.35">
      <c r="A421" s="34" t="s">
        <v>92</v>
      </c>
      <c r="B421" s="13">
        <v>6</v>
      </c>
      <c r="C421" s="8" t="s">
        <v>46</v>
      </c>
      <c r="D421" s="13">
        <v>3</v>
      </c>
      <c r="E421" s="118" t="str">
        <f t="shared" si="55"/>
        <v>R73S6</v>
      </c>
      <c r="F421" s="118">
        <f t="shared" si="53"/>
        <v>2988</v>
      </c>
      <c r="G421" s="118">
        <f t="shared" si="54"/>
        <v>3028</v>
      </c>
      <c r="H421" s="111">
        <f t="shared" si="56"/>
        <v>0.129</v>
      </c>
      <c r="I421" s="118">
        <f t="shared" si="57"/>
        <v>0.43</v>
      </c>
      <c r="J421" s="118">
        <f t="shared" si="58"/>
        <v>0.1926941809792361</v>
      </c>
      <c r="K421" s="122">
        <f t="shared" si="59"/>
        <v>39.01</v>
      </c>
      <c r="V421" s="34" t="s">
        <v>92</v>
      </c>
      <c r="W421" s="13">
        <v>6</v>
      </c>
      <c r="X421" s="122">
        <f t="shared" si="60"/>
        <v>43</v>
      </c>
      <c r="Y421" s="111">
        <v>0.129</v>
      </c>
      <c r="Z421">
        <v>0.43</v>
      </c>
      <c r="AA421">
        <v>0.1926941809792361</v>
      </c>
      <c r="AB421" s="124">
        <v>0.41637468354430379</v>
      </c>
      <c r="AC421" s="124">
        <v>10080.552646564891</v>
      </c>
      <c r="AD421" s="124">
        <v>6500.7041977099243</v>
      </c>
      <c r="AE421" s="124">
        <v>2.6314870229007639</v>
      </c>
      <c r="AF421" s="124">
        <v>1354.1370343511451</v>
      </c>
      <c r="AG421" s="124">
        <v>9.9772126582278492E-2</v>
      </c>
    </row>
    <row r="422" spans="1:33" x14ac:dyDescent="0.35">
      <c r="A422" s="34" t="s">
        <v>92</v>
      </c>
      <c r="B422" s="13">
        <v>6</v>
      </c>
      <c r="C422" s="8" t="s">
        <v>46</v>
      </c>
      <c r="D422" s="13">
        <v>4</v>
      </c>
      <c r="E422" s="118" t="str">
        <f t="shared" si="55"/>
        <v>R73S6</v>
      </c>
      <c r="F422" s="118">
        <f t="shared" si="53"/>
        <v>2988</v>
      </c>
      <c r="G422" s="118">
        <f t="shared" si="54"/>
        <v>3028</v>
      </c>
      <c r="H422" s="111">
        <f t="shared" si="56"/>
        <v>0.129</v>
      </c>
      <c r="I422" s="118">
        <f t="shared" si="57"/>
        <v>0.43</v>
      </c>
      <c r="J422" s="118">
        <f t="shared" si="58"/>
        <v>0.1926941809792361</v>
      </c>
      <c r="K422" s="122">
        <f t="shared" si="59"/>
        <v>39.01</v>
      </c>
      <c r="V422" s="34" t="s">
        <v>92</v>
      </c>
      <c r="W422" s="13">
        <v>6</v>
      </c>
      <c r="X422" s="122">
        <f t="shared" si="60"/>
        <v>43</v>
      </c>
      <c r="Y422" s="111">
        <v>0.129</v>
      </c>
      <c r="Z422">
        <v>0.43</v>
      </c>
      <c r="AA422">
        <v>0.1926941809792361</v>
      </c>
      <c r="AB422" s="124">
        <v>0.41637468354430379</v>
      </c>
      <c r="AC422" s="124">
        <v>10080.552646564891</v>
      </c>
      <c r="AD422" s="124">
        <v>6500.7041977099243</v>
      </c>
      <c r="AE422" s="124">
        <v>2.6314870229007639</v>
      </c>
      <c r="AF422" s="124">
        <v>1354.1370343511451</v>
      </c>
      <c r="AG422" s="124">
        <v>9.9772126582278492E-2</v>
      </c>
    </row>
    <row r="423" spans="1:33" x14ac:dyDescent="0.35">
      <c r="A423" s="34" t="s">
        <v>92</v>
      </c>
      <c r="B423" s="13">
        <v>5</v>
      </c>
      <c r="C423" s="8" t="s">
        <v>45</v>
      </c>
      <c r="D423" s="14">
        <v>1</v>
      </c>
      <c r="E423" s="118" t="str">
        <f t="shared" si="55"/>
        <v>R73S5</v>
      </c>
      <c r="F423" s="118">
        <f t="shared" si="53"/>
        <v>3042</v>
      </c>
      <c r="G423" s="118">
        <f t="shared" si="54"/>
        <v>3100</v>
      </c>
      <c r="H423" s="111">
        <f t="shared" si="56"/>
        <v>8.4000000000000005E-2</v>
      </c>
      <c r="I423" s="118">
        <f t="shared" si="57"/>
        <v>0.58499999999999996</v>
      </c>
      <c r="J423" s="118">
        <f t="shared" si="58"/>
        <v>0.1173125</v>
      </c>
      <c r="K423" s="122">
        <f t="shared" si="59"/>
        <v>16</v>
      </c>
      <c r="V423" s="34" t="s">
        <v>92</v>
      </c>
      <c r="W423" s="13">
        <v>5</v>
      </c>
      <c r="X423" s="122">
        <f t="shared" si="60"/>
        <v>58.5</v>
      </c>
      <c r="Y423" s="111">
        <v>8.4000000000000005E-2</v>
      </c>
      <c r="Z423">
        <v>0.58499999999999996</v>
      </c>
      <c r="AA423">
        <v>0.1173125</v>
      </c>
      <c r="AB423" s="124">
        <v>1.0022</v>
      </c>
      <c r="AC423" s="124">
        <v>10318.850864736831</v>
      </c>
      <c r="AD423" s="124">
        <v>6803.0391015789464</v>
      </c>
      <c r="AE423" s="124">
        <v>6.2210078947368448</v>
      </c>
      <c r="AF423" s="124">
        <v>2551.1049473684188</v>
      </c>
      <c r="AG423" s="124">
        <v>2.4877E-2</v>
      </c>
    </row>
    <row r="424" spans="1:33" x14ac:dyDescent="0.35">
      <c r="A424" s="34" t="s">
        <v>92</v>
      </c>
      <c r="B424" s="13">
        <v>5</v>
      </c>
      <c r="C424" s="8" t="s">
        <v>45</v>
      </c>
      <c r="D424" s="14">
        <v>2</v>
      </c>
      <c r="E424" s="118" t="str">
        <f t="shared" si="55"/>
        <v>R73S5</v>
      </c>
      <c r="F424" s="118">
        <f t="shared" si="53"/>
        <v>3042</v>
      </c>
      <c r="G424" s="118">
        <f t="shared" si="54"/>
        <v>3100</v>
      </c>
      <c r="H424" s="111">
        <f t="shared" si="56"/>
        <v>8.4000000000000005E-2</v>
      </c>
      <c r="I424" s="118">
        <f t="shared" si="57"/>
        <v>0.58499999999999996</v>
      </c>
      <c r="J424" s="118">
        <f t="shared" si="58"/>
        <v>0.1173125</v>
      </c>
      <c r="K424" s="122">
        <f t="shared" si="59"/>
        <v>16</v>
      </c>
      <c r="V424" s="34" t="s">
        <v>92</v>
      </c>
      <c r="W424" s="13">
        <v>5</v>
      </c>
      <c r="X424" s="122">
        <f t="shared" si="60"/>
        <v>58.5</v>
      </c>
      <c r="Y424" s="111">
        <v>8.4000000000000005E-2</v>
      </c>
      <c r="Z424">
        <v>0.58499999999999996</v>
      </c>
      <c r="AA424">
        <v>0.1173125</v>
      </c>
      <c r="AB424" s="124">
        <v>1.0022</v>
      </c>
      <c r="AC424" s="124">
        <v>10318.850864736831</v>
      </c>
      <c r="AD424" s="124">
        <v>6803.0391015789464</v>
      </c>
      <c r="AE424" s="124">
        <v>6.2210078947368448</v>
      </c>
      <c r="AF424" s="124">
        <v>2551.1049473684188</v>
      </c>
      <c r="AG424" s="124">
        <v>2.4877E-2</v>
      </c>
    </row>
    <row r="425" spans="1:33" x14ac:dyDescent="0.35">
      <c r="A425" s="34" t="s">
        <v>92</v>
      </c>
      <c r="B425" s="13">
        <v>5</v>
      </c>
      <c r="C425" s="8" t="s">
        <v>45</v>
      </c>
      <c r="D425" s="14">
        <v>3</v>
      </c>
      <c r="E425" s="118" t="str">
        <f t="shared" si="55"/>
        <v>R73S5</v>
      </c>
      <c r="F425" s="118">
        <f t="shared" si="53"/>
        <v>3042</v>
      </c>
      <c r="G425" s="118">
        <f t="shared" si="54"/>
        <v>3100</v>
      </c>
      <c r="H425" s="111">
        <f t="shared" si="56"/>
        <v>8.4000000000000005E-2</v>
      </c>
      <c r="I425" s="118">
        <f t="shared" si="57"/>
        <v>0.58499999999999996</v>
      </c>
      <c r="J425" s="118">
        <f t="shared" si="58"/>
        <v>0.1173125</v>
      </c>
      <c r="K425" s="122">
        <f t="shared" si="59"/>
        <v>16</v>
      </c>
      <c r="V425" s="34" t="s">
        <v>92</v>
      </c>
      <c r="W425" s="13">
        <v>5</v>
      </c>
      <c r="X425" s="122">
        <f t="shared" si="60"/>
        <v>58.5</v>
      </c>
      <c r="Y425" s="111">
        <v>8.4000000000000005E-2</v>
      </c>
      <c r="Z425">
        <v>0.58499999999999996</v>
      </c>
      <c r="AA425">
        <v>0.1173125</v>
      </c>
      <c r="AB425" s="124">
        <v>1.0022</v>
      </c>
      <c r="AC425" s="124">
        <v>10318.850864736831</v>
      </c>
      <c r="AD425" s="124">
        <v>6803.0391015789464</v>
      </c>
      <c r="AE425" s="124">
        <v>6.2210078947368448</v>
      </c>
      <c r="AF425" s="124">
        <v>2551.1049473684188</v>
      </c>
      <c r="AG425" s="124">
        <v>2.4877E-2</v>
      </c>
    </row>
    <row r="426" spans="1:33" x14ac:dyDescent="0.35">
      <c r="A426" s="34" t="s">
        <v>92</v>
      </c>
      <c r="B426" s="13">
        <v>5</v>
      </c>
      <c r="C426" s="8" t="s">
        <v>45</v>
      </c>
      <c r="D426" s="14">
        <v>4</v>
      </c>
      <c r="E426" s="118" t="str">
        <f t="shared" si="55"/>
        <v>R73S5</v>
      </c>
      <c r="F426" s="118">
        <f t="shared" si="53"/>
        <v>3042</v>
      </c>
      <c r="G426" s="118">
        <f t="shared" si="54"/>
        <v>3100</v>
      </c>
      <c r="H426" s="111">
        <f t="shared" si="56"/>
        <v>8.4000000000000005E-2</v>
      </c>
      <c r="I426" s="118">
        <f t="shared" si="57"/>
        <v>0.58499999999999996</v>
      </c>
      <c r="J426" s="118">
        <f t="shared" si="58"/>
        <v>0.1173125</v>
      </c>
      <c r="K426" s="122">
        <f t="shared" si="59"/>
        <v>16</v>
      </c>
      <c r="V426" s="34" t="s">
        <v>92</v>
      </c>
      <c r="W426" s="13">
        <v>5</v>
      </c>
      <c r="X426" s="122">
        <f t="shared" si="60"/>
        <v>58.5</v>
      </c>
      <c r="Y426" s="111">
        <v>8.4000000000000005E-2</v>
      </c>
      <c r="Z426">
        <v>0.58499999999999996</v>
      </c>
      <c r="AA426">
        <v>0.1173125</v>
      </c>
      <c r="AB426" s="124">
        <v>1.0022</v>
      </c>
      <c r="AC426" s="124">
        <v>10318.850864736831</v>
      </c>
      <c r="AD426" s="124">
        <v>6803.0391015789464</v>
      </c>
      <c r="AE426" s="124">
        <v>6.2210078947368448</v>
      </c>
      <c r="AF426" s="124">
        <v>2551.1049473684188</v>
      </c>
      <c r="AG426" s="124">
        <v>2.4877E-2</v>
      </c>
    </row>
    <row r="427" spans="1:33" x14ac:dyDescent="0.35">
      <c r="A427" s="34" t="s">
        <v>92</v>
      </c>
      <c r="B427" s="13">
        <v>4</v>
      </c>
      <c r="C427" s="8" t="s">
        <v>45</v>
      </c>
      <c r="D427" s="14">
        <v>1</v>
      </c>
      <c r="E427" s="118" t="str">
        <f t="shared" si="55"/>
        <v>R73S4</v>
      </c>
      <c r="F427" s="118">
        <f t="shared" si="53"/>
        <v>3108</v>
      </c>
      <c r="G427" s="118">
        <f t="shared" si="54"/>
        <v>3150</v>
      </c>
      <c r="H427" s="111">
        <f t="shared" si="56"/>
        <v>0.122</v>
      </c>
      <c r="I427" s="118">
        <f t="shared" si="57"/>
        <v>0.44800000000000001</v>
      </c>
      <c r="J427" s="118">
        <f t="shared" si="58"/>
        <v>0.20148731408573928</v>
      </c>
      <c r="K427" s="122">
        <f t="shared" si="59"/>
        <v>11.43</v>
      </c>
      <c r="V427" s="34" t="s">
        <v>92</v>
      </c>
      <c r="W427" s="13">
        <v>4</v>
      </c>
      <c r="X427" s="122">
        <f t="shared" si="60"/>
        <v>44.800000000000004</v>
      </c>
      <c r="Y427" s="111">
        <v>0.122</v>
      </c>
      <c r="Z427">
        <v>0.44800000000000001</v>
      </c>
      <c r="AA427">
        <v>0.20148731408573928</v>
      </c>
      <c r="AB427" s="124"/>
      <c r="AC427" s="124">
        <v>10546.374132608689</v>
      </c>
      <c r="AD427" s="124">
        <v>6933.9766913043504</v>
      </c>
      <c r="AE427" s="124">
        <v>5.591799275362316</v>
      </c>
      <c r="AF427" s="124">
        <v>2428.173871739129</v>
      </c>
      <c r="AG427" s="124"/>
    </row>
    <row r="428" spans="1:33" x14ac:dyDescent="0.35">
      <c r="A428" s="34" t="s">
        <v>92</v>
      </c>
      <c r="B428" s="13">
        <v>4</v>
      </c>
      <c r="C428" s="8" t="s">
        <v>45</v>
      </c>
      <c r="D428" s="14">
        <v>2</v>
      </c>
      <c r="E428" s="118" t="str">
        <f t="shared" si="55"/>
        <v>R73S4</v>
      </c>
      <c r="F428" s="118">
        <f t="shared" si="53"/>
        <v>3108</v>
      </c>
      <c r="G428" s="118">
        <f t="shared" si="54"/>
        <v>3150</v>
      </c>
      <c r="H428" s="111">
        <f t="shared" si="56"/>
        <v>0.122</v>
      </c>
      <c r="I428" s="118">
        <f t="shared" si="57"/>
        <v>0.44800000000000001</v>
      </c>
      <c r="J428" s="118">
        <f t="shared" si="58"/>
        <v>0.20148731408573928</v>
      </c>
      <c r="K428" s="122">
        <f t="shared" si="59"/>
        <v>11.43</v>
      </c>
      <c r="V428" s="34" t="s">
        <v>92</v>
      </c>
      <c r="W428" s="13">
        <v>4</v>
      </c>
      <c r="X428" s="122">
        <f t="shared" si="60"/>
        <v>44.800000000000004</v>
      </c>
      <c r="Y428" s="111">
        <v>0.122</v>
      </c>
      <c r="Z428">
        <v>0.44800000000000001</v>
      </c>
      <c r="AA428">
        <v>0.20148731408573928</v>
      </c>
      <c r="AB428" s="124"/>
      <c r="AC428" s="124">
        <v>10546.374132608689</v>
      </c>
      <c r="AD428" s="124">
        <v>6933.9766913043504</v>
      </c>
      <c r="AE428" s="124">
        <v>5.591799275362316</v>
      </c>
      <c r="AF428" s="124">
        <v>2428.173871739129</v>
      </c>
      <c r="AG428" s="124"/>
    </row>
    <row r="429" spans="1:33" x14ac:dyDescent="0.35">
      <c r="A429" s="34" t="s">
        <v>92</v>
      </c>
      <c r="B429" s="13">
        <v>4</v>
      </c>
      <c r="C429" s="8" t="s">
        <v>45</v>
      </c>
      <c r="D429" s="14">
        <v>3</v>
      </c>
      <c r="E429" s="118" t="str">
        <f t="shared" si="55"/>
        <v>R73S4</v>
      </c>
      <c r="F429" s="118">
        <f t="shared" si="53"/>
        <v>3108</v>
      </c>
      <c r="G429" s="118">
        <f t="shared" si="54"/>
        <v>3150</v>
      </c>
      <c r="H429" s="111">
        <f t="shared" si="56"/>
        <v>0.122</v>
      </c>
      <c r="I429" s="118">
        <f t="shared" si="57"/>
        <v>0.44800000000000001</v>
      </c>
      <c r="J429" s="118">
        <f t="shared" si="58"/>
        <v>0.20148731408573928</v>
      </c>
      <c r="K429" s="122">
        <f t="shared" si="59"/>
        <v>11.43</v>
      </c>
      <c r="V429" s="34" t="s">
        <v>92</v>
      </c>
      <c r="W429" s="13">
        <v>4</v>
      </c>
      <c r="X429" s="122">
        <f t="shared" si="60"/>
        <v>44.800000000000004</v>
      </c>
      <c r="Y429" s="111">
        <v>0.122</v>
      </c>
      <c r="Z429">
        <v>0.44800000000000001</v>
      </c>
      <c r="AA429">
        <v>0.20148731408573928</v>
      </c>
      <c r="AB429" s="124"/>
      <c r="AC429" s="124">
        <v>10546.374132608689</v>
      </c>
      <c r="AD429" s="124">
        <v>6933.9766913043504</v>
      </c>
      <c r="AE429" s="124">
        <v>5.591799275362316</v>
      </c>
      <c r="AF429" s="124">
        <v>2428.173871739129</v>
      </c>
      <c r="AG429" s="124"/>
    </row>
    <row r="430" spans="1:33" x14ac:dyDescent="0.35">
      <c r="A430" s="34" t="s">
        <v>92</v>
      </c>
      <c r="B430" s="13">
        <v>4</v>
      </c>
      <c r="C430" s="8" t="s">
        <v>45</v>
      </c>
      <c r="D430" s="14">
        <v>4</v>
      </c>
      <c r="E430" s="118" t="str">
        <f t="shared" si="55"/>
        <v>R73S4</v>
      </c>
      <c r="F430" s="118">
        <f t="shared" si="53"/>
        <v>3108</v>
      </c>
      <c r="G430" s="118">
        <f t="shared" si="54"/>
        <v>3150</v>
      </c>
      <c r="H430" s="111">
        <f t="shared" si="56"/>
        <v>0.122</v>
      </c>
      <c r="I430" s="118">
        <f t="shared" si="57"/>
        <v>0.44800000000000001</v>
      </c>
      <c r="J430" s="118">
        <f t="shared" si="58"/>
        <v>0.20148731408573928</v>
      </c>
      <c r="K430" s="122">
        <f t="shared" si="59"/>
        <v>11.43</v>
      </c>
      <c r="V430" s="34" t="s">
        <v>92</v>
      </c>
      <c r="W430" s="13">
        <v>4</v>
      </c>
      <c r="X430" s="122">
        <f t="shared" si="60"/>
        <v>44.800000000000004</v>
      </c>
      <c r="Y430" s="111">
        <v>0.122</v>
      </c>
      <c r="Z430">
        <v>0.44800000000000001</v>
      </c>
      <c r="AA430">
        <v>0.20148731408573928</v>
      </c>
      <c r="AB430" s="124"/>
      <c r="AC430" s="124">
        <v>10546.374132608689</v>
      </c>
      <c r="AD430" s="124">
        <v>6933.9766913043504</v>
      </c>
      <c r="AE430" s="124">
        <v>5.591799275362316</v>
      </c>
      <c r="AF430" s="124">
        <v>2428.173871739129</v>
      </c>
      <c r="AG430" s="124"/>
    </row>
    <row r="431" spans="1:33" x14ac:dyDescent="0.35">
      <c r="A431" s="34" t="s">
        <v>92</v>
      </c>
      <c r="B431" s="13">
        <v>3</v>
      </c>
      <c r="C431" s="8" t="s">
        <v>45</v>
      </c>
      <c r="D431" s="14">
        <v>1</v>
      </c>
      <c r="E431" s="118" t="str">
        <f t="shared" si="55"/>
        <v>R73S3</v>
      </c>
      <c r="F431" s="118">
        <f t="shared" si="53"/>
        <v>3195</v>
      </c>
      <c r="G431" s="118">
        <f t="shared" si="54"/>
        <v>3250</v>
      </c>
      <c r="H431" s="111">
        <f t="shared" si="56"/>
        <v>0.189</v>
      </c>
      <c r="I431" s="118">
        <f t="shared" si="57"/>
        <v>0.315</v>
      </c>
      <c r="J431" s="118">
        <f t="shared" si="58"/>
        <v>0.39348010160880609</v>
      </c>
      <c r="K431" s="122">
        <f t="shared" si="59"/>
        <v>23.62</v>
      </c>
      <c r="V431" s="34" t="s">
        <v>92</v>
      </c>
      <c r="W431" s="13">
        <v>3</v>
      </c>
      <c r="X431" s="122">
        <f t="shared" si="60"/>
        <v>31.5</v>
      </c>
      <c r="Y431" s="111">
        <v>0.189</v>
      </c>
      <c r="Z431">
        <v>0.315</v>
      </c>
      <c r="AA431">
        <v>0.39348010160880609</v>
      </c>
      <c r="AB431" s="124">
        <v>0.2621</v>
      </c>
      <c r="AC431" s="124">
        <v>10916.068341111109</v>
      </c>
      <c r="AD431" s="124">
        <v>7143.007449444447</v>
      </c>
      <c r="AE431" s="124">
        <v>5.3690744444444451</v>
      </c>
      <c r="AF431" s="124">
        <v>1808.8312333333349</v>
      </c>
      <c r="AG431" s="124">
        <v>0.2069445</v>
      </c>
    </row>
    <row r="432" spans="1:33" x14ac:dyDescent="0.35">
      <c r="A432" s="34" t="s">
        <v>92</v>
      </c>
      <c r="B432" s="13">
        <v>3</v>
      </c>
      <c r="C432" s="8" t="s">
        <v>45</v>
      </c>
      <c r="D432" s="14">
        <v>2</v>
      </c>
      <c r="E432" s="118" t="str">
        <f t="shared" si="55"/>
        <v>R73S3</v>
      </c>
      <c r="F432" s="118">
        <f t="shared" si="53"/>
        <v>3195</v>
      </c>
      <c r="G432" s="118">
        <f t="shared" si="54"/>
        <v>3250</v>
      </c>
      <c r="H432" s="111">
        <f t="shared" si="56"/>
        <v>0.189</v>
      </c>
      <c r="I432" s="118">
        <f t="shared" si="57"/>
        <v>0.315</v>
      </c>
      <c r="J432" s="118">
        <f t="shared" si="58"/>
        <v>0.39348010160880609</v>
      </c>
      <c r="K432" s="122">
        <f t="shared" si="59"/>
        <v>23.62</v>
      </c>
      <c r="V432" s="34" t="s">
        <v>92</v>
      </c>
      <c r="W432" s="13">
        <v>3</v>
      </c>
      <c r="X432" s="122">
        <f t="shared" si="60"/>
        <v>31.5</v>
      </c>
      <c r="Y432" s="111">
        <v>0.189</v>
      </c>
      <c r="Z432">
        <v>0.315</v>
      </c>
      <c r="AA432">
        <v>0.39348010160880609</v>
      </c>
      <c r="AB432" s="124">
        <v>0.2621</v>
      </c>
      <c r="AC432" s="124">
        <v>10916.068341111109</v>
      </c>
      <c r="AD432" s="124">
        <v>7143.007449444447</v>
      </c>
      <c r="AE432" s="124">
        <v>5.3690744444444451</v>
      </c>
      <c r="AF432" s="124">
        <v>1808.8312333333349</v>
      </c>
      <c r="AG432" s="124">
        <v>0.2069445</v>
      </c>
    </row>
    <row r="433" spans="1:33" x14ac:dyDescent="0.35">
      <c r="A433" s="34" t="s">
        <v>92</v>
      </c>
      <c r="B433" s="13">
        <v>3</v>
      </c>
      <c r="C433" s="8" t="s">
        <v>45</v>
      </c>
      <c r="D433" s="14">
        <v>3</v>
      </c>
      <c r="E433" s="118" t="str">
        <f t="shared" si="55"/>
        <v>R73S3</v>
      </c>
      <c r="F433" s="118">
        <f t="shared" si="53"/>
        <v>3195</v>
      </c>
      <c r="G433" s="118">
        <f t="shared" si="54"/>
        <v>3250</v>
      </c>
      <c r="H433" s="111">
        <f t="shared" si="56"/>
        <v>0.189</v>
      </c>
      <c r="I433" s="118">
        <f t="shared" si="57"/>
        <v>0.315</v>
      </c>
      <c r="J433" s="118">
        <f t="shared" si="58"/>
        <v>0.39348010160880609</v>
      </c>
      <c r="K433" s="122">
        <f t="shared" si="59"/>
        <v>23.62</v>
      </c>
      <c r="V433" s="34" t="s">
        <v>92</v>
      </c>
      <c r="W433" s="13">
        <v>3</v>
      </c>
      <c r="X433" s="122">
        <f t="shared" si="60"/>
        <v>31.5</v>
      </c>
      <c r="Y433" s="111">
        <v>0.189</v>
      </c>
      <c r="Z433">
        <v>0.315</v>
      </c>
      <c r="AA433">
        <v>0.39348010160880609</v>
      </c>
      <c r="AB433" s="124">
        <v>0.2621</v>
      </c>
      <c r="AC433" s="124">
        <v>10916.068341111109</v>
      </c>
      <c r="AD433" s="124">
        <v>7143.007449444447</v>
      </c>
      <c r="AE433" s="124">
        <v>5.3690744444444451</v>
      </c>
      <c r="AF433" s="124">
        <v>1808.8312333333349</v>
      </c>
      <c r="AG433" s="124">
        <v>0.2069445</v>
      </c>
    </row>
    <row r="434" spans="1:33" x14ac:dyDescent="0.35">
      <c r="A434" s="34" t="s">
        <v>92</v>
      </c>
      <c r="B434" s="13">
        <v>3</v>
      </c>
      <c r="C434" s="8" t="s">
        <v>45</v>
      </c>
      <c r="D434" s="14">
        <v>4</v>
      </c>
      <c r="E434" s="118" t="str">
        <f t="shared" si="55"/>
        <v>R73S3</v>
      </c>
      <c r="F434" s="118">
        <f t="shared" si="53"/>
        <v>3195</v>
      </c>
      <c r="G434" s="118">
        <f t="shared" si="54"/>
        <v>3250</v>
      </c>
      <c r="H434" s="111">
        <f t="shared" si="56"/>
        <v>0.189</v>
      </c>
      <c r="I434" s="118">
        <f t="shared" si="57"/>
        <v>0.315</v>
      </c>
      <c r="J434" s="118">
        <f t="shared" si="58"/>
        <v>0.39348010160880609</v>
      </c>
      <c r="K434" s="122">
        <f t="shared" si="59"/>
        <v>23.62</v>
      </c>
      <c r="V434" s="34" t="s">
        <v>92</v>
      </c>
      <c r="W434" s="13">
        <v>3</v>
      </c>
      <c r="X434" s="122">
        <f t="shared" si="60"/>
        <v>31.5</v>
      </c>
      <c r="Y434" s="111">
        <v>0.189</v>
      </c>
      <c r="Z434">
        <v>0.315</v>
      </c>
      <c r="AA434">
        <v>0.39348010160880609</v>
      </c>
      <c r="AB434" s="124">
        <v>0.2621</v>
      </c>
      <c r="AC434" s="124">
        <v>10916.068341111109</v>
      </c>
      <c r="AD434" s="124">
        <v>7143.007449444447</v>
      </c>
      <c r="AE434" s="124">
        <v>5.3690744444444451</v>
      </c>
      <c r="AF434" s="124">
        <v>1808.8312333333349</v>
      </c>
      <c r="AG434" s="124">
        <v>0.2069445</v>
      </c>
    </row>
    <row r="435" spans="1:33" x14ac:dyDescent="0.35">
      <c r="A435" s="34" t="s">
        <v>92</v>
      </c>
      <c r="B435" s="13">
        <v>2</v>
      </c>
      <c r="C435" s="8" t="s">
        <v>45</v>
      </c>
      <c r="D435" s="14">
        <v>1</v>
      </c>
      <c r="E435" s="118" t="str">
        <f t="shared" si="55"/>
        <v>R73S2</v>
      </c>
      <c r="F435" s="118">
        <f t="shared" si="53"/>
        <v>3275</v>
      </c>
      <c r="G435" s="118">
        <f t="shared" si="54"/>
        <v>3330</v>
      </c>
      <c r="H435" s="111">
        <f t="shared" si="56"/>
        <v>0.10199999999999999</v>
      </c>
      <c r="I435" s="118">
        <f t="shared" si="57"/>
        <v>0.52600000000000002</v>
      </c>
      <c r="J435" s="118">
        <f t="shared" si="58"/>
        <v>0.15001328727079455</v>
      </c>
      <c r="K435" s="122">
        <f t="shared" si="59"/>
        <v>37.630000000000003</v>
      </c>
      <c r="V435" s="34" t="s">
        <v>92</v>
      </c>
      <c r="W435" s="13">
        <v>2</v>
      </c>
      <c r="X435" s="122">
        <f t="shared" si="60"/>
        <v>52.6</v>
      </c>
      <c r="Y435" s="111">
        <v>0.10199999999999999</v>
      </c>
      <c r="Z435">
        <v>0.52600000000000002</v>
      </c>
      <c r="AA435">
        <v>0.15001328727079455</v>
      </c>
      <c r="AB435" s="124">
        <v>0.48493333333333338</v>
      </c>
      <c r="AC435" s="124">
        <v>11233.74792099448</v>
      </c>
      <c r="AD435" s="124">
        <v>7327.2958944751363</v>
      </c>
      <c r="AE435" s="124">
        <v>4.963787845303866</v>
      </c>
      <c r="AF435" s="124">
        <v>1969.2856309392259</v>
      </c>
      <c r="AG435" s="124">
        <v>7.8272666666666671E-2</v>
      </c>
    </row>
    <row r="436" spans="1:33" x14ac:dyDescent="0.35">
      <c r="A436" s="34" t="s">
        <v>92</v>
      </c>
      <c r="B436" s="13">
        <v>2</v>
      </c>
      <c r="C436" s="8" t="s">
        <v>45</v>
      </c>
      <c r="D436" s="14">
        <v>2</v>
      </c>
      <c r="E436" s="118" t="str">
        <f t="shared" si="55"/>
        <v>R73S2</v>
      </c>
      <c r="F436" s="118">
        <f t="shared" si="53"/>
        <v>3275</v>
      </c>
      <c r="G436" s="118">
        <f t="shared" si="54"/>
        <v>3330</v>
      </c>
      <c r="H436" s="111">
        <f t="shared" si="56"/>
        <v>0.10199999999999999</v>
      </c>
      <c r="I436" s="118">
        <f t="shared" si="57"/>
        <v>0.52600000000000002</v>
      </c>
      <c r="J436" s="118">
        <f t="shared" si="58"/>
        <v>0.15001328727079455</v>
      </c>
      <c r="K436" s="122">
        <f t="shared" si="59"/>
        <v>37.630000000000003</v>
      </c>
      <c r="V436" s="34" t="s">
        <v>92</v>
      </c>
      <c r="W436" s="13">
        <v>2</v>
      </c>
      <c r="X436" s="122">
        <f t="shared" si="60"/>
        <v>52.6</v>
      </c>
      <c r="Y436" s="111">
        <v>0.10199999999999999</v>
      </c>
      <c r="Z436">
        <v>0.52600000000000002</v>
      </c>
      <c r="AA436">
        <v>0.15001328727079455</v>
      </c>
      <c r="AB436" s="124">
        <v>0.48493333333333338</v>
      </c>
      <c r="AC436" s="124">
        <v>11233.74792099448</v>
      </c>
      <c r="AD436" s="124">
        <v>7327.2958944751363</v>
      </c>
      <c r="AE436" s="124">
        <v>4.963787845303866</v>
      </c>
      <c r="AF436" s="124">
        <v>1969.2856309392259</v>
      </c>
      <c r="AG436" s="124">
        <v>7.8272666666666671E-2</v>
      </c>
    </row>
    <row r="437" spans="1:33" x14ac:dyDescent="0.35">
      <c r="A437" s="34" t="s">
        <v>92</v>
      </c>
      <c r="B437" s="13">
        <v>2</v>
      </c>
      <c r="C437" s="8" t="s">
        <v>45</v>
      </c>
      <c r="D437" s="14">
        <v>3</v>
      </c>
      <c r="E437" s="118" t="str">
        <f t="shared" si="55"/>
        <v>R73S2</v>
      </c>
      <c r="F437" s="118">
        <f t="shared" si="53"/>
        <v>3275</v>
      </c>
      <c r="G437" s="118">
        <f t="shared" si="54"/>
        <v>3330</v>
      </c>
      <c r="H437" s="111">
        <f t="shared" si="56"/>
        <v>0.10199999999999999</v>
      </c>
      <c r="I437" s="118">
        <f t="shared" si="57"/>
        <v>0.52600000000000002</v>
      </c>
      <c r="J437" s="118">
        <f t="shared" si="58"/>
        <v>0.15001328727079455</v>
      </c>
      <c r="K437" s="122">
        <f t="shared" si="59"/>
        <v>37.630000000000003</v>
      </c>
      <c r="V437" s="34" t="s">
        <v>92</v>
      </c>
      <c r="W437" s="13">
        <v>2</v>
      </c>
      <c r="X437" s="122">
        <f t="shared" si="60"/>
        <v>52.6</v>
      </c>
      <c r="Y437" s="111">
        <v>0.10199999999999999</v>
      </c>
      <c r="Z437">
        <v>0.52600000000000002</v>
      </c>
      <c r="AA437">
        <v>0.15001328727079455</v>
      </c>
      <c r="AB437" s="124">
        <v>0.48493333333333338</v>
      </c>
      <c r="AC437" s="124">
        <v>11233.74792099448</v>
      </c>
      <c r="AD437" s="124">
        <v>7327.2958944751363</v>
      </c>
      <c r="AE437" s="124">
        <v>4.963787845303866</v>
      </c>
      <c r="AF437" s="124">
        <v>1969.2856309392259</v>
      </c>
      <c r="AG437" s="124">
        <v>7.8272666666666671E-2</v>
      </c>
    </row>
    <row r="438" spans="1:33" x14ac:dyDescent="0.35">
      <c r="A438" s="34" t="s">
        <v>92</v>
      </c>
      <c r="B438" s="13">
        <v>2</v>
      </c>
      <c r="C438" s="8" t="s">
        <v>45</v>
      </c>
      <c r="D438" s="14">
        <v>4</v>
      </c>
      <c r="E438" s="118" t="str">
        <f t="shared" si="55"/>
        <v>R73S2</v>
      </c>
      <c r="F438" s="118">
        <f t="shared" si="53"/>
        <v>3275</v>
      </c>
      <c r="G438" s="118">
        <f t="shared" si="54"/>
        <v>3330</v>
      </c>
      <c r="H438" s="111">
        <f t="shared" si="56"/>
        <v>0.10199999999999999</v>
      </c>
      <c r="I438" s="118">
        <f t="shared" si="57"/>
        <v>0.52600000000000002</v>
      </c>
      <c r="J438" s="118">
        <f t="shared" si="58"/>
        <v>0.15001328727079455</v>
      </c>
      <c r="K438" s="122">
        <f t="shared" si="59"/>
        <v>37.630000000000003</v>
      </c>
      <c r="V438" s="34" t="s">
        <v>92</v>
      </c>
      <c r="W438" s="13">
        <v>2</v>
      </c>
      <c r="X438" s="122">
        <f t="shared" si="60"/>
        <v>52.6</v>
      </c>
      <c r="Y438" s="111">
        <v>0.10199999999999999</v>
      </c>
      <c r="Z438">
        <v>0.52600000000000002</v>
      </c>
      <c r="AA438">
        <v>0.15001328727079455</v>
      </c>
      <c r="AB438" s="124">
        <v>0.48493333333333338</v>
      </c>
      <c r="AC438" s="124">
        <v>11233.74792099448</v>
      </c>
      <c r="AD438" s="124">
        <v>7327.2958944751363</v>
      </c>
      <c r="AE438" s="124">
        <v>4.963787845303866</v>
      </c>
      <c r="AF438" s="124">
        <v>1969.2856309392259</v>
      </c>
      <c r="AG438" s="124">
        <v>7.8272666666666671E-2</v>
      </c>
    </row>
    <row r="439" spans="1:33" x14ac:dyDescent="0.35">
      <c r="A439" s="34" t="s">
        <v>92</v>
      </c>
      <c r="B439" s="13">
        <v>2</v>
      </c>
      <c r="C439" s="8" t="s">
        <v>45</v>
      </c>
      <c r="D439" s="14">
        <v>5</v>
      </c>
      <c r="E439" s="118" t="str">
        <f t="shared" si="55"/>
        <v>R73S2</v>
      </c>
      <c r="F439" s="118">
        <f t="shared" si="53"/>
        <v>3275</v>
      </c>
      <c r="G439" s="118">
        <f t="shared" si="54"/>
        <v>3330</v>
      </c>
      <c r="H439" s="111">
        <f t="shared" si="56"/>
        <v>0.10199999999999999</v>
      </c>
      <c r="I439" s="118">
        <f t="shared" si="57"/>
        <v>0.52600000000000002</v>
      </c>
      <c r="J439" s="118">
        <f t="shared" si="58"/>
        <v>0.15001328727079455</v>
      </c>
      <c r="K439" s="122">
        <f t="shared" si="59"/>
        <v>37.630000000000003</v>
      </c>
      <c r="V439" s="34" t="s">
        <v>92</v>
      </c>
      <c r="W439" s="13">
        <v>2</v>
      </c>
      <c r="X439" s="122">
        <f t="shared" si="60"/>
        <v>52.6</v>
      </c>
      <c r="Y439" s="111">
        <v>0.10199999999999999</v>
      </c>
      <c r="Z439">
        <v>0.52600000000000002</v>
      </c>
      <c r="AA439">
        <v>0.15001328727079455</v>
      </c>
      <c r="AB439" s="124">
        <v>0.48493333333333338</v>
      </c>
      <c r="AC439" s="124">
        <v>11233.74792099448</v>
      </c>
      <c r="AD439" s="124">
        <v>7327.2958944751363</v>
      </c>
      <c r="AE439" s="124">
        <v>4.963787845303866</v>
      </c>
      <c r="AF439" s="124">
        <v>1969.2856309392259</v>
      </c>
      <c r="AG439" s="124">
        <v>7.8272666666666671E-2</v>
      </c>
    </row>
    <row r="440" spans="1:33" x14ac:dyDescent="0.35">
      <c r="A440" s="34" t="s">
        <v>92</v>
      </c>
      <c r="B440" s="13">
        <v>1</v>
      </c>
      <c r="C440" s="8" t="s">
        <v>45</v>
      </c>
      <c r="D440" s="14">
        <v>1</v>
      </c>
      <c r="E440" s="118" t="str">
        <f t="shared" si="55"/>
        <v>R73S1</v>
      </c>
      <c r="F440" s="118">
        <f t="shared" si="53"/>
        <v>3332</v>
      </c>
      <c r="G440" s="118">
        <f t="shared" si="54"/>
        <v>3383</v>
      </c>
      <c r="H440" s="111">
        <f t="shared" si="56"/>
        <v>0.11</v>
      </c>
      <c r="I440" s="118">
        <f t="shared" si="57"/>
        <v>0.498</v>
      </c>
      <c r="J440" s="118">
        <f t="shared" si="58"/>
        <v>0.16560788608981378</v>
      </c>
      <c r="K440" s="122">
        <f t="shared" si="59"/>
        <v>36.520000000000003</v>
      </c>
      <c r="V440" s="34" t="s">
        <v>92</v>
      </c>
      <c r="W440" s="13">
        <v>1</v>
      </c>
      <c r="X440" s="122">
        <f t="shared" si="60"/>
        <v>49.8</v>
      </c>
      <c r="Y440" s="111">
        <v>0.11</v>
      </c>
      <c r="Z440">
        <v>0.498</v>
      </c>
      <c r="AA440">
        <v>0.16560788608981378</v>
      </c>
      <c r="AB440" s="124">
        <v>0.48920769230769229</v>
      </c>
      <c r="AC440" s="124">
        <v>11454.27915416667</v>
      </c>
      <c r="AD440" s="124">
        <v>7432.0524107142865</v>
      </c>
      <c r="AE440" s="124">
        <v>4.2790845238095239</v>
      </c>
      <c r="AF440" s="124">
        <v>1861.257141071427</v>
      </c>
      <c r="AG440" s="124">
        <v>6.5743538461538464E-2</v>
      </c>
    </row>
    <row r="441" spans="1:33" x14ac:dyDescent="0.35">
      <c r="A441" s="34" t="s">
        <v>92</v>
      </c>
      <c r="B441" s="13">
        <v>1</v>
      </c>
      <c r="C441" s="8" t="s">
        <v>45</v>
      </c>
      <c r="D441" s="14">
        <v>2</v>
      </c>
      <c r="E441" s="118" t="str">
        <f t="shared" si="55"/>
        <v>R73S1</v>
      </c>
      <c r="F441" s="118">
        <f t="shared" si="53"/>
        <v>3332</v>
      </c>
      <c r="G441" s="118">
        <f t="shared" si="54"/>
        <v>3383</v>
      </c>
      <c r="H441" s="111">
        <f t="shared" si="56"/>
        <v>0.11</v>
      </c>
      <c r="I441" s="118">
        <f t="shared" si="57"/>
        <v>0.498</v>
      </c>
      <c r="J441" s="118">
        <f t="shared" si="58"/>
        <v>0.16560788608981378</v>
      </c>
      <c r="K441" s="122">
        <f t="shared" si="59"/>
        <v>36.520000000000003</v>
      </c>
      <c r="V441" s="34" t="s">
        <v>92</v>
      </c>
      <c r="W441" s="13">
        <v>1</v>
      </c>
      <c r="X441" s="122">
        <f t="shared" si="60"/>
        <v>49.8</v>
      </c>
      <c r="Y441" s="111">
        <v>0.11</v>
      </c>
      <c r="Z441">
        <v>0.498</v>
      </c>
      <c r="AA441">
        <v>0.16560788608981378</v>
      </c>
      <c r="AB441" s="124">
        <v>0.48920769230769229</v>
      </c>
      <c r="AC441" s="124">
        <v>11454.27915416667</v>
      </c>
      <c r="AD441" s="124">
        <v>7432.0524107142865</v>
      </c>
      <c r="AE441" s="124">
        <v>4.2790845238095239</v>
      </c>
      <c r="AF441" s="124">
        <v>1861.257141071427</v>
      </c>
      <c r="AG441" s="124">
        <v>6.5743538461538464E-2</v>
      </c>
    </row>
    <row r="442" spans="1:33" x14ac:dyDescent="0.35">
      <c r="A442" s="34" t="s">
        <v>92</v>
      </c>
      <c r="B442" s="13">
        <v>1</v>
      </c>
      <c r="C442" s="8" t="s">
        <v>45</v>
      </c>
      <c r="D442" s="14">
        <v>3</v>
      </c>
      <c r="E442" s="118" t="str">
        <f t="shared" si="55"/>
        <v>R73S1</v>
      </c>
      <c r="F442" s="118">
        <f t="shared" si="53"/>
        <v>3332</v>
      </c>
      <c r="G442" s="118">
        <f t="shared" si="54"/>
        <v>3383</v>
      </c>
      <c r="H442" s="111">
        <f t="shared" si="56"/>
        <v>0.11</v>
      </c>
      <c r="I442" s="118">
        <f t="shared" si="57"/>
        <v>0.498</v>
      </c>
      <c r="J442" s="118">
        <f t="shared" si="58"/>
        <v>0.16560788608981378</v>
      </c>
      <c r="K442" s="122">
        <f t="shared" si="59"/>
        <v>36.520000000000003</v>
      </c>
      <c r="V442" s="34" t="s">
        <v>92</v>
      </c>
      <c r="W442" s="13">
        <v>1</v>
      </c>
      <c r="X442" s="122">
        <f t="shared" si="60"/>
        <v>49.8</v>
      </c>
      <c r="Y442" s="111">
        <v>0.11</v>
      </c>
      <c r="Z442">
        <v>0.498</v>
      </c>
      <c r="AA442">
        <v>0.16560788608981378</v>
      </c>
      <c r="AB442" s="124">
        <v>0.48920769230769229</v>
      </c>
      <c r="AC442" s="124">
        <v>11454.27915416667</v>
      </c>
      <c r="AD442" s="124">
        <v>7432.0524107142865</v>
      </c>
      <c r="AE442" s="124">
        <v>4.2790845238095239</v>
      </c>
      <c r="AF442" s="124">
        <v>1861.257141071427</v>
      </c>
      <c r="AG442" s="124">
        <v>6.5743538461538464E-2</v>
      </c>
    </row>
    <row r="443" spans="1:33" x14ac:dyDescent="0.35">
      <c r="A443" s="34" t="s">
        <v>92</v>
      </c>
      <c r="B443" s="13">
        <v>1</v>
      </c>
      <c r="C443" s="8" t="s">
        <v>45</v>
      </c>
      <c r="D443" s="14">
        <v>4</v>
      </c>
      <c r="E443" s="118" t="str">
        <f t="shared" si="55"/>
        <v>R73S1</v>
      </c>
      <c r="F443" s="118">
        <f t="shared" si="53"/>
        <v>3332</v>
      </c>
      <c r="G443" s="118">
        <f t="shared" si="54"/>
        <v>3383</v>
      </c>
      <c r="H443" s="111">
        <f t="shared" si="56"/>
        <v>0.11</v>
      </c>
      <c r="I443" s="118">
        <f t="shared" si="57"/>
        <v>0.498</v>
      </c>
      <c r="J443" s="118">
        <f t="shared" si="58"/>
        <v>0.16560788608981378</v>
      </c>
      <c r="K443" s="122">
        <f t="shared" si="59"/>
        <v>36.520000000000003</v>
      </c>
      <c r="V443" s="34" t="s">
        <v>92</v>
      </c>
      <c r="W443" s="13">
        <v>1</v>
      </c>
      <c r="X443" s="122">
        <f t="shared" si="60"/>
        <v>49.8</v>
      </c>
      <c r="Y443" s="111">
        <v>0.11</v>
      </c>
      <c r="Z443">
        <v>0.498</v>
      </c>
      <c r="AA443">
        <v>0.16560788608981378</v>
      </c>
      <c r="AB443" s="124">
        <v>0.48920769230769229</v>
      </c>
      <c r="AC443" s="124">
        <v>11454.27915416667</v>
      </c>
      <c r="AD443" s="124">
        <v>7432.0524107142865</v>
      </c>
      <c r="AE443" s="124">
        <v>4.2790845238095239</v>
      </c>
      <c r="AF443" s="124">
        <v>1861.257141071427</v>
      </c>
      <c r="AG443" s="124">
        <v>6.5743538461538464E-2</v>
      </c>
    </row>
    <row r="444" spans="1:33" x14ac:dyDescent="0.35">
      <c r="A444" s="34" t="s">
        <v>92</v>
      </c>
      <c r="B444" s="13">
        <v>1</v>
      </c>
      <c r="C444" s="8" t="s">
        <v>45</v>
      </c>
      <c r="D444" s="14">
        <v>5</v>
      </c>
      <c r="E444" s="118" t="str">
        <f t="shared" si="55"/>
        <v>R73S1</v>
      </c>
      <c r="F444" s="118">
        <f t="shared" si="53"/>
        <v>3332</v>
      </c>
      <c r="G444" s="118">
        <f t="shared" si="54"/>
        <v>3383</v>
      </c>
      <c r="H444" s="111">
        <f t="shared" si="56"/>
        <v>0.11</v>
      </c>
      <c r="I444" s="118">
        <f t="shared" si="57"/>
        <v>0.498</v>
      </c>
      <c r="J444" s="118">
        <f t="shared" si="58"/>
        <v>0.16560788608981378</v>
      </c>
      <c r="K444" s="122">
        <f t="shared" si="59"/>
        <v>36.520000000000003</v>
      </c>
      <c r="V444" s="34" t="s">
        <v>92</v>
      </c>
      <c r="W444" s="13">
        <v>1</v>
      </c>
      <c r="X444" s="122">
        <f t="shared" si="60"/>
        <v>49.8</v>
      </c>
      <c r="Y444" s="111">
        <v>0.11</v>
      </c>
      <c r="Z444">
        <v>0.498</v>
      </c>
      <c r="AA444">
        <v>0.16560788608981378</v>
      </c>
      <c r="AB444" s="124">
        <v>0.48920769230769229</v>
      </c>
      <c r="AC444" s="124">
        <v>11454.27915416667</v>
      </c>
      <c r="AD444" s="124">
        <v>7432.0524107142865</v>
      </c>
      <c r="AE444" s="124">
        <v>4.2790845238095239</v>
      </c>
      <c r="AF444" s="124">
        <v>1861.257141071427</v>
      </c>
      <c r="AG444" s="124">
        <v>6.5743538461538464E-2</v>
      </c>
    </row>
    <row r="445" spans="1:33" x14ac:dyDescent="0.35">
      <c r="A445" s="34" t="s">
        <v>93</v>
      </c>
      <c r="B445" s="13">
        <v>5</v>
      </c>
      <c r="C445" s="8" t="s">
        <v>46</v>
      </c>
      <c r="D445" s="13">
        <v>1</v>
      </c>
      <c r="E445" s="118" t="str">
        <f t="shared" si="55"/>
        <v>R74S5</v>
      </c>
      <c r="F445" s="118">
        <f t="shared" si="53"/>
        <v>2980</v>
      </c>
      <c r="G445" s="118">
        <f t="shared" si="54"/>
        <v>3030</v>
      </c>
      <c r="H445" s="111">
        <f t="shared" si="56"/>
        <v>7.2999999999999995E-2</v>
      </c>
      <c r="I445" s="118">
        <f t="shared" si="57"/>
        <v>0.65800000000000003</v>
      </c>
      <c r="J445" s="118">
        <f t="shared" si="58"/>
        <v>7.5990752972258921E-2</v>
      </c>
      <c r="K445" s="122">
        <f t="shared" si="59"/>
        <v>30.28</v>
      </c>
      <c r="V445" s="34" t="s">
        <v>93</v>
      </c>
      <c r="W445" s="13">
        <v>5</v>
      </c>
      <c r="X445" s="122">
        <f t="shared" si="60"/>
        <v>65.8</v>
      </c>
      <c r="Y445" s="111">
        <v>7.2999999999999995E-2</v>
      </c>
      <c r="Z445">
        <v>0.65800000000000003</v>
      </c>
      <c r="AA445">
        <v>7.5990752972258921E-2</v>
      </c>
      <c r="AB445" s="124">
        <v>0.86290000000000011</v>
      </c>
      <c r="AC445" s="124">
        <v>10304.86930365853</v>
      </c>
      <c r="AD445" s="124">
        <v>6875.9568274390267</v>
      </c>
      <c r="AE445" s="124">
        <v>2.3832304878048798</v>
      </c>
      <c r="AF445" s="124">
        <v>2475.6266121951212</v>
      </c>
      <c r="AG445" s="124">
        <v>2.0092666666666661E-2</v>
      </c>
    </row>
    <row r="446" spans="1:33" x14ac:dyDescent="0.35">
      <c r="A446" s="34" t="s">
        <v>93</v>
      </c>
      <c r="B446" s="13">
        <v>5</v>
      </c>
      <c r="C446" s="8" t="s">
        <v>46</v>
      </c>
      <c r="D446" s="13">
        <v>2</v>
      </c>
      <c r="E446" s="118" t="str">
        <f t="shared" si="55"/>
        <v>R74S5</v>
      </c>
      <c r="F446" s="118">
        <f t="shared" si="53"/>
        <v>2980</v>
      </c>
      <c r="G446" s="118">
        <f t="shared" si="54"/>
        <v>3030</v>
      </c>
      <c r="H446" s="111">
        <f t="shared" si="56"/>
        <v>7.2999999999999995E-2</v>
      </c>
      <c r="I446" s="118">
        <f t="shared" si="57"/>
        <v>0.65800000000000003</v>
      </c>
      <c r="J446" s="118">
        <f t="shared" si="58"/>
        <v>7.5990752972258921E-2</v>
      </c>
      <c r="K446" s="122">
        <f t="shared" si="59"/>
        <v>30.28</v>
      </c>
      <c r="V446" s="34" t="s">
        <v>93</v>
      </c>
      <c r="W446" s="13">
        <v>5</v>
      </c>
      <c r="X446" s="122">
        <f t="shared" si="60"/>
        <v>65.8</v>
      </c>
      <c r="Y446" s="111">
        <v>7.2999999999999995E-2</v>
      </c>
      <c r="Z446">
        <v>0.65800000000000003</v>
      </c>
      <c r="AA446">
        <v>7.5990752972258921E-2</v>
      </c>
      <c r="AB446" s="124">
        <v>0.86290000000000011</v>
      </c>
      <c r="AC446" s="124">
        <v>10304.86930365853</v>
      </c>
      <c r="AD446" s="124">
        <v>6875.9568274390267</v>
      </c>
      <c r="AE446" s="124">
        <v>2.3832304878048798</v>
      </c>
      <c r="AF446" s="124">
        <v>2475.6266121951212</v>
      </c>
      <c r="AG446" s="124">
        <v>2.0092666666666661E-2</v>
      </c>
    </row>
    <row r="447" spans="1:33" x14ac:dyDescent="0.35">
      <c r="A447" s="34" t="s">
        <v>93</v>
      </c>
      <c r="B447" s="13">
        <v>5</v>
      </c>
      <c r="C447" s="8" t="s">
        <v>46</v>
      </c>
      <c r="D447" s="13">
        <v>3</v>
      </c>
      <c r="E447" s="118" t="str">
        <f t="shared" si="55"/>
        <v>R74S5</v>
      </c>
      <c r="F447" s="118">
        <f t="shared" si="53"/>
        <v>2980</v>
      </c>
      <c r="G447" s="118">
        <f t="shared" si="54"/>
        <v>3030</v>
      </c>
      <c r="H447" s="111">
        <f t="shared" si="56"/>
        <v>7.2999999999999995E-2</v>
      </c>
      <c r="I447" s="118">
        <f t="shared" si="57"/>
        <v>0.65800000000000003</v>
      </c>
      <c r="J447" s="118">
        <f t="shared" si="58"/>
        <v>7.5990752972258921E-2</v>
      </c>
      <c r="K447" s="122">
        <f t="shared" si="59"/>
        <v>30.28</v>
      </c>
      <c r="V447" s="34" t="s">
        <v>93</v>
      </c>
      <c r="W447" s="13">
        <v>5</v>
      </c>
      <c r="X447" s="122">
        <f t="shared" si="60"/>
        <v>65.8</v>
      </c>
      <c r="Y447" s="111">
        <v>7.2999999999999995E-2</v>
      </c>
      <c r="Z447">
        <v>0.65800000000000003</v>
      </c>
      <c r="AA447">
        <v>7.5990752972258921E-2</v>
      </c>
      <c r="AB447" s="124">
        <v>0.86290000000000011</v>
      </c>
      <c r="AC447" s="124">
        <v>10304.86930365853</v>
      </c>
      <c r="AD447" s="124">
        <v>6875.9568274390267</v>
      </c>
      <c r="AE447" s="124">
        <v>2.3832304878048798</v>
      </c>
      <c r="AF447" s="124">
        <v>2475.6266121951212</v>
      </c>
      <c r="AG447" s="124">
        <v>2.0092666666666661E-2</v>
      </c>
    </row>
    <row r="448" spans="1:33" x14ac:dyDescent="0.35">
      <c r="A448" s="34" t="s">
        <v>93</v>
      </c>
      <c r="B448" s="13">
        <v>5</v>
      </c>
      <c r="C448" s="8" t="s">
        <v>46</v>
      </c>
      <c r="D448" s="13">
        <v>4</v>
      </c>
      <c r="E448" s="118" t="str">
        <f t="shared" si="55"/>
        <v>R74S5</v>
      </c>
      <c r="F448" s="118">
        <f t="shared" si="53"/>
        <v>2980</v>
      </c>
      <c r="G448" s="118">
        <f t="shared" si="54"/>
        <v>3030</v>
      </c>
      <c r="H448" s="111">
        <f t="shared" si="56"/>
        <v>7.2999999999999995E-2</v>
      </c>
      <c r="I448" s="118">
        <f t="shared" si="57"/>
        <v>0.65800000000000003</v>
      </c>
      <c r="J448" s="118">
        <f t="shared" si="58"/>
        <v>7.5990752972258921E-2</v>
      </c>
      <c r="K448" s="122">
        <f t="shared" si="59"/>
        <v>30.28</v>
      </c>
      <c r="V448" s="34" t="s">
        <v>93</v>
      </c>
      <c r="W448" s="13">
        <v>5</v>
      </c>
      <c r="X448" s="122">
        <f t="shared" si="60"/>
        <v>65.8</v>
      </c>
      <c r="Y448" s="111">
        <v>7.2999999999999995E-2</v>
      </c>
      <c r="Z448">
        <v>0.65800000000000003</v>
      </c>
      <c r="AA448">
        <v>7.5990752972258921E-2</v>
      </c>
      <c r="AB448" s="124">
        <v>0.86290000000000011</v>
      </c>
      <c r="AC448" s="124">
        <v>10304.86930365853</v>
      </c>
      <c r="AD448" s="124">
        <v>6875.9568274390267</v>
      </c>
      <c r="AE448" s="124">
        <v>2.3832304878048798</v>
      </c>
      <c r="AF448" s="124">
        <v>2475.6266121951212</v>
      </c>
      <c r="AG448" s="124">
        <v>2.0092666666666661E-2</v>
      </c>
    </row>
    <row r="449" spans="1:33" x14ac:dyDescent="0.35">
      <c r="A449" s="34" t="s">
        <v>93</v>
      </c>
      <c r="B449" s="13">
        <v>5</v>
      </c>
      <c r="C449" s="8" t="s">
        <v>46</v>
      </c>
      <c r="D449" s="13">
        <v>5</v>
      </c>
      <c r="E449" s="118" t="str">
        <f t="shared" si="55"/>
        <v>R74S5</v>
      </c>
      <c r="F449" s="118">
        <f t="shared" si="53"/>
        <v>2980</v>
      </c>
      <c r="G449" s="118">
        <f t="shared" si="54"/>
        <v>3030</v>
      </c>
      <c r="H449" s="111">
        <f t="shared" si="56"/>
        <v>7.2999999999999995E-2</v>
      </c>
      <c r="I449" s="118">
        <f t="shared" si="57"/>
        <v>0.65800000000000003</v>
      </c>
      <c r="J449" s="118">
        <f t="shared" si="58"/>
        <v>7.5990752972258921E-2</v>
      </c>
      <c r="K449" s="122">
        <f t="shared" si="59"/>
        <v>30.28</v>
      </c>
      <c r="V449" s="34" t="s">
        <v>93</v>
      </c>
      <c r="W449" s="13">
        <v>5</v>
      </c>
      <c r="X449" s="122">
        <f t="shared" si="60"/>
        <v>65.8</v>
      </c>
      <c r="Y449" s="111">
        <v>7.2999999999999995E-2</v>
      </c>
      <c r="Z449">
        <v>0.65800000000000003</v>
      </c>
      <c r="AA449">
        <v>7.5990752972258921E-2</v>
      </c>
      <c r="AB449" s="124">
        <v>0.86290000000000011</v>
      </c>
      <c r="AC449" s="124">
        <v>10304.86930365853</v>
      </c>
      <c r="AD449" s="124">
        <v>6875.9568274390267</v>
      </c>
      <c r="AE449" s="124">
        <v>2.3832304878048798</v>
      </c>
      <c r="AF449" s="124">
        <v>2475.6266121951212</v>
      </c>
      <c r="AG449" s="124">
        <v>2.0092666666666661E-2</v>
      </c>
    </row>
    <row r="450" spans="1:33" x14ac:dyDescent="0.35">
      <c r="A450" s="34" t="s">
        <v>93</v>
      </c>
      <c r="B450" s="13">
        <v>4</v>
      </c>
      <c r="C450" s="8" t="s">
        <v>46</v>
      </c>
      <c r="D450" s="14">
        <v>1</v>
      </c>
      <c r="E450" s="118" t="str">
        <f t="shared" si="55"/>
        <v>R74S4</v>
      </c>
      <c r="F450" s="118">
        <f t="shared" ref="F450:F513" si="61">VLOOKUP(E450,$M$2:$Q$271,4,FALSE)</f>
        <v>3030</v>
      </c>
      <c r="G450" s="118">
        <f t="shared" ref="G450:G513" si="62">VLOOKUP(E450,$M$2:$Q$271,5,FALSE)</f>
        <v>3085</v>
      </c>
      <c r="H450" s="111">
        <f t="shared" si="56"/>
        <v>5.6000000000000001E-2</v>
      </c>
      <c r="I450" s="118">
        <f t="shared" si="57"/>
        <v>0.66300000000000003</v>
      </c>
      <c r="J450" s="118">
        <f t="shared" si="58"/>
        <v>6.5999499624718544E-2</v>
      </c>
      <c r="K450" s="122">
        <f t="shared" si="59"/>
        <v>39.97</v>
      </c>
      <c r="V450" s="34" t="s">
        <v>93</v>
      </c>
      <c r="W450" s="13">
        <v>4</v>
      </c>
      <c r="X450" s="122">
        <f t="shared" si="60"/>
        <v>66.3</v>
      </c>
      <c r="Y450" s="111">
        <v>5.6000000000000001E-2</v>
      </c>
      <c r="Z450">
        <v>0.66300000000000003</v>
      </c>
      <c r="AA450">
        <v>6.5999499624718544E-2</v>
      </c>
      <c r="AB450" s="124">
        <v>0.82218780487804877</v>
      </c>
      <c r="AC450" s="124">
        <v>10513.836197790049</v>
      </c>
      <c r="AD450" s="124">
        <v>6945.8105193370184</v>
      </c>
      <c r="AE450" s="124">
        <v>3.3990767955801102</v>
      </c>
      <c r="AF450" s="124">
        <v>2809.485988950275</v>
      </c>
      <c r="AG450" s="124">
        <v>1.085263414634146E-2</v>
      </c>
    </row>
    <row r="451" spans="1:33" x14ac:dyDescent="0.35">
      <c r="A451" s="34" t="s">
        <v>93</v>
      </c>
      <c r="B451" s="13">
        <v>4</v>
      </c>
      <c r="C451" s="8" t="s">
        <v>46</v>
      </c>
      <c r="D451" s="14">
        <v>2</v>
      </c>
      <c r="E451" s="118" t="str">
        <f t="shared" ref="E451:E514" si="63">CONCATENATE("R",RIGHT(A451,2),"S",B451)</f>
        <v>R74S4</v>
      </c>
      <c r="F451" s="118">
        <f t="shared" si="61"/>
        <v>3030</v>
      </c>
      <c r="G451" s="118">
        <f t="shared" si="62"/>
        <v>3085</v>
      </c>
      <c r="H451" s="111">
        <f t="shared" ref="H451:H514" si="64">VLOOKUP(E451,$M$2:$T$271,6,FALSE)</f>
        <v>5.6000000000000001E-2</v>
      </c>
      <c r="I451" s="118">
        <f t="shared" ref="I451:I514" si="65">VLOOKUP(E451,$M$2:$T$271,7,FALSE)</f>
        <v>0.66300000000000003</v>
      </c>
      <c r="J451" s="118">
        <f t="shared" ref="J451:J514" si="66">VLOOKUP(E451,$M$2:$T$271,8,FALSE)</f>
        <v>6.5999499624718544E-2</v>
      </c>
      <c r="K451" s="122">
        <f t="shared" ref="K451:K514" si="67">VLOOKUP(E451,$M$2:$U$271,9,FALSE)</f>
        <v>39.97</v>
      </c>
      <c r="V451" s="34" t="s">
        <v>93</v>
      </c>
      <c r="W451" s="13">
        <v>4</v>
      </c>
      <c r="X451" s="122">
        <f t="shared" ref="X451:X514" si="68">Z451*100</f>
        <v>66.3</v>
      </c>
      <c r="Y451" s="111">
        <v>5.6000000000000001E-2</v>
      </c>
      <c r="Z451">
        <v>0.66300000000000003</v>
      </c>
      <c r="AA451">
        <v>6.5999499624718544E-2</v>
      </c>
      <c r="AB451" s="124">
        <v>0.82218780487804877</v>
      </c>
      <c r="AC451" s="124">
        <v>10513.836197790049</v>
      </c>
      <c r="AD451" s="124">
        <v>6945.8105193370184</v>
      </c>
      <c r="AE451" s="124">
        <v>3.3990767955801102</v>
      </c>
      <c r="AF451" s="124">
        <v>2809.485988950275</v>
      </c>
      <c r="AG451" s="124">
        <v>1.085263414634146E-2</v>
      </c>
    </row>
    <row r="452" spans="1:33" x14ac:dyDescent="0.35">
      <c r="A452" s="34" t="s">
        <v>93</v>
      </c>
      <c r="B452" s="13">
        <v>4</v>
      </c>
      <c r="C452" s="8" t="s">
        <v>46</v>
      </c>
      <c r="D452" s="14">
        <v>3</v>
      </c>
      <c r="E452" s="118" t="str">
        <f t="shared" si="63"/>
        <v>R74S4</v>
      </c>
      <c r="F452" s="118">
        <f t="shared" si="61"/>
        <v>3030</v>
      </c>
      <c r="G452" s="118">
        <f t="shared" si="62"/>
        <v>3085</v>
      </c>
      <c r="H452" s="111">
        <f t="shared" si="64"/>
        <v>5.6000000000000001E-2</v>
      </c>
      <c r="I452" s="118">
        <f t="shared" si="65"/>
        <v>0.66300000000000003</v>
      </c>
      <c r="J452" s="118">
        <f t="shared" si="66"/>
        <v>6.5999499624718544E-2</v>
      </c>
      <c r="K452" s="122">
        <f t="shared" si="67"/>
        <v>39.97</v>
      </c>
      <c r="V452" s="34" t="s">
        <v>93</v>
      </c>
      <c r="W452" s="13">
        <v>4</v>
      </c>
      <c r="X452" s="122">
        <f t="shared" si="68"/>
        <v>66.3</v>
      </c>
      <c r="Y452" s="111">
        <v>5.6000000000000001E-2</v>
      </c>
      <c r="Z452">
        <v>0.66300000000000003</v>
      </c>
      <c r="AA452">
        <v>6.5999499624718544E-2</v>
      </c>
      <c r="AB452" s="124">
        <v>0.82218780487804877</v>
      </c>
      <c r="AC452" s="124">
        <v>10513.836197790049</v>
      </c>
      <c r="AD452" s="124">
        <v>6945.8105193370184</v>
      </c>
      <c r="AE452" s="124">
        <v>3.3990767955801102</v>
      </c>
      <c r="AF452" s="124">
        <v>2809.485988950275</v>
      </c>
      <c r="AG452" s="124">
        <v>1.085263414634146E-2</v>
      </c>
    </row>
    <row r="453" spans="1:33" x14ac:dyDescent="0.35">
      <c r="A453" s="34" t="s">
        <v>93</v>
      </c>
      <c r="B453" s="13">
        <v>4</v>
      </c>
      <c r="C453" s="8" t="s">
        <v>46</v>
      </c>
      <c r="D453" s="14">
        <v>4</v>
      </c>
      <c r="E453" s="118" t="str">
        <f t="shared" si="63"/>
        <v>R74S4</v>
      </c>
      <c r="F453" s="118">
        <f t="shared" si="61"/>
        <v>3030</v>
      </c>
      <c r="G453" s="118">
        <f t="shared" si="62"/>
        <v>3085</v>
      </c>
      <c r="H453" s="111">
        <f t="shared" si="64"/>
        <v>5.6000000000000001E-2</v>
      </c>
      <c r="I453" s="118">
        <f t="shared" si="65"/>
        <v>0.66300000000000003</v>
      </c>
      <c r="J453" s="118">
        <f t="shared" si="66"/>
        <v>6.5999499624718544E-2</v>
      </c>
      <c r="K453" s="122">
        <f t="shared" si="67"/>
        <v>39.97</v>
      </c>
      <c r="V453" s="34" t="s">
        <v>93</v>
      </c>
      <c r="W453" s="13">
        <v>4</v>
      </c>
      <c r="X453" s="122">
        <f t="shared" si="68"/>
        <v>66.3</v>
      </c>
      <c r="Y453" s="111">
        <v>5.6000000000000001E-2</v>
      </c>
      <c r="Z453">
        <v>0.66300000000000003</v>
      </c>
      <c r="AA453">
        <v>6.5999499624718544E-2</v>
      </c>
      <c r="AB453" s="124">
        <v>0.82218780487804877</v>
      </c>
      <c r="AC453" s="124">
        <v>10513.836197790049</v>
      </c>
      <c r="AD453" s="124">
        <v>6945.8105193370184</v>
      </c>
      <c r="AE453" s="124">
        <v>3.3990767955801102</v>
      </c>
      <c r="AF453" s="124">
        <v>2809.485988950275</v>
      </c>
      <c r="AG453" s="124">
        <v>1.085263414634146E-2</v>
      </c>
    </row>
    <row r="454" spans="1:33" x14ac:dyDescent="0.35">
      <c r="A454" s="34" t="s">
        <v>93</v>
      </c>
      <c r="B454" s="13">
        <v>3</v>
      </c>
      <c r="C454" s="8" t="s">
        <v>46</v>
      </c>
      <c r="D454" s="14">
        <v>1</v>
      </c>
      <c r="E454" s="118" t="str">
        <f t="shared" si="63"/>
        <v>R74S3</v>
      </c>
      <c r="F454" s="118">
        <f t="shared" si="61"/>
        <v>3085</v>
      </c>
      <c r="G454" s="118">
        <f t="shared" si="62"/>
        <v>3140</v>
      </c>
      <c r="H454" s="111">
        <f t="shared" si="64"/>
        <v>6.2E-2</v>
      </c>
      <c r="I454" s="118">
        <f t="shared" si="65"/>
        <v>0.51700000000000002</v>
      </c>
      <c r="J454" s="118">
        <f t="shared" si="66"/>
        <v>9.3513278188942103E-2</v>
      </c>
      <c r="K454" s="122">
        <f t="shared" si="67"/>
        <v>22.97</v>
      </c>
      <c r="V454" s="34" t="s">
        <v>93</v>
      </c>
      <c r="W454" s="13">
        <v>3</v>
      </c>
      <c r="X454" s="122">
        <f t="shared" si="68"/>
        <v>51.7</v>
      </c>
      <c r="Y454" s="111">
        <v>6.2E-2</v>
      </c>
      <c r="Z454">
        <v>0.51700000000000002</v>
      </c>
      <c r="AA454">
        <v>9.3513278188942103E-2</v>
      </c>
      <c r="AB454" s="124">
        <v>0.83794999999999997</v>
      </c>
      <c r="AC454" s="124">
        <v>10723.600116111111</v>
      </c>
      <c r="AD454" s="124">
        <v>7212.5184772222183</v>
      </c>
      <c r="AE454" s="124">
        <v>3.634940555555557</v>
      </c>
      <c r="AF454" s="124">
        <v>2935.923110555555</v>
      </c>
      <c r="AG454" s="124">
        <v>9.8104999999999998E-3</v>
      </c>
    </row>
    <row r="455" spans="1:33" x14ac:dyDescent="0.35">
      <c r="A455" s="34" t="s">
        <v>93</v>
      </c>
      <c r="B455" s="13">
        <v>3</v>
      </c>
      <c r="C455" s="8" t="s">
        <v>46</v>
      </c>
      <c r="D455" s="14">
        <v>2</v>
      </c>
      <c r="E455" s="118" t="str">
        <f t="shared" si="63"/>
        <v>R74S3</v>
      </c>
      <c r="F455" s="118">
        <f t="shared" si="61"/>
        <v>3085</v>
      </c>
      <c r="G455" s="118">
        <f t="shared" si="62"/>
        <v>3140</v>
      </c>
      <c r="H455" s="111">
        <f t="shared" si="64"/>
        <v>6.2E-2</v>
      </c>
      <c r="I455" s="118">
        <f t="shared" si="65"/>
        <v>0.51700000000000002</v>
      </c>
      <c r="J455" s="118">
        <f t="shared" si="66"/>
        <v>9.3513278188942103E-2</v>
      </c>
      <c r="K455" s="122">
        <f t="shared" si="67"/>
        <v>22.97</v>
      </c>
      <c r="V455" s="34" t="s">
        <v>93</v>
      </c>
      <c r="W455" s="13">
        <v>3</v>
      </c>
      <c r="X455" s="122">
        <f t="shared" si="68"/>
        <v>51.7</v>
      </c>
      <c r="Y455" s="111">
        <v>6.2E-2</v>
      </c>
      <c r="Z455">
        <v>0.51700000000000002</v>
      </c>
      <c r="AA455">
        <v>9.3513278188942103E-2</v>
      </c>
      <c r="AB455" s="124">
        <v>0.83794999999999997</v>
      </c>
      <c r="AC455" s="124">
        <v>10723.600116111111</v>
      </c>
      <c r="AD455" s="124">
        <v>7212.5184772222183</v>
      </c>
      <c r="AE455" s="124">
        <v>3.634940555555557</v>
      </c>
      <c r="AF455" s="124">
        <v>2935.923110555555</v>
      </c>
      <c r="AG455" s="124">
        <v>9.8104999999999998E-3</v>
      </c>
    </row>
    <row r="456" spans="1:33" x14ac:dyDescent="0.35">
      <c r="A456" s="34" t="s">
        <v>93</v>
      </c>
      <c r="B456" s="13">
        <v>3</v>
      </c>
      <c r="C456" s="8" t="s">
        <v>46</v>
      </c>
      <c r="D456" s="14">
        <v>3</v>
      </c>
      <c r="E456" s="118" t="str">
        <f t="shared" si="63"/>
        <v>R74S3</v>
      </c>
      <c r="F456" s="118">
        <f t="shared" si="61"/>
        <v>3085</v>
      </c>
      <c r="G456" s="118">
        <f t="shared" si="62"/>
        <v>3140</v>
      </c>
      <c r="H456" s="111">
        <f t="shared" si="64"/>
        <v>6.2E-2</v>
      </c>
      <c r="I456" s="118">
        <f t="shared" si="65"/>
        <v>0.51700000000000002</v>
      </c>
      <c r="J456" s="118">
        <f t="shared" si="66"/>
        <v>9.3513278188942103E-2</v>
      </c>
      <c r="K456" s="122">
        <f t="shared" si="67"/>
        <v>22.97</v>
      </c>
      <c r="V456" s="34" t="s">
        <v>93</v>
      </c>
      <c r="W456" s="13">
        <v>3</v>
      </c>
      <c r="X456" s="122">
        <f t="shared" si="68"/>
        <v>51.7</v>
      </c>
      <c r="Y456" s="111">
        <v>6.2E-2</v>
      </c>
      <c r="Z456">
        <v>0.51700000000000002</v>
      </c>
      <c r="AA456">
        <v>9.3513278188942103E-2</v>
      </c>
      <c r="AB456" s="124">
        <v>0.83794999999999997</v>
      </c>
      <c r="AC456" s="124">
        <v>10723.600116111111</v>
      </c>
      <c r="AD456" s="124">
        <v>7212.5184772222183</v>
      </c>
      <c r="AE456" s="124">
        <v>3.634940555555557</v>
      </c>
      <c r="AF456" s="124">
        <v>2935.923110555555</v>
      </c>
      <c r="AG456" s="124">
        <v>9.8104999999999998E-3</v>
      </c>
    </row>
    <row r="457" spans="1:33" x14ac:dyDescent="0.35">
      <c r="A457" s="34" t="s">
        <v>93</v>
      </c>
      <c r="B457" s="13">
        <v>3</v>
      </c>
      <c r="C457" s="8" t="s">
        <v>46</v>
      </c>
      <c r="D457" s="14">
        <v>4</v>
      </c>
      <c r="E457" s="118" t="str">
        <f t="shared" si="63"/>
        <v>R74S3</v>
      </c>
      <c r="F457" s="118">
        <f t="shared" si="61"/>
        <v>3085</v>
      </c>
      <c r="G457" s="118">
        <f t="shared" si="62"/>
        <v>3140</v>
      </c>
      <c r="H457" s="111">
        <f t="shared" si="64"/>
        <v>6.2E-2</v>
      </c>
      <c r="I457" s="118">
        <f t="shared" si="65"/>
        <v>0.51700000000000002</v>
      </c>
      <c r="J457" s="118">
        <f t="shared" si="66"/>
        <v>9.3513278188942103E-2</v>
      </c>
      <c r="K457" s="122">
        <f t="shared" si="67"/>
        <v>22.97</v>
      </c>
      <c r="V457" s="34" t="s">
        <v>93</v>
      </c>
      <c r="W457" s="13">
        <v>3</v>
      </c>
      <c r="X457" s="122">
        <f t="shared" si="68"/>
        <v>51.7</v>
      </c>
      <c r="Y457" s="111">
        <v>6.2E-2</v>
      </c>
      <c r="Z457">
        <v>0.51700000000000002</v>
      </c>
      <c r="AA457">
        <v>9.3513278188942103E-2</v>
      </c>
      <c r="AB457" s="124">
        <v>0.83794999999999997</v>
      </c>
      <c r="AC457" s="124">
        <v>10723.600116111111</v>
      </c>
      <c r="AD457" s="124">
        <v>7212.5184772222183</v>
      </c>
      <c r="AE457" s="124">
        <v>3.634940555555557</v>
      </c>
      <c r="AF457" s="124">
        <v>2935.923110555555</v>
      </c>
      <c r="AG457" s="124">
        <v>9.8104999999999998E-3</v>
      </c>
    </row>
    <row r="458" spans="1:33" x14ac:dyDescent="0.35">
      <c r="A458" s="34" t="s">
        <v>93</v>
      </c>
      <c r="B458" s="13">
        <v>2</v>
      </c>
      <c r="C458" s="8" t="s">
        <v>45</v>
      </c>
      <c r="D458" s="14">
        <v>1</v>
      </c>
      <c r="E458" s="118" t="str">
        <f t="shared" si="63"/>
        <v>R74S2</v>
      </c>
      <c r="F458" s="118">
        <f t="shared" si="61"/>
        <v>3200</v>
      </c>
      <c r="G458" s="118">
        <f t="shared" si="62"/>
        <v>3270</v>
      </c>
      <c r="H458" s="111">
        <f t="shared" si="64"/>
        <v>0.126</v>
      </c>
      <c r="I458" s="118">
        <f t="shared" si="65"/>
        <v>0.44400000000000001</v>
      </c>
      <c r="J458" s="118">
        <f t="shared" si="66"/>
        <v>0.20605236314178849</v>
      </c>
      <c r="K458" s="122">
        <f t="shared" si="67"/>
        <v>29.41</v>
      </c>
      <c r="V458" s="34" t="s">
        <v>93</v>
      </c>
      <c r="W458" s="13">
        <v>2</v>
      </c>
      <c r="X458" s="122">
        <f t="shared" si="68"/>
        <v>44.4</v>
      </c>
      <c r="Y458" s="111">
        <v>0.126</v>
      </c>
      <c r="Z458">
        <v>0.44400000000000001</v>
      </c>
      <c r="AA458">
        <v>0.20605236314178849</v>
      </c>
      <c r="AB458" s="124">
        <v>0.39019999999999999</v>
      </c>
      <c r="AC458" s="124"/>
      <c r="AD458" s="124"/>
      <c r="AE458" s="124"/>
      <c r="AF458" s="124">
        <v>2322.9074439130441</v>
      </c>
      <c r="AG458" s="124">
        <v>7.3552999999999993E-2</v>
      </c>
    </row>
    <row r="459" spans="1:33" x14ac:dyDescent="0.35">
      <c r="A459" s="34" t="s">
        <v>93</v>
      </c>
      <c r="B459" s="13">
        <v>2</v>
      </c>
      <c r="C459" s="8" t="s">
        <v>45</v>
      </c>
      <c r="D459" s="14">
        <v>2</v>
      </c>
      <c r="E459" s="118" t="str">
        <f t="shared" si="63"/>
        <v>R74S2</v>
      </c>
      <c r="F459" s="118">
        <f t="shared" si="61"/>
        <v>3200</v>
      </c>
      <c r="G459" s="118">
        <f t="shared" si="62"/>
        <v>3270</v>
      </c>
      <c r="H459" s="111">
        <f t="shared" si="64"/>
        <v>0.126</v>
      </c>
      <c r="I459" s="118">
        <f t="shared" si="65"/>
        <v>0.44400000000000001</v>
      </c>
      <c r="J459" s="118">
        <f t="shared" si="66"/>
        <v>0.20605236314178849</v>
      </c>
      <c r="K459" s="122">
        <f t="shared" si="67"/>
        <v>29.41</v>
      </c>
      <c r="V459" s="34" t="s">
        <v>93</v>
      </c>
      <c r="W459" s="13">
        <v>2</v>
      </c>
      <c r="X459" s="122">
        <f t="shared" si="68"/>
        <v>44.4</v>
      </c>
      <c r="Y459" s="111">
        <v>0.126</v>
      </c>
      <c r="Z459">
        <v>0.44400000000000001</v>
      </c>
      <c r="AA459">
        <v>0.20605236314178849</v>
      </c>
      <c r="AB459" s="124">
        <v>0.39019999999999999</v>
      </c>
      <c r="AC459" s="124"/>
      <c r="AD459" s="124"/>
      <c r="AE459" s="124"/>
      <c r="AF459" s="124">
        <v>2322.9074439130441</v>
      </c>
      <c r="AG459" s="124">
        <v>7.3552999999999993E-2</v>
      </c>
    </row>
    <row r="460" spans="1:33" x14ac:dyDescent="0.35">
      <c r="A460" s="34" t="s">
        <v>93</v>
      </c>
      <c r="B460" s="13">
        <v>2</v>
      </c>
      <c r="C460" s="8" t="s">
        <v>45</v>
      </c>
      <c r="D460" s="14">
        <v>3</v>
      </c>
      <c r="E460" s="118" t="str">
        <f t="shared" si="63"/>
        <v>R74S2</v>
      </c>
      <c r="F460" s="118">
        <f t="shared" si="61"/>
        <v>3200</v>
      </c>
      <c r="G460" s="118">
        <f t="shared" si="62"/>
        <v>3270</v>
      </c>
      <c r="H460" s="111">
        <f t="shared" si="64"/>
        <v>0.126</v>
      </c>
      <c r="I460" s="118">
        <f t="shared" si="65"/>
        <v>0.44400000000000001</v>
      </c>
      <c r="J460" s="118">
        <f t="shared" si="66"/>
        <v>0.20605236314178849</v>
      </c>
      <c r="K460" s="122">
        <f t="shared" si="67"/>
        <v>29.41</v>
      </c>
      <c r="V460" s="34" t="s">
        <v>93</v>
      </c>
      <c r="W460" s="13">
        <v>2</v>
      </c>
      <c r="X460" s="122">
        <f t="shared" si="68"/>
        <v>44.4</v>
      </c>
      <c r="Y460" s="111">
        <v>0.126</v>
      </c>
      <c r="Z460">
        <v>0.44400000000000001</v>
      </c>
      <c r="AA460">
        <v>0.20605236314178849</v>
      </c>
      <c r="AB460" s="124">
        <v>0.39019999999999999</v>
      </c>
      <c r="AC460" s="124"/>
      <c r="AD460" s="124"/>
      <c r="AE460" s="124"/>
      <c r="AF460" s="124">
        <v>2322.9074439130441</v>
      </c>
      <c r="AG460" s="124">
        <v>7.3552999999999993E-2</v>
      </c>
    </row>
    <row r="461" spans="1:33" x14ac:dyDescent="0.35">
      <c r="A461" s="34" t="s">
        <v>93</v>
      </c>
      <c r="B461" s="13">
        <v>2</v>
      </c>
      <c r="C461" s="8" t="s">
        <v>45</v>
      </c>
      <c r="D461" s="14">
        <v>4</v>
      </c>
      <c r="E461" s="118" t="str">
        <f t="shared" si="63"/>
        <v>R74S2</v>
      </c>
      <c r="F461" s="118">
        <f t="shared" si="61"/>
        <v>3200</v>
      </c>
      <c r="G461" s="118">
        <f t="shared" si="62"/>
        <v>3270</v>
      </c>
      <c r="H461" s="111">
        <f t="shared" si="64"/>
        <v>0.126</v>
      </c>
      <c r="I461" s="118">
        <f t="shared" si="65"/>
        <v>0.44400000000000001</v>
      </c>
      <c r="J461" s="118">
        <f t="shared" si="66"/>
        <v>0.20605236314178849</v>
      </c>
      <c r="K461" s="122">
        <f t="shared" si="67"/>
        <v>29.41</v>
      </c>
      <c r="V461" s="34" t="s">
        <v>93</v>
      </c>
      <c r="W461" s="13">
        <v>2</v>
      </c>
      <c r="X461" s="122">
        <f t="shared" si="68"/>
        <v>44.4</v>
      </c>
      <c r="Y461" s="111">
        <v>0.126</v>
      </c>
      <c r="Z461">
        <v>0.44400000000000001</v>
      </c>
      <c r="AA461">
        <v>0.20605236314178849</v>
      </c>
      <c r="AB461" s="124">
        <v>0.39019999999999999</v>
      </c>
      <c r="AC461" s="124"/>
      <c r="AD461" s="124"/>
      <c r="AE461" s="124"/>
      <c r="AF461" s="124">
        <v>2322.9074439130441</v>
      </c>
      <c r="AG461" s="124">
        <v>7.3552999999999993E-2</v>
      </c>
    </row>
    <row r="462" spans="1:33" x14ac:dyDescent="0.35">
      <c r="A462" s="34" t="s">
        <v>93</v>
      </c>
      <c r="B462" s="13">
        <v>1</v>
      </c>
      <c r="C462" s="8" t="s">
        <v>45</v>
      </c>
      <c r="D462" s="14">
        <v>1</v>
      </c>
      <c r="E462" s="118" t="str">
        <f t="shared" si="63"/>
        <v>R74S1</v>
      </c>
      <c r="F462" s="118">
        <f t="shared" si="61"/>
        <v>3290</v>
      </c>
      <c r="G462" s="118">
        <f t="shared" si="62"/>
        <v>3350</v>
      </c>
      <c r="H462" s="111">
        <f t="shared" si="64"/>
        <v>0.127</v>
      </c>
      <c r="I462" s="118">
        <f t="shared" si="65"/>
        <v>0.441</v>
      </c>
      <c r="J462" s="118">
        <f t="shared" si="66"/>
        <v>0.2092490118577075</v>
      </c>
      <c r="K462" s="122">
        <f t="shared" si="67"/>
        <v>25.3</v>
      </c>
      <c r="V462" s="34" t="s">
        <v>93</v>
      </c>
      <c r="W462" s="13">
        <v>1</v>
      </c>
      <c r="X462" s="122">
        <f t="shared" si="68"/>
        <v>44.1</v>
      </c>
      <c r="Y462" s="111">
        <v>0.127</v>
      </c>
      <c r="Z462">
        <v>0.441</v>
      </c>
      <c r="AA462">
        <v>0.2092490118577075</v>
      </c>
      <c r="AB462" s="124">
        <v>0.34776666666666672</v>
      </c>
      <c r="AC462" s="124">
        <v>11570.24426243655</v>
      </c>
      <c r="AD462" s="124">
        <v>7247.7145441624416</v>
      </c>
      <c r="AE462" s="124">
        <v>5.5965624365482247</v>
      </c>
      <c r="AF462" s="124">
        <v>2538.034918781726</v>
      </c>
      <c r="AG462" s="124">
        <v>5.7586666666666647E-2</v>
      </c>
    </row>
    <row r="463" spans="1:33" x14ac:dyDescent="0.35">
      <c r="A463" s="34" t="s">
        <v>93</v>
      </c>
      <c r="B463" s="13">
        <v>1</v>
      </c>
      <c r="C463" s="8" t="s">
        <v>45</v>
      </c>
      <c r="D463" s="14">
        <v>2</v>
      </c>
      <c r="E463" s="118" t="str">
        <f t="shared" si="63"/>
        <v>R74S1</v>
      </c>
      <c r="F463" s="118">
        <f t="shared" si="61"/>
        <v>3290</v>
      </c>
      <c r="G463" s="118">
        <f t="shared" si="62"/>
        <v>3350</v>
      </c>
      <c r="H463" s="111">
        <f t="shared" si="64"/>
        <v>0.127</v>
      </c>
      <c r="I463" s="118">
        <f t="shared" si="65"/>
        <v>0.441</v>
      </c>
      <c r="J463" s="118">
        <f t="shared" si="66"/>
        <v>0.2092490118577075</v>
      </c>
      <c r="K463" s="122">
        <f t="shared" si="67"/>
        <v>25.3</v>
      </c>
      <c r="V463" s="34" t="s">
        <v>93</v>
      </c>
      <c r="W463" s="13">
        <v>1</v>
      </c>
      <c r="X463" s="122">
        <f t="shared" si="68"/>
        <v>44.1</v>
      </c>
      <c r="Y463" s="111">
        <v>0.127</v>
      </c>
      <c r="Z463">
        <v>0.441</v>
      </c>
      <c r="AA463">
        <v>0.2092490118577075</v>
      </c>
      <c r="AB463" s="124">
        <v>0.34776666666666672</v>
      </c>
      <c r="AC463" s="124">
        <v>11570.24426243655</v>
      </c>
      <c r="AD463" s="124">
        <v>7247.7145441624416</v>
      </c>
      <c r="AE463" s="124">
        <v>5.5965624365482247</v>
      </c>
      <c r="AF463" s="124">
        <v>2538.034918781726</v>
      </c>
      <c r="AG463" s="124">
        <v>5.7586666666666647E-2</v>
      </c>
    </row>
    <row r="464" spans="1:33" x14ac:dyDescent="0.35">
      <c r="A464" s="34" t="s">
        <v>93</v>
      </c>
      <c r="B464" s="13">
        <v>1</v>
      </c>
      <c r="C464" s="8" t="s">
        <v>45</v>
      </c>
      <c r="D464" s="14">
        <v>3</v>
      </c>
      <c r="E464" s="118" t="str">
        <f t="shared" si="63"/>
        <v>R74S1</v>
      </c>
      <c r="F464" s="118">
        <f t="shared" si="61"/>
        <v>3290</v>
      </c>
      <c r="G464" s="118">
        <f t="shared" si="62"/>
        <v>3350</v>
      </c>
      <c r="H464" s="111">
        <f t="shared" si="64"/>
        <v>0.127</v>
      </c>
      <c r="I464" s="118">
        <f t="shared" si="65"/>
        <v>0.441</v>
      </c>
      <c r="J464" s="118">
        <f t="shared" si="66"/>
        <v>0.2092490118577075</v>
      </c>
      <c r="K464" s="122">
        <f t="shared" si="67"/>
        <v>25.3</v>
      </c>
      <c r="V464" s="34" t="s">
        <v>93</v>
      </c>
      <c r="W464" s="13">
        <v>1</v>
      </c>
      <c r="X464" s="122">
        <f t="shared" si="68"/>
        <v>44.1</v>
      </c>
      <c r="Y464" s="111">
        <v>0.127</v>
      </c>
      <c r="Z464">
        <v>0.441</v>
      </c>
      <c r="AA464">
        <v>0.2092490118577075</v>
      </c>
      <c r="AB464" s="124">
        <v>0.34776666666666672</v>
      </c>
      <c r="AC464" s="124">
        <v>11570.24426243655</v>
      </c>
      <c r="AD464" s="124">
        <v>7247.7145441624416</v>
      </c>
      <c r="AE464" s="124">
        <v>5.5965624365482247</v>
      </c>
      <c r="AF464" s="124">
        <v>2538.034918781726</v>
      </c>
      <c r="AG464" s="124">
        <v>5.7586666666666647E-2</v>
      </c>
    </row>
    <row r="465" spans="1:33" x14ac:dyDescent="0.35">
      <c r="A465" s="34" t="s">
        <v>93</v>
      </c>
      <c r="B465" s="13">
        <v>1</v>
      </c>
      <c r="C465" s="8" t="s">
        <v>45</v>
      </c>
      <c r="D465" s="14">
        <v>4</v>
      </c>
      <c r="E465" s="118" t="str">
        <f t="shared" si="63"/>
        <v>R74S1</v>
      </c>
      <c r="F465" s="118">
        <f t="shared" si="61"/>
        <v>3290</v>
      </c>
      <c r="G465" s="118">
        <f t="shared" si="62"/>
        <v>3350</v>
      </c>
      <c r="H465" s="111">
        <f t="shared" si="64"/>
        <v>0.127</v>
      </c>
      <c r="I465" s="118">
        <f t="shared" si="65"/>
        <v>0.441</v>
      </c>
      <c r="J465" s="118">
        <f t="shared" si="66"/>
        <v>0.2092490118577075</v>
      </c>
      <c r="K465" s="122">
        <f t="shared" si="67"/>
        <v>25.3</v>
      </c>
      <c r="V465" s="34" t="s">
        <v>93</v>
      </c>
      <c r="W465" s="13">
        <v>1</v>
      </c>
      <c r="X465" s="122">
        <f t="shared" si="68"/>
        <v>44.1</v>
      </c>
      <c r="Y465" s="111">
        <v>0.127</v>
      </c>
      <c r="Z465">
        <v>0.441</v>
      </c>
      <c r="AA465">
        <v>0.2092490118577075</v>
      </c>
      <c r="AB465" s="124">
        <v>0.34776666666666672</v>
      </c>
      <c r="AC465" s="124">
        <v>11570.24426243655</v>
      </c>
      <c r="AD465" s="124">
        <v>7247.7145441624416</v>
      </c>
      <c r="AE465" s="124">
        <v>5.5965624365482247</v>
      </c>
      <c r="AF465" s="124">
        <v>2538.034918781726</v>
      </c>
      <c r="AG465" s="124">
        <v>5.7586666666666647E-2</v>
      </c>
    </row>
    <row r="466" spans="1:33" x14ac:dyDescent="0.35">
      <c r="A466" s="34" t="s">
        <v>93</v>
      </c>
      <c r="B466" s="13">
        <v>1</v>
      </c>
      <c r="C466" s="8" t="s">
        <v>45</v>
      </c>
      <c r="D466" s="14">
        <v>5</v>
      </c>
      <c r="E466" s="118" t="str">
        <f t="shared" si="63"/>
        <v>R74S1</v>
      </c>
      <c r="F466" s="118">
        <f t="shared" si="61"/>
        <v>3290</v>
      </c>
      <c r="G466" s="118">
        <f t="shared" si="62"/>
        <v>3350</v>
      </c>
      <c r="H466" s="111">
        <f t="shared" si="64"/>
        <v>0.127</v>
      </c>
      <c r="I466" s="118">
        <f t="shared" si="65"/>
        <v>0.441</v>
      </c>
      <c r="J466" s="118">
        <f t="shared" si="66"/>
        <v>0.2092490118577075</v>
      </c>
      <c r="K466" s="122">
        <f t="shared" si="67"/>
        <v>25.3</v>
      </c>
      <c r="V466" s="34" t="s">
        <v>93</v>
      </c>
      <c r="W466" s="13">
        <v>1</v>
      </c>
      <c r="X466" s="122">
        <f t="shared" si="68"/>
        <v>44.1</v>
      </c>
      <c r="Y466" s="111">
        <v>0.127</v>
      </c>
      <c r="Z466">
        <v>0.441</v>
      </c>
      <c r="AA466">
        <v>0.2092490118577075</v>
      </c>
      <c r="AB466" s="124">
        <v>0.34776666666666672</v>
      </c>
      <c r="AC466" s="124">
        <v>11570.24426243655</v>
      </c>
      <c r="AD466" s="124">
        <v>7247.7145441624416</v>
      </c>
      <c r="AE466" s="124">
        <v>5.5965624365482247</v>
      </c>
      <c r="AF466" s="124">
        <v>2538.034918781726</v>
      </c>
      <c r="AG466" s="124">
        <v>5.7586666666666647E-2</v>
      </c>
    </row>
    <row r="467" spans="1:33" x14ac:dyDescent="0.35">
      <c r="A467" s="101" t="s">
        <v>179</v>
      </c>
      <c r="B467" s="76">
        <v>6</v>
      </c>
      <c r="C467" s="102" t="s">
        <v>46</v>
      </c>
      <c r="D467" s="76">
        <v>1</v>
      </c>
      <c r="E467" s="118" t="str">
        <f t="shared" si="63"/>
        <v>R54S6</v>
      </c>
      <c r="F467" s="118">
        <f t="shared" si="61"/>
        <v>3024</v>
      </c>
      <c r="G467" s="118">
        <f t="shared" si="62"/>
        <v>3080</v>
      </c>
      <c r="H467" s="111">
        <f t="shared" si="64"/>
        <v>0.1</v>
      </c>
      <c r="I467" s="118">
        <f t="shared" si="65"/>
        <v>0.53200000000000003</v>
      </c>
      <c r="J467" s="118">
        <f t="shared" si="66"/>
        <v>0.12701612903225806</v>
      </c>
      <c r="K467" s="122">
        <f t="shared" si="67"/>
        <v>27.28</v>
      </c>
      <c r="V467" s="101" t="s">
        <v>179</v>
      </c>
      <c r="W467" s="76">
        <v>6</v>
      </c>
      <c r="X467" s="122">
        <f t="shared" si="68"/>
        <v>53.2</v>
      </c>
      <c r="Y467" s="111">
        <v>0.1</v>
      </c>
      <c r="Z467">
        <v>0.53200000000000003</v>
      </c>
      <c r="AA467">
        <v>0.12701612903225806</v>
      </c>
      <c r="AB467" s="124">
        <v>0.69989999999999997</v>
      </c>
      <c r="AC467" s="124">
        <v>10516.389669021741</v>
      </c>
      <c r="AD467" s="124">
        <v>7167.3690679347783</v>
      </c>
      <c r="AE467" s="124">
        <v>2.0147499999999998</v>
      </c>
      <c r="AF467" s="124">
        <v>2201.8738907608699</v>
      </c>
      <c r="AG467" s="124">
        <v>4.0557700000000002E-2</v>
      </c>
    </row>
    <row r="468" spans="1:33" x14ac:dyDescent="0.35">
      <c r="A468" s="101" t="s">
        <v>179</v>
      </c>
      <c r="B468" s="76">
        <v>6</v>
      </c>
      <c r="C468" s="102" t="s">
        <v>46</v>
      </c>
      <c r="D468" s="76">
        <v>2</v>
      </c>
      <c r="E468" s="118" t="str">
        <f t="shared" si="63"/>
        <v>R54S6</v>
      </c>
      <c r="F468" s="118">
        <f t="shared" si="61"/>
        <v>3024</v>
      </c>
      <c r="G468" s="118">
        <f t="shared" si="62"/>
        <v>3080</v>
      </c>
      <c r="H468" s="111">
        <f t="shared" si="64"/>
        <v>0.1</v>
      </c>
      <c r="I468" s="118">
        <f t="shared" si="65"/>
        <v>0.53200000000000003</v>
      </c>
      <c r="J468" s="118">
        <f t="shared" si="66"/>
        <v>0.12701612903225806</v>
      </c>
      <c r="K468" s="122">
        <f t="shared" si="67"/>
        <v>27.28</v>
      </c>
      <c r="V468" s="101" t="s">
        <v>179</v>
      </c>
      <c r="W468" s="76">
        <v>6</v>
      </c>
      <c r="X468" s="122">
        <f t="shared" si="68"/>
        <v>53.2</v>
      </c>
      <c r="Y468" s="111">
        <v>0.1</v>
      </c>
      <c r="Z468">
        <v>0.53200000000000003</v>
      </c>
      <c r="AA468">
        <v>0.12701612903225806</v>
      </c>
      <c r="AB468" s="124">
        <v>0.69989999999999997</v>
      </c>
      <c r="AC468" s="124">
        <v>10516.389669021741</v>
      </c>
      <c r="AD468" s="124">
        <v>7167.3690679347783</v>
      </c>
      <c r="AE468" s="124">
        <v>2.0147499999999998</v>
      </c>
      <c r="AF468" s="124">
        <v>2201.8738907608699</v>
      </c>
      <c r="AG468" s="124">
        <v>4.0557700000000002E-2</v>
      </c>
    </row>
    <row r="469" spans="1:33" x14ac:dyDescent="0.35">
      <c r="A469" s="101" t="s">
        <v>179</v>
      </c>
      <c r="B469" s="76">
        <v>6</v>
      </c>
      <c r="C469" s="102" t="s">
        <v>46</v>
      </c>
      <c r="D469" s="76">
        <v>3</v>
      </c>
      <c r="E469" s="118" t="str">
        <f t="shared" si="63"/>
        <v>R54S6</v>
      </c>
      <c r="F469" s="118">
        <f t="shared" si="61"/>
        <v>3024</v>
      </c>
      <c r="G469" s="118">
        <f t="shared" si="62"/>
        <v>3080</v>
      </c>
      <c r="H469" s="111">
        <f t="shared" si="64"/>
        <v>0.1</v>
      </c>
      <c r="I469" s="118">
        <f t="shared" si="65"/>
        <v>0.53200000000000003</v>
      </c>
      <c r="J469" s="118">
        <f t="shared" si="66"/>
        <v>0.12701612903225806</v>
      </c>
      <c r="K469" s="122">
        <f t="shared" si="67"/>
        <v>27.28</v>
      </c>
      <c r="V469" s="101" t="s">
        <v>179</v>
      </c>
      <c r="W469" s="76">
        <v>6</v>
      </c>
      <c r="X469" s="122">
        <f t="shared" si="68"/>
        <v>53.2</v>
      </c>
      <c r="Y469" s="111">
        <v>0.1</v>
      </c>
      <c r="Z469">
        <v>0.53200000000000003</v>
      </c>
      <c r="AA469">
        <v>0.12701612903225806</v>
      </c>
      <c r="AB469" s="124">
        <v>0.69989999999999997</v>
      </c>
      <c r="AC469" s="124">
        <v>10516.389669021741</v>
      </c>
      <c r="AD469" s="124">
        <v>7167.3690679347783</v>
      </c>
      <c r="AE469" s="124">
        <v>2.0147499999999998</v>
      </c>
      <c r="AF469" s="124">
        <v>2201.8738907608699</v>
      </c>
      <c r="AG469" s="124">
        <v>4.0557700000000002E-2</v>
      </c>
    </row>
    <row r="470" spans="1:33" x14ac:dyDescent="0.35">
      <c r="A470" s="101" t="s">
        <v>179</v>
      </c>
      <c r="B470" s="76">
        <v>5</v>
      </c>
      <c r="C470" s="102" t="s">
        <v>46</v>
      </c>
      <c r="D470" s="76">
        <v>1</v>
      </c>
      <c r="E470" s="118" t="str">
        <f t="shared" si="63"/>
        <v>R54S5</v>
      </c>
      <c r="F470" s="118">
        <f t="shared" si="61"/>
        <v>3090</v>
      </c>
      <c r="G470" s="118">
        <f t="shared" si="62"/>
        <v>3145</v>
      </c>
      <c r="H470" s="111">
        <f t="shared" si="64"/>
        <v>0.13300000000000001</v>
      </c>
      <c r="I470" s="118">
        <f t="shared" si="65"/>
        <v>0.42699999999999999</v>
      </c>
      <c r="J470" s="118">
        <f t="shared" si="66"/>
        <v>0.19290921139827702</v>
      </c>
      <c r="K470" s="122">
        <f t="shared" si="67"/>
        <v>15.09</v>
      </c>
      <c r="V470" s="101" t="s">
        <v>179</v>
      </c>
      <c r="W470" s="76">
        <v>5</v>
      </c>
      <c r="X470" s="122">
        <f t="shared" si="68"/>
        <v>42.699999999999996</v>
      </c>
      <c r="Y470" s="111">
        <v>0.13300000000000001</v>
      </c>
      <c r="Z470">
        <v>0.42699999999999999</v>
      </c>
      <c r="AA470">
        <v>0.19290921139827702</v>
      </c>
      <c r="AB470" s="124"/>
      <c r="AC470" s="124">
        <v>10776.50557845305</v>
      </c>
      <c r="AD470" s="124">
        <v>7270.4533386740331</v>
      </c>
      <c r="AE470" s="124">
        <v>2.132012154696131</v>
      </c>
      <c r="AF470" s="124">
        <v>2311.217717127071</v>
      </c>
      <c r="AG470" s="124"/>
    </row>
    <row r="471" spans="1:33" x14ac:dyDescent="0.35">
      <c r="A471" s="101" t="s">
        <v>179</v>
      </c>
      <c r="B471" s="76">
        <v>5</v>
      </c>
      <c r="C471" s="102" t="s">
        <v>46</v>
      </c>
      <c r="D471" s="76">
        <v>2</v>
      </c>
      <c r="E471" s="118" t="str">
        <f t="shared" si="63"/>
        <v>R54S5</v>
      </c>
      <c r="F471" s="118">
        <f t="shared" si="61"/>
        <v>3090</v>
      </c>
      <c r="G471" s="118">
        <f t="shared" si="62"/>
        <v>3145</v>
      </c>
      <c r="H471" s="111">
        <f t="shared" si="64"/>
        <v>0.13300000000000001</v>
      </c>
      <c r="I471" s="118">
        <f t="shared" si="65"/>
        <v>0.42699999999999999</v>
      </c>
      <c r="J471" s="118">
        <f t="shared" si="66"/>
        <v>0.19290921139827702</v>
      </c>
      <c r="K471" s="122">
        <f t="shared" si="67"/>
        <v>15.09</v>
      </c>
      <c r="V471" s="101" t="s">
        <v>179</v>
      </c>
      <c r="W471" s="76">
        <v>5</v>
      </c>
      <c r="X471" s="122">
        <f t="shared" si="68"/>
        <v>42.699999999999996</v>
      </c>
      <c r="Y471" s="111">
        <v>0.13300000000000001</v>
      </c>
      <c r="Z471">
        <v>0.42699999999999999</v>
      </c>
      <c r="AA471">
        <v>0.19290921139827702</v>
      </c>
      <c r="AB471" s="124"/>
      <c r="AC471" s="124">
        <v>10776.50557845305</v>
      </c>
      <c r="AD471" s="124">
        <v>7270.4533386740331</v>
      </c>
      <c r="AE471" s="124">
        <v>2.132012154696131</v>
      </c>
      <c r="AF471" s="124">
        <v>2311.217717127071</v>
      </c>
      <c r="AG471" s="124"/>
    </row>
    <row r="472" spans="1:33" x14ac:dyDescent="0.35">
      <c r="A472" s="101" t="s">
        <v>179</v>
      </c>
      <c r="B472" s="76">
        <v>5</v>
      </c>
      <c r="C472" s="102" t="s">
        <v>46</v>
      </c>
      <c r="D472" s="76">
        <v>3</v>
      </c>
      <c r="E472" s="118" t="str">
        <f t="shared" si="63"/>
        <v>R54S5</v>
      </c>
      <c r="F472" s="118">
        <f t="shared" si="61"/>
        <v>3090</v>
      </c>
      <c r="G472" s="118">
        <f t="shared" si="62"/>
        <v>3145</v>
      </c>
      <c r="H472" s="111">
        <f t="shared" si="64"/>
        <v>0.13300000000000001</v>
      </c>
      <c r="I472" s="118">
        <f t="shared" si="65"/>
        <v>0.42699999999999999</v>
      </c>
      <c r="J472" s="118">
        <f t="shared" si="66"/>
        <v>0.19290921139827702</v>
      </c>
      <c r="K472" s="122">
        <f t="shared" si="67"/>
        <v>15.09</v>
      </c>
      <c r="V472" s="101" t="s">
        <v>179</v>
      </c>
      <c r="W472" s="76">
        <v>5</v>
      </c>
      <c r="X472" s="122">
        <f t="shared" si="68"/>
        <v>42.699999999999996</v>
      </c>
      <c r="Y472" s="111">
        <v>0.13300000000000001</v>
      </c>
      <c r="Z472">
        <v>0.42699999999999999</v>
      </c>
      <c r="AA472">
        <v>0.19290921139827702</v>
      </c>
      <c r="AB472" s="124"/>
      <c r="AC472" s="124">
        <v>10776.50557845305</v>
      </c>
      <c r="AD472" s="124">
        <v>7270.4533386740331</v>
      </c>
      <c r="AE472" s="124">
        <v>2.132012154696131</v>
      </c>
      <c r="AF472" s="124">
        <v>2311.217717127071</v>
      </c>
      <c r="AG472" s="124"/>
    </row>
    <row r="473" spans="1:33" x14ac:dyDescent="0.35">
      <c r="A473" s="101" t="s">
        <v>179</v>
      </c>
      <c r="B473" s="76">
        <v>4</v>
      </c>
      <c r="C473" s="102" t="s">
        <v>46</v>
      </c>
      <c r="D473" s="76">
        <v>1</v>
      </c>
      <c r="E473" s="118" t="str">
        <f t="shared" si="63"/>
        <v>R54S4</v>
      </c>
      <c r="F473" s="118">
        <f t="shared" si="61"/>
        <v>3160</v>
      </c>
      <c r="G473" s="118">
        <f t="shared" si="62"/>
        <v>3200</v>
      </c>
      <c r="H473" s="111">
        <f t="shared" si="64"/>
        <v>0.14399999999999999</v>
      </c>
      <c r="I473" s="118">
        <f t="shared" si="65"/>
        <v>0.39800000000000002</v>
      </c>
      <c r="J473" s="118">
        <f t="shared" si="66"/>
        <v>0.21657088122605367</v>
      </c>
      <c r="K473" s="122">
        <f t="shared" si="67"/>
        <v>20.88</v>
      </c>
      <c r="V473" s="101" t="s">
        <v>179</v>
      </c>
      <c r="W473" s="76">
        <v>4</v>
      </c>
      <c r="X473" s="122">
        <f t="shared" si="68"/>
        <v>39.800000000000004</v>
      </c>
      <c r="Y473" s="111">
        <v>0.14399999999999999</v>
      </c>
      <c r="Z473">
        <v>0.39800000000000002</v>
      </c>
      <c r="AA473">
        <v>0.21657088122605367</v>
      </c>
      <c r="AB473" s="124">
        <v>0.37694</v>
      </c>
      <c r="AC473" s="124">
        <v>11036.10796641221</v>
      </c>
      <c r="AD473" s="124">
        <v>7169.9499908397001</v>
      </c>
      <c r="AE473" s="124">
        <v>2.2527694656488539</v>
      </c>
      <c r="AF473" s="124">
        <v>1783.828480916032</v>
      </c>
      <c r="AG473" s="124">
        <v>0.10525756</v>
      </c>
    </row>
    <row r="474" spans="1:33" x14ac:dyDescent="0.35">
      <c r="A474" s="101" t="s">
        <v>179</v>
      </c>
      <c r="B474" s="76">
        <v>4</v>
      </c>
      <c r="C474" s="102" t="s">
        <v>46</v>
      </c>
      <c r="D474" s="76">
        <v>2</v>
      </c>
      <c r="E474" s="118" t="str">
        <f t="shared" si="63"/>
        <v>R54S4</v>
      </c>
      <c r="F474" s="118">
        <f t="shared" si="61"/>
        <v>3160</v>
      </c>
      <c r="G474" s="118">
        <f t="shared" si="62"/>
        <v>3200</v>
      </c>
      <c r="H474" s="111">
        <f t="shared" si="64"/>
        <v>0.14399999999999999</v>
      </c>
      <c r="I474" s="118">
        <f t="shared" si="65"/>
        <v>0.39800000000000002</v>
      </c>
      <c r="J474" s="118">
        <f t="shared" si="66"/>
        <v>0.21657088122605367</v>
      </c>
      <c r="K474" s="122">
        <f t="shared" si="67"/>
        <v>20.88</v>
      </c>
      <c r="V474" s="101" t="s">
        <v>179</v>
      </c>
      <c r="W474" s="76">
        <v>4</v>
      </c>
      <c r="X474" s="122">
        <f t="shared" si="68"/>
        <v>39.800000000000004</v>
      </c>
      <c r="Y474" s="111">
        <v>0.14399999999999999</v>
      </c>
      <c r="Z474">
        <v>0.39800000000000002</v>
      </c>
      <c r="AA474">
        <v>0.21657088122605367</v>
      </c>
      <c r="AB474" s="124">
        <v>0.37694</v>
      </c>
      <c r="AC474" s="124">
        <v>11036.10796641221</v>
      </c>
      <c r="AD474" s="124">
        <v>7169.9499908397001</v>
      </c>
      <c r="AE474" s="124">
        <v>2.2527694656488539</v>
      </c>
      <c r="AF474" s="124">
        <v>1783.828480916032</v>
      </c>
      <c r="AG474" s="124">
        <v>0.10525756</v>
      </c>
    </row>
    <row r="475" spans="1:33" x14ac:dyDescent="0.35">
      <c r="A475" s="101" t="s">
        <v>179</v>
      </c>
      <c r="B475" s="76">
        <v>4</v>
      </c>
      <c r="C475" s="102" t="s">
        <v>46</v>
      </c>
      <c r="D475" s="76">
        <v>3</v>
      </c>
      <c r="E475" s="118" t="str">
        <f t="shared" si="63"/>
        <v>R54S4</v>
      </c>
      <c r="F475" s="118">
        <f t="shared" si="61"/>
        <v>3160</v>
      </c>
      <c r="G475" s="118">
        <f t="shared" si="62"/>
        <v>3200</v>
      </c>
      <c r="H475" s="111">
        <f t="shared" si="64"/>
        <v>0.14399999999999999</v>
      </c>
      <c r="I475" s="118">
        <f t="shared" si="65"/>
        <v>0.39800000000000002</v>
      </c>
      <c r="J475" s="118">
        <f t="shared" si="66"/>
        <v>0.21657088122605367</v>
      </c>
      <c r="K475" s="122">
        <f t="shared" si="67"/>
        <v>20.88</v>
      </c>
      <c r="V475" s="101" t="s">
        <v>179</v>
      </c>
      <c r="W475" s="76">
        <v>4</v>
      </c>
      <c r="X475" s="122">
        <f t="shared" si="68"/>
        <v>39.800000000000004</v>
      </c>
      <c r="Y475" s="111">
        <v>0.14399999999999999</v>
      </c>
      <c r="Z475">
        <v>0.39800000000000002</v>
      </c>
      <c r="AA475">
        <v>0.21657088122605367</v>
      </c>
      <c r="AB475" s="124">
        <v>0.37694</v>
      </c>
      <c r="AC475" s="124">
        <v>11036.10796641221</v>
      </c>
      <c r="AD475" s="124">
        <v>7169.9499908397001</v>
      </c>
      <c r="AE475" s="124">
        <v>2.2527694656488539</v>
      </c>
      <c r="AF475" s="124">
        <v>1783.828480916032</v>
      </c>
      <c r="AG475" s="124">
        <v>0.10525756</v>
      </c>
    </row>
    <row r="476" spans="1:33" x14ac:dyDescent="0.35">
      <c r="A476" s="101" t="s">
        <v>179</v>
      </c>
      <c r="B476" s="76">
        <v>3</v>
      </c>
      <c r="C476" s="102" t="s">
        <v>45</v>
      </c>
      <c r="D476" s="76">
        <v>1</v>
      </c>
      <c r="E476" s="118" t="str">
        <f t="shared" si="63"/>
        <v>R54S3</v>
      </c>
      <c r="F476" s="118">
        <f t="shared" si="61"/>
        <v>3202</v>
      </c>
      <c r="G476" s="118">
        <f t="shared" si="62"/>
        <v>3240</v>
      </c>
      <c r="H476" s="111">
        <f t="shared" si="64"/>
        <v>0.109</v>
      </c>
      <c r="I476" s="118">
        <f t="shared" si="65"/>
        <v>0.501</v>
      </c>
      <c r="J476" s="118">
        <f t="shared" si="66"/>
        <v>0.16392785571142282</v>
      </c>
      <c r="K476" s="122">
        <f t="shared" si="67"/>
        <v>19.96</v>
      </c>
      <c r="V476" s="101" t="s">
        <v>179</v>
      </c>
      <c r="W476" s="76">
        <v>3</v>
      </c>
      <c r="X476" s="122">
        <f t="shared" si="68"/>
        <v>50.1</v>
      </c>
      <c r="Y476" s="111">
        <v>0.109</v>
      </c>
      <c r="Z476">
        <v>0.501</v>
      </c>
      <c r="AA476">
        <v>0.16392785571142282</v>
      </c>
      <c r="AB476" s="124">
        <v>0.55783749999999999</v>
      </c>
      <c r="AC476" s="124">
        <v>11196.257054838699</v>
      </c>
      <c r="AD476" s="124">
        <v>7319.0611475806454</v>
      </c>
      <c r="AE476" s="124">
        <v>3.8956870967741941</v>
      </c>
      <c r="AF476" s="124">
        <v>2054.2183749999999</v>
      </c>
      <c r="AG476" s="124">
        <v>6.2649700000000003E-2</v>
      </c>
    </row>
    <row r="477" spans="1:33" x14ac:dyDescent="0.35">
      <c r="A477" s="101" t="s">
        <v>179</v>
      </c>
      <c r="B477" s="76">
        <v>3</v>
      </c>
      <c r="C477" s="102" t="s">
        <v>45</v>
      </c>
      <c r="D477" s="76">
        <v>2</v>
      </c>
      <c r="E477" s="118" t="str">
        <f t="shared" si="63"/>
        <v>R54S3</v>
      </c>
      <c r="F477" s="118">
        <f t="shared" si="61"/>
        <v>3202</v>
      </c>
      <c r="G477" s="118">
        <f t="shared" si="62"/>
        <v>3240</v>
      </c>
      <c r="H477" s="111">
        <f t="shared" si="64"/>
        <v>0.109</v>
      </c>
      <c r="I477" s="118">
        <f t="shared" si="65"/>
        <v>0.501</v>
      </c>
      <c r="J477" s="118">
        <f t="shared" si="66"/>
        <v>0.16392785571142282</v>
      </c>
      <c r="K477" s="122">
        <f t="shared" si="67"/>
        <v>19.96</v>
      </c>
      <c r="V477" s="101" t="s">
        <v>179</v>
      </c>
      <c r="W477" s="76">
        <v>3</v>
      </c>
      <c r="X477" s="122">
        <f t="shared" si="68"/>
        <v>50.1</v>
      </c>
      <c r="Y477" s="111">
        <v>0.109</v>
      </c>
      <c r="Z477">
        <v>0.501</v>
      </c>
      <c r="AA477">
        <v>0.16392785571142282</v>
      </c>
      <c r="AB477" s="124">
        <v>0.55783749999999999</v>
      </c>
      <c r="AC477" s="124">
        <v>11196.257054838699</v>
      </c>
      <c r="AD477" s="124">
        <v>7319.0611475806454</v>
      </c>
      <c r="AE477" s="124">
        <v>3.8956870967741941</v>
      </c>
      <c r="AF477" s="124">
        <v>2054.2183749999999</v>
      </c>
      <c r="AG477" s="124">
        <v>6.2649700000000003E-2</v>
      </c>
    </row>
    <row r="478" spans="1:33" x14ac:dyDescent="0.35">
      <c r="A478" s="101" t="s">
        <v>179</v>
      </c>
      <c r="B478" s="76">
        <v>2</v>
      </c>
      <c r="C478" s="102" t="s">
        <v>45</v>
      </c>
      <c r="D478" s="76">
        <v>1</v>
      </c>
      <c r="E478" s="118" t="str">
        <f t="shared" si="63"/>
        <v>R54S2</v>
      </c>
      <c r="F478" s="118">
        <f t="shared" si="61"/>
        <v>3290</v>
      </c>
      <c r="G478" s="118">
        <f t="shared" si="62"/>
        <v>3330</v>
      </c>
      <c r="H478" s="111">
        <f t="shared" si="64"/>
        <v>0.13</v>
      </c>
      <c r="I478" s="118">
        <f t="shared" si="65"/>
        <v>0.433</v>
      </c>
      <c r="J478" s="118">
        <f t="shared" si="66"/>
        <v>0.2134099616858238</v>
      </c>
      <c r="K478" s="122">
        <f t="shared" si="67"/>
        <v>20.88</v>
      </c>
      <c r="V478" s="101" t="s">
        <v>179</v>
      </c>
      <c r="W478" s="76">
        <v>2</v>
      </c>
      <c r="X478" s="122">
        <f t="shared" si="68"/>
        <v>43.3</v>
      </c>
      <c r="Y478" s="111">
        <v>0.13</v>
      </c>
      <c r="Z478">
        <v>0.433</v>
      </c>
      <c r="AA478">
        <v>0.2134099616858238</v>
      </c>
      <c r="AB478" s="124">
        <v>0.63924999999999998</v>
      </c>
      <c r="AC478" s="124">
        <v>11552.783459848481</v>
      </c>
      <c r="AD478" s="124">
        <v>7497.069453787878</v>
      </c>
      <c r="AE478" s="124">
        <v>4.7459030303030314</v>
      </c>
      <c r="AF478" s="124">
        <v>1921.6032621212109</v>
      </c>
      <c r="AG478" s="124">
        <v>6.2212000000000003E-2</v>
      </c>
    </row>
    <row r="479" spans="1:33" x14ac:dyDescent="0.35">
      <c r="A479" s="101" t="s">
        <v>179</v>
      </c>
      <c r="B479" s="76">
        <v>2</v>
      </c>
      <c r="C479" s="102" t="s">
        <v>45</v>
      </c>
      <c r="D479" s="76">
        <v>3</v>
      </c>
      <c r="E479" s="118" t="str">
        <f t="shared" si="63"/>
        <v>R54S2</v>
      </c>
      <c r="F479" s="118">
        <f t="shared" si="61"/>
        <v>3290</v>
      </c>
      <c r="G479" s="118">
        <f t="shared" si="62"/>
        <v>3330</v>
      </c>
      <c r="H479" s="111">
        <f t="shared" si="64"/>
        <v>0.13</v>
      </c>
      <c r="I479" s="118">
        <f t="shared" si="65"/>
        <v>0.433</v>
      </c>
      <c r="J479" s="118">
        <f t="shared" si="66"/>
        <v>0.2134099616858238</v>
      </c>
      <c r="K479" s="122">
        <f t="shared" si="67"/>
        <v>20.88</v>
      </c>
      <c r="V479" s="101" t="s">
        <v>179</v>
      </c>
      <c r="W479" s="76">
        <v>2</v>
      </c>
      <c r="X479" s="122">
        <f t="shared" si="68"/>
        <v>43.3</v>
      </c>
      <c r="Y479" s="111">
        <v>0.13</v>
      </c>
      <c r="Z479">
        <v>0.433</v>
      </c>
      <c r="AA479">
        <v>0.2134099616858238</v>
      </c>
      <c r="AB479" s="124">
        <v>0.63924999999999998</v>
      </c>
      <c r="AC479" s="124">
        <v>11552.783459848481</v>
      </c>
      <c r="AD479" s="124">
        <v>7497.069453787878</v>
      </c>
      <c r="AE479" s="124">
        <v>4.7459030303030314</v>
      </c>
      <c r="AF479" s="124">
        <v>1921.6032621212109</v>
      </c>
      <c r="AG479" s="124">
        <v>6.2212000000000003E-2</v>
      </c>
    </row>
    <row r="480" spans="1:33" x14ac:dyDescent="0.35">
      <c r="A480" s="101" t="s">
        <v>179</v>
      </c>
      <c r="B480" s="76">
        <v>2</v>
      </c>
      <c r="C480" s="102" t="s">
        <v>45</v>
      </c>
      <c r="D480" s="76">
        <v>4</v>
      </c>
      <c r="E480" s="118" t="str">
        <f t="shared" si="63"/>
        <v>R54S2</v>
      </c>
      <c r="F480" s="118">
        <f t="shared" si="61"/>
        <v>3290</v>
      </c>
      <c r="G480" s="118">
        <f t="shared" si="62"/>
        <v>3330</v>
      </c>
      <c r="H480" s="111">
        <f t="shared" si="64"/>
        <v>0.13</v>
      </c>
      <c r="I480" s="118">
        <f t="shared" si="65"/>
        <v>0.433</v>
      </c>
      <c r="J480" s="118">
        <f t="shared" si="66"/>
        <v>0.2134099616858238</v>
      </c>
      <c r="K480" s="122">
        <f t="shared" si="67"/>
        <v>20.88</v>
      </c>
      <c r="V480" s="101" t="s">
        <v>179</v>
      </c>
      <c r="W480" s="76">
        <v>2</v>
      </c>
      <c r="X480" s="122">
        <f t="shared" si="68"/>
        <v>43.3</v>
      </c>
      <c r="Y480" s="111">
        <v>0.13</v>
      </c>
      <c r="Z480">
        <v>0.433</v>
      </c>
      <c r="AA480">
        <v>0.2134099616858238</v>
      </c>
      <c r="AB480" s="124">
        <v>0.63924999999999998</v>
      </c>
      <c r="AC480" s="124">
        <v>11552.783459848481</v>
      </c>
      <c r="AD480" s="124">
        <v>7497.069453787878</v>
      </c>
      <c r="AE480" s="124">
        <v>4.7459030303030314</v>
      </c>
      <c r="AF480" s="124">
        <v>1921.6032621212109</v>
      </c>
      <c r="AG480" s="124">
        <v>6.2212000000000003E-2</v>
      </c>
    </row>
    <row r="481" spans="1:33" x14ac:dyDescent="0.35">
      <c r="A481" s="101" t="s">
        <v>179</v>
      </c>
      <c r="B481" s="76">
        <v>1</v>
      </c>
      <c r="C481" s="102" t="s">
        <v>45</v>
      </c>
      <c r="D481" s="76">
        <v>1</v>
      </c>
      <c r="E481" s="118" t="str">
        <f t="shared" si="63"/>
        <v>R54S1</v>
      </c>
      <c r="F481" s="118">
        <f t="shared" si="61"/>
        <v>3380</v>
      </c>
      <c r="G481" s="118">
        <f t="shared" si="62"/>
        <v>3410</v>
      </c>
      <c r="H481" s="111">
        <f t="shared" si="64"/>
        <v>8.5000000000000006E-2</v>
      </c>
      <c r="I481" s="118">
        <f t="shared" si="65"/>
        <v>0.59799999999999998</v>
      </c>
      <c r="J481" s="118">
        <f t="shared" si="66"/>
        <v>0.11042471042471043</v>
      </c>
      <c r="K481" s="122">
        <f t="shared" si="67"/>
        <v>12.95</v>
      </c>
      <c r="V481" s="101" t="s">
        <v>179</v>
      </c>
      <c r="W481" s="76">
        <v>1</v>
      </c>
      <c r="X481" s="122">
        <f t="shared" si="68"/>
        <v>59.8</v>
      </c>
      <c r="Y481" s="111">
        <v>8.5000000000000006E-2</v>
      </c>
      <c r="Z481">
        <v>0.59799999999999998</v>
      </c>
      <c r="AA481">
        <v>0.11042471042471043</v>
      </c>
      <c r="AB481" s="124"/>
      <c r="AC481" s="124">
        <v>11898.311547959191</v>
      </c>
      <c r="AD481" s="124">
        <v>7609.1480051020426</v>
      </c>
      <c r="AE481" s="124">
        <v>4.4510826530612242</v>
      </c>
      <c r="AF481" s="124">
        <v>2147.5035653061218</v>
      </c>
      <c r="AG481" s="124"/>
    </row>
    <row r="482" spans="1:33" x14ac:dyDescent="0.35">
      <c r="A482" s="101" t="s">
        <v>179</v>
      </c>
      <c r="B482" s="76">
        <v>1</v>
      </c>
      <c r="C482" s="102" t="s">
        <v>45</v>
      </c>
      <c r="D482" s="76">
        <v>2</v>
      </c>
      <c r="E482" s="118" t="str">
        <f t="shared" si="63"/>
        <v>R54S1</v>
      </c>
      <c r="F482" s="118">
        <f t="shared" si="61"/>
        <v>3380</v>
      </c>
      <c r="G482" s="118">
        <f t="shared" si="62"/>
        <v>3410</v>
      </c>
      <c r="H482" s="111">
        <f t="shared" si="64"/>
        <v>8.5000000000000006E-2</v>
      </c>
      <c r="I482" s="118">
        <f t="shared" si="65"/>
        <v>0.59799999999999998</v>
      </c>
      <c r="J482" s="118">
        <f t="shared" si="66"/>
        <v>0.11042471042471043</v>
      </c>
      <c r="K482" s="122">
        <f t="shared" si="67"/>
        <v>12.95</v>
      </c>
      <c r="V482" s="101" t="s">
        <v>179</v>
      </c>
      <c r="W482" s="76">
        <v>1</v>
      </c>
      <c r="X482" s="122">
        <f t="shared" si="68"/>
        <v>59.8</v>
      </c>
      <c r="Y482" s="111">
        <v>8.5000000000000006E-2</v>
      </c>
      <c r="Z482">
        <v>0.59799999999999998</v>
      </c>
      <c r="AA482">
        <v>0.11042471042471043</v>
      </c>
      <c r="AB482" s="124"/>
      <c r="AC482" s="124">
        <v>11898.311547959191</v>
      </c>
      <c r="AD482" s="124">
        <v>7609.1480051020426</v>
      </c>
      <c r="AE482" s="124">
        <v>4.4510826530612242</v>
      </c>
      <c r="AF482" s="124">
        <v>2147.5035653061218</v>
      </c>
      <c r="AG482" s="124"/>
    </row>
    <row r="483" spans="1:33" x14ac:dyDescent="0.35">
      <c r="A483" s="101" t="s">
        <v>180</v>
      </c>
      <c r="B483" s="13">
        <v>5</v>
      </c>
      <c r="C483" s="76" t="s">
        <v>46</v>
      </c>
      <c r="D483" s="13">
        <v>1</v>
      </c>
      <c r="E483" s="118" t="str">
        <f t="shared" si="63"/>
        <v>R61S5</v>
      </c>
      <c r="F483" s="118">
        <f t="shared" si="61"/>
        <v>3079</v>
      </c>
      <c r="G483" s="118">
        <f t="shared" si="62"/>
        <v>3115</v>
      </c>
      <c r="H483" s="111">
        <f t="shared" si="64"/>
        <v>0.105</v>
      </c>
      <c r="I483" s="118">
        <f t="shared" si="65"/>
        <v>0.51800000000000002</v>
      </c>
      <c r="J483" s="118">
        <f t="shared" si="66"/>
        <v>0.1477421844847549</v>
      </c>
      <c r="K483" s="122">
        <f t="shared" si="67"/>
        <v>25.91</v>
      </c>
      <c r="V483" s="101" t="s">
        <v>180</v>
      </c>
      <c r="W483" s="13">
        <v>5</v>
      </c>
      <c r="X483" s="122">
        <f t="shared" si="68"/>
        <v>51.800000000000004</v>
      </c>
      <c r="Y483" s="111">
        <v>0.105</v>
      </c>
      <c r="Z483">
        <v>0.51800000000000002</v>
      </c>
      <c r="AA483">
        <v>0.1477421844847549</v>
      </c>
      <c r="AB483" s="124">
        <v>0.51342307692307698</v>
      </c>
      <c r="AC483" s="124">
        <v>10495.601036440679</v>
      </c>
      <c r="AD483" s="124">
        <v>6930.1889101694906</v>
      </c>
      <c r="AE483" s="124">
        <v>2.0172635593220338</v>
      </c>
      <c r="AF483" s="124">
        <v>2313.7358915254249</v>
      </c>
      <c r="AG483" s="124">
        <v>3.5930769230769238E-2</v>
      </c>
    </row>
    <row r="484" spans="1:33" x14ac:dyDescent="0.35">
      <c r="A484" s="101" t="s">
        <v>180</v>
      </c>
      <c r="B484" s="13">
        <v>5</v>
      </c>
      <c r="C484" s="76" t="s">
        <v>46</v>
      </c>
      <c r="D484" s="13">
        <v>2</v>
      </c>
      <c r="E484" s="118" t="str">
        <f t="shared" si="63"/>
        <v>R61S5</v>
      </c>
      <c r="F484" s="118">
        <f t="shared" si="61"/>
        <v>3079</v>
      </c>
      <c r="G484" s="118">
        <f t="shared" si="62"/>
        <v>3115</v>
      </c>
      <c r="H484" s="111">
        <f t="shared" si="64"/>
        <v>0.105</v>
      </c>
      <c r="I484" s="118">
        <f t="shared" si="65"/>
        <v>0.51800000000000002</v>
      </c>
      <c r="J484" s="118">
        <f t="shared" si="66"/>
        <v>0.1477421844847549</v>
      </c>
      <c r="K484" s="122">
        <f t="shared" si="67"/>
        <v>25.91</v>
      </c>
      <c r="V484" s="101" t="s">
        <v>180</v>
      </c>
      <c r="W484" s="13">
        <v>5</v>
      </c>
      <c r="X484" s="122">
        <f t="shared" si="68"/>
        <v>51.800000000000004</v>
      </c>
      <c r="Y484" s="111">
        <v>0.105</v>
      </c>
      <c r="Z484">
        <v>0.51800000000000002</v>
      </c>
      <c r="AA484">
        <v>0.1477421844847549</v>
      </c>
      <c r="AB484" s="124">
        <v>0.51342307692307698</v>
      </c>
      <c r="AC484" s="124">
        <v>10495.601036440679</v>
      </c>
      <c r="AD484" s="124">
        <v>6930.1889101694906</v>
      </c>
      <c r="AE484" s="124">
        <v>2.0172635593220338</v>
      </c>
      <c r="AF484" s="124">
        <v>2313.7358915254249</v>
      </c>
      <c r="AG484" s="124">
        <v>3.5930769230769238E-2</v>
      </c>
    </row>
    <row r="485" spans="1:33" x14ac:dyDescent="0.35">
      <c r="A485" s="101" t="s">
        <v>180</v>
      </c>
      <c r="B485" s="13">
        <v>4</v>
      </c>
      <c r="C485" s="76" t="s">
        <v>46</v>
      </c>
      <c r="D485" s="76">
        <v>1</v>
      </c>
      <c r="E485" s="118" t="str">
        <f t="shared" si="63"/>
        <v>R61S4</v>
      </c>
      <c r="F485" s="118">
        <f t="shared" si="61"/>
        <v>3117</v>
      </c>
      <c r="G485" s="118">
        <f t="shared" si="62"/>
        <v>3155</v>
      </c>
      <c r="H485" s="111">
        <f t="shared" si="64"/>
        <v>0.11</v>
      </c>
      <c r="I485" s="118">
        <f t="shared" si="65"/>
        <v>0.49399999999999999</v>
      </c>
      <c r="J485" s="118">
        <f t="shared" si="66"/>
        <v>0.1229265402843602</v>
      </c>
      <c r="K485" s="122">
        <f t="shared" si="67"/>
        <v>16.88</v>
      </c>
      <c r="V485" s="101" t="s">
        <v>180</v>
      </c>
      <c r="W485" s="13">
        <v>4</v>
      </c>
      <c r="X485" s="122">
        <f t="shared" si="68"/>
        <v>49.4</v>
      </c>
      <c r="Y485" s="111">
        <v>0.11</v>
      </c>
      <c r="Z485">
        <v>0.49399999999999999</v>
      </c>
      <c r="AA485">
        <v>0.1229265402843602</v>
      </c>
      <c r="AB485" s="124"/>
      <c r="AC485" s="124">
        <v>10650.887228799989</v>
      </c>
      <c r="AD485" s="124">
        <v>6998.3802472000016</v>
      </c>
      <c r="AE485" s="124">
        <v>2.6965087999999988</v>
      </c>
      <c r="AF485" s="124">
        <v>2138.350801600001</v>
      </c>
      <c r="AG485" s="124"/>
    </row>
    <row r="486" spans="1:33" x14ac:dyDescent="0.35">
      <c r="A486" s="101" t="s">
        <v>180</v>
      </c>
      <c r="B486" s="13">
        <v>4</v>
      </c>
      <c r="C486" s="76" t="s">
        <v>46</v>
      </c>
      <c r="D486" s="76">
        <v>2</v>
      </c>
      <c r="E486" s="118" t="str">
        <f t="shared" si="63"/>
        <v>R61S4</v>
      </c>
      <c r="F486" s="118">
        <f t="shared" si="61"/>
        <v>3117</v>
      </c>
      <c r="G486" s="118">
        <f t="shared" si="62"/>
        <v>3155</v>
      </c>
      <c r="H486" s="111">
        <f t="shared" si="64"/>
        <v>0.11</v>
      </c>
      <c r="I486" s="118">
        <f t="shared" si="65"/>
        <v>0.49399999999999999</v>
      </c>
      <c r="J486" s="118">
        <f t="shared" si="66"/>
        <v>0.1229265402843602</v>
      </c>
      <c r="K486" s="122">
        <f t="shared" si="67"/>
        <v>16.88</v>
      </c>
      <c r="V486" s="101" t="s">
        <v>180</v>
      </c>
      <c r="W486" s="13">
        <v>4</v>
      </c>
      <c r="X486" s="122">
        <f t="shared" si="68"/>
        <v>49.4</v>
      </c>
      <c r="Y486" s="111">
        <v>0.11</v>
      </c>
      <c r="Z486">
        <v>0.49399999999999999</v>
      </c>
      <c r="AA486">
        <v>0.1229265402843602</v>
      </c>
      <c r="AB486" s="124"/>
      <c r="AC486" s="124">
        <v>10650.887228799989</v>
      </c>
      <c r="AD486" s="124">
        <v>6998.3802472000016</v>
      </c>
      <c r="AE486" s="124">
        <v>2.6965087999999988</v>
      </c>
      <c r="AF486" s="124">
        <v>2138.350801600001</v>
      </c>
      <c r="AG486" s="124"/>
    </row>
    <row r="487" spans="1:33" x14ac:dyDescent="0.35">
      <c r="A487" s="101" t="s">
        <v>180</v>
      </c>
      <c r="B487" s="13">
        <v>4</v>
      </c>
      <c r="C487" s="76" t="s">
        <v>46</v>
      </c>
      <c r="D487" s="76">
        <v>3</v>
      </c>
      <c r="E487" s="118" t="str">
        <f t="shared" si="63"/>
        <v>R61S4</v>
      </c>
      <c r="F487" s="118">
        <f t="shared" si="61"/>
        <v>3117</v>
      </c>
      <c r="G487" s="118">
        <f t="shared" si="62"/>
        <v>3155</v>
      </c>
      <c r="H487" s="111">
        <f t="shared" si="64"/>
        <v>0.11</v>
      </c>
      <c r="I487" s="118">
        <f t="shared" si="65"/>
        <v>0.49399999999999999</v>
      </c>
      <c r="J487" s="118">
        <f t="shared" si="66"/>
        <v>0.1229265402843602</v>
      </c>
      <c r="K487" s="122">
        <f t="shared" si="67"/>
        <v>16.88</v>
      </c>
      <c r="V487" s="101" t="s">
        <v>180</v>
      </c>
      <c r="W487" s="13">
        <v>4</v>
      </c>
      <c r="X487" s="122">
        <f t="shared" si="68"/>
        <v>49.4</v>
      </c>
      <c r="Y487" s="111">
        <v>0.11</v>
      </c>
      <c r="Z487">
        <v>0.49399999999999999</v>
      </c>
      <c r="AA487">
        <v>0.1229265402843602</v>
      </c>
      <c r="AB487" s="124"/>
      <c r="AC487" s="124">
        <v>10650.887228799989</v>
      </c>
      <c r="AD487" s="124">
        <v>6998.3802472000016</v>
      </c>
      <c r="AE487" s="124">
        <v>2.6965087999999988</v>
      </c>
      <c r="AF487" s="124">
        <v>2138.350801600001</v>
      </c>
      <c r="AG487" s="124"/>
    </row>
    <row r="488" spans="1:33" x14ac:dyDescent="0.35">
      <c r="A488" s="101" t="s">
        <v>180</v>
      </c>
      <c r="B488" s="13">
        <v>3</v>
      </c>
      <c r="C488" s="76" t="s">
        <v>46</v>
      </c>
      <c r="D488" s="76">
        <v>1</v>
      </c>
      <c r="E488" s="118" t="str">
        <f t="shared" si="63"/>
        <v>R61S3</v>
      </c>
      <c r="F488" s="118">
        <f t="shared" si="61"/>
        <v>3160</v>
      </c>
      <c r="G488" s="118">
        <f t="shared" si="62"/>
        <v>3213</v>
      </c>
      <c r="H488" s="111">
        <f t="shared" si="64"/>
        <v>9.8000000000000004E-2</v>
      </c>
      <c r="I488" s="118">
        <f t="shared" si="65"/>
        <v>0.53700000000000003</v>
      </c>
      <c r="J488" s="118">
        <f t="shared" si="66"/>
        <v>0.16765935214211075</v>
      </c>
      <c r="K488" s="122">
        <f t="shared" si="67"/>
        <v>19.14</v>
      </c>
      <c r="V488" s="101" t="s">
        <v>180</v>
      </c>
      <c r="W488" s="13">
        <v>3</v>
      </c>
      <c r="X488" s="122">
        <f t="shared" si="68"/>
        <v>53.7</v>
      </c>
      <c r="Y488" s="111">
        <v>9.8000000000000004E-2</v>
      </c>
      <c r="Z488">
        <v>0.53700000000000003</v>
      </c>
      <c r="AA488">
        <v>0.16765935214211075</v>
      </c>
      <c r="AB488" s="124">
        <v>0.56815000000000004</v>
      </c>
      <c r="AC488" s="124">
        <v>10849.17752988505</v>
      </c>
      <c r="AD488" s="124">
        <v>7132.7717304597691</v>
      </c>
      <c r="AE488" s="124">
        <v>4.5586425287356311</v>
      </c>
      <c r="AF488" s="124">
        <v>2350.790344827587</v>
      </c>
      <c r="AG488" s="124">
        <v>7.1597750000000002E-2</v>
      </c>
    </row>
    <row r="489" spans="1:33" x14ac:dyDescent="0.35">
      <c r="A489" s="101" t="s">
        <v>180</v>
      </c>
      <c r="B489" s="13">
        <v>3</v>
      </c>
      <c r="C489" s="76" t="s">
        <v>46</v>
      </c>
      <c r="D489" s="76">
        <v>2</v>
      </c>
      <c r="E489" s="118" t="str">
        <f t="shared" si="63"/>
        <v>R61S3</v>
      </c>
      <c r="F489" s="118">
        <f t="shared" si="61"/>
        <v>3160</v>
      </c>
      <c r="G489" s="118">
        <f t="shared" si="62"/>
        <v>3213</v>
      </c>
      <c r="H489" s="111">
        <f t="shared" si="64"/>
        <v>9.8000000000000004E-2</v>
      </c>
      <c r="I489" s="118">
        <f t="shared" si="65"/>
        <v>0.53700000000000003</v>
      </c>
      <c r="J489" s="118">
        <f t="shared" si="66"/>
        <v>0.16765935214211075</v>
      </c>
      <c r="K489" s="122">
        <f t="shared" si="67"/>
        <v>19.14</v>
      </c>
      <c r="V489" s="101" t="s">
        <v>180</v>
      </c>
      <c r="W489" s="13">
        <v>3</v>
      </c>
      <c r="X489" s="122">
        <f t="shared" si="68"/>
        <v>53.7</v>
      </c>
      <c r="Y489" s="111">
        <v>9.8000000000000004E-2</v>
      </c>
      <c r="Z489">
        <v>0.53700000000000003</v>
      </c>
      <c r="AA489">
        <v>0.16765935214211075</v>
      </c>
      <c r="AB489" s="124">
        <v>0.56815000000000004</v>
      </c>
      <c r="AC489" s="124">
        <v>10849.17752988505</v>
      </c>
      <c r="AD489" s="124">
        <v>7132.7717304597691</v>
      </c>
      <c r="AE489" s="124">
        <v>4.5586425287356311</v>
      </c>
      <c r="AF489" s="124">
        <v>2350.790344827587</v>
      </c>
      <c r="AG489" s="124">
        <v>7.1597750000000002E-2</v>
      </c>
    </row>
    <row r="490" spans="1:33" x14ac:dyDescent="0.35">
      <c r="A490" s="101" t="s">
        <v>180</v>
      </c>
      <c r="B490" s="13">
        <v>3</v>
      </c>
      <c r="C490" s="76" t="s">
        <v>46</v>
      </c>
      <c r="D490" s="76">
        <v>3</v>
      </c>
      <c r="E490" s="118" t="str">
        <f t="shared" si="63"/>
        <v>R61S3</v>
      </c>
      <c r="F490" s="118">
        <f t="shared" si="61"/>
        <v>3160</v>
      </c>
      <c r="G490" s="118">
        <f t="shared" si="62"/>
        <v>3213</v>
      </c>
      <c r="H490" s="111">
        <f t="shared" si="64"/>
        <v>9.8000000000000004E-2</v>
      </c>
      <c r="I490" s="118">
        <f t="shared" si="65"/>
        <v>0.53700000000000003</v>
      </c>
      <c r="J490" s="118">
        <f t="shared" si="66"/>
        <v>0.16765935214211075</v>
      </c>
      <c r="K490" s="122">
        <f t="shared" si="67"/>
        <v>19.14</v>
      </c>
      <c r="V490" s="101" t="s">
        <v>180</v>
      </c>
      <c r="W490" s="13">
        <v>3</v>
      </c>
      <c r="X490" s="122">
        <f t="shared" si="68"/>
        <v>53.7</v>
      </c>
      <c r="Y490" s="111">
        <v>9.8000000000000004E-2</v>
      </c>
      <c r="Z490">
        <v>0.53700000000000003</v>
      </c>
      <c r="AA490">
        <v>0.16765935214211075</v>
      </c>
      <c r="AB490" s="124">
        <v>0.56815000000000004</v>
      </c>
      <c r="AC490" s="124">
        <v>10849.17752988505</v>
      </c>
      <c r="AD490" s="124">
        <v>7132.7717304597691</v>
      </c>
      <c r="AE490" s="124">
        <v>4.5586425287356311</v>
      </c>
      <c r="AF490" s="124">
        <v>2350.790344827587</v>
      </c>
      <c r="AG490" s="124">
        <v>7.1597750000000002E-2</v>
      </c>
    </row>
    <row r="491" spans="1:33" x14ac:dyDescent="0.35">
      <c r="A491" s="101" t="s">
        <v>180</v>
      </c>
      <c r="B491" s="13">
        <v>3</v>
      </c>
      <c r="C491" s="76" t="s">
        <v>46</v>
      </c>
      <c r="D491" s="76">
        <v>4</v>
      </c>
      <c r="E491" s="118" t="str">
        <f t="shared" si="63"/>
        <v>R61S3</v>
      </c>
      <c r="F491" s="118">
        <f t="shared" si="61"/>
        <v>3160</v>
      </c>
      <c r="G491" s="118">
        <f t="shared" si="62"/>
        <v>3213</v>
      </c>
      <c r="H491" s="111">
        <f t="shared" si="64"/>
        <v>9.8000000000000004E-2</v>
      </c>
      <c r="I491" s="118">
        <f t="shared" si="65"/>
        <v>0.53700000000000003</v>
      </c>
      <c r="J491" s="118">
        <f t="shared" si="66"/>
        <v>0.16765935214211075</v>
      </c>
      <c r="K491" s="122">
        <f t="shared" si="67"/>
        <v>19.14</v>
      </c>
      <c r="V491" s="101" t="s">
        <v>180</v>
      </c>
      <c r="W491" s="13">
        <v>3</v>
      </c>
      <c r="X491" s="122">
        <f t="shared" si="68"/>
        <v>53.7</v>
      </c>
      <c r="Y491" s="111">
        <v>9.8000000000000004E-2</v>
      </c>
      <c r="Z491">
        <v>0.53700000000000003</v>
      </c>
      <c r="AA491">
        <v>0.16765935214211075</v>
      </c>
      <c r="AB491" s="124">
        <v>0.56815000000000004</v>
      </c>
      <c r="AC491" s="124">
        <v>10849.17752988505</v>
      </c>
      <c r="AD491" s="124">
        <v>7132.7717304597691</v>
      </c>
      <c r="AE491" s="124">
        <v>4.5586425287356311</v>
      </c>
      <c r="AF491" s="124">
        <v>2350.790344827587</v>
      </c>
      <c r="AG491" s="124">
        <v>7.1597750000000002E-2</v>
      </c>
    </row>
    <row r="492" spans="1:33" x14ac:dyDescent="0.35">
      <c r="A492" s="101" t="s">
        <v>180</v>
      </c>
      <c r="B492" s="13">
        <v>2</v>
      </c>
      <c r="C492" s="76" t="s">
        <v>45</v>
      </c>
      <c r="D492" s="76">
        <v>1</v>
      </c>
      <c r="E492" s="118" t="str">
        <f t="shared" si="63"/>
        <v>R61S2</v>
      </c>
      <c r="F492" s="118">
        <f t="shared" si="61"/>
        <v>3230</v>
      </c>
      <c r="G492" s="118">
        <f t="shared" si="62"/>
        <v>3300</v>
      </c>
      <c r="H492" s="111">
        <f t="shared" si="64"/>
        <v>9.9000000000000005E-2</v>
      </c>
      <c r="I492" s="118">
        <f t="shared" si="65"/>
        <v>0.54200000000000004</v>
      </c>
      <c r="J492" s="118">
        <f t="shared" si="66"/>
        <v>0.14095022624434389</v>
      </c>
      <c r="K492" s="122">
        <f t="shared" si="67"/>
        <v>8.84</v>
      </c>
      <c r="V492" s="101" t="s">
        <v>180</v>
      </c>
      <c r="W492" s="13">
        <v>2</v>
      </c>
      <c r="X492" s="122">
        <f t="shared" si="68"/>
        <v>54.2</v>
      </c>
      <c r="Y492" s="111">
        <v>9.9000000000000005E-2</v>
      </c>
      <c r="Z492">
        <v>0.54200000000000004</v>
      </c>
      <c r="AA492">
        <v>0.14095022624434389</v>
      </c>
      <c r="AB492" s="124">
        <v>0.5373</v>
      </c>
      <c r="AC492" s="124">
        <v>11157.45692969431</v>
      </c>
      <c r="AD492" s="124">
        <v>7373.73747467249</v>
      </c>
      <c r="AE492" s="124">
        <v>4.4094305676855896</v>
      </c>
      <c r="AF492" s="124">
        <v>2481.8201698689968</v>
      </c>
      <c r="AG492" s="124">
        <v>4.7475999999999997E-2</v>
      </c>
    </row>
    <row r="493" spans="1:33" x14ac:dyDescent="0.35">
      <c r="A493" s="101" t="s">
        <v>180</v>
      </c>
      <c r="B493" s="13">
        <v>2</v>
      </c>
      <c r="C493" s="76" t="s">
        <v>45</v>
      </c>
      <c r="D493" s="76">
        <v>2</v>
      </c>
      <c r="E493" s="118" t="str">
        <f t="shared" si="63"/>
        <v>R61S2</v>
      </c>
      <c r="F493" s="118">
        <f t="shared" si="61"/>
        <v>3230</v>
      </c>
      <c r="G493" s="118">
        <f t="shared" si="62"/>
        <v>3300</v>
      </c>
      <c r="H493" s="111">
        <f t="shared" si="64"/>
        <v>9.9000000000000005E-2</v>
      </c>
      <c r="I493" s="118">
        <f t="shared" si="65"/>
        <v>0.54200000000000004</v>
      </c>
      <c r="J493" s="118">
        <f t="shared" si="66"/>
        <v>0.14095022624434389</v>
      </c>
      <c r="K493" s="122">
        <f t="shared" si="67"/>
        <v>8.84</v>
      </c>
      <c r="V493" s="101" t="s">
        <v>180</v>
      </c>
      <c r="W493" s="13">
        <v>2</v>
      </c>
      <c r="X493" s="122">
        <f t="shared" si="68"/>
        <v>54.2</v>
      </c>
      <c r="Y493" s="111">
        <v>9.9000000000000005E-2</v>
      </c>
      <c r="Z493">
        <v>0.54200000000000004</v>
      </c>
      <c r="AA493">
        <v>0.14095022624434389</v>
      </c>
      <c r="AB493" s="124">
        <v>0.5373</v>
      </c>
      <c r="AC493" s="124">
        <v>11157.45692969431</v>
      </c>
      <c r="AD493" s="124">
        <v>7373.73747467249</v>
      </c>
      <c r="AE493" s="124">
        <v>4.4094305676855896</v>
      </c>
      <c r="AF493" s="124">
        <v>2481.8201698689968</v>
      </c>
      <c r="AG493" s="124">
        <v>4.7475999999999997E-2</v>
      </c>
    </row>
    <row r="494" spans="1:33" x14ac:dyDescent="0.35">
      <c r="A494" s="101" t="s">
        <v>180</v>
      </c>
      <c r="B494" s="13">
        <v>2</v>
      </c>
      <c r="C494" s="76" t="s">
        <v>45</v>
      </c>
      <c r="D494" s="76">
        <v>3</v>
      </c>
      <c r="E494" s="118" t="str">
        <f t="shared" si="63"/>
        <v>R61S2</v>
      </c>
      <c r="F494" s="118">
        <f t="shared" si="61"/>
        <v>3230</v>
      </c>
      <c r="G494" s="118">
        <f t="shared" si="62"/>
        <v>3300</v>
      </c>
      <c r="H494" s="111">
        <f t="shared" si="64"/>
        <v>9.9000000000000005E-2</v>
      </c>
      <c r="I494" s="118">
        <f t="shared" si="65"/>
        <v>0.54200000000000004</v>
      </c>
      <c r="J494" s="118">
        <f t="shared" si="66"/>
        <v>0.14095022624434389</v>
      </c>
      <c r="K494" s="122">
        <f t="shared" si="67"/>
        <v>8.84</v>
      </c>
      <c r="V494" s="101" t="s">
        <v>180</v>
      </c>
      <c r="W494" s="13">
        <v>2</v>
      </c>
      <c r="X494" s="122">
        <f t="shared" si="68"/>
        <v>54.2</v>
      </c>
      <c r="Y494" s="111">
        <v>9.9000000000000005E-2</v>
      </c>
      <c r="Z494">
        <v>0.54200000000000004</v>
      </c>
      <c r="AA494">
        <v>0.14095022624434389</v>
      </c>
      <c r="AB494" s="124">
        <v>0.5373</v>
      </c>
      <c r="AC494" s="124">
        <v>11157.45692969431</v>
      </c>
      <c r="AD494" s="124">
        <v>7373.73747467249</v>
      </c>
      <c r="AE494" s="124">
        <v>4.4094305676855896</v>
      </c>
      <c r="AF494" s="124">
        <v>2481.8201698689968</v>
      </c>
      <c r="AG494" s="124">
        <v>4.7475999999999997E-2</v>
      </c>
    </row>
    <row r="495" spans="1:33" x14ac:dyDescent="0.35">
      <c r="A495" s="101" t="s">
        <v>180</v>
      </c>
      <c r="B495" s="13">
        <v>2</v>
      </c>
      <c r="C495" s="76" t="s">
        <v>45</v>
      </c>
      <c r="D495" s="76">
        <v>4</v>
      </c>
      <c r="E495" s="118" t="str">
        <f t="shared" si="63"/>
        <v>R61S2</v>
      </c>
      <c r="F495" s="118">
        <f t="shared" si="61"/>
        <v>3230</v>
      </c>
      <c r="G495" s="118">
        <f t="shared" si="62"/>
        <v>3300</v>
      </c>
      <c r="H495" s="111">
        <f t="shared" si="64"/>
        <v>9.9000000000000005E-2</v>
      </c>
      <c r="I495" s="118">
        <f t="shared" si="65"/>
        <v>0.54200000000000004</v>
      </c>
      <c r="J495" s="118">
        <f t="shared" si="66"/>
        <v>0.14095022624434389</v>
      </c>
      <c r="K495" s="122">
        <f t="shared" si="67"/>
        <v>8.84</v>
      </c>
      <c r="V495" s="101" t="s">
        <v>180</v>
      </c>
      <c r="W495" s="13">
        <v>2</v>
      </c>
      <c r="X495" s="122">
        <f t="shared" si="68"/>
        <v>54.2</v>
      </c>
      <c r="Y495" s="111">
        <v>9.9000000000000005E-2</v>
      </c>
      <c r="Z495">
        <v>0.54200000000000004</v>
      </c>
      <c r="AA495">
        <v>0.14095022624434389</v>
      </c>
      <c r="AB495" s="124">
        <v>0.5373</v>
      </c>
      <c r="AC495" s="124">
        <v>11157.45692969431</v>
      </c>
      <c r="AD495" s="124">
        <v>7373.73747467249</v>
      </c>
      <c r="AE495" s="124">
        <v>4.4094305676855896</v>
      </c>
      <c r="AF495" s="124">
        <v>2481.8201698689968</v>
      </c>
      <c r="AG495" s="124">
        <v>4.7475999999999997E-2</v>
      </c>
    </row>
    <row r="496" spans="1:33" x14ac:dyDescent="0.35">
      <c r="A496" s="101" t="s">
        <v>180</v>
      </c>
      <c r="B496" s="13">
        <v>1</v>
      </c>
      <c r="C496" s="76" t="s">
        <v>45</v>
      </c>
      <c r="D496" s="76">
        <v>1</v>
      </c>
      <c r="E496" s="118" t="str">
        <f t="shared" si="63"/>
        <v>R61S1</v>
      </c>
      <c r="F496" s="118">
        <f t="shared" si="61"/>
        <v>3320</v>
      </c>
      <c r="G496" s="118">
        <f t="shared" si="62"/>
        <v>3365</v>
      </c>
      <c r="H496" s="111">
        <f t="shared" si="64"/>
        <v>8.4000000000000005E-2</v>
      </c>
      <c r="I496" s="118">
        <f t="shared" si="65"/>
        <v>0.61099999999999999</v>
      </c>
      <c r="J496" s="118">
        <f t="shared" si="66"/>
        <v>0.10902461257976298</v>
      </c>
      <c r="K496" s="122">
        <f t="shared" si="67"/>
        <v>10.97</v>
      </c>
      <c r="V496" s="101" t="s">
        <v>180</v>
      </c>
      <c r="W496" s="13">
        <v>1</v>
      </c>
      <c r="X496" s="122">
        <f t="shared" si="68"/>
        <v>61.1</v>
      </c>
      <c r="Y496" s="111">
        <v>8.4000000000000005E-2</v>
      </c>
      <c r="Z496">
        <v>0.61099999999999999</v>
      </c>
      <c r="AA496">
        <v>0.10902461257976298</v>
      </c>
      <c r="AB496" s="124">
        <v>0.49659999999999999</v>
      </c>
      <c r="AC496" s="124">
        <v>11475.293008108099</v>
      </c>
      <c r="AD496" s="124">
        <v>7380.2855756756762</v>
      </c>
      <c r="AE496" s="124">
        <v>7.1933027027027041</v>
      </c>
      <c r="AF496" s="124">
        <v>2503.7127101351371</v>
      </c>
      <c r="AG496" s="124">
        <v>5.9354999999999998E-2</v>
      </c>
    </row>
    <row r="497" spans="1:33" x14ac:dyDescent="0.35">
      <c r="A497" s="101" t="s">
        <v>180</v>
      </c>
      <c r="B497" s="13">
        <v>1</v>
      </c>
      <c r="C497" s="76" t="s">
        <v>45</v>
      </c>
      <c r="D497" s="76">
        <v>2</v>
      </c>
      <c r="E497" s="118" t="str">
        <f t="shared" si="63"/>
        <v>R61S1</v>
      </c>
      <c r="F497" s="118">
        <f t="shared" si="61"/>
        <v>3320</v>
      </c>
      <c r="G497" s="118">
        <f t="shared" si="62"/>
        <v>3365</v>
      </c>
      <c r="H497" s="111">
        <f t="shared" si="64"/>
        <v>8.4000000000000005E-2</v>
      </c>
      <c r="I497" s="118">
        <f t="shared" si="65"/>
        <v>0.61099999999999999</v>
      </c>
      <c r="J497" s="118">
        <f t="shared" si="66"/>
        <v>0.10902461257976298</v>
      </c>
      <c r="K497" s="122">
        <f t="shared" si="67"/>
        <v>10.97</v>
      </c>
      <c r="V497" s="101" t="s">
        <v>180</v>
      </c>
      <c r="W497" s="13">
        <v>1</v>
      </c>
      <c r="X497" s="122">
        <f t="shared" si="68"/>
        <v>61.1</v>
      </c>
      <c r="Y497" s="111">
        <v>8.4000000000000005E-2</v>
      </c>
      <c r="Z497">
        <v>0.61099999999999999</v>
      </c>
      <c r="AA497">
        <v>0.10902461257976298</v>
      </c>
      <c r="AB497" s="124">
        <v>0.49659999999999999</v>
      </c>
      <c r="AC497" s="124">
        <v>11475.293008108099</v>
      </c>
      <c r="AD497" s="124">
        <v>7380.2855756756762</v>
      </c>
      <c r="AE497" s="124">
        <v>7.1933027027027041</v>
      </c>
      <c r="AF497" s="124">
        <v>2503.7127101351371</v>
      </c>
      <c r="AG497" s="124">
        <v>5.9354999999999998E-2</v>
      </c>
    </row>
    <row r="498" spans="1:33" x14ac:dyDescent="0.35">
      <c r="A498" s="101" t="s">
        <v>180</v>
      </c>
      <c r="B498" s="13">
        <v>1</v>
      </c>
      <c r="C498" s="76" t="s">
        <v>45</v>
      </c>
      <c r="D498" s="76">
        <v>3</v>
      </c>
      <c r="E498" s="118" t="str">
        <f t="shared" si="63"/>
        <v>R61S1</v>
      </c>
      <c r="F498" s="118">
        <f t="shared" si="61"/>
        <v>3320</v>
      </c>
      <c r="G498" s="118">
        <f t="shared" si="62"/>
        <v>3365</v>
      </c>
      <c r="H498" s="111">
        <f t="shared" si="64"/>
        <v>8.4000000000000005E-2</v>
      </c>
      <c r="I498" s="118">
        <f t="shared" si="65"/>
        <v>0.61099999999999999</v>
      </c>
      <c r="J498" s="118">
        <f t="shared" si="66"/>
        <v>0.10902461257976298</v>
      </c>
      <c r="K498" s="122">
        <f t="shared" si="67"/>
        <v>10.97</v>
      </c>
      <c r="V498" s="101" t="s">
        <v>180</v>
      </c>
      <c r="W498" s="13">
        <v>1</v>
      </c>
      <c r="X498" s="122">
        <f t="shared" si="68"/>
        <v>61.1</v>
      </c>
      <c r="Y498" s="111">
        <v>8.4000000000000005E-2</v>
      </c>
      <c r="Z498">
        <v>0.61099999999999999</v>
      </c>
      <c r="AA498">
        <v>0.10902461257976298</v>
      </c>
      <c r="AB498" s="124">
        <v>0.49659999999999999</v>
      </c>
      <c r="AC498" s="124">
        <v>11475.293008108099</v>
      </c>
      <c r="AD498" s="124">
        <v>7380.2855756756762</v>
      </c>
      <c r="AE498" s="124">
        <v>7.1933027027027041</v>
      </c>
      <c r="AF498" s="124">
        <v>2503.7127101351371</v>
      </c>
      <c r="AG498" s="124">
        <v>5.9354999999999998E-2</v>
      </c>
    </row>
    <row r="499" spans="1:33" x14ac:dyDescent="0.35">
      <c r="A499" s="101" t="s">
        <v>181</v>
      </c>
      <c r="B499" s="76">
        <v>8</v>
      </c>
      <c r="C499" s="76" t="s">
        <v>46</v>
      </c>
      <c r="D499" s="76">
        <v>1</v>
      </c>
      <c r="E499" s="118" t="str">
        <f t="shared" si="63"/>
        <v>R65S8</v>
      </c>
      <c r="F499" s="118">
        <f t="shared" si="61"/>
        <v>2739</v>
      </c>
      <c r="G499" s="118">
        <f t="shared" si="62"/>
        <v>2784</v>
      </c>
      <c r="H499" s="111">
        <f t="shared" si="64"/>
        <v>9.0999999999999998E-2</v>
      </c>
      <c r="I499" s="118">
        <f t="shared" si="65"/>
        <v>0.57899999999999996</v>
      </c>
      <c r="J499" s="118">
        <f t="shared" si="66"/>
        <v>0.11769288766021613</v>
      </c>
      <c r="K499" s="122">
        <f t="shared" si="67"/>
        <v>39.79</v>
      </c>
      <c r="V499" s="101" t="s">
        <v>181</v>
      </c>
      <c r="W499" s="76">
        <v>8</v>
      </c>
      <c r="X499" s="122">
        <f t="shared" si="68"/>
        <v>57.9</v>
      </c>
      <c r="Y499" s="111">
        <v>9.0999999999999998E-2</v>
      </c>
      <c r="Z499">
        <v>0.57899999999999996</v>
      </c>
      <c r="AA499">
        <v>0.11769288766021613</v>
      </c>
      <c r="AB499" s="124">
        <v>0.59216666666666662</v>
      </c>
      <c r="AC499" s="124">
        <v>8747.6512510204047</v>
      </c>
      <c r="AD499" s="124">
        <v>6171.1444911564622</v>
      </c>
      <c r="AE499" s="124">
        <v>1.736144897959184</v>
      </c>
      <c r="AF499" s="124"/>
      <c r="AG499" s="124">
        <v>4.9133333333333327E-2</v>
      </c>
    </row>
    <row r="500" spans="1:33" x14ac:dyDescent="0.35">
      <c r="A500" s="101" t="s">
        <v>181</v>
      </c>
      <c r="B500" s="76">
        <v>8</v>
      </c>
      <c r="C500" s="76" t="s">
        <v>46</v>
      </c>
      <c r="D500" s="76">
        <v>2</v>
      </c>
      <c r="E500" s="118" t="str">
        <f t="shared" si="63"/>
        <v>R65S8</v>
      </c>
      <c r="F500" s="118">
        <f t="shared" si="61"/>
        <v>2739</v>
      </c>
      <c r="G500" s="118">
        <f t="shared" si="62"/>
        <v>2784</v>
      </c>
      <c r="H500" s="111">
        <f t="shared" si="64"/>
        <v>9.0999999999999998E-2</v>
      </c>
      <c r="I500" s="118">
        <f t="shared" si="65"/>
        <v>0.57899999999999996</v>
      </c>
      <c r="J500" s="118">
        <f t="shared" si="66"/>
        <v>0.11769288766021613</v>
      </c>
      <c r="K500" s="122">
        <f t="shared" si="67"/>
        <v>39.79</v>
      </c>
      <c r="V500" s="101" t="s">
        <v>181</v>
      </c>
      <c r="W500" s="76">
        <v>8</v>
      </c>
      <c r="X500" s="122">
        <f t="shared" si="68"/>
        <v>57.9</v>
      </c>
      <c r="Y500" s="111">
        <v>9.0999999999999998E-2</v>
      </c>
      <c r="Z500">
        <v>0.57899999999999996</v>
      </c>
      <c r="AA500">
        <v>0.11769288766021613</v>
      </c>
      <c r="AB500" s="124">
        <v>0.59216666666666662</v>
      </c>
      <c r="AC500" s="124">
        <v>8747.6512510204047</v>
      </c>
      <c r="AD500" s="124">
        <v>6171.1444911564622</v>
      </c>
      <c r="AE500" s="124">
        <v>1.736144897959184</v>
      </c>
      <c r="AF500" s="124"/>
      <c r="AG500" s="124">
        <v>4.9133333333333327E-2</v>
      </c>
    </row>
    <row r="501" spans="1:33" x14ac:dyDescent="0.35">
      <c r="A501" s="101" t="s">
        <v>181</v>
      </c>
      <c r="B501" s="76">
        <v>8</v>
      </c>
      <c r="C501" s="76" t="s">
        <v>46</v>
      </c>
      <c r="D501" s="76">
        <v>3</v>
      </c>
      <c r="E501" s="118" t="str">
        <f t="shared" si="63"/>
        <v>R65S8</v>
      </c>
      <c r="F501" s="118">
        <f t="shared" si="61"/>
        <v>2739</v>
      </c>
      <c r="G501" s="118">
        <f t="shared" si="62"/>
        <v>2784</v>
      </c>
      <c r="H501" s="111">
        <f t="shared" si="64"/>
        <v>9.0999999999999998E-2</v>
      </c>
      <c r="I501" s="118">
        <f t="shared" si="65"/>
        <v>0.57899999999999996</v>
      </c>
      <c r="J501" s="118">
        <f t="shared" si="66"/>
        <v>0.11769288766021613</v>
      </c>
      <c r="K501" s="122">
        <f t="shared" si="67"/>
        <v>39.79</v>
      </c>
      <c r="V501" s="101" t="s">
        <v>181</v>
      </c>
      <c r="W501" s="76">
        <v>8</v>
      </c>
      <c r="X501" s="122">
        <f t="shared" si="68"/>
        <v>57.9</v>
      </c>
      <c r="Y501" s="111">
        <v>9.0999999999999998E-2</v>
      </c>
      <c r="Z501">
        <v>0.57899999999999996</v>
      </c>
      <c r="AA501">
        <v>0.11769288766021613</v>
      </c>
      <c r="AB501" s="124">
        <v>0.59216666666666662</v>
      </c>
      <c r="AC501" s="124">
        <v>8747.6512510204047</v>
      </c>
      <c r="AD501" s="124">
        <v>6171.1444911564622</v>
      </c>
      <c r="AE501" s="124">
        <v>1.736144897959184</v>
      </c>
      <c r="AF501" s="124"/>
      <c r="AG501" s="124">
        <v>4.9133333333333327E-2</v>
      </c>
    </row>
    <row r="502" spans="1:33" x14ac:dyDescent="0.35">
      <c r="A502" s="101" t="s">
        <v>181</v>
      </c>
      <c r="B502" s="76">
        <v>8</v>
      </c>
      <c r="C502" s="76" t="s">
        <v>46</v>
      </c>
      <c r="D502" s="76">
        <v>4</v>
      </c>
      <c r="E502" s="118" t="str">
        <f t="shared" si="63"/>
        <v>R65S8</v>
      </c>
      <c r="F502" s="118">
        <f t="shared" si="61"/>
        <v>2739</v>
      </c>
      <c r="G502" s="118">
        <f t="shared" si="62"/>
        <v>2784</v>
      </c>
      <c r="H502" s="111">
        <f t="shared" si="64"/>
        <v>9.0999999999999998E-2</v>
      </c>
      <c r="I502" s="118">
        <f t="shared" si="65"/>
        <v>0.57899999999999996</v>
      </c>
      <c r="J502" s="118">
        <f t="shared" si="66"/>
        <v>0.11769288766021613</v>
      </c>
      <c r="K502" s="122">
        <f t="shared" si="67"/>
        <v>39.79</v>
      </c>
      <c r="V502" s="101" t="s">
        <v>181</v>
      </c>
      <c r="W502" s="76">
        <v>8</v>
      </c>
      <c r="X502" s="122">
        <f t="shared" si="68"/>
        <v>57.9</v>
      </c>
      <c r="Y502" s="111">
        <v>9.0999999999999998E-2</v>
      </c>
      <c r="Z502">
        <v>0.57899999999999996</v>
      </c>
      <c r="AA502">
        <v>0.11769288766021613</v>
      </c>
      <c r="AB502" s="124">
        <v>0.59216666666666662</v>
      </c>
      <c r="AC502" s="124">
        <v>8747.6512510204047</v>
      </c>
      <c r="AD502" s="124">
        <v>6171.1444911564622</v>
      </c>
      <c r="AE502" s="124">
        <v>1.736144897959184</v>
      </c>
      <c r="AF502" s="124"/>
      <c r="AG502" s="124">
        <v>4.9133333333333327E-2</v>
      </c>
    </row>
    <row r="503" spans="1:33" x14ac:dyDescent="0.35">
      <c r="A503" s="101" t="s">
        <v>181</v>
      </c>
      <c r="B503" s="76">
        <v>7</v>
      </c>
      <c r="C503" s="76" t="s">
        <v>46</v>
      </c>
      <c r="D503" s="76">
        <v>1</v>
      </c>
      <c r="E503" s="118" t="str">
        <f t="shared" si="63"/>
        <v>R65S7</v>
      </c>
      <c r="F503" s="118">
        <f t="shared" si="61"/>
        <v>2843</v>
      </c>
      <c r="G503" s="118">
        <f t="shared" si="62"/>
        <v>2895</v>
      </c>
      <c r="H503" s="111">
        <f t="shared" si="64"/>
        <v>8.6999999999999994E-2</v>
      </c>
      <c r="I503" s="118">
        <f t="shared" si="65"/>
        <v>0.59</v>
      </c>
      <c r="J503" s="118">
        <f t="shared" si="66"/>
        <v>9.4663762591886746E-2</v>
      </c>
      <c r="K503" s="122">
        <f t="shared" si="67"/>
        <v>36.729999999999997</v>
      </c>
      <c r="V503" s="101" t="s">
        <v>181</v>
      </c>
      <c r="W503" s="76">
        <v>7</v>
      </c>
      <c r="X503" s="122">
        <f t="shared" si="68"/>
        <v>59</v>
      </c>
      <c r="Y503" s="111">
        <v>8.6999999999999994E-2</v>
      </c>
      <c r="Z503">
        <v>0.59</v>
      </c>
      <c r="AA503">
        <v>9.4663762591886746E-2</v>
      </c>
      <c r="AB503" s="124">
        <v>0.57913255813953501</v>
      </c>
      <c r="AC503" s="124">
        <v>9170.2122988304109</v>
      </c>
      <c r="AD503" s="124">
        <v>6200.4305748538</v>
      </c>
      <c r="AE503" s="124">
        <v>2.5239918128654959</v>
      </c>
      <c r="AF503" s="124">
        <v>2007.860574269007</v>
      </c>
      <c r="AG503" s="124">
        <v>6.0479069767441863E-2</v>
      </c>
    </row>
    <row r="504" spans="1:33" x14ac:dyDescent="0.35">
      <c r="A504" s="101" t="s">
        <v>181</v>
      </c>
      <c r="B504" s="76">
        <v>7</v>
      </c>
      <c r="C504" s="76" t="s">
        <v>46</v>
      </c>
      <c r="D504" s="76">
        <v>2</v>
      </c>
      <c r="E504" s="118" t="str">
        <f t="shared" si="63"/>
        <v>R65S7</v>
      </c>
      <c r="F504" s="118">
        <f t="shared" si="61"/>
        <v>2843</v>
      </c>
      <c r="G504" s="118">
        <f t="shared" si="62"/>
        <v>2895</v>
      </c>
      <c r="H504" s="111">
        <f t="shared" si="64"/>
        <v>8.6999999999999994E-2</v>
      </c>
      <c r="I504" s="118">
        <f t="shared" si="65"/>
        <v>0.59</v>
      </c>
      <c r="J504" s="118">
        <f t="shared" si="66"/>
        <v>9.4663762591886746E-2</v>
      </c>
      <c r="K504" s="122">
        <f t="shared" si="67"/>
        <v>36.729999999999997</v>
      </c>
      <c r="V504" s="101" t="s">
        <v>181</v>
      </c>
      <c r="W504" s="76">
        <v>7</v>
      </c>
      <c r="X504" s="122">
        <f t="shared" si="68"/>
        <v>59</v>
      </c>
      <c r="Y504" s="111">
        <v>8.6999999999999994E-2</v>
      </c>
      <c r="Z504">
        <v>0.59</v>
      </c>
      <c r="AA504">
        <v>9.4663762591886746E-2</v>
      </c>
      <c r="AB504" s="124">
        <v>0.57913255813953501</v>
      </c>
      <c r="AC504" s="124">
        <v>9170.2122988304109</v>
      </c>
      <c r="AD504" s="124">
        <v>6200.4305748538</v>
      </c>
      <c r="AE504" s="124">
        <v>2.5239918128654959</v>
      </c>
      <c r="AF504" s="124">
        <v>2007.860574269007</v>
      </c>
      <c r="AG504" s="124">
        <v>6.0479069767441863E-2</v>
      </c>
    </row>
    <row r="505" spans="1:33" x14ac:dyDescent="0.35">
      <c r="A505" s="101" t="s">
        <v>181</v>
      </c>
      <c r="B505" s="76">
        <v>7</v>
      </c>
      <c r="C505" s="76" t="s">
        <v>46</v>
      </c>
      <c r="D505" s="76">
        <v>3</v>
      </c>
      <c r="E505" s="118" t="str">
        <f t="shared" si="63"/>
        <v>R65S7</v>
      </c>
      <c r="F505" s="118">
        <f t="shared" si="61"/>
        <v>2843</v>
      </c>
      <c r="G505" s="118">
        <f t="shared" si="62"/>
        <v>2895</v>
      </c>
      <c r="H505" s="111">
        <f t="shared" si="64"/>
        <v>8.6999999999999994E-2</v>
      </c>
      <c r="I505" s="118">
        <f t="shared" si="65"/>
        <v>0.59</v>
      </c>
      <c r="J505" s="118">
        <f t="shared" si="66"/>
        <v>9.4663762591886746E-2</v>
      </c>
      <c r="K505" s="122">
        <f t="shared" si="67"/>
        <v>36.729999999999997</v>
      </c>
      <c r="V505" s="101" t="s">
        <v>181</v>
      </c>
      <c r="W505" s="76">
        <v>7</v>
      </c>
      <c r="X505" s="122">
        <f t="shared" si="68"/>
        <v>59</v>
      </c>
      <c r="Y505" s="111">
        <v>8.6999999999999994E-2</v>
      </c>
      <c r="Z505">
        <v>0.59</v>
      </c>
      <c r="AA505">
        <v>9.4663762591886746E-2</v>
      </c>
      <c r="AB505" s="124">
        <v>0.57913255813953501</v>
      </c>
      <c r="AC505" s="124">
        <v>9170.2122988304109</v>
      </c>
      <c r="AD505" s="124">
        <v>6200.4305748538</v>
      </c>
      <c r="AE505" s="124">
        <v>2.5239918128654959</v>
      </c>
      <c r="AF505" s="124">
        <v>2007.860574269007</v>
      </c>
      <c r="AG505" s="124">
        <v>6.0479069767441863E-2</v>
      </c>
    </row>
    <row r="506" spans="1:33" x14ac:dyDescent="0.35">
      <c r="A506" s="101" t="s">
        <v>181</v>
      </c>
      <c r="B506" s="76">
        <v>6</v>
      </c>
      <c r="C506" s="76" t="s">
        <v>45</v>
      </c>
      <c r="D506" s="76">
        <v>1</v>
      </c>
      <c r="E506" s="118" t="str">
        <f t="shared" si="63"/>
        <v>R65S6</v>
      </c>
      <c r="F506" s="118">
        <f t="shared" si="61"/>
        <v>2916</v>
      </c>
      <c r="G506" s="118">
        <f t="shared" si="62"/>
        <v>2978</v>
      </c>
      <c r="H506" s="111">
        <f t="shared" si="64"/>
        <v>7.8E-2</v>
      </c>
      <c r="I506" s="118">
        <f t="shared" si="65"/>
        <v>0.64100000000000001</v>
      </c>
      <c r="J506" s="118">
        <f t="shared" si="66"/>
        <v>8.4263054713954733E-2</v>
      </c>
      <c r="K506" s="122">
        <f t="shared" si="67"/>
        <v>56.11</v>
      </c>
      <c r="V506" s="101" t="s">
        <v>181</v>
      </c>
      <c r="W506" s="76">
        <v>6</v>
      </c>
      <c r="X506" s="122">
        <f t="shared" si="68"/>
        <v>64.099999999999994</v>
      </c>
      <c r="Y506" s="111">
        <v>7.8E-2</v>
      </c>
      <c r="Z506">
        <v>0.64100000000000001</v>
      </c>
      <c r="AA506">
        <v>8.4263054713954733E-2</v>
      </c>
      <c r="AB506" s="124">
        <v>0.64477934782608703</v>
      </c>
      <c r="AC506" s="124">
        <v>9479.8168063725498</v>
      </c>
      <c r="AD506" s="124">
        <v>6185.2374661764688</v>
      </c>
      <c r="AE506" s="124">
        <v>3.3410529411764678</v>
      </c>
      <c r="AF506" s="124">
        <v>1697.1820509803911</v>
      </c>
      <c r="AG506" s="124">
        <v>7.0567391304347846E-2</v>
      </c>
    </row>
    <row r="507" spans="1:33" x14ac:dyDescent="0.35">
      <c r="A507" s="101" t="s">
        <v>181</v>
      </c>
      <c r="B507" s="76">
        <v>6</v>
      </c>
      <c r="C507" s="76" t="s">
        <v>45</v>
      </c>
      <c r="D507" s="76">
        <v>2</v>
      </c>
      <c r="E507" s="118" t="str">
        <f t="shared" si="63"/>
        <v>R65S6</v>
      </c>
      <c r="F507" s="118">
        <f t="shared" si="61"/>
        <v>2916</v>
      </c>
      <c r="G507" s="118">
        <f t="shared" si="62"/>
        <v>2978</v>
      </c>
      <c r="H507" s="111">
        <f t="shared" si="64"/>
        <v>7.8E-2</v>
      </c>
      <c r="I507" s="118">
        <f t="shared" si="65"/>
        <v>0.64100000000000001</v>
      </c>
      <c r="J507" s="118">
        <f t="shared" si="66"/>
        <v>8.4263054713954733E-2</v>
      </c>
      <c r="K507" s="122">
        <f t="shared" si="67"/>
        <v>56.11</v>
      </c>
      <c r="V507" s="101" t="s">
        <v>181</v>
      </c>
      <c r="W507" s="76">
        <v>6</v>
      </c>
      <c r="X507" s="122">
        <f t="shared" si="68"/>
        <v>64.099999999999994</v>
      </c>
      <c r="Y507" s="111">
        <v>7.8E-2</v>
      </c>
      <c r="Z507">
        <v>0.64100000000000001</v>
      </c>
      <c r="AA507">
        <v>8.4263054713954733E-2</v>
      </c>
      <c r="AB507" s="124">
        <v>0.64477934782608703</v>
      </c>
      <c r="AC507" s="124">
        <v>9479.8168063725498</v>
      </c>
      <c r="AD507" s="124">
        <v>6185.2374661764688</v>
      </c>
      <c r="AE507" s="124">
        <v>3.3410529411764678</v>
      </c>
      <c r="AF507" s="124">
        <v>1697.1820509803911</v>
      </c>
      <c r="AG507" s="124">
        <v>7.0567391304347846E-2</v>
      </c>
    </row>
    <row r="508" spans="1:33" x14ac:dyDescent="0.35">
      <c r="A508" s="101" t="s">
        <v>181</v>
      </c>
      <c r="B508" s="76">
        <v>6</v>
      </c>
      <c r="C508" s="76" t="s">
        <v>45</v>
      </c>
      <c r="D508" s="76">
        <v>3</v>
      </c>
      <c r="E508" s="118" t="str">
        <f t="shared" si="63"/>
        <v>R65S6</v>
      </c>
      <c r="F508" s="118">
        <f t="shared" si="61"/>
        <v>2916</v>
      </c>
      <c r="G508" s="118">
        <f t="shared" si="62"/>
        <v>2978</v>
      </c>
      <c r="H508" s="111">
        <f t="shared" si="64"/>
        <v>7.8E-2</v>
      </c>
      <c r="I508" s="118">
        <f t="shared" si="65"/>
        <v>0.64100000000000001</v>
      </c>
      <c r="J508" s="118">
        <f t="shared" si="66"/>
        <v>8.4263054713954733E-2</v>
      </c>
      <c r="K508" s="122">
        <f t="shared" si="67"/>
        <v>56.11</v>
      </c>
      <c r="V508" s="101" t="s">
        <v>181</v>
      </c>
      <c r="W508" s="76">
        <v>6</v>
      </c>
      <c r="X508" s="122">
        <f t="shared" si="68"/>
        <v>64.099999999999994</v>
      </c>
      <c r="Y508" s="111">
        <v>7.8E-2</v>
      </c>
      <c r="Z508">
        <v>0.64100000000000001</v>
      </c>
      <c r="AA508">
        <v>8.4263054713954733E-2</v>
      </c>
      <c r="AB508" s="124">
        <v>0.64477934782608703</v>
      </c>
      <c r="AC508" s="124">
        <v>9479.8168063725498</v>
      </c>
      <c r="AD508" s="124">
        <v>6185.2374661764688</v>
      </c>
      <c r="AE508" s="124">
        <v>3.3410529411764678</v>
      </c>
      <c r="AF508" s="124">
        <v>1697.1820509803911</v>
      </c>
      <c r="AG508" s="124">
        <v>7.0567391304347846E-2</v>
      </c>
    </row>
    <row r="509" spans="1:33" x14ac:dyDescent="0.35">
      <c r="A509" s="101" t="s">
        <v>181</v>
      </c>
      <c r="B509" s="76">
        <v>6</v>
      </c>
      <c r="C509" s="76" t="s">
        <v>45</v>
      </c>
      <c r="D509" s="76">
        <v>4</v>
      </c>
      <c r="E509" s="118" t="str">
        <f t="shared" si="63"/>
        <v>R65S6</v>
      </c>
      <c r="F509" s="118">
        <f t="shared" si="61"/>
        <v>2916</v>
      </c>
      <c r="G509" s="118">
        <f t="shared" si="62"/>
        <v>2978</v>
      </c>
      <c r="H509" s="111">
        <f t="shared" si="64"/>
        <v>7.8E-2</v>
      </c>
      <c r="I509" s="118">
        <f t="shared" si="65"/>
        <v>0.64100000000000001</v>
      </c>
      <c r="J509" s="118">
        <f t="shared" si="66"/>
        <v>8.4263054713954733E-2</v>
      </c>
      <c r="K509" s="122">
        <f t="shared" si="67"/>
        <v>56.11</v>
      </c>
      <c r="V509" s="101" t="s">
        <v>181</v>
      </c>
      <c r="W509" s="76">
        <v>6</v>
      </c>
      <c r="X509" s="122">
        <f t="shared" si="68"/>
        <v>64.099999999999994</v>
      </c>
      <c r="Y509" s="111">
        <v>7.8E-2</v>
      </c>
      <c r="Z509">
        <v>0.64100000000000001</v>
      </c>
      <c r="AA509">
        <v>8.4263054713954733E-2</v>
      </c>
      <c r="AB509" s="124">
        <v>0.64477934782608703</v>
      </c>
      <c r="AC509" s="124">
        <v>9479.8168063725498</v>
      </c>
      <c r="AD509" s="124">
        <v>6185.2374661764688</v>
      </c>
      <c r="AE509" s="124">
        <v>3.3410529411764678</v>
      </c>
      <c r="AF509" s="124">
        <v>1697.1820509803911</v>
      </c>
      <c r="AG509" s="124">
        <v>7.0567391304347846E-2</v>
      </c>
    </row>
    <row r="510" spans="1:33" x14ac:dyDescent="0.35">
      <c r="A510" s="101" t="s">
        <v>181</v>
      </c>
      <c r="B510" s="76">
        <v>4</v>
      </c>
      <c r="C510" s="76" t="s">
        <v>44</v>
      </c>
      <c r="D510" s="76">
        <v>1</v>
      </c>
      <c r="E510" s="118" t="str">
        <f t="shared" si="63"/>
        <v>R65S4</v>
      </c>
      <c r="F510" s="118">
        <f t="shared" si="61"/>
        <v>3285</v>
      </c>
      <c r="G510" s="118">
        <f t="shared" si="62"/>
        <v>3355</v>
      </c>
      <c r="H510" s="111">
        <f t="shared" si="64"/>
        <v>8.1000000000000003E-2</v>
      </c>
      <c r="I510" s="118">
        <f t="shared" si="65"/>
        <v>0.621</v>
      </c>
      <c r="J510" s="118">
        <f t="shared" si="66"/>
        <v>9.345658872575674E-2</v>
      </c>
      <c r="K510" s="122">
        <f t="shared" si="67"/>
        <v>55.17</v>
      </c>
      <c r="V510" s="101" t="s">
        <v>181</v>
      </c>
      <c r="W510" s="76">
        <v>4</v>
      </c>
      <c r="X510" s="122">
        <f t="shared" si="68"/>
        <v>62.1</v>
      </c>
      <c r="Y510" s="111">
        <v>8.1000000000000003E-2</v>
      </c>
      <c r="Z510">
        <v>0.621</v>
      </c>
      <c r="AA510">
        <v>9.345658872575674E-2</v>
      </c>
      <c r="AB510" s="124">
        <v>0.60471388888888888</v>
      </c>
      <c r="AC510" s="124">
        <v>10946.64968217392</v>
      </c>
      <c r="AD510" s="124">
        <v>6889.9197969565239</v>
      </c>
      <c r="AE510" s="124">
        <v>4.0224856521739127</v>
      </c>
      <c r="AF510" s="124">
        <v>1722.24478</v>
      </c>
      <c r="AG510" s="124">
        <v>7.7452777777777759E-2</v>
      </c>
    </row>
    <row r="511" spans="1:33" x14ac:dyDescent="0.35">
      <c r="A511" s="101" t="s">
        <v>181</v>
      </c>
      <c r="B511" s="76">
        <v>4</v>
      </c>
      <c r="C511" s="76" t="s">
        <v>44</v>
      </c>
      <c r="D511" s="76">
        <v>2</v>
      </c>
      <c r="E511" s="118" t="str">
        <f t="shared" si="63"/>
        <v>R65S4</v>
      </c>
      <c r="F511" s="118">
        <f t="shared" si="61"/>
        <v>3285</v>
      </c>
      <c r="G511" s="118">
        <f t="shared" si="62"/>
        <v>3355</v>
      </c>
      <c r="H511" s="111">
        <f t="shared" si="64"/>
        <v>8.1000000000000003E-2</v>
      </c>
      <c r="I511" s="118">
        <f t="shared" si="65"/>
        <v>0.621</v>
      </c>
      <c r="J511" s="118">
        <f t="shared" si="66"/>
        <v>9.345658872575674E-2</v>
      </c>
      <c r="K511" s="122">
        <f t="shared" si="67"/>
        <v>55.17</v>
      </c>
      <c r="V511" s="101" t="s">
        <v>181</v>
      </c>
      <c r="W511" s="76">
        <v>4</v>
      </c>
      <c r="X511" s="122">
        <f t="shared" si="68"/>
        <v>62.1</v>
      </c>
      <c r="Y511" s="111">
        <v>8.1000000000000003E-2</v>
      </c>
      <c r="Z511">
        <v>0.621</v>
      </c>
      <c r="AA511">
        <v>9.345658872575674E-2</v>
      </c>
      <c r="AB511" s="124">
        <v>0.60471388888888888</v>
      </c>
      <c r="AC511" s="124">
        <v>10946.64968217392</v>
      </c>
      <c r="AD511" s="124">
        <v>6889.9197969565239</v>
      </c>
      <c r="AE511" s="124">
        <v>4.0224856521739127</v>
      </c>
      <c r="AF511" s="124">
        <v>1722.24478</v>
      </c>
      <c r="AG511" s="124">
        <v>7.7452777777777759E-2</v>
      </c>
    </row>
    <row r="512" spans="1:33" x14ac:dyDescent="0.35">
      <c r="A512" s="101" t="s">
        <v>181</v>
      </c>
      <c r="B512" s="76">
        <v>4</v>
      </c>
      <c r="C512" s="76" t="s">
        <v>44</v>
      </c>
      <c r="D512" s="76">
        <v>3</v>
      </c>
      <c r="E512" s="118" t="str">
        <f t="shared" si="63"/>
        <v>R65S4</v>
      </c>
      <c r="F512" s="118">
        <f t="shared" si="61"/>
        <v>3285</v>
      </c>
      <c r="G512" s="118">
        <f t="shared" si="62"/>
        <v>3355</v>
      </c>
      <c r="H512" s="111">
        <f t="shared" si="64"/>
        <v>8.1000000000000003E-2</v>
      </c>
      <c r="I512" s="118">
        <f t="shared" si="65"/>
        <v>0.621</v>
      </c>
      <c r="J512" s="118">
        <f t="shared" si="66"/>
        <v>9.345658872575674E-2</v>
      </c>
      <c r="K512" s="122">
        <f t="shared" si="67"/>
        <v>55.17</v>
      </c>
      <c r="V512" s="101" t="s">
        <v>181</v>
      </c>
      <c r="W512" s="76">
        <v>4</v>
      </c>
      <c r="X512" s="122">
        <f t="shared" si="68"/>
        <v>62.1</v>
      </c>
      <c r="Y512" s="111">
        <v>8.1000000000000003E-2</v>
      </c>
      <c r="Z512">
        <v>0.621</v>
      </c>
      <c r="AA512">
        <v>9.345658872575674E-2</v>
      </c>
      <c r="AB512" s="124">
        <v>0.60471388888888888</v>
      </c>
      <c r="AC512" s="124">
        <v>10946.64968217392</v>
      </c>
      <c r="AD512" s="124">
        <v>6889.9197969565239</v>
      </c>
      <c r="AE512" s="124">
        <v>4.0224856521739127</v>
      </c>
      <c r="AF512" s="124">
        <v>1722.24478</v>
      </c>
      <c r="AG512" s="124">
        <v>7.7452777777777759E-2</v>
      </c>
    </row>
    <row r="513" spans="1:33" x14ac:dyDescent="0.35">
      <c r="A513" s="101" t="s">
        <v>181</v>
      </c>
      <c r="B513" s="76">
        <v>4</v>
      </c>
      <c r="C513" s="76" t="s">
        <v>44</v>
      </c>
      <c r="D513" s="76">
        <v>4</v>
      </c>
      <c r="E513" s="118" t="str">
        <f t="shared" si="63"/>
        <v>R65S4</v>
      </c>
      <c r="F513" s="118">
        <f t="shared" si="61"/>
        <v>3285</v>
      </c>
      <c r="G513" s="118">
        <f t="shared" si="62"/>
        <v>3355</v>
      </c>
      <c r="H513" s="111">
        <f t="shared" si="64"/>
        <v>8.1000000000000003E-2</v>
      </c>
      <c r="I513" s="118">
        <f t="shared" si="65"/>
        <v>0.621</v>
      </c>
      <c r="J513" s="118">
        <f t="shared" si="66"/>
        <v>9.345658872575674E-2</v>
      </c>
      <c r="K513" s="122">
        <f t="shared" si="67"/>
        <v>55.17</v>
      </c>
      <c r="V513" s="101" t="s">
        <v>181</v>
      </c>
      <c r="W513" s="76">
        <v>4</v>
      </c>
      <c r="X513" s="122">
        <f t="shared" si="68"/>
        <v>62.1</v>
      </c>
      <c r="Y513" s="111">
        <v>8.1000000000000003E-2</v>
      </c>
      <c r="Z513">
        <v>0.621</v>
      </c>
      <c r="AA513">
        <v>9.345658872575674E-2</v>
      </c>
      <c r="AB513" s="124">
        <v>0.60471388888888888</v>
      </c>
      <c r="AC513" s="124">
        <v>10946.64968217392</v>
      </c>
      <c r="AD513" s="124">
        <v>6889.9197969565239</v>
      </c>
      <c r="AE513" s="124">
        <v>4.0224856521739127</v>
      </c>
      <c r="AF513" s="124">
        <v>1722.24478</v>
      </c>
      <c r="AG513" s="124">
        <v>7.7452777777777759E-2</v>
      </c>
    </row>
    <row r="514" spans="1:33" x14ac:dyDescent="0.35">
      <c r="A514" s="101" t="s">
        <v>181</v>
      </c>
      <c r="B514" s="76">
        <v>3</v>
      </c>
      <c r="C514" s="76" t="s">
        <v>44</v>
      </c>
      <c r="D514" s="76">
        <v>1</v>
      </c>
      <c r="E514" s="118" t="str">
        <f t="shared" si="63"/>
        <v>R65S3</v>
      </c>
      <c r="F514" s="118">
        <f t="shared" ref="F514:F523" si="69">VLOOKUP(E514,$M$2:$Q$271,4,FALSE)</f>
        <v>3373</v>
      </c>
      <c r="G514" s="118">
        <f t="shared" ref="G514:G523" si="70">VLOOKUP(E514,$M$2:$Q$271,5,FALSE)</f>
        <v>3424</v>
      </c>
      <c r="H514" s="111">
        <f t="shared" si="64"/>
        <v>7.4999999999999997E-2</v>
      </c>
      <c r="I514" s="118">
        <f t="shared" si="65"/>
        <v>0.66400000000000003</v>
      </c>
      <c r="J514" s="118">
        <f t="shared" si="66"/>
        <v>7.8143876990664468E-2</v>
      </c>
      <c r="K514" s="122">
        <f t="shared" si="67"/>
        <v>36.42</v>
      </c>
      <c r="V514" s="101" t="s">
        <v>181</v>
      </c>
      <c r="W514" s="76">
        <v>3</v>
      </c>
      <c r="X514" s="122">
        <f t="shared" si="68"/>
        <v>66.400000000000006</v>
      </c>
      <c r="Y514" s="111">
        <v>7.4999999999999997E-2</v>
      </c>
      <c r="Z514">
        <v>0.66400000000000003</v>
      </c>
      <c r="AA514">
        <v>7.8143876990664468E-2</v>
      </c>
      <c r="AB514" s="124">
        <v>0.5820749999999999</v>
      </c>
      <c r="AC514" s="124">
        <v>11262.741990419159</v>
      </c>
      <c r="AD514" s="124">
        <v>6982.4621682634752</v>
      </c>
      <c r="AE514" s="124">
        <v>4.5443251497006001</v>
      </c>
      <c r="AF514" s="124">
        <v>1844.0126934131731</v>
      </c>
      <c r="AG514" s="124">
        <v>8.0193750000000008E-2</v>
      </c>
    </row>
    <row r="515" spans="1:33" x14ac:dyDescent="0.35">
      <c r="A515" s="101" t="s">
        <v>181</v>
      </c>
      <c r="B515" s="76">
        <v>3</v>
      </c>
      <c r="C515" s="76" t="s">
        <v>44</v>
      </c>
      <c r="D515" s="76">
        <v>2</v>
      </c>
      <c r="E515" s="118" t="str">
        <f t="shared" ref="E515:E523" si="71">CONCATENATE("R",RIGHT(A515,2),"S",B515)</f>
        <v>R65S3</v>
      </c>
      <c r="F515" s="118">
        <f t="shared" si="69"/>
        <v>3373</v>
      </c>
      <c r="G515" s="118">
        <f t="shared" si="70"/>
        <v>3424</v>
      </c>
      <c r="H515" s="111">
        <f t="shared" ref="H515:H523" si="72">VLOOKUP(E515,$M$2:$T$271,6,FALSE)</f>
        <v>7.4999999999999997E-2</v>
      </c>
      <c r="I515" s="118">
        <f t="shared" ref="I515:I523" si="73">VLOOKUP(E515,$M$2:$T$271,7,FALSE)</f>
        <v>0.66400000000000003</v>
      </c>
      <c r="J515" s="118">
        <f t="shared" ref="J515:J523" si="74">VLOOKUP(E515,$M$2:$T$271,8,FALSE)</f>
        <v>7.8143876990664468E-2</v>
      </c>
      <c r="K515" s="122">
        <f t="shared" ref="K515:K523" si="75">VLOOKUP(E515,$M$2:$U$271,9,FALSE)</f>
        <v>36.42</v>
      </c>
      <c r="V515" s="101" t="s">
        <v>181</v>
      </c>
      <c r="W515" s="76">
        <v>3</v>
      </c>
      <c r="X515" s="122">
        <f t="shared" ref="X515:X523" si="76">Z515*100</f>
        <v>66.400000000000006</v>
      </c>
      <c r="Y515" s="111">
        <v>7.4999999999999997E-2</v>
      </c>
      <c r="Z515">
        <v>0.66400000000000003</v>
      </c>
      <c r="AA515">
        <v>7.8143876990664468E-2</v>
      </c>
      <c r="AB515" s="124">
        <v>0.5820749999999999</v>
      </c>
      <c r="AC515" s="124">
        <v>11262.741990419159</v>
      </c>
      <c r="AD515" s="124">
        <v>6982.4621682634752</v>
      </c>
      <c r="AE515" s="124">
        <v>4.5443251497006001</v>
      </c>
      <c r="AF515" s="124">
        <v>1844.0126934131731</v>
      </c>
      <c r="AG515" s="124">
        <v>8.0193750000000008E-2</v>
      </c>
    </row>
    <row r="516" spans="1:33" x14ac:dyDescent="0.35">
      <c r="A516" s="101" t="s">
        <v>181</v>
      </c>
      <c r="B516" s="76">
        <v>3</v>
      </c>
      <c r="C516" s="76" t="s">
        <v>44</v>
      </c>
      <c r="D516" s="76">
        <v>3</v>
      </c>
      <c r="E516" s="118" t="str">
        <f t="shared" si="71"/>
        <v>R65S3</v>
      </c>
      <c r="F516" s="118">
        <f t="shared" si="69"/>
        <v>3373</v>
      </c>
      <c r="G516" s="118">
        <f t="shared" si="70"/>
        <v>3424</v>
      </c>
      <c r="H516" s="111">
        <f t="shared" si="72"/>
        <v>7.4999999999999997E-2</v>
      </c>
      <c r="I516" s="118">
        <f t="shared" si="73"/>
        <v>0.66400000000000003</v>
      </c>
      <c r="J516" s="118">
        <f t="shared" si="74"/>
        <v>7.8143876990664468E-2</v>
      </c>
      <c r="K516" s="122">
        <f t="shared" si="75"/>
        <v>36.42</v>
      </c>
      <c r="V516" s="101" t="s">
        <v>181</v>
      </c>
      <c r="W516" s="76">
        <v>3</v>
      </c>
      <c r="X516" s="122">
        <f t="shared" si="76"/>
        <v>66.400000000000006</v>
      </c>
      <c r="Y516" s="111">
        <v>7.4999999999999997E-2</v>
      </c>
      <c r="Z516">
        <v>0.66400000000000003</v>
      </c>
      <c r="AA516">
        <v>7.8143876990664468E-2</v>
      </c>
      <c r="AB516" s="124">
        <v>0.5820749999999999</v>
      </c>
      <c r="AC516" s="124">
        <v>11262.741990419159</v>
      </c>
      <c r="AD516" s="124">
        <v>6982.4621682634752</v>
      </c>
      <c r="AE516" s="124">
        <v>4.5443251497006001</v>
      </c>
      <c r="AF516" s="124">
        <v>1844.0126934131731</v>
      </c>
      <c r="AG516" s="124">
        <v>8.0193750000000008E-2</v>
      </c>
    </row>
    <row r="517" spans="1:33" x14ac:dyDescent="0.35">
      <c r="A517" s="101" t="s">
        <v>181</v>
      </c>
      <c r="B517" s="76">
        <v>2</v>
      </c>
      <c r="C517" s="76" t="s">
        <v>44</v>
      </c>
      <c r="D517" s="76">
        <v>1</v>
      </c>
      <c r="E517" s="118" t="str">
        <f t="shared" si="71"/>
        <v>R65S2</v>
      </c>
      <c r="F517" s="118">
        <f t="shared" si="69"/>
        <v>3441</v>
      </c>
      <c r="G517" s="118">
        <f t="shared" si="70"/>
        <v>3486</v>
      </c>
      <c r="H517" s="111">
        <f t="shared" si="72"/>
        <v>7.4999999999999997E-2</v>
      </c>
      <c r="I517" s="118">
        <f t="shared" si="73"/>
        <v>0.65900000000000003</v>
      </c>
      <c r="J517" s="118">
        <f t="shared" si="74"/>
        <v>7.4922706973548608E-2</v>
      </c>
      <c r="K517" s="122">
        <f t="shared" si="75"/>
        <v>29.11</v>
      </c>
      <c r="V517" s="101" t="s">
        <v>181</v>
      </c>
      <c r="W517" s="76">
        <v>2</v>
      </c>
      <c r="X517" s="122">
        <f t="shared" si="76"/>
        <v>65.900000000000006</v>
      </c>
      <c r="Y517" s="111">
        <v>7.4999999999999997E-2</v>
      </c>
      <c r="Z517">
        <v>0.65900000000000003</v>
      </c>
      <c r="AA517">
        <v>7.4922706973548608E-2</v>
      </c>
      <c r="AB517" s="124">
        <v>0.65598823529411754</v>
      </c>
      <c r="AC517" s="124">
        <v>11524.21289391893</v>
      </c>
      <c r="AD517" s="124">
        <v>7096.7299074324364</v>
      </c>
      <c r="AE517" s="124">
        <v>4.2608040540540566</v>
      </c>
      <c r="AF517" s="124">
        <v>1985.97389054054</v>
      </c>
      <c r="AG517" s="124">
        <v>7.5117647058823539E-2</v>
      </c>
    </row>
    <row r="518" spans="1:33" x14ac:dyDescent="0.35">
      <c r="A518" s="101" t="s">
        <v>181</v>
      </c>
      <c r="B518" s="76">
        <v>2</v>
      </c>
      <c r="C518" s="76" t="s">
        <v>44</v>
      </c>
      <c r="D518" s="76">
        <v>2</v>
      </c>
      <c r="E518" s="118" t="str">
        <f t="shared" si="71"/>
        <v>R65S2</v>
      </c>
      <c r="F518" s="118">
        <f t="shared" si="69"/>
        <v>3441</v>
      </c>
      <c r="G518" s="118">
        <f t="shared" si="70"/>
        <v>3486</v>
      </c>
      <c r="H518" s="111">
        <f t="shared" si="72"/>
        <v>7.4999999999999997E-2</v>
      </c>
      <c r="I518" s="118">
        <f t="shared" si="73"/>
        <v>0.65900000000000003</v>
      </c>
      <c r="J518" s="118">
        <f t="shared" si="74"/>
        <v>7.4922706973548608E-2</v>
      </c>
      <c r="K518" s="122">
        <f t="shared" si="75"/>
        <v>29.11</v>
      </c>
      <c r="V518" s="101" t="s">
        <v>181</v>
      </c>
      <c r="W518" s="76">
        <v>2</v>
      </c>
      <c r="X518" s="122">
        <f t="shared" si="76"/>
        <v>65.900000000000006</v>
      </c>
      <c r="Y518" s="111">
        <v>7.4999999999999997E-2</v>
      </c>
      <c r="Z518">
        <v>0.65900000000000003</v>
      </c>
      <c r="AA518">
        <v>7.4922706973548608E-2</v>
      </c>
      <c r="AB518" s="124">
        <v>0.65598823529411754</v>
      </c>
      <c r="AC518" s="124">
        <v>11524.21289391893</v>
      </c>
      <c r="AD518" s="124">
        <v>7096.7299074324364</v>
      </c>
      <c r="AE518" s="124">
        <v>4.2608040540540566</v>
      </c>
      <c r="AF518" s="124">
        <v>1985.97389054054</v>
      </c>
      <c r="AG518" s="124">
        <v>7.5117647058823539E-2</v>
      </c>
    </row>
    <row r="519" spans="1:33" x14ac:dyDescent="0.35">
      <c r="A519" s="101" t="s">
        <v>181</v>
      </c>
      <c r="B519" s="76">
        <v>2</v>
      </c>
      <c r="C519" s="76" t="s">
        <v>44</v>
      </c>
      <c r="D519" s="76">
        <v>3</v>
      </c>
      <c r="E519" s="118" t="str">
        <f t="shared" si="71"/>
        <v>R65S2</v>
      </c>
      <c r="F519" s="118">
        <f t="shared" si="69"/>
        <v>3441</v>
      </c>
      <c r="G519" s="118">
        <f t="shared" si="70"/>
        <v>3486</v>
      </c>
      <c r="H519" s="111">
        <f t="shared" si="72"/>
        <v>7.4999999999999997E-2</v>
      </c>
      <c r="I519" s="118">
        <f t="shared" si="73"/>
        <v>0.65900000000000003</v>
      </c>
      <c r="J519" s="118">
        <f t="shared" si="74"/>
        <v>7.4922706973548608E-2</v>
      </c>
      <c r="K519" s="122">
        <f t="shared" si="75"/>
        <v>29.11</v>
      </c>
      <c r="V519" s="101" t="s">
        <v>181</v>
      </c>
      <c r="W519" s="76">
        <v>2</v>
      </c>
      <c r="X519" s="122">
        <f t="shared" si="76"/>
        <v>65.900000000000006</v>
      </c>
      <c r="Y519" s="111">
        <v>7.4999999999999997E-2</v>
      </c>
      <c r="Z519">
        <v>0.65900000000000003</v>
      </c>
      <c r="AA519">
        <v>7.4922706973548608E-2</v>
      </c>
      <c r="AB519" s="124">
        <v>0.65598823529411754</v>
      </c>
      <c r="AC519" s="124">
        <v>11524.21289391893</v>
      </c>
      <c r="AD519" s="124">
        <v>7096.7299074324364</v>
      </c>
      <c r="AE519" s="124">
        <v>4.2608040540540566</v>
      </c>
      <c r="AF519" s="124">
        <v>1985.97389054054</v>
      </c>
      <c r="AG519" s="124">
        <v>7.5117647058823539E-2</v>
      </c>
    </row>
    <row r="520" spans="1:33" x14ac:dyDescent="0.35">
      <c r="A520" s="101" t="s">
        <v>181</v>
      </c>
      <c r="B520" s="76">
        <v>1</v>
      </c>
      <c r="C520" s="76" t="s">
        <v>44</v>
      </c>
      <c r="D520" s="76">
        <v>1</v>
      </c>
      <c r="E520" s="118" t="str">
        <f t="shared" si="71"/>
        <v>R65S1</v>
      </c>
      <c r="F520" s="118">
        <f t="shared" si="69"/>
        <v>3502</v>
      </c>
      <c r="G520" s="118">
        <f t="shared" si="70"/>
        <v>3589</v>
      </c>
      <c r="H520" s="111">
        <f t="shared" si="72"/>
        <v>7.3999999999999996E-2</v>
      </c>
      <c r="I520" s="118">
        <f t="shared" si="73"/>
        <v>0.66800000000000004</v>
      </c>
      <c r="J520" s="118">
        <f t="shared" si="74"/>
        <v>8.6578091106290667E-2</v>
      </c>
      <c r="K520" s="122">
        <f t="shared" si="75"/>
        <v>36.880000000000003</v>
      </c>
      <c r="V520" s="101" t="s">
        <v>181</v>
      </c>
      <c r="W520" s="76">
        <v>1</v>
      </c>
      <c r="X520" s="122">
        <f t="shared" si="76"/>
        <v>66.8</v>
      </c>
      <c r="Y520" s="111">
        <v>7.3999999999999996E-2</v>
      </c>
      <c r="Z520">
        <v>0.66800000000000004</v>
      </c>
      <c r="AA520">
        <v>8.6578091106290667E-2</v>
      </c>
      <c r="AB520" s="124">
        <v>0.66563636363636358</v>
      </c>
      <c r="AC520" s="124">
        <v>11850.01348421052</v>
      </c>
      <c r="AD520" s="124">
        <v>7334.6041477192957</v>
      </c>
      <c r="AE520" s="124">
        <v>5.070472631578947</v>
      </c>
      <c r="AF520" s="124">
        <v>2275.3805656140348</v>
      </c>
      <c r="AG520" s="124">
        <v>6.253636363636364E-2</v>
      </c>
    </row>
    <row r="521" spans="1:33" x14ac:dyDescent="0.35">
      <c r="A521" s="101" t="s">
        <v>181</v>
      </c>
      <c r="B521" s="76">
        <v>1</v>
      </c>
      <c r="C521" s="76" t="s">
        <v>44</v>
      </c>
      <c r="D521" s="76">
        <v>2</v>
      </c>
      <c r="E521" s="118" t="str">
        <f t="shared" si="71"/>
        <v>R65S1</v>
      </c>
      <c r="F521" s="118">
        <f t="shared" si="69"/>
        <v>3502</v>
      </c>
      <c r="G521" s="118">
        <f t="shared" si="70"/>
        <v>3589</v>
      </c>
      <c r="H521" s="111">
        <f t="shared" si="72"/>
        <v>7.3999999999999996E-2</v>
      </c>
      <c r="I521" s="118">
        <f t="shared" si="73"/>
        <v>0.66800000000000004</v>
      </c>
      <c r="J521" s="118">
        <f t="shared" si="74"/>
        <v>8.6578091106290667E-2</v>
      </c>
      <c r="K521" s="122">
        <f t="shared" si="75"/>
        <v>36.880000000000003</v>
      </c>
      <c r="V521" s="101" t="s">
        <v>181</v>
      </c>
      <c r="W521" s="76">
        <v>1</v>
      </c>
      <c r="X521" s="122">
        <f t="shared" si="76"/>
        <v>66.8</v>
      </c>
      <c r="Y521" s="111">
        <v>7.3999999999999996E-2</v>
      </c>
      <c r="Z521">
        <v>0.66800000000000004</v>
      </c>
      <c r="AA521">
        <v>8.6578091106290667E-2</v>
      </c>
      <c r="AB521" s="124">
        <v>0.66563636363636358</v>
      </c>
      <c r="AC521" s="124">
        <v>11850.01348421052</v>
      </c>
      <c r="AD521" s="124">
        <v>7334.6041477192957</v>
      </c>
      <c r="AE521" s="124">
        <v>5.070472631578947</v>
      </c>
      <c r="AF521" s="124">
        <v>2275.3805656140348</v>
      </c>
      <c r="AG521" s="124">
        <v>6.253636363636364E-2</v>
      </c>
    </row>
    <row r="522" spans="1:33" x14ac:dyDescent="0.35">
      <c r="A522" s="101" t="s">
        <v>181</v>
      </c>
      <c r="B522" s="76">
        <v>1</v>
      </c>
      <c r="C522" s="76" t="s">
        <v>44</v>
      </c>
      <c r="D522" s="76">
        <v>3</v>
      </c>
      <c r="E522" s="118" t="str">
        <f t="shared" si="71"/>
        <v>R65S1</v>
      </c>
      <c r="F522" s="118">
        <f t="shared" si="69"/>
        <v>3502</v>
      </c>
      <c r="G522" s="118">
        <f t="shared" si="70"/>
        <v>3589</v>
      </c>
      <c r="H522" s="111">
        <f t="shared" si="72"/>
        <v>7.3999999999999996E-2</v>
      </c>
      <c r="I522" s="118">
        <f t="shared" si="73"/>
        <v>0.66800000000000004</v>
      </c>
      <c r="J522" s="118">
        <f t="shared" si="74"/>
        <v>8.6578091106290667E-2</v>
      </c>
      <c r="K522" s="122">
        <f t="shared" si="75"/>
        <v>36.880000000000003</v>
      </c>
      <c r="V522" s="101" t="s">
        <v>181</v>
      </c>
      <c r="W522" s="76">
        <v>1</v>
      </c>
      <c r="X522" s="122">
        <f t="shared" si="76"/>
        <v>66.8</v>
      </c>
      <c r="Y522" s="111">
        <v>7.3999999999999996E-2</v>
      </c>
      <c r="Z522">
        <v>0.66800000000000004</v>
      </c>
      <c r="AA522">
        <v>8.6578091106290667E-2</v>
      </c>
      <c r="AB522" s="124">
        <v>0.66563636363636358</v>
      </c>
      <c r="AC522" s="124">
        <v>11850.01348421052</v>
      </c>
      <c r="AD522" s="124">
        <v>7334.6041477192957</v>
      </c>
      <c r="AE522" s="124">
        <v>5.070472631578947</v>
      </c>
      <c r="AF522" s="124">
        <v>2275.3805656140348</v>
      </c>
      <c r="AG522" s="124">
        <v>6.253636363636364E-2</v>
      </c>
    </row>
    <row r="523" spans="1:33" x14ac:dyDescent="0.35">
      <c r="A523" s="101" t="s">
        <v>181</v>
      </c>
      <c r="B523" s="76">
        <v>1</v>
      </c>
      <c r="C523" s="76" t="s">
        <v>44</v>
      </c>
      <c r="D523" s="76">
        <v>4</v>
      </c>
      <c r="E523" s="118" t="str">
        <f t="shared" si="71"/>
        <v>R65S1</v>
      </c>
      <c r="F523" s="118">
        <f t="shared" si="69"/>
        <v>3502</v>
      </c>
      <c r="G523" s="118">
        <f t="shared" si="70"/>
        <v>3589</v>
      </c>
      <c r="H523" s="111">
        <f t="shared" si="72"/>
        <v>7.3999999999999996E-2</v>
      </c>
      <c r="I523" s="118">
        <f t="shared" si="73"/>
        <v>0.66800000000000004</v>
      </c>
      <c r="J523" s="118">
        <f t="shared" si="74"/>
        <v>8.6578091106290667E-2</v>
      </c>
      <c r="K523" s="122">
        <f t="shared" si="75"/>
        <v>36.880000000000003</v>
      </c>
      <c r="V523" s="101" t="s">
        <v>181</v>
      </c>
      <c r="W523" s="76">
        <v>1</v>
      </c>
      <c r="X523" s="122">
        <f t="shared" si="76"/>
        <v>66.8</v>
      </c>
      <c r="Y523" s="111">
        <v>7.3999999999999996E-2</v>
      </c>
      <c r="Z523">
        <v>0.66800000000000004</v>
      </c>
      <c r="AA523">
        <v>8.6578091106290667E-2</v>
      </c>
      <c r="AB523" s="124">
        <v>0.66563636363636358</v>
      </c>
      <c r="AC523" s="124">
        <v>11850.01348421052</v>
      </c>
      <c r="AD523" s="124">
        <v>7334.6041477192957</v>
      </c>
      <c r="AE523" s="124">
        <v>5.070472631578947</v>
      </c>
      <c r="AF523" s="124">
        <v>2275.3805656140348</v>
      </c>
      <c r="AG523" s="124">
        <v>6.253636363636364E-2</v>
      </c>
    </row>
  </sheetData>
  <autoFilter ref="A1:G52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523"/>
  <sheetViews>
    <sheetView workbookViewId="0">
      <selection activeCell="D2" sqref="D2"/>
    </sheetView>
  </sheetViews>
  <sheetFormatPr defaultRowHeight="14.5" x14ac:dyDescent="0.35"/>
  <cols>
    <col min="10" max="10" width="13.7265625" customWidth="1"/>
    <col min="11" max="11" width="17.1796875" customWidth="1"/>
    <col min="12" max="12" width="14.453125" customWidth="1"/>
    <col min="13" max="13" width="12.54296875" customWidth="1"/>
    <col min="14" max="14" width="17.81640625" customWidth="1"/>
    <col min="15" max="15" width="13.54296875" customWidth="1"/>
    <col min="16" max="16" width="14.54296875" customWidth="1"/>
    <col min="17" max="17" width="13.54296875" customWidth="1"/>
    <col min="18" max="18" width="13" customWidth="1"/>
  </cols>
  <sheetData>
    <row r="1" spans="1:18" ht="28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234</v>
      </c>
      <c r="F1" t="s">
        <v>235</v>
      </c>
      <c r="G1" t="s">
        <v>236</v>
      </c>
      <c r="H1" t="s">
        <v>128</v>
      </c>
      <c r="I1" s="119" t="s">
        <v>128</v>
      </c>
      <c r="J1" s="119" t="s">
        <v>129</v>
      </c>
      <c r="K1" s="119" t="s">
        <v>133</v>
      </c>
      <c r="L1" s="119" t="s">
        <v>134</v>
      </c>
      <c r="M1" s="119" t="s">
        <v>135</v>
      </c>
      <c r="N1" s="119" t="s">
        <v>140</v>
      </c>
      <c r="O1" s="119" t="s">
        <v>399</v>
      </c>
      <c r="P1" s="119" t="s">
        <v>400</v>
      </c>
      <c r="Q1" s="119" t="s">
        <v>401</v>
      </c>
      <c r="R1" s="119" t="s">
        <v>402</v>
      </c>
    </row>
    <row r="2" spans="1:18" x14ac:dyDescent="0.35">
      <c r="A2" t="s">
        <v>62</v>
      </c>
      <c r="B2">
        <v>8</v>
      </c>
      <c r="C2" t="s">
        <v>72</v>
      </c>
      <c r="D2">
        <v>1</v>
      </c>
      <c r="E2" t="s">
        <v>239</v>
      </c>
      <c r="F2">
        <v>2951</v>
      </c>
      <c r="G2">
        <v>3010</v>
      </c>
      <c r="H2" t="str">
        <f>CONCATENATE("R",RIGHT(A2,2))</f>
        <v>R45</v>
      </c>
      <c r="I2" s="118" t="s">
        <v>155</v>
      </c>
      <c r="J2" s="124">
        <v>2.4649212121212121</v>
      </c>
      <c r="K2" s="124">
        <v>0.26344865656565652</v>
      </c>
      <c r="L2" s="124"/>
      <c r="M2" s="124">
        <v>0.15008546464646461</v>
      </c>
      <c r="N2" s="124">
        <v>0.41472020202020199</v>
      </c>
      <c r="O2" s="124">
        <v>9740.7587773195937</v>
      </c>
      <c r="P2" s="124">
        <v>6553.5650747422696</v>
      </c>
      <c r="Q2" s="124">
        <v>1.8321252577319589</v>
      </c>
      <c r="R2" s="124">
        <v>1533.6154788659801</v>
      </c>
    </row>
    <row r="3" spans="1:18" hidden="1" x14ac:dyDescent="0.35">
      <c r="A3" t="s">
        <v>62</v>
      </c>
      <c r="B3">
        <v>8</v>
      </c>
      <c r="C3" t="s">
        <v>72</v>
      </c>
      <c r="D3">
        <v>2</v>
      </c>
      <c r="E3" t="s">
        <v>239</v>
      </c>
      <c r="F3">
        <v>2951</v>
      </c>
      <c r="G3">
        <v>3010</v>
      </c>
      <c r="H3" s="118" t="str">
        <f t="shared" ref="H3:H66" si="0">CONCATENATE("R",RIGHT(A3,2))</f>
        <v>R45</v>
      </c>
      <c r="I3" s="118" t="s">
        <v>155</v>
      </c>
      <c r="J3" s="124">
        <v>2.4649212121212121</v>
      </c>
      <c r="K3" s="124">
        <v>0.26344865656565652</v>
      </c>
      <c r="L3" s="124"/>
      <c r="M3" s="124">
        <v>0.15008546464646461</v>
      </c>
      <c r="N3" s="124">
        <v>0.41472020202020199</v>
      </c>
      <c r="O3" s="124">
        <v>9740.7587773195937</v>
      </c>
      <c r="P3" s="124">
        <v>6553.5650747422696</v>
      </c>
      <c r="Q3" s="124">
        <v>1.8321252577319589</v>
      </c>
      <c r="R3" s="124">
        <v>1533.6154788659801</v>
      </c>
    </row>
    <row r="4" spans="1:18" hidden="1" x14ac:dyDescent="0.35">
      <c r="A4" t="s">
        <v>62</v>
      </c>
      <c r="B4">
        <v>8</v>
      </c>
      <c r="C4" t="s">
        <v>72</v>
      </c>
      <c r="D4">
        <v>3</v>
      </c>
      <c r="E4" t="s">
        <v>239</v>
      </c>
      <c r="F4">
        <v>2951</v>
      </c>
      <c r="G4">
        <v>3010</v>
      </c>
      <c r="H4" s="118" t="str">
        <f t="shared" si="0"/>
        <v>R45</v>
      </c>
      <c r="I4" s="118" t="s">
        <v>155</v>
      </c>
      <c r="J4" s="124">
        <v>2.4649212121212121</v>
      </c>
      <c r="K4" s="124">
        <v>0.26344865656565652</v>
      </c>
      <c r="L4" s="124"/>
      <c r="M4" s="124">
        <v>0.15008546464646461</v>
      </c>
      <c r="N4" s="124">
        <v>0.41472020202020199</v>
      </c>
      <c r="O4" s="124">
        <v>9740.7587773195937</v>
      </c>
      <c r="P4" s="124">
        <v>6553.5650747422696</v>
      </c>
      <c r="Q4" s="124">
        <v>1.8321252577319589</v>
      </c>
      <c r="R4" s="124">
        <v>1533.6154788659801</v>
      </c>
    </row>
    <row r="5" spans="1:18" x14ac:dyDescent="0.35">
      <c r="A5" t="s">
        <v>62</v>
      </c>
      <c r="B5">
        <v>7</v>
      </c>
      <c r="C5" t="s">
        <v>45</v>
      </c>
      <c r="D5">
        <v>1</v>
      </c>
      <c r="E5" t="s">
        <v>240</v>
      </c>
      <c r="F5">
        <v>3030</v>
      </c>
      <c r="G5">
        <v>3100</v>
      </c>
      <c r="H5" s="118" t="str">
        <f t="shared" si="0"/>
        <v>R45</v>
      </c>
      <c r="I5" s="118" t="s">
        <v>155</v>
      </c>
      <c r="J5" s="124">
        <v>2.4985222222222219</v>
      </c>
      <c r="K5" s="124">
        <v>0.24980688888888891</v>
      </c>
      <c r="L5" s="124"/>
      <c r="M5" s="124">
        <v>0.14757766666666669</v>
      </c>
      <c r="N5" s="124">
        <v>0.40228888888888892</v>
      </c>
      <c r="O5" s="124">
        <v>10063.41551956522</v>
      </c>
      <c r="P5" s="124">
        <v>6865.6262878260886</v>
      </c>
      <c r="Q5" s="124">
        <v>3.4052547826086919</v>
      </c>
      <c r="R5" s="124">
        <v>2088.2390256521749</v>
      </c>
    </row>
    <row r="6" spans="1:18" hidden="1" x14ac:dyDescent="0.35">
      <c r="A6" t="s">
        <v>62</v>
      </c>
      <c r="B6">
        <v>7</v>
      </c>
      <c r="C6" t="s">
        <v>45</v>
      </c>
      <c r="D6">
        <v>2</v>
      </c>
      <c r="E6" t="s">
        <v>240</v>
      </c>
      <c r="F6">
        <v>3030</v>
      </c>
      <c r="G6">
        <v>3100</v>
      </c>
      <c r="H6" s="118" t="str">
        <f t="shared" si="0"/>
        <v>R45</v>
      </c>
      <c r="I6" s="118" t="s">
        <v>155</v>
      </c>
      <c r="J6" s="124">
        <v>2.4985222222222219</v>
      </c>
      <c r="K6" s="124">
        <v>0.24980688888888891</v>
      </c>
      <c r="L6" s="124"/>
      <c r="M6" s="124">
        <v>0.14757766666666669</v>
      </c>
      <c r="N6" s="124">
        <v>0.40228888888888892</v>
      </c>
      <c r="O6" s="124">
        <v>10063.41551956522</v>
      </c>
      <c r="P6" s="124">
        <v>6865.6262878260886</v>
      </c>
      <c r="Q6" s="124">
        <v>3.4052547826086919</v>
      </c>
      <c r="R6" s="124">
        <v>2088.2390256521749</v>
      </c>
    </row>
    <row r="7" spans="1:18" hidden="1" x14ac:dyDescent="0.35">
      <c r="A7" t="s">
        <v>62</v>
      </c>
      <c r="B7">
        <v>7</v>
      </c>
      <c r="C7" t="s">
        <v>45</v>
      </c>
      <c r="D7">
        <v>3</v>
      </c>
      <c r="E7" t="s">
        <v>240</v>
      </c>
      <c r="F7">
        <v>3030</v>
      </c>
      <c r="G7">
        <v>3100</v>
      </c>
      <c r="H7" s="118" t="str">
        <f t="shared" si="0"/>
        <v>R45</v>
      </c>
      <c r="I7" s="118" t="s">
        <v>155</v>
      </c>
      <c r="J7" s="124">
        <v>2.4985222222222219</v>
      </c>
      <c r="K7" s="124">
        <v>0.24980688888888891</v>
      </c>
      <c r="L7" s="124"/>
      <c r="M7" s="124">
        <v>0.14757766666666669</v>
      </c>
      <c r="N7" s="124">
        <v>0.40228888888888892</v>
      </c>
      <c r="O7" s="124">
        <v>10063.41551956522</v>
      </c>
      <c r="P7" s="124">
        <v>6865.6262878260886</v>
      </c>
      <c r="Q7" s="124">
        <v>3.4052547826086919</v>
      </c>
      <c r="R7" s="124">
        <v>2088.2390256521749</v>
      </c>
    </row>
    <row r="8" spans="1:18" hidden="1" x14ac:dyDescent="0.35">
      <c r="A8" t="s">
        <v>62</v>
      </c>
      <c r="B8">
        <v>7</v>
      </c>
      <c r="C8" t="s">
        <v>45</v>
      </c>
      <c r="D8">
        <v>4</v>
      </c>
      <c r="E8" t="s">
        <v>240</v>
      </c>
      <c r="F8">
        <v>3030</v>
      </c>
      <c r="G8">
        <v>3100</v>
      </c>
      <c r="H8" s="118" t="str">
        <f t="shared" si="0"/>
        <v>R45</v>
      </c>
      <c r="I8" s="118" t="s">
        <v>155</v>
      </c>
      <c r="J8" s="124">
        <v>2.4985222222222219</v>
      </c>
      <c r="K8" s="124">
        <v>0.24980688888888891</v>
      </c>
      <c r="L8" s="124"/>
      <c r="M8" s="124">
        <v>0.14757766666666669</v>
      </c>
      <c r="N8" s="124">
        <v>0.40228888888888892</v>
      </c>
      <c r="O8" s="124">
        <v>10063.41551956522</v>
      </c>
      <c r="P8" s="124">
        <v>6865.6262878260886</v>
      </c>
      <c r="Q8" s="124">
        <v>3.4052547826086919</v>
      </c>
      <c r="R8" s="124">
        <v>2088.2390256521749</v>
      </c>
    </row>
    <row r="9" spans="1:18" x14ac:dyDescent="0.35">
      <c r="A9" t="s">
        <v>62</v>
      </c>
      <c r="B9">
        <v>6</v>
      </c>
      <c r="C9" t="s">
        <v>45</v>
      </c>
      <c r="D9">
        <v>1</v>
      </c>
      <c r="E9" t="s">
        <v>241</v>
      </c>
      <c r="F9">
        <v>3123</v>
      </c>
      <c r="G9">
        <v>3188</v>
      </c>
      <c r="H9" s="118" t="str">
        <f t="shared" si="0"/>
        <v>R45</v>
      </c>
      <c r="I9" s="118" t="s">
        <v>155</v>
      </c>
      <c r="J9" s="124">
        <v>2.5745960526315801</v>
      </c>
      <c r="K9" s="124">
        <v>0.24979207894736841</v>
      </c>
      <c r="L9" s="124"/>
      <c r="M9" s="124">
        <v>0.14291532894736839</v>
      </c>
      <c r="N9" s="124">
        <v>0.42944473684210538</v>
      </c>
      <c r="O9" s="124">
        <v>10428.897808450711</v>
      </c>
      <c r="P9" s="124">
        <v>6863.9322244131454</v>
      </c>
      <c r="Q9" s="124">
        <v>3.41665633802817</v>
      </c>
      <c r="R9" s="124">
        <v>1451.886087793428</v>
      </c>
    </row>
    <row r="10" spans="1:18" hidden="1" x14ac:dyDescent="0.35">
      <c r="A10" t="s">
        <v>62</v>
      </c>
      <c r="B10">
        <v>6</v>
      </c>
      <c r="C10" t="s">
        <v>45</v>
      </c>
      <c r="D10">
        <v>2</v>
      </c>
      <c r="E10" t="s">
        <v>241</v>
      </c>
      <c r="F10">
        <v>3123</v>
      </c>
      <c r="G10">
        <v>3188</v>
      </c>
      <c r="H10" s="118" t="str">
        <f t="shared" si="0"/>
        <v>R45</v>
      </c>
      <c r="I10" s="118" t="s">
        <v>155</v>
      </c>
      <c r="J10" s="124">
        <v>2.5745960526315801</v>
      </c>
      <c r="K10" s="124">
        <v>0.24979207894736841</v>
      </c>
      <c r="L10" s="124"/>
      <c r="M10" s="124">
        <v>0.14291532894736839</v>
      </c>
      <c r="N10" s="124">
        <v>0.42944473684210538</v>
      </c>
      <c r="O10" s="124">
        <v>10428.897808450711</v>
      </c>
      <c r="P10" s="124">
        <v>6863.9322244131454</v>
      </c>
      <c r="Q10" s="124">
        <v>3.41665633802817</v>
      </c>
      <c r="R10" s="124">
        <v>1451.886087793428</v>
      </c>
    </row>
    <row r="11" spans="1:18" hidden="1" x14ac:dyDescent="0.35">
      <c r="A11" t="s">
        <v>62</v>
      </c>
      <c r="B11">
        <v>6</v>
      </c>
      <c r="C11" t="s">
        <v>45</v>
      </c>
      <c r="D11">
        <v>3</v>
      </c>
      <c r="E11" t="s">
        <v>241</v>
      </c>
      <c r="F11">
        <v>3123</v>
      </c>
      <c r="G11">
        <v>3188</v>
      </c>
      <c r="H11" s="118" t="str">
        <f t="shared" si="0"/>
        <v>R45</v>
      </c>
      <c r="I11" s="118" t="s">
        <v>155</v>
      </c>
      <c r="J11" s="124">
        <v>2.5745960526315801</v>
      </c>
      <c r="K11" s="124">
        <v>0.24979207894736841</v>
      </c>
      <c r="L11" s="124"/>
      <c r="M11" s="124">
        <v>0.14291532894736839</v>
      </c>
      <c r="N11" s="124">
        <v>0.42944473684210538</v>
      </c>
      <c r="O11" s="124">
        <v>10428.897808450711</v>
      </c>
      <c r="P11" s="124">
        <v>6863.9322244131454</v>
      </c>
      <c r="Q11" s="124">
        <v>3.41665633802817</v>
      </c>
      <c r="R11" s="124">
        <v>1451.886087793428</v>
      </c>
    </row>
    <row r="12" spans="1:18" hidden="1" x14ac:dyDescent="0.35">
      <c r="A12" t="s">
        <v>62</v>
      </c>
      <c r="B12">
        <v>6</v>
      </c>
      <c r="C12" t="s">
        <v>45</v>
      </c>
      <c r="D12">
        <v>4</v>
      </c>
      <c r="E12" t="s">
        <v>241</v>
      </c>
      <c r="F12">
        <v>3123</v>
      </c>
      <c r="G12">
        <v>3188</v>
      </c>
      <c r="H12" s="118" t="str">
        <f t="shared" si="0"/>
        <v>R45</v>
      </c>
      <c r="I12" s="118" t="s">
        <v>155</v>
      </c>
      <c r="J12" s="124">
        <v>2.5745960526315801</v>
      </c>
      <c r="K12" s="124">
        <v>0.24979207894736841</v>
      </c>
      <c r="L12" s="124"/>
      <c r="M12" s="124">
        <v>0.14291532894736839</v>
      </c>
      <c r="N12" s="124">
        <v>0.42944473684210538</v>
      </c>
      <c r="O12" s="124">
        <v>10428.897808450711</v>
      </c>
      <c r="P12" s="124">
        <v>6863.9322244131454</v>
      </c>
      <c r="Q12" s="124">
        <v>3.41665633802817</v>
      </c>
      <c r="R12" s="124">
        <v>1451.886087793428</v>
      </c>
    </row>
    <row r="13" spans="1:18" x14ac:dyDescent="0.35">
      <c r="A13" t="s">
        <v>62</v>
      </c>
      <c r="B13">
        <v>4</v>
      </c>
      <c r="C13" t="s">
        <v>45</v>
      </c>
      <c r="D13">
        <v>1</v>
      </c>
      <c r="E13" t="s">
        <v>242</v>
      </c>
      <c r="F13">
        <v>3260</v>
      </c>
      <c r="G13">
        <v>3300</v>
      </c>
      <c r="H13" s="118" t="str">
        <f t="shared" si="0"/>
        <v>R45</v>
      </c>
      <c r="I13" s="118" t="s">
        <v>155</v>
      </c>
      <c r="J13" s="124">
        <v>2.6601166666666671</v>
      </c>
      <c r="K13" s="124">
        <v>0.16001699999999999</v>
      </c>
      <c r="L13" s="124"/>
      <c r="M13" s="124">
        <v>0.12862116666666659</v>
      </c>
      <c r="N13" s="124">
        <v>0.44191666666666668</v>
      </c>
      <c r="O13" s="124">
        <v>10917.092922900771</v>
      </c>
      <c r="P13" s="124">
        <v>7193.6662229007616</v>
      </c>
      <c r="Q13" s="124">
        <v>3.6746648854961839</v>
      </c>
      <c r="R13" s="124">
        <v>1881.425533587787</v>
      </c>
    </row>
    <row r="14" spans="1:18" hidden="1" x14ac:dyDescent="0.35">
      <c r="A14" t="s">
        <v>62</v>
      </c>
      <c r="B14">
        <v>4</v>
      </c>
      <c r="C14" t="s">
        <v>45</v>
      </c>
      <c r="D14">
        <v>2</v>
      </c>
      <c r="E14" t="s">
        <v>242</v>
      </c>
      <c r="F14">
        <v>3260</v>
      </c>
      <c r="G14">
        <v>3300</v>
      </c>
      <c r="H14" s="118" t="str">
        <f t="shared" si="0"/>
        <v>R45</v>
      </c>
      <c r="I14" s="118" t="s">
        <v>155</v>
      </c>
      <c r="J14" s="124">
        <v>2.6601166666666671</v>
      </c>
      <c r="K14" s="124">
        <v>0.16001699999999999</v>
      </c>
      <c r="L14" s="124"/>
      <c r="M14" s="124">
        <v>0.12862116666666659</v>
      </c>
      <c r="N14" s="124">
        <v>0.44191666666666668</v>
      </c>
      <c r="O14" s="124">
        <v>10917.092922900771</v>
      </c>
      <c r="P14" s="124">
        <v>7193.6662229007616</v>
      </c>
      <c r="Q14" s="124">
        <v>3.6746648854961839</v>
      </c>
      <c r="R14" s="124">
        <v>1881.425533587787</v>
      </c>
    </row>
    <row r="15" spans="1:18" x14ac:dyDescent="0.35">
      <c r="A15" t="s">
        <v>62</v>
      </c>
      <c r="B15">
        <v>3</v>
      </c>
      <c r="C15" t="s">
        <v>45</v>
      </c>
      <c r="D15">
        <v>1</v>
      </c>
      <c r="E15" t="s">
        <v>243</v>
      </c>
      <c r="F15">
        <v>3330</v>
      </c>
      <c r="G15">
        <v>3390</v>
      </c>
      <c r="H15" s="118" t="str">
        <f t="shared" si="0"/>
        <v>R45</v>
      </c>
      <c r="I15" s="118" t="s">
        <v>155</v>
      </c>
      <c r="J15" s="124">
        <v>2.6347034482758618</v>
      </c>
      <c r="K15" s="124">
        <v>0.21155624137931039</v>
      </c>
      <c r="L15" s="124"/>
      <c r="M15" s="124">
        <v>0.13149351724137931</v>
      </c>
      <c r="N15" s="124">
        <v>0.44247931034482768</v>
      </c>
      <c r="O15" s="124"/>
      <c r="P15" s="124"/>
      <c r="Q15" s="124"/>
      <c r="R15" s="124">
        <v>1914.8437517766499</v>
      </c>
    </row>
    <row r="16" spans="1:18" hidden="1" x14ac:dyDescent="0.35">
      <c r="A16" t="s">
        <v>62</v>
      </c>
      <c r="B16">
        <v>3</v>
      </c>
      <c r="C16" t="s">
        <v>45</v>
      </c>
      <c r="D16">
        <v>2</v>
      </c>
      <c r="E16" t="s">
        <v>243</v>
      </c>
      <c r="F16">
        <v>3330</v>
      </c>
      <c r="G16">
        <v>3390</v>
      </c>
      <c r="H16" s="118" t="str">
        <f t="shared" si="0"/>
        <v>R45</v>
      </c>
      <c r="I16" s="118" t="s">
        <v>155</v>
      </c>
      <c r="J16" s="124">
        <v>2.6347034482758618</v>
      </c>
      <c r="K16" s="124">
        <v>0.21155624137931039</v>
      </c>
      <c r="L16" s="124"/>
      <c r="M16" s="124">
        <v>0.13149351724137931</v>
      </c>
      <c r="N16" s="124">
        <v>0.44247931034482768</v>
      </c>
      <c r="O16" s="124"/>
      <c r="P16" s="124"/>
      <c r="Q16" s="124"/>
      <c r="R16" s="124">
        <v>1914.8437517766499</v>
      </c>
    </row>
    <row r="17" spans="1:18" x14ac:dyDescent="0.35">
      <c r="A17" t="s">
        <v>62</v>
      </c>
      <c r="B17">
        <v>2</v>
      </c>
      <c r="C17" t="s">
        <v>45</v>
      </c>
      <c r="D17">
        <v>1</v>
      </c>
      <c r="E17" t="s">
        <v>244</v>
      </c>
      <c r="F17">
        <v>3390</v>
      </c>
      <c r="G17">
        <v>3429</v>
      </c>
      <c r="H17" s="118" t="str">
        <f t="shared" si="0"/>
        <v>R45</v>
      </c>
      <c r="I17" s="118" t="s">
        <v>155</v>
      </c>
      <c r="J17" s="124">
        <v>2.7909000000000002</v>
      </c>
      <c r="K17" s="124">
        <v>0.189827</v>
      </c>
      <c r="L17" s="124"/>
      <c r="M17" s="124">
        <v>0.122596</v>
      </c>
      <c r="N17" s="124">
        <v>0.45879999999999999</v>
      </c>
      <c r="O17" s="124">
        <v>11448.229947656249</v>
      </c>
      <c r="P17" s="124">
        <v>7186.3715804687527</v>
      </c>
      <c r="Q17" s="124">
        <v>5.7909476562500011</v>
      </c>
      <c r="R17" s="124">
        <v>2127.5574789062512</v>
      </c>
    </row>
    <row r="18" spans="1:18" hidden="1" x14ac:dyDescent="0.35">
      <c r="A18" t="s">
        <v>62</v>
      </c>
      <c r="B18">
        <v>2</v>
      </c>
      <c r="C18" t="s">
        <v>45</v>
      </c>
      <c r="D18">
        <v>2</v>
      </c>
      <c r="E18" t="s">
        <v>244</v>
      </c>
      <c r="F18">
        <v>3390</v>
      </c>
      <c r="G18">
        <v>3429</v>
      </c>
      <c r="H18" s="118" t="str">
        <f t="shared" si="0"/>
        <v>R45</v>
      </c>
      <c r="I18" s="118" t="s">
        <v>155</v>
      </c>
      <c r="J18" s="124">
        <v>2.7909000000000002</v>
      </c>
      <c r="K18" s="124">
        <v>0.189827</v>
      </c>
      <c r="L18" s="124"/>
      <c r="M18" s="124">
        <v>0.122596</v>
      </c>
      <c r="N18" s="124">
        <v>0.45879999999999999</v>
      </c>
      <c r="O18" s="124">
        <v>11448.229947656249</v>
      </c>
      <c r="P18" s="124">
        <v>7186.3715804687527</v>
      </c>
      <c r="Q18" s="124">
        <v>5.7909476562500011</v>
      </c>
      <c r="R18" s="124">
        <v>2127.5574789062512</v>
      </c>
    </row>
    <row r="19" spans="1:18" x14ac:dyDescent="0.35">
      <c r="A19" t="s">
        <v>62</v>
      </c>
      <c r="B19">
        <v>1</v>
      </c>
      <c r="C19" t="s">
        <v>45</v>
      </c>
      <c r="D19">
        <v>1</v>
      </c>
      <c r="E19" t="s">
        <v>245</v>
      </c>
      <c r="F19">
        <v>3450</v>
      </c>
      <c r="G19">
        <v>3529</v>
      </c>
      <c r="H19" s="118" t="str">
        <f t="shared" si="0"/>
        <v>R45</v>
      </c>
      <c r="I19" s="118" t="s">
        <v>155</v>
      </c>
      <c r="J19" s="124">
        <v>2.409886842105263</v>
      </c>
      <c r="K19" s="124">
        <v>0.14100094736842109</v>
      </c>
      <c r="L19" s="124"/>
      <c r="M19" s="124">
        <v>9.7599986842105274E-2</v>
      </c>
      <c r="N19" s="124">
        <v>0.5497223684210526</v>
      </c>
      <c r="O19" s="124">
        <v>11782.409339615389</v>
      </c>
      <c r="P19" s="124">
        <v>7085.0861596153854</v>
      </c>
      <c r="Q19" s="124">
        <v>4.6274976923076911</v>
      </c>
      <c r="R19" s="124">
        <v>1901.210967692308</v>
      </c>
    </row>
    <row r="20" spans="1:18" hidden="1" x14ac:dyDescent="0.35">
      <c r="A20" t="s">
        <v>62</v>
      </c>
      <c r="B20">
        <v>1</v>
      </c>
      <c r="C20" t="s">
        <v>45</v>
      </c>
      <c r="D20">
        <v>2</v>
      </c>
      <c r="E20" t="s">
        <v>245</v>
      </c>
      <c r="F20">
        <v>3450</v>
      </c>
      <c r="G20">
        <v>3529</v>
      </c>
      <c r="H20" s="118" t="str">
        <f t="shared" si="0"/>
        <v>R45</v>
      </c>
      <c r="I20" s="118" t="s">
        <v>155</v>
      </c>
      <c r="J20" s="124">
        <v>2.409886842105263</v>
      </c>
      <c r="K20" s="124">
        <v>0.14100094736842109</v>
      </c>
      <c r="L20" s="124"/>
      <c r="M20" s="124">
        <v>9.7599986842105274E-2</v>
      </c>
      <c r="N20" s="124">
        <v>0.5497223684210526</v>
      </c>
      <c r="O20" s="124">
        <v>11782.409339615389</v>
      </c>
      <c r="P20" s="124">
        <v>7085.0861596153854</v>
      </c>
      <c r="Q20" s="124">
        <v>4.6274976923076911</v>
      </c>
      <c r="R20" s="124">
        <v>1901.210967692308</v>
      </c>
    </row>
    <row r="21" spans="1:18" hidden="1" x14ac:dyDescent="0.35">
      <c r="A21" t="s">
        <v>62</v>
      </c>
      <c r="B21">
        <v>1</v>
      </c>
      <c r="C21" t="s">
        <v>45</v>
      </c>
      <c r="D21">
        <v>3</v>
      </c>
      <c r="E21" t="s">
        <v>245</v>
      </c>
      <c r="F21">
        <v>3450</v>
      </c>
      <c r="G21">
        <v>3529</v>
      </c>
      <c r="H21" s="118" t="str">
        <f t="shared" si="0"/>
        <v>R45</v>
      </c>
      <c r="I21" s="118" t="s">
        <v>155</v>
      </c>
      <c r="J21" s="124">
        <v>2.409886842105263</v>
      </c>
      <c r="K21" s="124">
        <v>0.14100094736842109</v>
      </c>
      <c r="L21" s="124"/>
      <c r="M21" s="124">
        <v>9.7599986842105274E-2</v>
      </c>
      <c r="N21" s="124">
        <v>0.5497223684210526</v>
      </c>
      <c r="O21" s="124">
        <v>11782.409339615389</v>
      </c>
      <c r="P21" s="124">
        <v>7085.0861596153854</v>
      </c>
      <c r="Q21" s="124">
        <v>4.6274976923076911</v>
      </c>
      <c r="R21" s="124">
        <v>1901.210967692308</v>
      </c>
    </row>
    <row r="22" spans="1:18" x14ac:dyDescent="0.35">
      <c r="A22" t="s">
        <v>64</v>
      </c>
      <c r="B22">
        <v>5</v>
      </c>
      <c r="C22" t="s">
        <v>45</v>
      </c>
      <c r="D22">
        <v>1</v>
      </c>
      <c r="E22" t="s">
        <v>246</v>
      </c>
      <c r="F22">
        <v>3270</v>
      </c>
      <c r="G22">
        <v>3325</v>
      </c>
      <c r="H22" s="118" t="str">
        <f t="shared" si="0"/>
        <v>R47</v>
      </c>
      <c r="I22" s="118" t="s">
        <v>157</v>
      </c>
      <c r="J22" s="124"/>
      <c r="K22" s="124"/>
      <c r="L22" s="124"/>
      <c r="M22" s="124"/>
      <c r="N22" s="124"/>
      <c r="O22" s="124">
        <v>10805.821664444449</v>
      </c>
      <c r="P22" s="124">
        <v>7022.284701111108</v>
      </c>
      <c r="Q22" s="124">
        <v>6.3393438888888882</v>
      </c>
      <c r="R22" s="124"/>
    </row>
    <row r="23" spans="1:18" hidden="1" x14ac:dyDescent="0.35">
      <c r="A23" t="s">
        <v>64</v>
      </c>
      <c r="B23">
        <v>5</v>
      </c>
      <c r="C23" t="s">
        <v>45</v>
      </c>
      <c r="D23">
        <v>2</v>
      </c>
      <c r="E23" t="s">
        <v>246</v>
      </c>
      <c r="F23">
        <v>3270</v>
      </c>
      <c r="G23">
        <v>3325</v>
      </c>
      <c r="H23" s="118" t="str">
        <f t="shared" si="0"/>
        <v>R47</v>
      </c>
      <c r="I23" s="118" t="s">
        <v>157</v>
      </c>
      <c r="J23" s="124"/>
      <c r="K23" s="124"/>
      <c r="L23" s="124"/>
      <c r="M23" s="124"/>
      <c r="N23" s="124"/>
      <c r="O23" s="124">
        <v>10805.821664444449</v>
      </c>
      <c r="P23" s="124">
        <v>7022.284701111108</v>
      </c>
      <c r="Q23" s="124">
        <v>6.3393438888888882</v>
      </c>
      <c r="R23" s="124"/>
    </row>
    <row r="24" spans="1:18" hidden="1" x14ac:dyDescent="0.35">
      <c r="A24" t="s">
        <v>64</v>
      </c>
      <c r="B24">
        <v>5</v>
      </c>
      <c r="C24" t="s">
        <v>45</v>
      </c>
      <c r="D24">
        <v>3</v>
      </c>
      <c r="E24" t="s">
        <v>246</v>
      </c>
      <c r="F24">
        <v>3270</v>
      </c>
      <c r="G24">
        <v>3325</v>
      </c>
      <c r="H24" s="118" t="str">
        <f t="shared" si="0"/>
        <v>R47</v>
      </c>
      <c r="I24" s="118" t="s">
        <v>157</v>
      </c>
      <c r="J24" s="124"/>
      <c r="K24" s="124"/>
      <c r="L24" s="124"/>
      <c r="M24" s="124"/>
      <c r="N24" s="124"/>
      <c r="O24" s="124">
        <v>10805.821664444449</v>
      </c>
      <c r="P24" s="124">
        <v>7022.284701111108</v>
      </c>
      <c r="Q24" s="124">
        <v>6.3393438888888882</v>
      </c>
      <c r="R24" s="124"/>
    </row>
    <row r="25" spans="1:18" x14ac:dyDescent="0.35">
      <c r="A25" t="s">
        <v>64</v>
      </c>
      <c r="B25">
        <v>4</v>
      </c>
      <c r="C25" t="s">
        <v>45</v>
      </c>
      <c r="D25">
        <v>1</v>
      </c>
      <c r="E25" t="s">
        <v>247</v>
      </c>
      <c r="F25">
        <v>3330</v>
      </c>
      <c r="G25">
        <v>3383</v>
      </c>
      <c r="H25" s="118" t="str">
        <f t="shared" si="0"/>
        <v>R47</v>
      </c>
      <c r="I25" s="118" t="s">
        <v>157</v>
      </c>
      <c r="J25" s="124">
        <v>2.6321599999999998</v>
      </c>
      <c r="K25" s="124">
        <v>0.21931999999999999</v>
      </c>
      <c r="L25" s="124"/>
      <c r="M25" s="124">
        <v>0.13402357200000001</v>
      </c>
      <c r="N25" s="124">
        <v>0.44518000000000002</v>
      </c>
      <c r="O25" s="124"/>
      <c r="P25" s="124"/>
      <c r="Q25" s="124"/>
      <c r="R25" s="124">
        <v>2261.3722160919551</v>
      </c>
    </row>
    <row r="26" spans="1:18" hidden="1" x14ac:dyDescent="0.35">
      <c r="A26" t="s">
        <v>64</v>
      </c>
      <c r="B26">
        <v>4</v>
      </c>
      <c r="C26" t="s">
        <v>45</v>
      </c>
      <c r="D26">
        <v>2</v>
      </c>
      <c r="E26" t="s">
        <v>247</v>
      </c>
      <c r="F26">
        <v>3330</v>
      </c>
      <c r="G26">
        <v>3383</v>
      </c>
      <c r="H26" s="118" t="str">
        <f t="shared" si="0"/>
        <v>R47</v>
      </c>
      <c r="I26" s="118" t="s">
        <v>157</v>
      </c>
      <c r="J26" s="124">
        <v>2.6321599999999998</v>
      </c>
      <c r="K26" s="124">
        <v>0.21931999999999999</v>
      </c>
      <c r="L26" s="124"/>
      <c r="M26" s="124">
        <v>0.13402357200000001</v>
      </c>
      <c r="N26" s="124">
        <v>0.44518000000000002</v>
      </c>
      <c r="O26" s="124"/>
      <c r="P26" s="124"/>
      <c r="Q26" s="124"/>
      <c r="R26" s="124">
        <v>2261.3722160919551</v>
      </c>
    </row>
    <row r="27" spans="1:18" hidden="1" x14ac:dyDescent="0.35">
      <c r="A27" t="s">
        <v>64</v>
      </c>
      <c r="B27">
        <v>4</v>
      </c>
      <c r="C27" t="s">
        <v>45</v>
      </c>
      <c r="D27">
        <v>3</v>
      </c>
      <c r="E27" t="s">
        <v>247</v>
      </c>
      <c r="F27">
        <v>3330</v>
      </c>
      <c r="G27">
        <v>3383</v>
      </c>
      <c r="H27" s="118" t="str">
        <f t="shared" si="0"/>
        <v>R47</v>
      </c>
      <c r="I27" s="118" t="s">
        <v>157</v>
      </c>
      <c r="J27" s="124">
        <v>2.6321599999999998</v>
      </c>
      <c r="K27" s="124">
        <v>0.21931999999999999</v>
      </c>
      <c r="L27" s="124"/>
      <c r="M27" s="124">
        <v>0.13402357200000001</v>
      </c>
      <c r="N27" s="124">
        <v>0.44518000000000002</v>
      </c>
      <c r="O27" s="124"/>
      <c r="P27" s="124"/>
      <c r="Q27" s="124"/>
      <c r="R27" s="124">
        <v>2261.3722160919551</v>
      </c>
    </row>
    <row r="28" spans="1:18" x14ac:dyDescent="0.35">
      <c r="A28" t="s">
        <v>64</v>
      </c>
      <c r="B28">
        <v>3</v>
      </c>
      <c r="C28" t="s">
        <v>45</v>
      </c>
      <c r="D28">
        <v>1</v>
      </c>
      <c r="E28" t="s">
        <v>248</v>
      </c>
      <c r="F28">
        <v>3400</v>
      </c>
      <c r="G28">
        <v>3450</v>
      </c>
      <c r="H28" s="118" t="str">
        <f t="shared" si="0"/>
        <v>R47</v>
      </c>
      <c r="I28" s="118" t="s">
        <v>157</v>
      </c>
      <c r="J28" s="124">
        <v>2.612425</v>
      </c>
      <c r="K28" s="124">
        <v>0.17181250000000001</v>
      </c>
      <c r="L28" s="124"/>
      <c r="M28" s="124">
        <v>0.113570215</v>
      </c>
      <c r="N28" s="124">
        <v>0.49941249999999998</v>
      </c>
      <c r="O28" s="124">
        <v>11312.54700609756</v>
      </c>
      <c r="P28" s="124">
        <v>7293.745904268294</v>
      </c>
      <c r="Q28" s="124">
        <v>5.1943999999999972</v>
      </c>
      <c r="R28" s="124">
        <v>2181.399259146342</v>
      </c>
    </row>
    <row r="29" spans="1:18" hidden="1" x14ac:dyDescent="0.35">
      <c r="A29" t="s">
        <v>64</v>
      </c>
      <c r="B29">
        <v>3</v>
      </c>
      <c r="C29" t="s">
        <v>45</v>
      </c>
      <c r="D29">
        <v>2</v>
      </c>
      <c r="E29" t="s">
        <v>248</v>
      </c>
      <c r="F29">
        <v>3400</v>
      </c>
      <c r="G29">
        <v>3450</v>
      </c>
      <c r="H29" s="118" t="str">
        <f t="shared" si="0"/>
        <v>R47</v>
      </c>
      <c r="I29" s="118" t="s">
        <v>157</v>
      </c>
      <c r="J29" s="124">
        <v>2.612425</v>
      </c>
      <c r="K29" s="124">
        <v>0.17181250000000001</v>
      </c>
      <c r="L29" s="124"/>
      <c r="M29" s="124">
        <v>0.113570215</v>
      </c>
      <c r="N29" s="124">
        <v>0.49941249999999998</v>
      </c>
      <c r="O29" s="124">
        <v>11312.54700609756</v>
      </c>
      <c r="P29" s="124">
        <v>7293.745904268294</v>
      </c>
      <c r="Q29" s="124">
        <v>5.1943999999999972</v>
      </c>
      <c r="R29" s="124">
        <v>2181.399259146342</v>
      </c>
    </row>
    <row r="30" spans="1:18" hidden="1" x14ac:dyDescent="0.35">
      <c r="A30" t="s">
        <v>64</v>
      </c>
      <c r="B30">
        <v>3</v>
      </c>
      <c r="C30" t="s">
        <v>45</v>
      </c>
      <c r="D30">
        <v>3</v>
      </c>
      <c r="E30" t="s">
        <v>248</v>
      </c>
      <c r="F30">
        <v>3400</v>
      </c>
      <c r="G30">
        <v>3450</v>
      </c>
      <c r="H30" s="118" t="str">
        <f t="shared" si="0"/>
        <v>R47</v>
      </c>
      <c r="I30" s="118" t="s">
        <v>157</v>
      </c>
      <c r="J30" s="124">
        <v>2.612425</v>
      </c>
      <c r="K30" s="124">
        <v>0.17181250000000001</v>
      </c>
      <c r="L30" s="124"/>
      <c r="M30" s="124">
        <v>0.113570215</v>
      </c>
      <c r="N30" s="124">
        <v>0.49941249999999998</v>
      </c>
      <c r="O30" s="124">
        <v>11312.54700609756</v>
      </c>
      <c r="P30" s="124">
        <v>7293.745904268294</v>
      </c>
      <c r="Q30" s="124">
        <v>5.1943999999999972</v>
      </c>
      <c r="R30" s="124">
        <v>2181.399259146342</v>
      </c>
    </row>
    <row r="31" spans="1:18" hidden="1" x14ac:dyDescent="0.35">
      <c r="A31" t="s">
        <v>64</v>
      </c>
      <c r="B31">
        <v>3</v>
      </c>
      <c r="C31" t="s">
        <v>45</v>
      </c>
      <c r="D31">
        <v>4</v>
      </c>
      <c r="E31" t="s">
        <v>248</v>
      </c>
      <c r="F31">
        <v>3400</v>
      </c>
      <c r="G31">
        <v>3450</v>
      </c>
      <c r="H31" s="118" t="str">
        <f t="shared" si="0"/>
        <v>R47</v>
      </c>
      <c r="I31" s="118" t="s">
        <v>157</v>
      </c>
      <c r="J31" s="124">
        <v>2.612425</v>
      </c>
      <c r="K31" s="124">
        <v>0.17181250000000001</v>
      </c>
      <c r="L31" s="124"/>
      <c r="M31" s="124">
        <v>0.113570215</v>
      </c>
      <c r="N31" s="124">
        <v>0.49941249999999998</v>
      </c>
      <c r="O31" s="124">
        <v>11312.54700609756</v>
      </c>
      <c r="P31" s="124">
        <v>7293.745904268294</v>
      </c>
      <c r="Q31" s="124">
        <v>5.1943999999999972</v>
      </c>
      <c r="R31" s="124">
        <v>2181.399259146342</v>
      </c>
    </row>
    <row r="32" spans="1:18" x14ac:dyDescent="0.35">
      <c r="A32" t="s">
        <v>64</v>
      </c>
      <c r="B32">
        <v>2</v>
      </c>
      <c r="C32" t="s">
        <v>45</v>
      </c>
      <c r="D32">
        <v>1</v>
      </c>
      <c r="E32" t="s">
        <v>249</v>
      </c>
      <c r="F32">
        <v>3500</v>
      </c>
      <c r="G32">
        <v>3571</v>
      </c>
      <c r="H32" s="118" t="str">
        <f t="shared" si="0"/>
        <v>R47</v>
      </c>
      <c r="I32" s="118" t="s">
        <v>157</v>
      </c>
      <c r="J32" s="124"/>
      <c r="K32" s="124"/>
      <c r="L32" s="124"/>
      <c r="M32" s="124"/>
      <c r="N32" s="124"/>
      <c r="O32" s="124"/>
      <c r="P32" s="124"/>
      <c r="Q32" s="124"/>
      <c r="R32" s="124">
        <v>2220.1014124463532</v>
      </c>
    </row>
    <row r="33" spans="1:18" hidden="1" x14ac:dyDescent="0.35">
      <c r="A33" t="s">
        <v>64</v>
      </c>
      <c r="B33">
        <v>2</v>
      </c>
      <c r="C33" t="s">
        <v>45</v>
      </c>
      <c r="D33">
        <v>2</v>
      </c>
      <c r="E33" t="s">
        <v>249</v>
      </c>
      <c r="F33">
        <v>3500</v>
      </c>
      <c r="G33">
        <v>3571</v>
      </c>
      <c r="H33" s="118" t="str">
        <f t="shared" si="0"/>
        <v>R47</v>
      </c>
      <c r="I33" s="118" t="s">
        <v>157</v>
      </c>
      <c r="J33" s="124"/>
      <c r="K33" s="124"/>
      <c r="L33" s="124"/>
      <c r="M33" s="124"/>
      <c r="N33" s="124"/>
      <c r="O33" s="124"/>
      <c r="P33" s="124"/>
      <c r="Q33" s="124"/>
      <c r="R33" s="124">
        <v>2220.1014124463532</v>
      </c>
    </row>
    <row r="34" spans="1:18" hidden="1" x14ac:dyDescent="0.35">
      <c r="A34" t="s">
        <v>64</v>
      </c>
      <c r="B34">
        <v>2</v>
      </c>
      <c r="C34" t="s">
        <v>45</v>
      </c>
      <c r="D34">
        <v>3</v>
      </c>
      <c r="E34" t="s">
        <v>249</v>
      </c>
      <c r="F34">
        <v>3500</v>
      </c>
      <c r="G34">
        <v>3571</v>
      </c>
      <c r="H34" s="118" t="str">
        <f t="shared" si="0"/>
        <v>R47</v>
      </c>
      <c r="I34" s="118" t="s">
        <v>157</v>
      </c>
      <c r="J34" s="124"/>
      <c r="K34" s="124"/>
      <c r="L34" s="124"/>
      <c r="M34" s="124"/>
      <c r="N34" s="124"/>
      <c r="O34" s="124"/>
      <c r="P34" s="124"/>
      <c r="Q34" s="124"/>
      <c r="R34" s="124">
        <v>2220.1014124463532</v>
      </c>
    </row>
    <row r="35" spans="1:18" hidden="1" x14ac:dyDescent="0.35">
      <c r="A35" t="s">
        <v>64</v>
      </c>
      <c r="B35">
        <v>2</v>
      </c>
      <c r="C35" t="s">
        <v>45</v>
      </c>
      <c r="D35">
        <v>4</v>
      </c>
      <c r="E35" t="s">
        <v>249</v>
      </c>
      <c r="F35">
        <v>3500</v>
      </c>
      <c r="G35">
        <v>3571</v>
      </c>
      <c r="H35" s="118" t="str">
        <f t="shared" si="0"/>
        <v>R47</v>
      </c>
      <c r="I35" s="118" t="s">
        <v>157</v>
      </c>
      <c r="J35" s="124"/>
      <c r="K35" s="124"/>
      <c r="L35" s="124"/>
      <c r="M35" s="124"/>
      <c r="N35" s="124"/>
      <c r="O35" s="124"/>
      <c r="P35" s="124"/>
      <c r="Q35" s="124"/>
      <c r="R35" s="124">
        <v>2220.1014124463532</v>
      </c>
    </row>
    <row r="36" spans="1:18" x14ac:dyDescent="0.35">
      <c r="A36" t="s">
        <v>64</v>
      </c>
      <c r="B36">
        <v>1</v>
      </c>
      <c r="C36" t="s">
        <v>45</v>
      </c>
      <c r="D36">
        <v>1</v>
      </c>
      <c r="E36" t="s">
        <v>250</v>
      </c>
      <c r="F36">
        <v>3572</v>
      </c>
      <c r="G36">
        <v>3630</v>
      </c>
      <c r="H36" s="118" t="str">
        <f t="shared" si="0"/>
        <v>R47</v>
      </c>
      <c r="I36" s="118" t="s">
        <v>157</v>
      </c>
      <c r="J36" s="124">
        <v>2.6598692307692309</v>
      </c>
      <c r="K36" s="124">
        <v>0.21330769230769231</v>
      </c>
      <c r="L36" s="124"/>
      <c r="M36" s="124">
        <v>0.14141948769230769</v>
      </c>
      <c r="N36" s="124">
        <v>0.4258769230769231</v>
      </c>
      <c r="O36" s="124"/>
      <c r="P36" s="124"/>
      <c r="Q36" s="124"/>
      <c r="R36" s="124">
        <v>1681.473332105264</v>
      </c>
    </row>
    <row r="37" spans="1:18" hidden="1" x14ac:dyDescent="0.35">
      <c r="A37" t="s">
        <v>64</v>
      </c>
      <c r="B37">
        <v>1</v>
      </c>
      <c r="C37" t="s">
        <v>45</v>
      </c>
      <c r="D37">
        <v>2</v>
      </c>
      <c r="E37" t="s">
        <v>250</v>
      </c>
      <c r="F37">
        <v>3572</v>
      </c>
      <c r="G37">
        <v>3630</v>
      </c>
      <c r="H37" s="118" t="str">
        <f t="shared" si="0"/>
        <v>R47</v>
      </c>
      <c r="I37" s="118" t="s">
        <v>157</v>
      </c>
      <c r="J37" s="124">
        <v>2.6598692307692309</v>
      </c>
      <c r="K37" s="124">
        <v>0.21330769230769231</v>
      </c>
      <c r="L37" s="124"/>
      <c r="M37" s="124">
        <v>0.14141948769230769</v>
      </c>
      <c r="N37" s="124">
        <v>0.4258769230769231</v>
      </c>
      <c r="O37" s="124"/>
      <c r="P37" s="124"/>
      <c r="Q37" s="124"/>
      <c r="R37" s="124">
        <v>1681.473332105264</v>
      </c>
    </row>
    <row r="38" spans="1:18" hidden="1" x14ac:dyDescent="0.35">
      <c r="A38" t="s">
        <v>64</v>
      </c>
      <c r="B38">
        <v>1</v>
      </c>
      <c r="C38" t="s">
        <v>45</v>
      </c>
      <c r="D38">
        <v>3</v>
      </c>
      <c r="E38" t="s">
        <v>250</v>
      </c>
      <c r="F38">
        <v>3572</v>
      </c>
      <c r="G38">
        <v>3630</v>
      </c>
      <c r="H38" s="118" t="str">
        <f t="shared" si="0"/>
        <v>R47</v>
      </c>
      <c r="I38" s="118" t="s">
        <v>157</v>
      </c>
      <c r="J38" s="124">
        <v>2.6598692307692309</v>
      </c>
      <c r="K38" s="124">
        <v>0.21330769230769231</v>
      </c>
      <c r="L38" s="124"/>
      <c r="M38" s="124">
        <v>0.14141948769230769</v>
      </c>
      <c r="N38" s="124">
        <v>0.4258769230769231</v>
      </c>
      <c r="O38" s="124"/>
      <c r="P38" s="124"/>
      <c r="Q38" s="124"/>
      <c r="R38" s="124">
        <v>1681.473332105264</v>
      </c>
    </row>
    <row r="39" spans="1:18" x14ac:dyDescent="0.35">
      <c r="A39" t="s">
        <v>65</v>
      </c>
      <c r="B39">
        <v>7</v>
      </c>
      <c r="C39" t="s">
        <v>45</v>
      </c>
      <c r="D39">
        <v>1</v>
      </c>
      <c r="E39" t="s">
        <v>251</v>
      </c>
      <c r="F39">
        <v>3230</v>
      </c>
      <c r="G39">
        <v>3275</v>
      </c>
      <c r="H39" s="118" t="str">
        <f t="shared" si="0"/>
        <v>R46</v>
      </c>
      <c r="I39" s="118" t="s">
        <v>156</v>
      </c>
      <c r="J39" s="124">
        <v>2.6345000000000001</v>
      </c>
      <c r="K39" s="124">
        <v>0.33664500000000003</v>
      </c>
      <c r="L39" s="124">
        <v>0.13120200000000001</v>
      </c>
      <c r="M39" s="124">
        <v>0.18284700000000001</v>
      </c>
      <c r="N39" s="124">
        <v>0.33450000000000002</v>
      </c>
      <c r="O39" s="124">
        <v>10471.645814285719</v>
      </c>
      <c r="P39" s="124">
        <v>6976.5374442176899</v>
      </c>
      <c r="Q39" s="124">
        <v>5.7920074829931982</v>
      </c>
      <c r="R39" s="124">
        <v>2199.2380027210879</v>
      </c>
    </row>
    <row r="40" spans="1:18" hidden="1" x14ac:dyDescent="0.35">
      <c r="A40" t="s">
        <v>65</v>
      </c>
      <c r="B40">
        <v>7</v>
      </c>
      <c r="C40" t="s">
        <v>45</v>
      </c>
      <c r="D40">
        <v>2</v>
      </c>
      <c r="E40" t="s">
        <v>251</v>
      </c>
      <c r="F40">
        <v>3230</v>
      </c>
      <c r="G40">
        <v>3275</v>
      </c>
      <c r="H40" s="118" t="str">
        <f t="shared" si="0"/>
        <v>R46</v>
      </c>
      <c r="I40" s="118" t="s">
        <v>156</v>
      </c>
      <c r="J40" s="124">
        <v>2.6345000000000001</v>
      </c>
      <c r="K40" s="124">
        <v>0.33664500000000003</v>
      </c>
      <c r="L40" s="124">
        <v>0.13120200000000001</v>
      </c>
      <c r="M40" s="124">
        <v>0.18284700000000001</v>
      </c>
      <c r="N40" s="124">
        <v>0.33450000000000002</v>
      </c>
      <c r="O40" s="124">
        <v>10471.645814285719</v>
      </c>
      <c r="P40" s="124">
        <v>6976.5374442176899</v>
      </c>
      <c r="Q40" s="124">
        <v>5.7920074829931982</v>
      </c>
      <c r="R40" s="124">
        <v>2199.2380027210879</v>
      </c>
    </row>
    <row r="41" spans="1:18" hidden="1" x14ac:dyDescent="0.35">
      <c r="A41" t="s">
        <v>65</v>
      </c>
      <c r="B41">
        <v>7</v>
      </c>
      <c r="C41" t="s">
        <v>45</v>
      </c>
      <c r="D41">
        <v>3</v>
      </c>
      <c r="E41" t="s">
        <v>251</v>
      </c>
      <c r="F41">
        <v>3230</v>
      </c>
      <c r="G41">
        <v>3275</v>
      </c>
      <c r="H41" s="118" t="str">
        <f t="shared" si="0"/>
        <v>R46</v>
      </c>
      <c r="I41" s="118" t="s">
        <v>156</v>
      </c>
      <c r="J41" s="124">
        <v>2.6345000000000001</v>
      </c>
      <c r="K41" s="124">
        <v>0.33664500000000003</v>
      </c>
      <c r="L41" s="124">
        <v>0.13120200000000001</v>
      </c>
      <c r="M41" s="124">
        <v>0.18284700000000001</v>
      </c>
      <c r="N41" s="124">
        <v>0.33450000000000002</v>
      </c>
      <c r="O41" s="124">
        <v>10471.645814285719</v>
      </c>
      <c r="P41" s="124">
        <v>6976.5374442176899</v>
      </c>
      <c r="Q41" s="124">
        <v>5.7920074829931982</v>
      </c>
      <c r="R41" s="124">
        <v>2199.2380027210879</v>
      </c>
    </row>
    <row r="42" spans="1:18" x14ac:dyDescent="0.35">
      <c r="A42" t="s">
        <v>65</v>
      </c>
      <c r="B42">
        <v>6</v>
      </c>
      <c r="C42" t="s">
        <v>45</v>
      </c>
      <c r="D42">
        <v>1</v>
      </c>
      <c r="E42" t="s">
        <v>252</v>
      </c>
      <c r="F42">
        <v>3290</v>
      </c>
      <c r="G42">
        <v>3320</v>
      </c>
      <c r="H42" s="118" t="str">
        <f t="shared" si="0"/>
        <v>R46</v>
      </c>
      <c r="I42" s="118" t="s">
        <v>156</v>
      </c>
      <c r="J42" s="124"/>
      <c r="K42" s="124"/>
      <c r="L42" s="124"/>
      <c r="M42" s="124"/>
      <c r="N42" s="124"/>
      <c r="O42" s="124">
        <v>10671.870919191921</v>
      </c>
      <c r="P42" s="124">
        <v>7218.3375555555622</v>
      </c>
      <c r="Q42" s="124">
        <v>5.3899979797979807</v>
      </c>
      <c r="R42" s="124">
        <v>2321.909219191919</v>
      </c>
    </row>
    <row r="43" spans="1:18" hidden="1" x14ac:dyDescent="0.35">
      <c r="A43" t="s">
        <v>65</v>
      </c>
      <c r="B43">
        <v>6</v>
      </c>
      <c r="C43" t="s">
        <v>45</v>
      </c>
      <c r="D43">
        <v>2</v>
      </c>
      <c r="E43" t="s">
        <v>252</v>
      </c>
      <c r="F43">
        <v>3290</v>
      </c>
      <c r="G43">
        <v>3320</v>
      </c>
      <c r="H43" s="118" t="str">
        <f t="shared" si="0"/>
        <v>R46</v>
      </c>
      <c r="I43" s="118" t="s">
        <v>156</v>
      </c>
      <c r="J43" s="124"/>
      <c r="K43" s="124"/>
      <c r="L43" s="124"/>
      <c r="M43" s="124"/>
      <c r="N43" s="124"/>
      <c r="O43" s="124">
        <v>10671.870919191921</v>
      </c>
      <c r="P43" s="124">
        <v>7218.3375555555622</v>
      </c>
      <c r="Q43" s="124">
        <v>5.3899979797979807</v>
      </c>
      <c r="R43" s="124">
        <v>2321.909219191919</v>
      </c>
    </row>
    <row r="44" spans="1:18" x14ac:dyDescent="0.35">
      <c r="A44" t="s">
        <v>65</v>
      </c>
      <c r="B44">
        <v>5</v>
      </c>
      <c r="C44" t="s">
        <v>45</v>
      </c>
      <c r="D44">
        <v>1</v>
      </c>
      <c r="E44" t="s">
        <v>253</v>
      </c>
      <c r="F44">
        <v>3360</v>
      </c>
      <c r="G44">
        <v>3418</v>
      </c>
      <c r="H44" s="118" t="str">
        <f t="shared" si="0"/>
        <v>R46</v>
      </c>
      <c r="I44" s="118" t="s">
        <v>156</v>
      </c>
      <c r="J44" s="124">
        <v>2.5665499999999999</v>
      </c>
      <c r="K44" s="124">
        <v>0.34571410000000002</v>
      </c>
      <c r="L44" s="124">
        <v>0.12972800000000001</v>
      </c>
      <c r="M44" s="124">
        <v>0.18500520000000001</v>
      </c>
      <c r="N44" s="124">
        <v>0.33729999999999999</v>
      </c>
      <c r="O44" s="124">
        <v>11004.98179894737</v>
      </c>
      <c r="P44" s="124">
        <v>7385.8098200000013</v>
      </c>
      <c r="Q44" s="124">
        <v>4.8748200000000006</v>
      </c>
      <c r="R44" s="124">
        <v>2008.473990526315</v>
      </c>
    </row>
    <row r="45" spans="1:18" hidden="1" x14ac:dyDescent="0.35">
      <c r="A45" t="s">
        <v>65</v>
      </c>
      <c r="B45">
        <v>5</v>
      </c>
      <c r="C45" t="s">
        <v>45</v>
      </c>
      <c r="D45">
        <v>2</v>
      </c>
      <c r="E45" t="s">
        <v>253</v>
      </c>
      <c r="F45">
        <v>3360</v>
      </c>
      <c r="G45">
        <v>3418</v>
      </c>
      <c r="H45" s="118" t="str">
        <f t="shared" si="0"/>
        <v>R46</v>
      </c>
      <c r="I45" s="118" t="s">
        <v>156</v>
      </c>
      <c r="J45" s="124">
        <v>2.5665499999999999</v>
      </c>
      <c r="K45" s="124">
        <v>0.34571410000000002</v>
      </c>
      <c r="L45" s="124">
        <v>0.12972800000000001</v>
      </c>
      <c r="M45" s="124">
        <v>0.18500520000000001</v>
      </c>
      <c r="N45" s="124">
        <v>0.33729999999999999</v>
      </c>
      <c r="O45" s="124">
        <v>11004.98179894737</v>
      </c>
      <c r="P45" s="124">
        <v>7385.8098200000013</v>
      </c>
      <c r="Q45" s="124">
        <v>4.8748200000000006</v>
      </c>
      <c r="R45" s="124">
        <v>2008.473990526315</v>
      </c>
    </row>
    <row r="46" spans="1:18" hidden="1" x14ac:dyDescent="0.35">
      <c r="A46" t="s">
        <v>65</v>
      </c>
      <c r="B46">
        <v>5</v>
      </c>
      <c r="C46" t="s">
        <v>45</v>
      </c>
      <c r="D46">
        <v>3</v>
      </c>
      <c r="E46" t="s">
        <v>253</v>
      </c>
      <c r="F46">
        <v>3360</v>
      </c>
      <c r="G46">
        <v>3418</v>
      </c>
      <c r="H46" s="118" t="str">
        <f t="shared" si="0"/>
        <v>R46</v>
      </c>
      <c r="I46" s="118" t="s">
        <v>156</v>
      </c>
      <c r="J46" s="124">
        <v>2.5665499999999999</v>
      </c>
      <c r="K46" s="124">
        <v>0.34571410000000002</v>
      </c>
      <c r="L46" s="124">
        <v>0.12972800000000001</v>
      </c>
      <c r="M46" s="124">
        <v>0.18500520000000001</v>
      </c>
      <c r="N46" s="124">
        <v>0.33729999999999999</v>
      </c>
      <c r="O46" s="124">
        <v>11004.98179894737</v>
      </c>
      <c r="P46" s="124">
        <v>7385.8098200000013</v>
      </c>
      <c r="Q46" s="124">
        <v>4.8748200000000006</v>
      </c>
      <c r="R46" s="124">
        <v>2008.473990526315</v>
      </c>
    </row>
    <row r="47" spans="1:18" x14ac:dyDescent="0.35">
      <c r="A47" t="s">
        <v>65</v>
      </c>
      <c r="B47">
        <v>4</v>
      </c>
      <c r="C47" t="s">
        <v>45</v>
      </c>
      <c r="D47">
        <v>1</v>
      </c>
      <c r="E47" t="s">
        <v>254</v>
      </c>
      <c r="F47">
        <v>3418</v>
      </c>
      <c r="G47">
        <v>3460</v>
      </c>
      <c r="H47" s="118" t="str">
        <f t="shared" si="0"/>
        <v>R46</v>
      </c>
      <c r="I47" s="118" t="s">
        <v>156</v>
      </c>
      <c r="J47" s="124">
        <v>2.6392222222222221</v>
      </c>
      <c r="K47" s="124">
        <v>0.27060344444444451</v>
      </c>
      <c r="L47" s="124">
        <v>0.1092876666666666</v>
      </c>
      <c r="M47" s="124">
        <v>0.155885</v>
      </c>
      <c r="N47" s="124">
        <v>0.38852222222222232</v>
      </c>
      <c r="O47" s="124">
        <v>11209.459373188411</v>
      </c>
      <c r="P47" s="124">
        <v>7377.4815695652151</v>
      </c>
      <c r="Q47" s="124">
        <v>5.0718963768115932</v>
      </c>
      <c r="R47" s="124">
        <v>1464.2739855072471</v>
      </c>
    </row>
    <row r="48" spans="1:18" hidden="1" x14ac:dyDescent="0.35">
      <c r="A48" t="s">
        <v>65</v>
      </c>
      <c r="B48">
        <v>4</v>
      </c>
      <c r="C48" t="s">
        <v>45</v>
      </c>
      <c r="D48">
        <v>2</v>
      </c>
      <c r="E48" t="s">
        <v>254</v>
      </c>
      <c r="F48">
        <v>3418</v>
      </c>
      <c r="G48">
        <v>3460</v>
      </c>
      <c r="H48" s="118" t="str">
        <f t="shared" si="0"/>
        <v>R46</v>
      </c>
      <c r="I48" s="118" t="s">
        <v>156</v>
      </c>
      <c r="J48" s="124">
        <v>2.6392222222222221</v>
      </c>
      <c r="K48" s="124">
        <v>0.27060344444444451</v>
      </c>
      <c r="L48" s="124">
        <v>0.1092876666666666</v>
      </c>
      <c r="M48" s="124">
        <v>0.155885</v>
      </c>
      <c r="N48" s="124">
        <v>0.38852222222222232</v>
      </c>
      <c r="O48" s="124">
        <v>11209.459373188411</v>
      </c>
      <c r="P48" s="124">
        <v>7377.4815695652151</v>
      </c>
      <c r="Q48" s="124">
        <v>5.0718963768115932</v>
      </c>
      <c r="R48" s="124">
        <v>1464.2739855072471</v>
      </c>
    </row>
    <row r="49" spans="1:18" x14ac:dyDescent="0.35">
      <c r="A49" t="s">
        <v>65</v>
      </c>
      <c r="B49">
        <v>3</v>
      </c>
      <c r="C49" t="s">
        <v>45</v>
      </c>
      <c r="D49">
        <v>1</v>
      </c>
      <c r="E49" t="s">
        <v>255</v>
      </c>
      <c r="F49">
        <v>3470</v>
      </c>
      <c r="G49">
        <v>3530</v>
      </c>
      <c r="H49" s="118" t="str">
        <f t="shared" si="0"/>
        <v>R46</v>
      </c>
      <c r="I49" s="118" t="s">
        <v>156</v>
      </c>
      <c r="J49" s="124"/>
      <c r="K49" s="124"/>
      <c r="L49" s="124"/>
      <c r="M49" s="124"/>
      <c r="N49" s="124"/>
      <c r="O49" s="124">
        <v>11449.925433502531</v>
      </c>
      <c r="P49" s="124">
        <v>7578.3338126903554</v>
      </c>
      <c r="Q49" s="124">
        <v>5.5019020304568524</v>
      </c>
      <c r="R49" s="124">
        <v>2139.7256954314712</v>
      </c>
    </row>
    <row r="50" spans="1:18" hidden="1" x14ac:dyDescent="0.35">
      <c r="A50" t="s">
        <v>65</v>
      </c>
      <c r="B50">
        <v>3</v>
      </c>
      <c r="C50" t="s">
        <v>45</v>
      </c>
      <c r="D50">
        <v>2</v>
      </c>
      <c r="E50" t="s">
        <v>255</v>
      </c>
      <c r="F50">
        <v>3470</v>
      </c>
      <c r="G50">
        <v>3530</v>
      </c>
      <c r="H50" s="118" t="str">
        <f t="shared" si="0"/>
        <v>R46</v>
      </c>
      <c r="I50" s="118" t="s">
        <v>156</v>
      </c>
      <c r="J50" s="124"/>
      <c r="K50" s="124"/>
      <c r="L50" s="124"/>
      <c r="M50" s="124"/>
      <c r="N50" s="124"/>
      <c r="O50" s="124">
        <v>11449.925433502531</v>
      </c>
      <c r="P50" s="124">
        <v>7578.3338126903554</v>
      </c>
      <c r="Q50" s="124">
        <v>5.5019020304568524</v>
      </c>
      <c r="R50" s="124">
        <v>2139.7256954314712</v>
      </c>
    </row>
    <row r="51" spans="1:18" hidden="1" x14ac:dyDescent="0.35">
      <c r="A51" t="s">
        <v>65</v>
      </c>
      <c r="B51">
        <v>3</v>
      </c>
      <c r="C51" t="s">
        <v>45</v>
      </c>
      <c r="D51">
        <v>3</v>
      </c>
      <c r="E51" t="s">
        <v>255</v>
      </c>
      <c r="F51">
        <v>3470</v>
      </c>
      <c r="G51">
        <v>3530</v>
      </c>
      <c r="H51" s="118" t="str">
        <f t="shared" si="0"/>
        <v>R46</v>
      </c>
      <c r="I51" s="118" t="s">
        <v>156</v>
      </c>
      <c r="J51" s="124"/>
      <c r="K51" s="124"/>
      <c r="L51" s="124"/>
      <c r="M51" s="124"/>
      <c r="N51" s="124"/>
      <c r="O51" s="124">
        <v>11449.925433502531</v>
      </c>
      <c r="P51" s="124">
        <v>7578.3338126903554</v>
      </c>
      <c r="Q51" s="124">
        <v>5.5019020304568524</v>
      </c>
      <c r="R51" s="124">
        <v>2139.7256954314712</v>
      </c>
    </row>
    <row r="52" spans="1:18" hidden="1" x14ac:dyDescent="0.35">
      <c r="A52" t="s">
        <v>65</v>
      </c>
      <c r="B52">
        <v>3</v>
      </c>
      <c r="C52" t="s">
        <v>45</v>
      </c>
      <c r="D52">
        <v>4</v>
      </c>
      <c r="E52" t="s">
        <v>255</v>
      </c>
      <c r="F52">
        <v>3470</v>
      </c>
      <c r="G52">
        <v>3530</v>
      </c>
      <c r="H52" s="118" t="str">
        <f t="shared" si="0"/>
        <v>R46</v>
      </c>
      <c r="I52" s="118" t="s">
        <v>156</v>
      </c>
      <c r="J52" s="124"/>
      <c r="K52" s="124"/>
      <c r="L52" s="124"/>
      <c r="M52" s="124"/>
      <c r="N52" s="124"/>
      <c r="O52" s="124">
        <v>11449.925433502531</v>
      </c>
      <c r="P52" s="124">
        <v>7578.3338126903554</v>
      </c>
      <c r="Q52" s="124">
        <v>5.5019020304568524</v>
      </c>
      <c r="R52" s="124">
        <v>2139.7256954314712</v>
      </c>
    </row>
    <row r="53" spans="1:18" x14ac:dyDescent="0.35">
      <c r="A53" t="s">
        <v>65</v>
      </c>
      <c r="B53">
        <v>2</v>
      </c>
      <c r="C53" t="s">
        <v>45</v>
      </c>
      <c r="D53">
        <v>1</v>
      </c>
      <c r="E53" t="s">
        <v>256</v>
      </c>
      <c r="F53">
        <v>3535</v>
      </c>
      <c r="G53">
        <v>3590</v>
      </c>
      <c r="H53" s="118" t="str">
        <f t="shared" si="0"/>
        <v>R46</v>
      </c>
      <c r="I53" s="118" t="s">
        <v>156</v>
      </c>
      <c r="J53" s="124">
        <v>2.694290000000001</v>
      </c>
      <c r="K53" s="124">
        <v>0.22513765999999999</v>
      </c>
      <c r="L53" s="124">
        <v>7.0520520000000031E-2</v>
      </c>
      <c r="M53" s="124">
        <v>0.13706444000000001</v>
      </c>
      <c r="N53" s="124">
        <v>0.43019400000000008</v>
      </c>
      <c r="O53" s="124">
        <v>11704.322860220989</v>
      </c>
      <c r="P53" s="124">
        <v>7633.1077342541494</v>
      </c>
      <c r="Q53" s="124">
        <v>4.0919640883977921</v>
      </c>
      <c r="R53" s="124">
        <v>1752.6499817679551</v>
      </c>
    </row>
    <row r="54" spans="1:18" hidden="1" x14ac:dyDescent="0.35">
      <c r="A54" t="s">
        <v>65</v>
      </c>
      <c r="B54">
        <v>2</v>
      </c>
      <c r="C54" t="s">
        <v>45</v>
      </c>
      <c r="D54">
        <v>2</v>
      </c>
      <c r="E54" t="s">
        <v>256</v>
      </c>
      <c r="F54">
        <v>3535</v>
      </c>
      <c r="G54">
        <v>3590</v>
      </c>
      <c r="H54" s="118" t="str">
        <f t="shared" si="0"/>
        <v>R46</v>
      </c>
      <c r="I54" s="118" t="s">
        <v>156</v>
      </c>
      <c r="J54" s="124">
        <v>2.694290000000001</v>
      </c>
      <c r="K54" s="124">
        <v>0.22513765999999999</v>
      </c>
      <c r="L54" s="124">
        <v>7.0520520000000031E-2</v>
      </c>
      <c r="M54" s="124">
        <v>0.13706444000000001</v>
      </c>
      <c r="N54" s="124">
        <v>0.43019400000000008</v>
      </c>
      <c r="O54" s="124">
        <v>11704.322860220989</v>
      </c>
      <c r="P54" s="124">
        <v>7633.1077342541494</v>
      </c>
      <c r="Q54" s="124">
        <v>4.0919640883977921</v>
      </c>
      <c r="R54" s="124">
        <v>1752.6499817679551</v>
      </c>
    </row>
    <row r="55" spans="1:18" hidden="1" x14ac:dyDescent="0.35">
      <c r="A55" t="s">
        <v>65</v>
      </c>
      <c r="B55">
        <v>2</v>
      </c>
      <c r="C55" t="s">
        <v>45</v>
      </c>
      <c r="D55">
        <v>3</v>
      </c>
      <c r="E55" t="s">
        <v>256</v>
      </c>
      <c r="F55">
        <v>3535</v>
      </c>
      <c r="G55">
        <v>3590</v>
      </c>
      <c r="H55" s="118" t="str">
        <f t="shared" si="0"/>
        <v>R46</v>
      </c>
      <c r="I55" s="118" t="s">
        <v>156</v>
      </c>
      <c r="J55" s="124">
        <v>2.694290000000001</v>
      </c>
      <c r="K55" s="124">
        <v>0.22513765999999999</v>
      </c>
      <c r="L55" s="124">
        <v>7.0520520000000031E-2</v>
      </c>
      <c r="M55" s="124">
        <v>0.13706444000000001</v>
      </c>
      <c r="N55" s="124">
        <v>0.43019400000000008</v>
      </c>
      <c r="O55" s="124">
        <v>11704.322860220989</v>
      </c>
      <c r="P55" s="124">
        <v>7633.1077342541494</v>
      </c>
      <c r="Q55" s="124">
        <v>4.0919640883977921</v>
      </c>
      <c r="R55" s="124">
        <v>1752.6499817679551</v>
      </c>
    </row>
    <row r="56" spans="1:18" x14ac:dyDescent="0.35">
      <c r="A56" t="s">
        <v>65</v>
      </c>
      <c r="B56">
        <v>1</v>
      </c>
      <c r="C56" t="s">
        <v>45</v>
      </c>
      <c r="D56">
        <v>1</v>
      </c>
      <c r="E56" t="s">
        <v>257</v>
      </c>
      <c r="F56">
        <v>3600</v>
      </c>
      <c r="G56">
        <v>3680</v>
      </c>
      <c r="H56" s="118" t="str">
        <f t="shared" si="0"/>
        <v>R46</v>
      </c>
      <c r="I56" s="118" t="s">
        <v>156</v>
      </c>
      <c r="J56" s="124">
        <v>2.6963499999999998</v>
      </c>
      <c r="K56" s="124">
        <v>0.30957699999999999</v>
      </c>
      <c r="L56" s="124">
        <v>7.6266E-2</v>
      </c>
      <c r="M56" s="124">
        <v>0.17177000000000001</v>
      </c>
      <c r="N56" s="124">
        <v>0.35535</v>
      </c>
      <c r="O56" s="124">
        <v>12021.43550267176</v>
      </c>
      <c r="P56" s="124">
        <v>7706.1231145038137</v>
      </c>
      <c r="Q56" s="124">
        <v>6.0369110687022927</v>
      </c>
      <c r="R56" s="124">
        <v>2253.0342969465642</v>
      </c>
    </row>
    <row r="57" spans="1:18" hidden="1" x14ac:dyDescent="0.35">
      <c r="A57" t="s">
        <v>65</v>
      </c>
      <c r="B57">
        <v>1</v>
      </c>
      <c r="C57" t="s">
        <v>45</v>
      </c>
      <c r="D57">
        <v>2</v>
      </c>
      <c r="E57" t="s">
        <v>257</v>
      </c>
      <c r="F57">
        <v>3600</v>
      </c>
      <c r="G57">
        <v>3680</v>
      </c>
      <c r="H57" s="118" t="str">
        <f t="shared" si="0"/>
        <v>R46</v>
      </c>
      <c r="I57" s="118" t="s">
        <v>156</v>
      </c>
      <c r="J57" s="124">
        <v>2.6963499999999998</v>
      </c>
      <c r="K57" s="124">
        <v>0.30957699999999999</v>
      </c>
      <c r="L57" s="124">
        <v>7.6266E-2</v>
      </c>
      <c r="M57" s="124">
        <v>0.17177000000000001</v>
      </c>
      <c r="N57" s="124">
        <v>0.35535</v>
      </c>
      <c r="O57" s="124">
        <v>12021.43550267176</v>
      </c>
      <c r="P57" s="124">
        <v>7706.1231145038137</v>
      </c>
      <c r="Q57" s="124">
        <v>6.0369110687022927</v>
      </c>
      <c r="R57" s="124">
        <v>2253.0342969465642</v>
      </c>
    </row>
    <row r="58" spans="1:18" hidden="1" x14ac:dyDescent="0.35">
      <c r="A58" t="s">
        <v>65</v>
      </c>
      <c r="B58">
        <v>1</v>
      </c>
      <c r="C58" t="s">
        <v>45</v>
      </c>
      <c r="D58">
        <v>3</v>
      </c>
      <c r="E58" t="s">
        <v>257</v>
      </c>
      <c r="F58">
        <v>3600</v>
      </c>
      <c r="G58">
        <v>3680</v>
      </c>
      <c r="H58" s="118" t="str">
        <f t="shared" si="0"/>
        <v>R46</v>
      </c>
      <c r="I58" s="118" t="s">
        <v>156</v>
      </c>
      <c r="J58" s="124">
        <v>2.6963499999999998</v>
      </c>
      <c r="K58" s="124">
        <v>0.30957699999999999</v>
      </c>
      <c r="L58" s="124">
        <v>7.6266E-2</v>
      </c>
      <c r="M58" s="124">
        <v>0.17177000000000001</v>
      </c>
      <c r="N58" s="124">
        <v>0.35535</v>
      </c>
      <c r="O58" s="124">
        <v>12021.43550267176</v>
      </c>
      <c r="P58" s="124">
        <v>7706.1231145038137</v>
      </c>
      <c r="Q58" s="124">
        <v>6.0369110687022927</v>
      </c>
      <c r="R58" s="124">
        <v>2253.0342969465642</v>
      </c>
    </row>
    <row r="59" spans="1:18" hidden="1" x14ac:dyDescent="0.35">
      <c r="A59" t="s">
        <v>65</v>
      </c>
      <c r="B59">
        <v>1</v>
      </c>
      <c r="C59" t="s">
        <v>45</v>
      </c>
      <c r="D59">
        <v>4</v>
      </c>
      <c r="E59" t="s">
        <v>257</v>
      </c>
      <c r="F59">
        <v>3600</v>
      </c>
      <c r="G59">
        <v>3680</v>
      </c>
      <c r="H59" s="118" t="str">
        <f t="shared" si="0"/>
        <v>R46</v>
      </c>
      <c r="I59" s="118" t="s">
        <v>156</v>
      </c>
      <c r="J59" s="124">
        <v>2.6963499999999998</v>
      </c>
      <c r="K59" s="124">
        <v>0.30957699999999999</v>
      </c>
      <c r="L59" s="124">
        <v>7.6266E-2</v>
      </c>
      <c r="M59" s="124">
        <v>0.17177000000000001</v>
      </c>
      <c r="N59" s="124">
        <v>0.35535</v>
      </c>
      <c r="O59" s="124">
        <v>12021.43550267176</v>
      </c>
      <c r="P59" s="124">
        <v>7706.1231145038137</v>
      </c>
      <c r="Q59" s="124">
        <v>6.0369110687022927</v>
      </c>
      <c r="R59" s="124">
        <v>2253.0342969465642</v>
      </c>
    </row>
    <row r="60" spans="1:18" x14ac:dyDescent="0.35">
      <c r="A60" t="s">
        <v>67</v>
      </c>
      <c r="B60">
        <v>6</v>
      </c>
      <c r="C60" t="s">
        <v>45</v>
      </c>
      <c r="D60">
        <v>1</v>
      </c>
      <c r="E60" t="s">
        <v>258</v>
      </c>
      <c r="F60">
        <v>3190</v>
      </c>
      <c r="G60">
        <v>3255</v>
      </c>
      <c r="H60" s="118" t="str">
        <f t="shared" si="0"/>
        <v>R48</v>
      </c>
      <c r="I60" s="118" t="s">
        <v>158</v>
      </c>
      <c r="J60" s="124">
        <v>2.6710928571428569</v>
      </c>
      <c r="K60" s="124">
        <v>0.23863764285714281</v>
      </c>
      <c r="L60" s="124">
        <v>0.1060365714285714</v>
      </c>
      <c r="M60" s="124">
        <v>0.14136428571428569</v>
      </c>
      <c r="N60" s="124">
        <v>0.44436428571428571</v>
      </c>
      <c r="O60" s="124">
        <v>10565.292160368659</v>
      </c>
      <c r="P60" s="124">
        <v>7014.2243576036853</v>
      </c>
      <c r="Q60" s="124">
        <v>6.616224423963132</v>
      </c>
      <c r="R60" s="124">
        <v>2160.1365866359452</v>
      </c>
    </row>
    <row r="61" spans="1:18" hidden="1" x14ac:dyDescent="0.35">
      <c r="A61" t="s">
        <v>67</v>
      </c>
      <c r="B61">
        <v>6</v>
      </c>
      <c r="C61" t="s">
        <v>45</v>
      </c>
      <c r="D61">
        <v>2</v>
      </c>
      <c r="E61" t="s">
        <v>258</v>
      </c>
      <c r="F61">
        <v>3190</v>
      </c>
      <c r="G61">
        <v>3255</v>
      </c>
      <c r="H61" s="118" t="str">
        <f t="shared" si="0"/>
        <v>R48</v>
      </c>
      <c r="I61" s="118" t="s">
        <v>158</v>
      </c>
      <c r="J61" s="124">
        <v>2.6710928571428569</v>
      </c>
      <c r="K61" s="124">
        <v>0.23863764285714281</v>
      </c>
      <c r="L61" s="124">
        <v>0.1060365714285714</v>
      </c>
      <c r="M61" s="124">
        <v>0.14136428571428569</v>
      </c>
      <c r="N61" s="124">
        <v>0.44436428571428571</v>
      </c>
      <c r="O61" s="124">
        <v>10565.292160368659</v>
      </c>
      <c r="P61" s="124">
        <v>7014.2243576036853</v>
      </c>
      <c r="Q61" s="124">
        <v>6.616224423963132</v>
      </c>
      <c r="R61" s="124">
        <v>2160.1365866359452</v>
      </c>
    </row>
    <row r="62" spans="1:18" hidden="1" x14ac:dyDescent="0.35">
      <c r="A62" t="s">
        <v>67</v>
      </c>
      <c r="B62">
        <v>6</v>
      </c>
      <c r="C62" t="s">
        <v>45</v>
      </c>
      <c r="D62">
        <v>3</v>
      </c>
      <c r="E62" t="s">
        <v>258</v>
      </c>
      <c r="F62">
        <v>3190</v>
      </c>
      <c r="G62">
        <v>3255</v>
      </c>
      <c r="H62" s="118" t="str">
        <f t="shared" si="0"/>
        <v>R48</v>
      </c>
      <c r="I62" s="118" t="s">
        <v>158</v>
      </c>
      <c r="J62" s="124">
        <v>2.6710928571428569</v>
      </c>
      <c r="K62" s="124">
        <v>0.23863764285714281</v>
      </c>
      <c r="L62" s="124">
        <v>0.1060365714285714</v>
      </c>
      <c r="M62" s="124">
        <v>0.14136428571428569</v>
      </c>
      <c r="N62" s="124">
        <v>0.44436428571428571</v>
      </c>
      <c r="O62" s="124">
        <v>10565.292160368659</v>
      </c>
      <c r="P62" s="124">
        <v>7014.2243576036853</v>
      </c>
      <c r="Q62" s="124">
        <v>6.616224423963132</v>
      </c>
      <c r="R62" s="124">
        <v>2160.1365866359452</v>
      </c>
    </row>
    <row r="63" spans="1:18" hidden="1" x14ac:dyDescent="0.35">
      <c r="A63" t="s">
        <v>67</v>
      </c>
      <c r="B63">
        <v>6</v>
      </c>
      <c r="C63" t="s">
        <v>45</v>
      </c>
      <c r="D63">
        <v>4</v>
      </c>
      <c r="E63" t="s">
        <v>258</v>
      </c>
      <c r="F63">
        <v>3190</v>
      </c>
      <c r="G63">
        <v>3255</v>
      </c>
      <c r="H63" s="118" t="str">
        <f t="shared" si="0"/>
        <v>R48</v>
      </c>
      <c r="I63" s="118" t="s">
        <v>158</v>
      </c>
      <c r="J63" s="124">
        <v>2.6710928571428569</v>
      </c>
      <c r="K63" s="124">
        <v>0.23863764285714281</v>
      </c>
      <c r="L63" s="124">
        <v>0.1060365714285714</v>
      </c>
      <c r="M63" s="124">
        <v>0.14136428571428569</v>
      </c>
      <c r="N63" s="124">
        <v>0.44436428571428571</v>
      </c>
      <c r="O63" s="124">
        <v>10565.292160368659</v>
      </c>
      <c r="P63" s="124">
        <v>7014.2243576036853</v>
      </c>
      <c r="Q63" s="124">
        <v>6.616224423963132</v>
      </c>
      <c r="R63" s="124">
        <v>2160.1365866359452</v>
      </c>
    </row>
    <row r="64" spans="1:18" x14ac:dyDescent="0.35">
      <c r="A64" t="s">
        <v>67</v>
      </c>
      <c r="B64">
        <v>5</v>
      </c>
      <c r="C64" t="s">
        <v>45</v>
      </c>
      <c r="D64">
        <v>1</v>
      </c>
      <c r="E64" t="s">
        <v>259</v>
      </c>
      <c r="F64">
        <v>3255</v>
      </c>
      <c r="G64">
        <v>3330</v>
      </c>
      <c r="H64" s="118" t="str">
        <f t="shared" si="0"/>
        <v>R48</v>
      </c>
      <c r="I64" s="118" t="s">
        <v>158</v>
      </c>
      <c r="J64" s="124">
        <v>2.584833333333334</v>
      </c>
      <c r="K64" s="124">
        <v>0.214472</v>
      </c>
      <c r="L64" s="124">
        <v>7.2316166666666667E-2</v>
      </c>
      <c r="M64" s="124">
        <v>0.13286333333333331</v>
      </c>
      <c r="N64" s="124">
        <v>0.4372833333333333</v>
      </c>
      <c r="O64" s="124">
        <v>10836.542628799991</v>
      </c>
      <c r="P64" s="124">
        <v>7276.2889091999978</v>
      </c>
      <c r="Q64" s="124">
        <v>5.3182004000000012</v>
      </c>
      <c r="R64" s="124">
        <v>2136.5848260000012</v>
      </c>
    </row>
    <row r="65" spans="1:18" hidden="1" x14ac:dyDescent="0.35">
      <c r="A65" t="s">
        <v>67</v>
      </c>
      <c r="B65">
        <v>5</v>
      </c>
      <c r="C65" t="s">
        <v>45</v>
      </c>
      <c r="D65">
        <v>2</v>
      </c>
      <c r="E65" t="s">
        <v>259</v>
      </c>
      <c r="F65">
        <v>3255</v>
      </c>
      <c r="G65">
        <v>3330</v>
      </c>
      <c r="H65" s="118" t="str">
        <f t="shared" si="0"/>
        <v>R48</v>
      </c>
      <c r="I65" s="118" t="s">
        <v>158</v>
      </c>
      <c r="J65" s="124">
        <v>2.584833333333334</v>
      </c>
      <c r="K65" s="124">
        <v>0.214472</v>
      </c>
      <c r="L65" s="124">
        <v>7.2316166666666667E-2</v>
      </c>
      <c r="M65" s="124">
        <v>0.13286333333333331</v>
      </c>
      <c r="N65" s="124">
        <v>0.4372833333333333</v>
      </c>
      <c r="O65" s="124">
        <v>10836.542628799991</v>
      </c>
      <c r="P65" s="124">
        <v>7276.2889091999978</v>
      </c>
      <c r="Q65" s="124">
        <v>5.3182004000000012</v>
      </c>
      <c r="R65" s="124">
        <v>2136.5848260000012</v>
      </c>
    </row>
    <row r="66" spans="1:18" hidden="1" x14ac:dyDescent="0.35">
      <c r="A66" t="s">
        <v>67</v>
      </c>
      <c r="B66">
        <v>5</v>
      </c>
      <c r="C66" t="s">
        <v>45</v>
      </c>
      <c r="D66">
        <v>3</v>
      </c>
      <c r="E66" t="s">
        <v>259</v>
      </c>
      <c r="F66">
        <v>3255</v>
      </c>
      <c r="G66">
        <v>3330</v>
      </c>
      <c r="H66" s="118" t="str">
        <f t="shared" si="0"/>
        <v>R48</v>
      </c>
      <c r="I66" s="118" t="s">
        <v>158</v>
      </c>
      <c r="J66" s="124">
        <v>2.584833333333334</v>
      </c>
      <c r="K66" s="124">
        <v>0.214472</v>
      </c>
      <c r="L66" s="124">
        <v>7.2316166666666667E-2</v>
      </c>
      <c r="M66" s="124">
        <v>0.13286333333333331</v>
      </c>
      <c r="N66" s="124">
        <v>0.4372833333333333</v>
      </c>
      <c r="O66" s="124">
        <v>10836.542628799991</v>
      </c>
      <c r="P66" s="124">
        <v>7276.2889091999978</v>
      </c>
      <c r="Q66" s="124">
        <v>5.3182004000000012</v>
      </c>
      <c r="R66" s="124">
        <v>2136.5848260000012</v>
      </c>
    </row>
    <row r="67" spans="1:18" x14ac:dyDescent="0.35">
      <c r="A67" t="s">
        <v>67</v>
      </c>
      <c r="B67">
        <v>3</v>
      </c>
      <c r="C67" t="s">
        <v>45</v>
      </c>
      <c r="D67">
        <v>1</v>
      </c>
      <c r="E67" t="s">
        <v>260</v>
      </c>
      <c r="F67">
        <v>3422</v>
      </c>
      <c r="G67">
        <v>3475</v>
      </c>
      <c r="H67" s="118" t="str">
        <f t="shared" ref="H67:H130" si="1">CONCATENATE("R",RIGHT(A67,2))</f>
        <v>R48</v>
      </c>
      <c r="I67" s="118" t="s">
        <v>158</v>
      </c>
      <c r="J67" s="124">
        <v>2.5743666666666671</v>
      </c>
      <c r="K67" s="124">
        <v>0.21333616666666669</v>
      </c>
      <c r="L67" s="124">
        <v>9.2312666666666654E-2</v>
      </c>
      <c r="M67" s="124">
        <v>0.13278699999999999</v>
      </c>
      <c r="N67" s="124">
        <v>0.43290000000000001</v>
      </c>
      <c r="O67" s="124">
        <v>11462.677175141251</v>
      </c>
      <c r="P67" s="124">
        <v>7500.8444598869992</v>
      </c>
      <c r="Q67" s="124">
        <v>4.955963276836159</v>
      </c>
      <c r="R67" s="124">
        <v>1801.67244858757</v>
      </c>
    </row>
    <row r="68" spans="1:18" hidden="1" x14ac:dyDescent="0.35">
      <c r="A68" t="s">
        <v>67</v>
      </c>
      <c r="B68">
        <v>3</v>
      </c>
      <c r="C68" t="s">
        <v>45</v>
      </c>
      <c r="D68">
        <v>2</v>
      </c>
      <c r="E68" t="s">
        <v>260</v>
      </c>
      <c r="F68">
        <v>3422</v>
      </c>
      <c r="G68">
        <v>3475</v>
      </c>
      <c r="H68" s="118" t="str">
        <f t="shared" si="1"/>
        <v>R48</v>
      </c>
      <c r="I68" s="118" t="s">
        <v>158</v>
      </c>
      <c r="J68" s="124">
        <v>2.5743666666666671</v>
      </c>
      <c r="K68" s="124">
        <v>0.21333616666666669</v>
      </c>
      <c r="L68" s="124">
        <v>9.2312666666666654E-2</v>
      </c>
      <c r="M68" s="124">
        <v>0.13278699999999999</v>
      </c>
      <c r="N68" s="124">
        <v>0.43290000000000001</v>
      </c>
      <c r="O68" s="124">
        <v>11462.677175141251</v>
      </c>
      <c r="P68" s="124">
        <v>7500.8444598869992</v>
      </c>
      <c r="Q68" s="124">
        <v>4.955963276836159</v>
      </c>
      <c r="R68" s="124">
        <v>1801.67244858757</v>
      </c>
    </row>
    <row r="69" spans="1:18" hidden="1" x14ac:dyDescent="0.35">
      <c r="A69" t="s">
        <v>67</v>
      </c>
      <c r="B69">
        <v>3</v>
      </c>
      <c r="C69" t="s">
        <v>45</v>
      </c>
      <c r="D69">
        <v>3</v>
      </c>
      <c r="E69" t="s">
        <v>260</v>
      </c>
      <c r="F69">
        <v>3422</v>
      </c>
      <c r="G69">
        <v>3475</v>
      </c>
      <c r="H69" s="118" t="str">
        <f t="shared" si="1"/>
        <v>R48</v>
      </c>
      <c r="I69" s="118" t="s">
        <v>158</v>
      </c>
      <c r="J69" s="124">
        <v>2.5743666666666671</v>
      </c>
      <c r="K69" s="124">
        <v>0.21333616666666669</v>
      </c>
      <c r="L69" s="124">
        <v>9.2312666666666654E-2</v>
      </c>
      <c r="M69" s="124">
        <v>0.13278699999999999</v>
      </c>
      <c r="N69" s="124">
        <v>0.43290000000000001</v>
      </c>
      <c r="O69" s="124">
        <v>11462.677175141251</v>
      </c>
      <c r="P69" s="124">
        <v>7500.8444598869992</v>
      </c>
      <c r="Q69" s="124">
        <v>4.955963276836159</v>
      </c>
      <c r="R69" s="124">
        <v>1801.67244858757</v>
      </c>
    </row>
    <row r="70" spans="1:18" x14ac:dyDescent="0.35">
      <c r="A70" t="s">
        <v>67</v>
      </c>
      <c r="B70">
        <v>2</v>
      </c>
      <c r="C70" t="s">
        <v>45</v>
      </c>
      <c r="D70">
        <v>1</v>
      </c>
      <c r="E70" t="s">
        <v>261</v>
      </c>
      <c r="F70">
        <v>3490</v>
      </c>
      <c r="G70">
        <v>3550</v>
      </c>
      <c r="H70" s="118" t="str">
        <f t="shared" si="1"/>
        <v>R48</v>
      </c>
      <c r="I70" s="118" t="s">
        <v>158</v>
      </c>
      <c r="J70" s="124">
        <v>2.699761904761905</v>
      </c>
      <c r="K70" s="124">
        <v>0.22173914285714291</v>
      </c>
      <c r="L70" s="124">
        <v>8.119323809523811E-2</v>
      </c>
      <c r="M70" s="124">
        <v>0.13559380952380951</v>
      </c>
      <c r="N70" s="124">
        <v>0.43419047619047618</v>
      </c>
      <c r="O70" s="124">
        <v>11753.769482</v>
      </c>
      <c r="P70" s="124">
        <v>7575.7301954999984</v>
      </c>
      <c r="Q70" s="124">
        <v>5.1875329999999984</v>
      </c>
      <c r="R70" s="124">
        <v>1895.2031159999999</v>
      </c>
    </row>
    <row r="71" spans="1:18" hidden="1" x14ac:dyDescent="0.35">
      <c r="A71" t="s">
        <v>67</v>
      </c>
      <c r="B71">
        <v>2</v>
      </c>
      <c r="C71" t="s">
        <v>45</v>
      </c>
      <c r="D71">
        <v>2</v>
      </c>
      <c r="E71" t="s">
        <v>261</v>
      </c>
      <c r="F71">
        <v>3490</v>
      </c>
      <c r="G71">
        <v>3550</v>
      </c>
      <c r="H71" s="118" t="str">
        <f t="shared" si="1"/>
        <v>R48</v>
      </c>
      <c r="I71" s="118" t="s">
        <v>158</v>
      </c>
      <c r="J71" s="124">
        <v>2.699761904761905</v>
      </c>
      <c r="K71" s="124">
        <v>0.22173914285714291</v>
      </c>
      <c r="L71" s="124">
        <v>8.119323809523811E-2</v>
      </c>
      <c r="M71" s="124">
        <v>0.13559380952380951</v>
      </c>
      <c r="N71" s="124">
        <v>0.43419047619047618</v>
      </c>
      <c r="O71" s="124">
        <v>11753.769482</v>
      </c>
      <c r="P71" s="124">
        <v>7575.7301954999984</v>
      </c>
      <c r="Q71" s="124">
        <v>5.1875329999999984</v>
      </c>
      <c r="R71" s="124">
        <v>1895.2031159999999</v>
      </c>
    </row>
    <row r="72" spans="1:18" hidden="1" x14ac:dyDescent="0.35">
      <c r="A72" t="s">
        <v>67</v>
      </c>
      <c r="B72">
        <v>2</v>
      </c>
      <c r="C72" t="s">
        <v>45</v>
      </c>
      <c r="D72">
        <v>3</v>
      </c>
      <c r="E72" t="s">
        <v>261</v>
      </c>
      <c r="F72">
        <v>3490</v>
      </c>
      <c r="G72">
        <v>3550</v>
      </c>
      <c r="H72" s="118" t="str">
        <f t="shared" si="1"/>
        <v>R48</v>
      </c>
      <c r="I72" s="118" t="s">
        <v>158</v>
      </c>
      <c r="J72" s="124">
        <v>2.699761904761905</v>
      </c>
      <c r="K72" s="124">
        <v>0.22173914285714291</v>
      </c>
      <c r="L72" s="124">
        <v>8.119323809523811E-2</v>
      </c>
      <c r="M72" s="124">
        <v>0.13559380952380951</v>
      </c>
      <c r="N72" s="124">
        <v>0.43419047619047618</v>
      </c>
      <c r="O72" s="124">
        <v>11753.769482</v>
      </c>
      <c r="P72" s="124">
        <v>7575.7301954999984</v>
      </c>
      <c r="Q72" s="124">
        <v>5.1875329999999984</v>
      </c>
      <c r="R72" s="124">
        <v>1895.2031159999999</v>
      </c>
    </row>
    <row r="73" spans="1:18" x14ac:dyDescent="0.35">
      <c r="A73" t="s">
        <v>68</v>
      </c>
      <c r="B73">
        <v>6</v>
      </c>
      <c r="C73" t="s">
        <v>72</v>
      </c>
      <c r="D73">
        <v>1</v>
      </c>
      <c r="E73" t="s">
        <v>262</v>
      </c>
      <c r="F73">
        <v>3255</v>
      </c>
      <c r="G73">
        <v>3295</v>
      </c>
      <c r="H73" s="118" t="str">
        <f t="shared" si="1"/>
        <v>R50</v>
      </c>
      <c r="I73" s="118" t="s">
        <v>159</v>
      </c>
      <c r="J73" s="124">
        <v>2.4820250000000001</v>
      </c>
      <c r="K73" s="124">
        <v>0.2076875</v>
      </c>
      <c r="L73" s="124">
        <v>8.1772499999999998E-2</v>
      </c>
      <c r="M73" s="124">
        <v>0.12800387499999999</v>
      </c>
      <c r="N73" s="124">
        <v>0.4791125</v>
      </c>
      <c r="O73" s="124">
        <v>10338.32986335878</v>
      </c>
      <c r="P73" s="124">
        <v>7040.3317366412266</v>
      </c>
      <c r="Q73" s="124">
        <v>4.2416503816793893</v>
      </c>
      <c r="R73" s="124">
        <v>2101.1662564885501</v>
      </c>
    </row>
    <row r="74" spans="1:18" hidden="1" x14ac:dyDescent="0.35">
      <c r="A74" t="s">
        <v>68</v>
      </c>
      <c r="B74">
        <v>6</v>
      </c>
      <c r="C74" t="s">
        <v>72</v>
      </c>
      <c r="D74">
        <v>2</v>
      </c>
      <c r="E74" t="s">
        <v>262</v>
      </c>
      <c r="F74">
        <v>3255</v>
      </c>
      <c r="G74">
        <v>3295</v>
      </c>
      <c r="H74" s="118" t="str">
        <f t="shared" si="1"/>
        <v>R50</v>
      </c>
      <c r="I74" s="118" t="s">
        <v>159</v>
      </c>
      <c r="J74" s="124">
        <v>2.4820250000000001</v>
      </c>
      <c r="K74" s="124">
        <v>0.2076875</v>
      </c>
      <c r="L74" s="124">
        <v>8.1772499999999998E-2</v>
      </c>
      <c r="M74" s="124">
        <v>0.12800387499999999</v>
      </c>
      <c r="N74" s="124">
        <v>0.4791125</v>
      </c>
      <c r="O74" s="124">
        <v>10338.32986335878</v>
      </c>
      <c r="P74" s="124">
        <v>7040.3317366412266</v>
      </c>
      <c r="Q74" s="124">
        <v>4.2416503816793893</v>
      </c>
      <c r="R74" s="124">
        <v>2101.1662564885501</v>
      </c>
    </row>
    <row r="75" spans="1:18" hidden="1" x14ac:dyDescent="0.35">
      <c r="A75" t="s">
        <v>68</v>
      </c>
      <c r="B75">
        <v>6</v>
      </c>
      <c r="C75" t="s">
        <v>72</v>
      </c>
      <c r="D75">
        <v>3</v>
      </c>
      <c r="E75" t="s">
        <v>262</v>
      </c>
      <c r="F75">
        <v>3255</v>
      </c>
      <c r="G75">
        <v>3295</v>
      </c>
      <c r="H75" s="118" t="str">
        <f t="shared" si="1"/>
        <v>R50</v>
      </c>
      <c r="I75" s="118" t="s">
        <v>159</v>
      </c>
      <c r="J75" s="124">
        <v>2.4820250000000001</v>
      </c>
      <c r="K75" s="124">
        <v>0.2076875</v>
      </c>
      <c r="L75" s="124">
        <v>8.1772499999999998E-2</v>
      </c>
      <c r="M75" s="124">
        <v>0.12800387499999999</v>
      </c>
      <c r="N75" s="124">
        <v>0.4791125</v>
      </c>
      <c r="O75" s="124">
        <v>10338.32986335878</v>
      </c>
      <c r="P75" s="124">
        <v>7040.3317366412266</v>
      </c>
      <c r="Q75" s="124">
        <v>4.2416503816793893</v>
      </c>
      <c r="R75" s="124">
        <v>2101.1662564885501</v>
      </c>
    </row>
    <row r="76" spans="1:18" hidden="1" x14ac:dyDescent="0.35">
      <c r="A76" t="s">
        <v>68</v>
      </c>
      <c r="B76">
        <v>6</v>
      </c>
      <c r="C76" t="s">
        <v>72</v>
      </c>
      <c r="D76">
        <v>4</v>
      </c>
      <c r="E76" t="s">
        <v>262</v>
      </c>
      <c r="F76">
        <v>3255</v>
      </c>
      <c r="G76">
        <v>3295</v>
      </c>
      <c r="H76" s="118" t="str">
        <f t="shared" si="1"/>
        <v>R50</v>
      </c>
      <c r="I76" s="118" t="s">
        <v>159</v>
      </c>
      <c r="J76" s="124">
        <v>2.4820250000000001</v>
      </c>
      <c r="K76" s="124">
        <v>0.2076875</v>
      </c>
      <c r="L76" s="124">
        <v>8.1772499999999998E-2</v>
      </c>
      <c r="M76" s="124">
        <v>0.12800387499999999</v>
      </c>
      <c r="N76" s="124">
        <v>0.4791125</v>
      </c>
      <c r="O76" s="124">
        <v>10338.32986335878</v>
      </c>
      <c r="P76" s="124">
        <v>7040.3317366412266</v>
      </c>
      <c r="Q76" s="124">
        <v>4.2416503816793893</v>
      </c>
      <c r="R76" s="124">
        <v>2101.1662564885501</v>
      </c>
    </row>
    <row r="77" spans="1:18" x14ac:dyDescent="0.35">
      <c r="A77" t="s">
        <v>68</v>
      </c>
      <c r="B77">
        <v>5</v>
      </c>
      <c r="C77" t="s">
        <v>45</v>
      </c>
      <c r="D77">
        <v>1</v>
      </c>
      <c r="E77" t="s">
        <v>263</v>
      </c>
      <c r="F77">
        <v>3300</v>
      </c>
      <c r="G77">
        <v>3350</v>
      </c>
      <c r="H77" s="118" t="str">
        <f t="shared" si="1"/>
        <v>R50</v>
      </c>
      <c r="I77" s="118" t="s">
        <v>159</v>
      </c>
      <c r="J77" s="124">
        <v>2.5405000000000002</v>
      </c>
      <c r="K77" s="124">
        <v>0.22487499999999999</v>
      </c>
      <c r="L77" s="124">
        <v>9.6371999999999999E-2</v>
      </c>
      <c r="M77" s="124">
        <v>0.136182</v>
      </c>
      <c r="N77" s="124">
        <v>0.43790000000000001</v>
      </c>
      <c r="O77" s="124">
        <v>10532.36838231707</v>
      </c>
      <c r="P77" s="124">
        <v>7057.5516658536617</v>
      </c>
      <c r="Q77" s="124">
        <v>5.3179719512195129</v>
      </c>
      <c r="R77" s="124">
        <v>2332.263831707317</v>
      </c>
    </row>
    <row r="78" spans="1:18" hidden="1" x14ac:dyDescent="0.35">
      <c r="A78" t="s">
        <v>68</v>
      </c>
      <c r="B78">
        <v>5</v>
      </c>
      <c r="C78" t="s">
        <v>45</v>
      </c>
      <c r="D78">
        <v>2</v>
      </c>
      <c r="E78" t="s">
        <v>263</v>
      </c>
      <c r="F78">
        <v>3300</v>
      </c>
      <c r="G78">
        <v>3350</v>
      </c>
      <c r="H78" s="118" t="str">
        <f t="shared" si="1"/>
        <v>R50</v>
      </c>
      <c r="I78" s="118" t="s">
        <v>159</v>
      </c>
      <c r="J78" s="124">
        <v>2.5405000000000002</v>
      </c>
      <c r="K78" s="124">
        <v>0.22487499999999999</v>
      </c>
      <c r="L78" s="124">
        <v>9.6371999999999999E-2</v>
      </c>
      <c r="M78" s="124">
        <v>0.136182</v>
      </c>
      <c r="N78" s="124">
        <v>0.43790000000000001</v>
      </c>
      <c r="O78" s="124">
        <v>10532.36838231707</v>
      </c>
      <c r="P78" s="124">
        <v>7057.5516658536617</v>
      </c>
      <c r="Q78" s="124">
        <v>5.3179719512195129</v>
      </c>
      <c r="R78" s="124">
        <v>2332.263831707317</v>
      </c>
    </row>
    <row r="79" spans="1:18" hidden="1" x14ac:dyDescent="0.35">
      <c r="A79" t="s">
        <v>68</v>
      </c>
      <c r="B79">
        <v>5</v>
      </c>
      <c r="C79" t="s">
        <v>45</v>
      </c>
      <c r="D79">
        <v>3</v>
      </c>
      <c r="E79" t="s">
        <v>263</v>
      </c>
      <c r="F79">
        <v>3300</v>
      </c>
      <c r="G79">
        <v>3350</v>
      </c>
      <c r="H79" s="118" t="str">
        <f t="shared" si="1"/>
        <v>R50</v>
      </c>
      <c r="I79" s="118" t="s">
        <v>159</v>
      </c>
      <c r="J79" s="124">
        <v>2.5405000000000002</v>
      </c>
      <c r="K79" s="124">
        <v>0.22487499999999999</v>
      </c>
      <c r="L79" s="124">
        <v>9.6371999999999999E-2</v>
      </c>
      <c r="M79" s="124">
        <v>0.136182</v>
      </c>
      <c r="N79" s="124">
        <v>0.43790000000000001</v>
      </c>
      <c r="O79" s="124">
        <v>10532.36838231707</v>
      </c>
      <c r="P79" s="124">
        <v>7057.5516658536617</v>
      </c>
      <c r="Q79" s="124">
        <v>5.3179719512195129</v>
      </c>
      <c r="R79" s="124">
        <v>2332.263831707317</v>
      </c>
    </row>
    <row r="80" spans="1:18" hidden="1" x14ac:dyDescent="0.35">
      <c r="A80" t="s">
        <v>68</v>
      </c>
      <c r="B80">
        <v>5</v>
      </c>
      <c r="C80" t="s">
        <v>45</v>
      </c>
      <c r="D80">
        <v>4</v>
      </c>
      <c r="E80" t="s">
        <v>263</v>
      </c>
      <c r="F80">
        <v>3300</v>
      </c>
      <c r="G80">
        <v>3350</v>
      </c>
      <c r="H80" s="118" t="str">
        <f t="shared" si="1"/>
        <v>R50</v>
      </c>
      <c r="I80" s="118" t="s">
        <v>159</v>
      </c>
      <c r="J80" s="124">
        <v>2.5405000000000002</v>
      </c>
      <c r="K80" s="124">
        <v>0.22487499999999999</v>
      </c>
      <c r="L80" s="124">
        <v>9.6371999999999999E-2</v>
      </c>
      <c r="M80" s="124">
        <v>0.136182</v>
      </c>
      <c r="N80" s="124">
        <v>0.43790000000000001</v>
      </c>
      <c r="O80" s="124">
        <v>10532.36838231707</v>
      </c>
      <c r="P80" s="124">
        <v>7057.5516658536617</v>
      </c>
      <c r="Q80" s="124">
        <v>5.3179719512195129</v>
      </c>
      <c r="R80" s="124">
        <v>2332.263831707317</v>
      </c>
    </row>
    <row r="81" spans="1:18" x14ac:dyDescent="0.35">
      <c r="A81" t="s">
        <v>68</v>
      </c>
      <c r="B81">
        <v>4</v>
      </c>
      <c r="C81" t="s">
        <v>45</v>
      </c>
      <c r="D81">
        <v>1</v>
      </c>
      <c r="E81" t="s">
        <v>264</v>
      </c>
      <c r="F81">
        <v>3370</v>
      </c>
      <c r="G81">
        <v>3480</v>
      </c>
      <c r="H81" s="118" t="str">
        <f t="shared" si="1"/>
        <v>R50</v>
      </c>
      <c r="I81" s="118" t="s">
        <v>159</v>
      </c>
      <c r="J81" s="124">
        <v>2.7155666666666658</v>
      </c>
      <c r="K81" s="124">
        <v>0.1471666666666667</v>
      </c>
      <c r="L81" s="124">
        <v>6.2418000000000001E-2</v>
      </c>
      <c r="M81" s="124">
        <v>0.10147</v>
      </c>
      <c r="N81" s="124">
        <v>0.55259999999999998</v>
      </c>
      <c r="O81" s="124">
        <v>10916.728364265929</v>
      </c>
      <c r="P81" s="124">
        <v>7255.4171828254812</v>
      </c>
      <c r="Q81" s="124">
        <v>5.9785612188365604</v>
      </c>
      <c r="R81" s="124">
        <v>2363.7951609418269</v>
      </c>
    </row>
    <row r="82" spans="1:18" hidden="1" x14ac:dyDescent="0.35">
      <c r="A82" t="s">
        <v>68</v>
      </c>
      <c r="B82">
        <v>4</v>
      </c>
      <c r="C82" t="s">
        <v>45</v>
      </c>
      <c r="D82">
        <v>2</v>
      </c>
      <c r="E82" t="s">
        <v>264</v>
      </c>
      <c r="F82">
        <v>3370</v>
      </c>
      <c r="G82">
        <v>3480</v>
      </c>
      <c r="H82" s="118" t="str">
        <f t="shared" si="1"/>
        <v>R50</v>
      </c>
      <c r="I82" s="118" t="s">
        <v>159</v>
      </c>
      <c r="J82" s="124">
        <v>2.7155666666666658</v>
      </c>
      <c r="K82" s="124">
        <v>0.1471666666666667</v>
      </c>
      <c r="L82" s="124">
        <v>6.2418000000000001E-2</v>
      </c>
      <c r="M82" s="124">
        <v>0.10147</v>
      </c>
      <c r="N82" s="124">
        <v>0.55259999999999998</v>
      </c>
      <c r="O82" s="124">
        <v>10916.728364265929</v>
      </c>
      <c r="P82" s="124">
        <v>7255.4171828254812</v>
      </c>
      <c r="Q82" s="124">
        <v>5.9785612188365604</v>
      </c>
      <c r="R82" s="124">
        <v>2363.7951609418269</v>
      </c>
    </row>
    <row r="83" spans="1:18" hidden="1" x14ac:dyDescent="0.35">
      <c r="A83" t="s">
        <v>68</v>
      </c>
      <c r="B83">
        <v>4</v>
      </c>
      <c r="C83" t="s">
        <v>45</v>
      </c>
      <c r="D83">
        <v>3</v>
      </c>
      <c r="E83" t="s">
        <v>264</v>
      </c>
      <c r="F83">
        <v>3370</v>
      </c>
      <c r="G83">
        <v>3480</v>
      </c>
      <c r="H83" s="118" t="str">
        <f t="shared" si="1"/>
        <v>R50</v>
      </c>
      <c r="I83" s="118" t="s">
        <v>159</v>
      </c>
      <c r="J83" s="124">
        <v>2.7155666666666658</v>
      </c>
      <c r="K83" s="124">
        <v>0.1471666666666667</v>
      </c>
      <c r="L83" s="124">
        <v>6.2418000000000001E-2</v>
      </c>
      <c r="M83" s="124">
        <v>0.10147</v>
      </c>
      <c r="N83" s="124">
        <v>0.55259999999999998</v>
      </c>
      <c r="O83" s="124">
        <v>10916.728364265929</v>
      </c>
      <c r="P83" s="124">
        <v>7255.4171828254812</v>
      </c>
      <c r="Q83" s="124">
        <v>5.9785612188365604</v>
      </c>
      <c r="R83" s="124">
        <v>2363.7951609418269</v>
      </c>
    </row>
    <row r="84" spans="1:18" hidden="1" x14ac:dyDescent="0.35">
      <c r="A84" t="s">
        <v>68</v>
      </c>
      <c r="B84">
        <v>4</v>
      </c>
      <c r="C84" t="s">
        <v>45</v>
      </c>
      <c r="D84">
        <v>4</v>
      </c>
      <c r="E84" t="s">
        <v>264</v>
      </c>
      <c r="F84">
        <v>3370</v>
      </c>
      <c r="G84">
        <v>3480</v>
      </c>
      <c r="H84" s="118" t="str">
        <f t="shared" si="1"/>
        <v>R50</v>
      </c>
      <c r="I84" s="118" t="s">
        <v>159</v>
      </c>
      <c r="J84" s="124">
        <v>2.7155666666666658</v>
      </c>
      <c r="K84" s="124">
        <v>0.1471666666666667</v>
      </c>
      <c r="L84" s="124">
        <v>6.2418000000000001E-2</v>
      </c>
      <c r="M84" s="124">
        <v>0.10147</v>
      </c>
      <c r="N84" s="124">
        <v>0.55259999999999998</v>
      </c>
      <c r="O84" s="124">
        <v>10916.728364265929</v>
      </c>
      <c r="P84" s="124">
        <v>7255.4171828254812</v>
      </c>
      <c r="Q84" s="124">
        <v>5.9785612188365604</v>
      </c>
      <c r="R84" s="124">
        <v>2363.7951609418269</v>
      </c>
    </row>
    <row r="85" spans="1:18" x14ac:dyDescent="0.35">
      <c r="A85" t="s">
        <v>68</v>
      </c>
      <c r="B85">
        <v>3</v>
      </c>
      <c r="C85" t="s">
        <v>45</v>
      </c>
      <c r="D85">
        <v>1</v>
      </c>
      <c r="E85" t="s">
        <v>265</v>
      </c>
      <c r="F85">
        <v>3490</v>
      </c>
      <c r="G85">
        <v>3580</v>
      </c>
      <c r="H85" s="118" t="str">
        <f t="shared" si="1"/>
        <v>R50</v>
      </c>
      <c r="I85" s="118" t="s">
        <v>159</v>
      </c>
      <c r="J85" s="124">
        <v>2.7505666666666659</v>
      </c>
      <c r="K85" s="124">
        <v>0.18583333333333329</v>
      </c>
      <c r="L85" s="124">
        <v>7.9525333333333337E-2</v>
      </c>
      <c r="M85" s="124">
        <v>0.12054233333333331</v>
      </c>
      <c r="N85" s="124">
        <v>0.46810000000000002</v>
      </c>
      <c r="O85" s="124">
        <v>11342.19732745763</v>
      </c>
      <c r="P85" s="124">
        <v>7462.2122437288144</v>
      </c>
      <c r="Q85" s="124">
        <v>5.1945905084745796</v>
      </c>
      <c r="R85" s="124">
        <v>2167.6184447457649</v>
      </c>
    </row>
    <row r="86" spans="1:18" hidden="1" x14ac:dyDescent="0.35">
      <c r="A86" t="s">
        <v>68</v>
      </c>
      <c r="B86">
        <v>3</v>
      </c>
      <c r="C86" t="s">
        <v>45</v>
      </c>
      <c r="D86">
        <v>2</v>
      </c>
      <c r="E86" t="s">
        <v>265</v>
      </c>
      <c r="F86">
        <v>3490</v>
      </c>
      <c r="G86">
        <v>3580</v>
      </c>
      <c r="H86" s="118" t="str">
        <f t="shared" si="1"/>
        <v>R50</v>
      </c>
      <c r="I86" s="118" t="s">
        <v>159</v>
      </c>
      <c r="J86" s="124">
        <v>2.7505666666666659</v>
      </c>
      <c r="K86" s="124">
        <v>0.18583333333333329</v>
      </c>
      <c r="L86" s="124">
        <v>7.9525333333333337E-2</v>
      </c>
      <c r="M86" s="124">
        <v>0.12054233333333331</v>
      </c>
      <c r="N86" s="124">
        <v>0.46810000000000002</v>
      </c>
      <c r="O86" s="124">
        <v>11342.19732745763</v>
      </c>
      <c r="P86" s="124">
        <v>7462.2122437288144</v>
      </c>
      <c r="Q86" s="124">
        <v>5.1945905084745796</v>
      </c>
      <c r="R86" s="124">
        <v>2167.6184447457649</v>
      </c>
    </row>
    <row r="87" spans="1:18" hidden="1" x14ac:dyDescent="0.35">
      <c r="A87" t="s">
        <v>68</v>
      </c>
      <c r="B87">
        <v>3</v>
      </c>
      <c r="C87" t="s">
        <v>45</v>
      </c>
      <c r="D87">
        <v>3</v>
      </c>
      <c r="E87" t="s">
        <v>265</v>
      </c>
      <c r="F87">
        <v>3490</v>
      </c>
      <c r="G87">
        <v>3580</v>
      </c>
      <c r="H87" s="118" t="str">
        <f t="shared" si="1"/>
        <v>R50</v>
      </c>
      <c r="I87" s="118" t="s">
        <v>159</v>
      </c>
      <c r="J87" s="124">
        <v>2.7505666666666659</v>
      </c>
      <c r="K87" s="124">
        <v>0.18583333333333329</v>
      </c>
      <c r="L87" s="124">
        <v>7.9525333333333337E-2</v>
      </c>
      <c r="M87" s="124">
        <v>0.12054233333333331</v>
      </c>
      <c r="N87" s="124">
        <v>0.46810000000000002</v>
      </c>
      <c r="O87" s="124">
        <v>11342.19732745763</v>
      </c>
      <c r="P87" s="124">
        <v>7462.2122437288144</v>
      </c>
      <c r="Q87" s="124">
        <v>5.1945905084745796</v>
      </c>
      <c r="R87" s="124">
        <v>2167.6184447457649</v>
      </c>
    </row>
    <row r="88" spans="1:18" hidden="1" x14ac:dyDescent="0.35">
      <c r="A88" t="s">
        <v>68</v>
      </c>
      <c r="B88">
        <v>3</v>
      </c>
      <c r="C88" t="s">
        <v>45</v>
      </c>
      <c r="D88">
        <v>4</v>
      </c>
      <c r="E88" t="s">
        <v>265</v>
      </c>
      <c r="F88">
        <v>3490</v>
      </c>
      <c r="G88">
        <v>3580</v>
      </c>
      <c r="H88" s="118" t="str">
        <f t="shared" si="1"/>
        <v>R50</v>
      </c>
      <c r="I88" s="118" t="s">
        <v>159</v>
      </c>
      <c r="J88" s="124">
        <v>2.7505666666666659</v>
      </c>
      <c r="K88" s="124">
        <v>0.18583333333333329</v>
      </c>
      <c r="L88" s="124">
        <v>7.9525333333333337E-2</v>
      </c>
      <c r="M88" s="124">
        <v>0.12054233333333331</v>
      </c>
      <c r="N88" s="124">
        <v>0.46810000000000002</v>
      </c>
      <c r="O88" s="124">
        <v>11342.19732745763</v>
      </c>
      <c r="P88" s="124">
        <v>7462.2122437288144</v>
      </c>
      <c r="Q88" s="124">
        <v>5.1945905084745796</v>
      </c>
      <c r="R88" s="124">
        <v>2167.6184447457649</v>
      </c>
    </row>
    <row r="89" spans="1:18" x14ac:dyDescent="0.35">
      <c r="A89" t="s">
        <v>68</v>
      </c>
      <c r="B89">
        <v>2</v>
      </c>
      <c r="C89" t="s">
        <v>45</v>
      </c>
      <c r="D89">
        <v>1</v>
      </c>
      <c r="E89" t="s">
        <v>266</v>
      </c>
      <c r="F89">
        <v>3590</v>
      </c>
      <c r="G89">
        <v>3670</v>
      </c>
      <c r="H89" s="118" t="str">
        <f t="shared" si="1"/>
        <v>R50</v>
      </c>
      <c r="I89" s="118" t="s">
        <v>159</v>
      </c>
      <c r="J89" s="124">
        <v>2.8157000000000001</v>
      </c>
      <c r="K89" s="124">
        <v>0.13683333333333331</v>
      </c>
      <c r="L89" s="124">
        <v>5.4766000000000002E-2</v>
      </c>
      <c r="M89" s="124">
        <v>9.7223000000000004E-2</v>
      </c>
      <c r="N89" s="124">
        <v>0.55789999999999995</v>
      </c>
      <c r="O89" s="124">
        <v>11704.362995801521</v>
      </c>
      <c r="P89" s="124">
        <v>7791.1990488549618</v>
      </c>
      <c r="Q89" s="124">
        <v>5.2684209923664103</v>
      </c>
      <c r="R89" s="124">
        <v>2157.412545038168</v>
      </c>
    </row>
    <row r="90" spans="1:18" hidden="1" x14ac:dyDescent="0.35">
      <c r="A90" t="s">
        <v>68</v>
      </c>
      <c r="B90">
        <v>2</v>
      </c>
      <c r="C90" t="s">
        <v>45</v>
      </c>
      <c r="D90">
        <v>2</v>
      </c>
      <c r="E90" t="s">
        <v>266</v>
      </c>
      <c r="F90">
        <v>3590</v>
      </c>
      <c r="G90">
        <v>3670</v>
      </c>
      <c r="H90" s="118" t="str">
        <f t="shared" si="1"/>
        <v>R50</v>
      </c>
      <c r="I90" s="118" t="s">
        <v>159</v>
      </c>
      <c r="J90" s="124">
        <v>2.8157000000000001</v>
      </c>
      <c r="K90" s="124">
        <v>0.13683333333333331</v>
      </c>
      <c r="L90" s="124">
        <v>5.4766000000000002E-2</v>
      </c>
      <c r="M90" s="124">
        <v>9.7223000000000004E-2</v>
      </c>
      <c r="N90" s="124">
        <v>0.55789999999999995</v>
      </c>
      <c r="O90" s="124">
        <v>11704.362995801521</v>
      </c>
      <c r="P90" s="124">
        <v>7791.1990488549618</v>
      </c>
      <c r="Q90" s="124">
        <v>5.2684209923664103</v>
      </c>
      <c r="R90" s="124">
        <v>2157.412545038168</v>
      </c>
    </row>
    <row r="91" spans="1:18" hidden="1" x14ac:dyDescent="0.35">
      <c r="A91" t="s">
        <v>68</v>
      </c>
      <c r="B91">
        <v>2</v>
      </c>
      <c r="C91" t="s">
        <v>45</v>
      </c>
      <c r="D91">
        <v>3</v>
      </c>
      <c r="E91" t="s">
        <v>266</v>
      </c>
      <c r="F91">
        <v>3590</v>
      </c>
      <c r="G91">
        <v>3670</v>
      </c>
      <c r="H91" s="118" t="str">
        <f t="shared" si="1"/>
        <v>R50</v>
      </c>
      <c r="I91" s="118" t="s">
        <v>159</v>
      </c>
      <c r="J91" s="124">
        <v>2.8157000000000001</v>
      </c>
      <c r="K91" s="124">
        <v>0.13683333333333331</v>
      </c>
      <c r="L91" s="124">
        <v>5.4766000000000002E-2</v>
      </c>
      <c r="M91" s="124">
        <v>9.7223000000000004E-2</v>
      </c>
      <c r="N91" s="124">
        <v>0.55789999999999995</v>
      </c>
      <c r="O91" s="124">
        <v>11704.362995801521</v>
      </c>
      <c r="P91" s="124">
        <v>7791.1990488549618</v>
      </c>
      <c r="Q91" s="124">
        <v>5.2684209923664103</v>
      </c>
      <c r="R91" s="124">
        <v>2157.412545038168</v>
      </c>
    </row>
    <row r="92" spans="1:18" hidden="1" x14ac:dyDescent="0.35">
      <c r="A92" t="s">
        <v>68</v>
      </c>
      <c r="B92">
        <v>2</v>
      </c>
      <c r="C92" t="s">
        <v>45</v>
      </c>
      <c r="D92">
        <v>4</v>
      </c>
      <c r="E92" t="s">
        <v>266</v>
      </c>
      <c r="F92">
        <v>3590</v>
      </c>
      <c r="G92">
        <v>3670</v>
      </c>
      <c r="H92" s="118" t="str">
        <f t="shared" si="1"/>
        <v>R50</v>
      </c>
      <c r="I92" s="118" t="s">
        <v>159</v>
      </c>
      <c r="J92" s="124">
        <v>2.8157000000000001</v>
      </c>
      <c r="K92" s="124">
        <v>0.13683333333333331</v>
      </c>
      <c r="L92" s="124">
        <v>5.4766000000000002E-2</v>
      </c>
      <c r="M92" s="124">
        <v>9.7223000000000004E-2</v>
      </c>
      <c r="N92" s="124">
        <v>0.55789999999999995</v>
      </c>
      <c r="O92" s="124">
        <v>11704.362995801521</v>
      </c>
      <c r="P92" s="124">
        <v>7791.1990488549618</v>
      </c>
      <c r="Q92" s="124">
        <v>5.2684209923664103</v>
      </c>
      <c r="R92" s="124">
        <v>2157.412545038168</v>
      </c>
    </row>
    <row r="93" spans="1:18" x14ac:dyDescent="0.35">
      <c r="A93" t="s">
        <v>68</v>
      </c>
      <c r="B93">
        <v>1</v>
      </c>
      <c r="C93" t="s">
        <v>45</v>
      </c>
      <c r="D93">
        <v>1</v>
      </c>
      <c r="E93" t="s">
        <v>267</v>
      </c>
      <c r="F93">
        <v>3690</v>
      </c>
      <c r="G93">
        <v>3740</v>
      </c>
      <c r="H93" s="118" t="str">
        <f t="shared" si="1"/>
        <v>R50</v>
      </c>
      <c r="I93" s="118" t="s">
        <v>159</v>
      </c>
      <c r="J93" s="124">
        <v>2.7163833333333329</v>
      </c>
      <c r="K93" s="124">
        <v>0.1521666666666667</v>
      </c>
      <c r="L93" s="124">
        <v>6.8079833333333326E-2</v>
      </c>
      <c r="M93" s="124">
        <v>0.1042993333333333</v>
      </c>
      <c r="N93" s="124">
        <v>0.53346666666666664</v>
      </c>
      <c r="O93" s="124">
        <v>12047.811512804879</v>
      </c>
      <c r="P93" s="124">
        <v>7740.0060146341484</v>
      </c>
      <c r="Q93" s="124">
        <v>5.2929664634146336</v>
      </c>
      <c r="R93" s="124">
        <v>2017.533345121951</v>
      </c>
    </row>
    <row r="94" spans="1:18" hidden="1" x14ac:dyDescent="0.35">
      <c r="A94" t="s">
        <v>68</v>
      </c>
      <c r="B94">
        <v>1</v>
      </c>
      <c r="C94" t="s">
        <v>45</v>
      </c>
      <c r="D94">
        <v>2</v>
      </c>
      <c r="E94" t="s">
        <v>267</v>
      </c>
      <c r="F94">
        <v>3690</v>
      </c>
      <c r="G94">
        <v>3740</v>
      </c>
      <c r="H94" s="118" t="str">
        <f t="shared" si="1"/>
        <v>R50</v>
      </c>
      <c r="I94" s="118" t="s">
        <v>159</v>
      </c>
      <c r="J94" s="124">
        <v>2.7163833333333329</v>
      </c>
      <c r="K94" s="124">
        <v>0.1521666666666667</v>
      </c>
      <c r="L94" s="124">
        <v>6.8079833333333326E-2</v>
      </c>
      <c r="M94" s="124">
        <v>0.1042993333333333</v>
      </c>
      <c r="N94" s="124">
        <v>0.53346666666666664</v>
      </c>
      <c r="O94" s="124">
        <v>12047.811512804879</v>
      </c>
      <c r="P94" s="124">
        <v>7740.0060146341484</v>
      </c>
      <c r="Q94" s="124">
        <v>5.2929664634146336</v>
      </c>
      <c r="R94" s="124">
        <v>2017.533345121951</v>
      </c>
    </row>
    <row r="95" spans="1:18" hidden="1" x14ac:dyDescent="0.35">
      <c r="A95" t="s">
        <v>70</v>
      </c>
      <c r="B95">
        <v>9</v>
      </c>
      <c r="C95" t="s">
        <v>46</v>
      </c>
      <c r="D95">
        <v>3</v>
      </c>
      <c r="E95" t="s">
        <v>268</v>
      </c>
      <c r="F95">
        <v>2794</v>
      </c>
      <c r="G95">
        <v>2867</v>
      </c>
      <c r="H95" s="118" t="str">
        <f t="shared" si="1"/>
        <v>R51</v>
      </c>
      <c r="I95" s="118" t="s">
        <v>160</v>
      </c>
      <c r="J95" s="124">
        <v>2.397567857142858</v>
      </c>
      <c r="K95" s="124">
        <v>1.5846464285714279</v>
      </c>
      <c r="L95" s="124">
        <v>0.12503067857142849</v>
      </c>
      <c r="M95" s="124">
        <v>0.16053628571428569</v>
      </c>
      <c r="N95" s="124">
        <v>0.46729285714285712</v>
      </c>
      <c r="O95" s="124">
        <v>9366.2167366666654</v>
      </c>
      <c r="P95" s="124">
        <v>6546.7821766666684</v>
      </c>
      <c r="Q95" s="124">
        <v>1.8932283333333331</v>
      </c>
      <c r="R95" s="124">
        <v>1975.07813375</v>
      </c>
    </row>
    <row r="96" spans="1:18" hidden="1" x14ac:dyDescent="0.35">
      <c r="A96" t="s">
        <v>70</v>
      </c>
      <c r="B96">
        <v>9</v>
      </c>
      <c r="C96" t="s">
        <v>46</v>
      </c>
      <c r="D96">
        <v>2</v>
      </c>
      <c r="E96" t="s">
        <v>268</v>
      </c>
      <c r="F96">
        <v>2794</v>
      </c>
      <c r="G96">
        <v>2867</v>
      </c>
      <c r="H96" s="118" t="str">
        <f t="shared" si="1"/>
        <v>R51</v>
      </c>
      <c r="I96" s="118" t="s">
        <v>160</v>
      </c>
      <c r="J96" s="124">
        <v>2.397567857142858</v>
      </c>
      <c r="K96" s="124">
        <v>1.5846464285714279</v>
      </c>
      <c r="L96" s="124">
        <v>0.12503067857142849</v>
      </c>
      <c r="M96" s="124">
        <v>0.16053628571428569</v>
      </c>
      <c r="N96" s="124">
        <v>0.46729285714285712</v>
      </c>
      <c r="O96" s="124">
        <v>9366.2167366666654</v>
      </c>
      <c r="P96" s="124">
        <v>6546.7821766666684</v>
      </c>
      <c r="Q96" s="124">
        <v>1.8932283333333331</v>
      </c>
      <c r="R96" s="124">
        <v>1975.07813375</v>
      </c>
    </row>
    <row r="97" spans="1:18" x14ac:dyDescent="0.35">
      <c r="A97" t="s">
        <v>70</v>
      </c>
      <c r="B97">
        <v>9</v>
      </c>
      <c r="C97" t="s">
        <v>46</v>
      </c>
      <c r="D97">
        <v>1</v>
      </c>
      <c r="E97" t="s">
        <v>268</v>
      </c>
      <c r="F97">
        <v>2794</v>
      </c>
      <c r="G97">
        <v>2867</v>
      </c>
      <c r="H97" s="118" t="str">
        <f t="shared" si="1"/>
        <v>R51</v>
      </c>
      <c r="I97" s="118" t="s">
        <v>160</v>
      </c>
      <c r="J97" s="124">
        <v>2.397567857142858</v>
      </c>
      <c r="K97" s="124">
        <v>1.5846464285714279</v>
      </c>
      <c r="L97" s="124">
        <v>0.12503067857142849</v>
      </c>
      <c r="M97" s="124">
        <v>0.16053628571428569</v>
      </c>
      <c r="N97" s="124">
        <v>0.46729285714285712</v>
      </c>
      <c r="O97" s="124">
        <v>9366.2167366666654</v>
      </c>
      <c r="P97" s="124">
        <v>6546.7821766666684</v>
      </c>
      <c r="Q97" s="124">
        <v>1.8932283333333331</v>
      </c>
      <c r="R97" s="124">
        <v>1975.07813375</v>
      </c>
    </row>
    <row r="98" spans="1:18" hidden="1" x14ac:dyDescent="0.35">
      <c r="A98" t="s">
        <v>70</v>
      </c>
      <c r="B98">
        <v>8</v>
      </c>
      <c r="C98" t="s">
        <v>45</v>
      </c>
      <c r="D98">
        <v>4</v>
      </c>
      <c r="E98" t="s">
        <v>269</v>
      </c>
      <c r="F98">
        <v>2921</v>
      </c>
      <c r="G98">
        <v>2990</v>
      </c>
      <c r="H98" s="118" t="str">
        <f t="shared" si="1"/>
        <v>R51</v>
      </c>
      <c r="I98" s="118" t="s">
        <v>160</v>
      </c>
      <c r="J98" s="124">
        <v>2.4843519999999999</v>
      </c>
      <c r="K98" s="124">
        <v>0.14040800000000001</v>
      </c>
      <c r="L98" s="124">
        <v>5.7022519999999979E-2</v>
      </c>
      <c r="M98" s="124">
        <v>0.10439376</v>
      </c>
      <c r="N98" s="124">
        <v>0.55354000000000003</v>
      </c>
      <c r="O98" s="124">
        <v>9861.2590606194626</v>
      </c>
      <c r="P98" s="124">
        <v>6609.4219446902644</v>
      </c>
      <c r="Q98" s="124">
        <v>3.3661022123893818</v>
      </c>
      <c r="R98" s="124">
        <v>1984.160034513274</v>
      </c>
    </row>
    <row r="99" spans="1:18" hidden="1" x14ac:dyDescent="0.35">
      <c r="A99" t="s">
        <v>70</v>
      </c>
      <c r="B99">
        <v>8</v>
      </c>
      <c r="C99" t="s">
        <v>45</v>
      </c>
      <c r="D99">
        <v>3</v>
      </c>
      <c r="E99" t="s">
        <v>269</v>
      </c>
      <c r="F99">
        <v>2921</v>
      </c>
      <c r="G99">
        <v>2990</v>
      </c>
      <c r="H99" s="118" t="str">
        <f t="shared" si="1"/>
        <v>R51</v>
      </c>
      <c r="I99" s="118" t="s">
        <v>160</v>
      </c>
      <c r="J99" s="124">
        <v>2.4843519999999999</v>
      </c>
      <c r="K99" s="124">
        <v>0.14040800000000001</v>
      </c>
      <c r="L99" s="124">
        <v>5.7022519999999979E-2</v>
      </c>
      <c r="M99" s="124">
        <v>0.10439376</v>
      </c>
      <c r="N99" s="124">
        <v>0.55354000000000003</v>
      </c>
      <c r="O99" s="124">
        <v>9861.2590606194626</v>
      </c>
      <c r="P99" s="124">
        <v>6609.4219446902644</v>
      </c>
      <c r="Q99" s="124">
        <v>3.3661022123893818</v>
      </c>
      <c r="R99" s="124">
        <v>1984.160034513274</v>
      </c>
    </row>
    <row r="100" spans="1:18" hidden="1" x14ac:dyDescent="0.35">
      <c r="A100" t="s">
        <v>70</v>
      </c>
      <c r="B100">
        <v>8</v>
      </c>
      <c r="C100" t="s">
        <v>45</v>
      </c>
      <c r="D100">
        <v>2</v>
      </c>
      <c r="E100" t="s">
        <v>269</v>
      </c>
      <c r="F100">
        <v>2921</v>
      </c>
      <c r="G100">
        <v>2990</v>
      </c>
      <c r="H100" s="118" t="str">
        <f t="shared" si="1"/>
        <v>R51</v>
      </c>
      <c r="I100" s="118" t="s">
        <v>160</v>
      </c>
      <c r="J100" s="124">
        <v>2.4843519999999999</v>
      </c>
      <c r="K100" s="124">
        <v>0.14040800000000001</v>
      </c>
      <c r="L100" s="124">
        <v>5.7022519999999979E-2</v>
      </c>
      <c r="M100" s="124">
        <v>0.10439376</v>
      </c>
      <c r="N100" s="124">
        <v>0.55354000000000003</v>
      </c>
      <c r="O100" s="124">
        <v>9861.2590606194626</v>
      </c>
      <c r="P100" s="124">
        <v>6609.4219446902644</v>
      </c>
      <c r="Q100" s="124">
        <v>3.3661022123893818</v>
      </c>
      <c r="R100" s="124">
        <v>1984.160034513274</v>
      </c>
    </row>
    <row r="101" spans="1:18" x14ac:dyDescent="0.35">
      <c r="A101" t="s">
        <v>70</v>
      </c>
      <c r="B101">
        <v>8</v>
      </c>
      <c r="C101" t="s">
        <v>45</v>
      </c>
      <c r="D101">
        <v>1</v>
      </c>
      <c r="E101" t="s">
        <v>269</v>
      </c>
      <c r="F101">
        <v>2921</v>
      </c>
      <c r="G101">
        <v>2990</v>
      </c>
      <c r="H101" s="118" t="str">
        <f t="shared" si="1"/>
        <v>R51</v>
      </c>
      <c r="I101" s="118" t="s">
        <v>160</v>
      </c>
      <c r="J101" s="124">
        <v>2.4843519999999999</v>
      </c>
      <c r="K101" s="124">
        <v>0.14040800000000001</v>
      </c>
      <c r="L101" s="124">
        <v>5.7022519999999979E-2</v>
      </c>
      <c r="M101" s="124">
        <v>0.10439376</v>
      </c>
      <c r="N101" s="124">
        <v>0.55354000000000003</v>
      </c>
      <c r="O101" s="124">
        <v>9861.2590606194626</v>
      </c>
      <c r="P101" s="124">
        <v>6609.4219446902644</v>
      </c>
      <c r="Q101" s="124">
        <v>3.3661022123893818</v>
      </c>
      <c r="R101" s="124">
        <v>1984.160034513274</v>
      </c>
    </row>
    <row r="102" spans="1:18" hidden="1" x14ac:dyDescent="0.35">
      <c r="A102" t="s">
        <v>70</v>
      </c>
      <c r="B102">
        <v>7</v>
      </c>
      <c r="C102" t="s">
        <v>44</v>
      </c>
      <c r="D102">
        <v>3</v>
      </c>
      <c r="E102" t="s">
        <v>270</v>
      </c>
      <c r="F102">
        <v>3042</v>
      </c>
      <c r="G102">
        <v>3096</v>
      </c>
      <c r="H102" s="118" t="str">
        <f t="shared" si="1"/>
        <v>R51</v>
      </c>
      <c r="I102" s="118" t="s">
        <v>160</v>
      </c>
      <c r="J102" s="124">
        <v>2.2596636363636371</v>
      </c>
      <c r="K102" s="124">
        <v>0.27153636363636358</v>
      </c>
      <c r="L102" s="124">
        <v>0.12515595454545461</v>
      </c>
      <c r="M102" s="124">
        <v>0.13468136363636371</v>
      </c>
      <c r="N102" s="124">
        <v>0.47699090909090919</v>
      </c>
      <c r="O102" s="124">
        <v>10316.342536158199</v>
      </c>
      <c r="P102" s="124">
        <v>6632.2226542372882</v>
      </c>
      <c r="Q102" s="124">
        <v>3.853117514124297</v>
      </c>
      <c r="R102" s="124">
        <v>1805.722328813559</v>
      </c>
    </row>
    <row r="103" spans="1:18" hidden="1" x14ac:dyDescent="0.35">
      <c r="A103" t="s">
        <v>70</v>
      </c>
      <c r="B103">
        <v>7</v>
      </c>
      <c r="C103" t="s">
        <v>44</v>
      </c>
      <c r="D103">
        <v>2</v>
      </c>
      <c r="E103" t="s">
        <v>270</v>
      </c>
      <c r="F103">
        <v>3042</v>
      </c>
      <c r="G103">
        <v>3096</v>
      </c>
      <c r="H103" s="118" t="str">
        <f t="shared" si="1"/>
        <v>R51</v>
      </c>
      <c r="I103" s="118" t="s">
        <v>160</v>
      </c>
      <c r="J103" s="124">
        <v>2.2596636363636371</v>
      </c>
      <c r="K103" s="124">
        <v>0.27153636363636358</v>
      </c>
      <c r="L103" s="124">
        <v>0.12515595454545461</v>
      </c>
      <c r="M103" s="124">
        <v>0.13468136363636371</v>
      </c>
      <c r="N103" s="124">
        <v>0.47699090909090919</v>
      </c>
      <c r="O103" s="124">
        <v>10316.342536158199</v>
      </c>
      <c r="P103" s="124">
        <v>6632.2226542372882</v>
      </c>
      <c r="Q103" s="124">
        <v>3.853117514124297</v>
      </c>
      <c r="R103" s="124">
        <v>1805.722328813559</v>
      </c>
    </row>
    <row r="104" spans="1:18" x14ac:dyDescent="0.35">
      <c r="A104" t="s">
        <v>70</v>
      </c>
      <c r="B104">
        <v>7</v>
      </c>
      <c r="C104" t="s">
        <v>44</v>
      </c>
      <c r="D104">
        <v>1</v>
      </c>
      <c r="E104" t="s">
        <v>270</v>
      </c>
      <c r="F104">
        <v>3042</v>
      </c>
      <c r="G104">
        <v>3096</v>
      </c>
      <c r="H104" s="118" t="str">
        <f t="shared" si="1"/>
        <v>R51</v>
      </c>
      <c r="I104" s="118" t="s">
        <v>160</v>
      </c>
      <c r="J104" s="124">
        <v>2.2596636363636371</v>
      </c>
      <c r="K104" s="124">
        <v>0.27153636363636358</v>
      </c>
      <c r="L104" s="124">
        <v>0.12515595454545461</v>
      </c>
      <c r="M104" s="124">
        <v>0.13468136363636371</v>
      </c>
      <c r="N104" s="124">
        <v>0.47699090909090919</v>
      </c>
      <c r="O104" s="124">
        <v>10316.342536158199</v>
      </c>
      <c r="P104" s="124">
        <v>6632.2226542372882</v>
      </c>
      <c r="Q104" s="124">
        <v>3.853117514124297</v>
      </c>
      <c r="R104" s="124">
        <v>1805.722328813559</v>
      </c>
    </row>
    <row r="105" spans="1:18" hidden="1" x14ac:dyDescent="0.35">
      <c r="A105" t="s">
        <v>70</v>
      </c>
      <c r="B105">
        <v>6</v>
      </c>
      <c r="C105" t="s">
        <v>44</v>
      </c>
      <c r="D105">
        <v>3</v>
      </c>
      <c r="E105" t="s">
        <v>271</v>
      </c>
      <c r="F105">
        <v>3106</v>
      </c>
      <c r="G105">
        <v>3189</v>
      </c>
      <c r="H105" s="118" t="str">
        <f t="shared" si="1"/>
        <v>R51</v>
      </c>
      <c r="I105" s="118" t="s">
        <v>160</v>
      </c>
      <c r="J105" s="124">
        <v>2.2675191489361701</v>
      </c>
      <c r="K105" s="124">
        <v>0.2182212765957447</v>
      </c>
      <c r="L105" s="124">
        <v>0.1171112765957447</v>
      </c>
      <c r="M105" s="124">
        <v>0.12639872340425529</v>
      </c>
      <c r="N105" s="124">
        <v>0.55094042553191491</v>
      </c>
      <c r="O105" s="124">
        <v>10620.7676577206</v>
      </c>
      <c r="P105" s="124">
        <v>6892.7933345588253</v>
      </c>
      <c r="Q105" s="124">
        <v>4.2023308823529453</v>
      </c>
      <c r="R105" s="124">
        <v>2052.5191386029419</v>
      </c>
    </row>
    <row r="106" spans="1:18" hidden="1" x14ac:dyDescent="0.35">
      <c r="A106" t="s">
        <v>70</v>
      </c>
      <c r="B106">
        <v>6</v>
      </c>
      <c r="C106" t="s">
        <v>44</v>
      </c>
      <c r="D106">
        <v>2</v>
      </c>
      <c r="E106" t="s">
        <v>271</v>
      </c>
      <c r="F106">
        <v>3106</v>
      </c>
      <c r="G106">
        <v>3189</v>
      </c>
      <c r="H106" s="118" t="str">
        <f t="shared" si="1"/>
        <v>R51</v>
      </c>
      <c r="I106" s="118" t="s">
        <v>160</v>
      </c>
      <c r="J106" s="124">
        <v>2.2675191489361701</v>
      </c>
      <c r="K106" s="124">
        <v>0.2182212765957447</v>
      </c>
      <c r="L106" s="124">
        <v>0.1171112765957447</v>
      </c>
      <c r="M106" s="124">
        <v>0.12639872340425529</v>
      </c>
      <c r="N106" s="124">
        <v>0.55094042553191491</v>
      </c>
      <c r="O106" s="124">
        <v>10620.7676577206</v>
      </c>
      <c r="P106" s="124">
        <v>6892.7933345588253</v>
      </c>
      <c r="Q106" s="124">
        <v>4.2023308823529453</v>
      </c>
      <c r="R106" s="124">
        <v>2052.5191386029419</v>
      </c>
    </row>
    <row r="107" spans="1:18" x14ac:dyDescent="0.35">
      <c r="A107" t="s">
        <v>70</v>
      </c>
      <c r="B107">
        <v>6</v>
      </c>
      <c r="C107" t="s">
        <v>44</v>
      </c>
      <c r="D107">
        <v>1</v>
      </c>
      <c r="E107" t="s">
        <v>271</v>
      </c>
      <c r="F107">
        <v>3106</v>
      </c>
      <c r="G107">
        <v>3189</v>
      </c>
      <c r="H107" s="118" t="str">
        <f t="shared" si="1"/>
        <v>R51</v>
      </c>
      <c r="I107" s="118" t="s">
        <v>160</v>
      </c>
      <c r="J107" s="124">
        <v>2.2675191489361701</v>
      </c>
      <c r="K107" s="124">
        <v>0.2182212765957447</v>
      </c>
      <c r="L107" s="124">
        <v>0.1171112765957447</v>
      </c>
      <c r="M107" s="124">
        <v>0.12639872340425529</v>
      </c>
      <c r="N107" s="124">
        <v>0.55094042553191491</v>
      </c>
      <c r="O107" s="124">
        <v>10620.7676577206</v>
      </c>
      <c r="P107" s="124">
        <v>6892.7933345588253</v>
      </c>
      <c r="Q107" s="124">
        <v>4.2023308823529453</v>
      </c>
      <c r="R107" s="124">
        <v>2052.5191386029419</v>
      </c>
    </row>
    <row r="108" spans="1:18" hidden="1" x14ac:dyDescent="0.35">
      <c r="A108" t="s">
        <v>70</v>
      </c>
      <c r="B108">
        <v>5</v>
      </c>
      <c r="C108" t="s">
        <v>44</v>
      </c>
      <c r="D108">
        <v>3</v>
      </c>
      <c r="E108" t="s">
        <v>272</v>
      </c>
      <c r="F108">
        <v>3205</v>
      </c>
      <c r="G108">
        <v>3258</v>
      </c>
      <c r="H108" s="118" t="str">
        <f t="shared" si="1"/>
        <v>R51</v>
      </c>
      <c r="I108" s="118" t="s">
        <v>160</v>
      </c>
      <c r="J108" s="124">
        <v>2.39704761904762</v>
      </c>
      <c r="K108" s="124">
        <v>0.1039571428571428</v>
      </c>
      <c r="L108" s="124">
        <v>6.8410428571428566E-2</v>
      </c>
      <c r="M108" s="124">
        <v>8.4148809523809528E-2</v>
      </c>
      <c r="N108" s="124">
        <v>0.67535238095238104</v>
      </c>
      <c r="O108" s="124">
        <v>10954.329502873559</v>
      </c>
      <c r="P108" s="124">
        <v>7061.5770212643693</v>
      </c>
      <c r="Q108" s="124">
        <v>4.6458988505747101</v>
      </c>
      <c r="R108" s="124">
        <v>1963.247390804599</v>
      </c>
    </row>
    <row r="109" spans="1:18" hidden="1" x14ac:dyDescent="0.35">
      <c r="A109" t="s">
        <v>70</v>
      </c>
      <c r="B109">
        <v>5</v>
      </c>
      <c r="C109" t="s">
        <v>44</v>
      </c>
      <c r="D109">
        <v>2</v>
      </c>
      <c r="E109" t="s">
        <v>272</v>
      </c>
      <c r="F109">
        <v>3205</v>
      </c>
      <c r="G109">
        <v>3258</v>
      </c>
      <c r="H109" s="118" t="str">
        <f t="shared" si="1"/>
        <v>R51</v>
      </c>
      <c r="I109" s="118" t="s">
        <v>160</v>
      </c>
      <c r="J109" s="124">
        <v>2.39704761904762</v>
      </c>
      <c r="K109" s="124">
        <v>0.1039571428571428</v>
      </c>
      <c r="L109" s="124">
        <v>6.8410428571428566E-2</v>
      </c>
      <c r="M109" s="124">
        <v>8.4148809523809528E-2</v>
      </c>
      <c r="N109" s="124">
        <v>0.67535238095238104</v>
      </c>
      <c r="O109" s="124">
        <v>10954.329502873559</v>
      </c>
      <c r="P109" s="124">
        <v>7061.5770212643693</v>
      </c>
      <c r="Q109" s="124">
        <v>4.6458988505747101</v>
      </c>
      <c r="R109" s="124">
        <v>1963.247390804599</v>
      </c>
    </row>
    <row r="110" spans="1:18" x14ac:dyDescent="0.35">
      <c r="A110" t="s">
        <v>70</v>
      </c>
      <c r="B110">
        <v>5</v>
      </c>
      <c r="C110" t="s">
        <v>44</v>
      </c>
      <c r="D110">
        <v>1</v>
      </c>
      <c r="E110" t="s">
        <v>272</v>
      </c>
      <c r="F110">
        <v>3205</v>
      </c>
      <c r="G110">
        <v>3258</v>
      </c>
      <c r="H110" s="118" t="str">
        <f t="shared" si="1"/>
        <v>R51</v>
      </c>
      <c r="I110" s="118" t="s">
        <v>160</v>
      </c>
      <c r="J110" s="124">
        <v>2.39704761904762</v>
      </c>
      <c r="K110" s="124">
        <v>0.1039571428571428</v>
      </c>
      <c r="L110" s="124">
        <v>6.8410428571428566E-2</v>
      </c>
      <c r="M110" s="124">
        <v>8.4148809523809528E-2</v>
      </c>
      <c r="N110" s="124">
        <v>0.67535238095238104</v>
      </c>
      <c r="O110" s="124">
        <v>10954.329502873559</v>
      </c>
      <c r="P110" s="124">
        <v>7061.5770212643693</v>
      </c>
      <c r="Q110" s="124">
        <v>4.6458988505747101</v>
      </c>
      <c r="R110" s="124">
        <v>1963.247390804599</v>
      </c>
    </row>
    <row r="111" spans="1:18" hidden="1" x14ac:dyDescent="0.35">
      <c r="A111" t="s">
        <v>70</v>
      </c>
      <c r="B111">
        <v>4</v>
      </c>
      <c r="C111" t="s">
        <v>44</v>
      </c>
      <c r="D111">
        <v>2</v>
      </c>
      <c r="E111" t="s">
        <v>273</v>
      </c>
      <c r="F111">
        <v>3279</v>
      </c>
      <c r="G111">
        <v>3323</v>
      </c>
      <c r="H111" s="118" t="str">
        <f t="shared" si="1"/>
        <v>R51</v>
      </c>
      <c r="I111" s="118" t="s">
        <v>160</v>
      </c>
      <c r="J111" s="124">
        <v>2.5289000000000001</v>
      </c>
      <c r="K111" s="124">
        <v>0.13150000000000001</v>
      </c>
      <c r="L111" s="124">
        <v>7.7619333333333332E-2</v>
      </c>
      <c r="M111" s="124">
        <v>9.4577111111111098E-2</v>
      </c>
      <c r="N111" s="124">
        <v>0.5704555555555556</v>
      </c>
      <c r="O111" s="124">
        <v>11227.44235517241</v>
      </c>
      <c r="P111" s="124">
        <v>7266.4537827586228</v>
      </c>
      <c r="Q111" s="124">
        <v>4.4423393103448294</v>
      </c>
      <c r="R111" s="124">
        <v>1868.715795862068</v>
      </c>
    </row>
    <row r="112" spans="1:18" x14ac:dyDescent="0.35">
      <c r="A112" t="s">
        <v>70</v>
      </c>
      <c r="B112">
        <v>4</v>
      </c>
      <c r="C112" t="s">
        <v>44</v>
      </c>
      <c r="D112">
        <v>1</v>
      </c>
      <c r="E112" t="s">
        <v>273</v>
      </c>
      <c r="F112">
        <v>3279</v>
      </c>
      <c r="G112">
        <v>3323</v>
      </c>
      <c r="H112" s="118" t="str">
        <f t="shared" si="1"/>
        <v>R51</v>
      </c>
      <c r="I112" s="118" t="s">
        <v>160</v>
      </c>
      <c r="J112" s="124">
        <v>2.5289000000000001</v>
      </c>
      <c r="K112" s="124">
        <v>0.13150000000000001</v>
      </c>
      <c r="L112" s="124">
        <v>7.7619333333333332E-2</v>
      </c>
      <c r="M112" s="124">
        <v>9.4577111111111098E-2</v>
      </c>
      <c r="N112" s="124">
        <v>0.5704555555555556</v>
      </c>
      <c r="O112" s="124">
        <v>11227.44235517241</v>
      </c>
      <c r="P112" s="124">
        <v>7266.4537827586228</v>
      </c>
      <c r="Q112" s="124">
        <v>4.4423393103448294</v>
      </c>
      <c r="R112" s="124">
        <v>1868.715795862068</v>
      </c>
    </row>
    <row r="113" spans="1:18" hidden="1" x14ac:dyDescent="0.35">
      <c r="A113" t="s">
        <v>70</v>
      </c>
      <c r="B113">
        <v>3</v>
      </c>
      <c r="C113" t="s">
        <v>44</v>
      </c>
      <c r="D113">
        <v>2</v>
      </c>
      <c r="E113" t="s">
        <v>274</v>
      </c>
      <c r="F113">
        <v>3349</v>
      </c>
      <c r="G113">
        <v>3374</v>
      </c>
      <c r="H113" s="118" t="str">
        <f t="shared" si="1"/>
        <v>R51</v>
      </c>
      <c r="I113" s="118" t="s">
        <v>160</v>
      </c>
      <c r="J113" s="124">
        <v>2.5405500000000001</v>
      </c>
      <c r="K113" s="124">
        <v>6.3450000000000006E-2</v>
      </c>
      <c r="L113" s="124">
        <v>6.5008499999999997E-2</v>
      </c>
      <c r="M113" s="124">
        <v>8.2568000000000003E-2</v>
      </c>
      <c r="N113" s="124">
        <v>0.62429999999999997</v>
      </c>
      <c r="O113" s="124">
        <v>11485.546946341459</v>
      </c>
      <c r="P113" s="124">
        <v>7070.0148073170694</v>
      </c>
      <c r="Q113" s="124">
        <v>4.4126378048780479</v>
      </c>
      <c r="R113" s="124">
        <v>2016.487756097561</v>
      </c>
    </row>
    <row r="114" spans="1:18" x14ac:dyDescent="0.35">
      <c r="A114" t="s">
        <v>70</v>
      </c>
      <c r="B114">
        <v>3</v>
      </c>
      <c r="C114" t="s">
        <v>44</v>
      </c>
      <c r="D114">
        <v>1</v>
      </c>
      <c r="E114" t="s">
        <v>274</v>
      </c>
      <c r="F114">
        <v>3349</v>
      </c>
      <c r="G114">
        <v>3374</v>
      </c>
      <c r="H114" s="118" t="str">
        <f t="shared" si="1"/>
        <v>R51</v>
      </c>
      <c r="I114" s="118" t="s">
        <v>160</v>
      </c>
      <c r="J114" s="124">
        <v>2.5405500000000001</v>
      </c>
      <c r="K114" s="124">
        <v>6.3450000000000006E-2</v>
      </c>
      <c r="L114" s="124">
        <v>6.5008499999999997E-2</v>
      </c>
      <c r="M114" s="124">
        <v>8.2568000000000003E-2</v>
      </c>
      <c r="N114" s="124">
        <v>0.62429999999999997</v>
      </c>
      <c r="O114" s="124">
        <v>11485.546946341459</v>
      </c>
      <c r="P114" s="124">
        <v>7070.0148073170694</v>
      </c>
      <c r="Q114" s="124">
        <v>4.4126378048780479</v>
      </c>
      <c r="R114" s="124">
        <v>2016.487756097561</v>
      </c>
    </row>
    <row r="115" spans="1:18" hidden="1" x14ac:dyDescent="0.35">
      <c r="A115" t="s">
        <v>70</v>
      </c>
      <c r="B115">
        <v>2</v>
      </c>
      <c r="C115" t="s">
        <v>44</v>
      </c>
      <c r="D115">
        <v>3</v>
      </c>
      <c r="E115" t="s">
        <v>275</v>
      </c>
      <c r="F115">
        <v>3394</v>
      </c>
      <c r="G115">
        <v>3448</v>
      </c>
      <c r="H115" s="118" t="str">
        <f t="shared" si="1"/>
        <v>R51</v>
      </c>
      <c r="I115" s="118" t="s">
        <v>160</v>
      </c>
      <c r="J115" s="124">
        <v>2.4825584905660381</v>
      </c>
      <c r="K115" s="124">
        <v>0.18773962264150951</v>
      </c>
      <c r="L115" s="124">
        <v>0.101628</v>
      </c>
      <c r="M115" s="124">
        <v>0.1158041132075471</v>
      </c>
      <c r="N115" s="124">
        <v>0.49209245283018882</v>
      </c>
      <c r="O115" s="124">
        <v>11724.9685338983</v>
      </c>
      <c r="P115" s="124">
        <v>7192.1630542372905</v>
      </c>
      <c r="Q115" s="124">
        <v>4.7669824858757064</v>
      </c>
      <c r="R115" s="124">
        <v>1407.97712259887</v>
      </c>
    </row>
    <row r="116" spans="1:18" hidden="1" x14ac:dyDescent="0.35">
      <c r="A116" t="s">
        <v>70</v>
      </c>
      <c r="B116">
        <v>2</v>
      </c>
      <c r="C116" t="s">
        <v>44</v>
      </c>
      <c r="D116">
        <v>2</v>
      </c>
      <c r="E116" t="s">
        <v>275</v>
      </c>
      <c r="F116">
        <v>3394</v>
      </c>
      <c r="G116">
        <v>3448</v>
      </c>
      <c r="H116" s="118" t="str">
        <f t="shared" si="1"/>
        <v>R51</v>
      </c>
      <c r="I116" s="118" t="s">
        <v>160</v>
      </c>
      <c r="J116" s="124">
        <v>2.4825584905660381</v>
      </c>
      <c r="K116" s="124">
        <v>0.18773962264150951</v>
      </c>
      <c r="L116" s="124">
        <v>0.101628</v>
      </c>
      <c r="M116" s="124">
        <v>0.1158041132075471</v>
      </c>
      <c r="N116" s="124">
        <v>0.49209245283018882</v>
      </c>
      <c r="O116" s="124">
        <v>11724.9685338983</v>
      </c>
      <c r="P116" s="124">
        <v>7192.1630542372905</v>
      </c>
      <c r="Q116" s="124">
        <v>4.7669824858757064</v>
      </c>
      <c r="R116" s="124">
        <v>1407.97712259887</v>
      </c>
    </row>
    <row r="117" spans="1:18" x14ac:dyDescent="0.35">
      <c r="A117" t="s">
        <v>70</v>
      </c>
      <c r="B117">
        <v>2</v>
      </c>
      <c r="C117" t="s">
        <v>44</v>
      </c>
      <c r="D117">
        <v>1</v>
      </c>
      <c r="E117" t="s">
        <v>275</v>
      </c>
      <c r="F117">
        <v>3394</v>
      </c>
      <c r="G117">
        <v>3448</v>
      </c>
      <c r="H117" s="118" t="str">
        <f t="shared" si="1"/>
        <v>R51</v>
      </c>
      <c r="I117" s="118" t="s">
        <v>160</v>
      </c>
      <c r="J117" s="124">
        <v>2.4825584905660381</v>
      </c>
      <c r="K117" s="124">
        <v>0.18773962264150951</v>
      </c>
      <c r="L117" s="124">
        <v>0.101628</v>
      </c>
      <c r="M117" s="124">
        <v>0.1158041132075471</v>
      </c>
      <c r="N117" s="124">
        <v>0.49209245283018882</v>
      </c>
      <c r="O117" s="124">
        <v>11724.9685338983</v>
      </c>
      <c r="P117" s="124">
        <v>7192.1630542372905</v>
      </c>
      <c r="Q117" s="124">
        <v>4.7669824858757064</v>
      </c>
      <c r="R117" s="124">
        <v>1407.97712259887</v>
      </c>
    </row>
    <row r="118" spans="1:18" hidden="1" x14ac:dyDescent="0.35">
      <c r="A118" t="s">
        <v>70</v>
      </c>
      <c r="B118">
        <v>1</v>
      </c>
      <c r="C118" t="s">
        <v>44</v>
      </c>
      <c r="D118">
        <v>3</v>
      </c>
      <c r="E118" t="s">
        <v>276</v>
      </c>
      <c r="F118">
        <v>3456</v>
      </c>
      <c r="G118">
        <v>3506</v>
      </c>
      <c r="H118" s="118" t="str">
        <f t="shared" si="1"/>
        <v>R51</v>
      </c>
      <c r="I118" s="118" t="s">
        <v>160</v>
      </c>
      <c r="J118" s="124">
        <v>2.507718181818182</v>
      </c>
      <c r="K118" s="124">
        <v>0.1066757575757576</v>
      </c>
      <c r="L118" s="124">
        <v>6.3294545454545451E-2</v>
      </c>
      <c r="M118" s="124">
        <v>8.8690787878787869E-2</v>
      </c>
      <c r="N118" s="124">
        <v>0.60149090909090919</v>
      </c>
      <c r="O118" s="124">
        <v>11963.19741768293</v>
      </c>
      <c r="P118" s="124">
        <v>7381.8577091463394</v>
      </c>
      <c r="Q118" s="124">
        <v>5.1250274390243904</v>
      </c>
      <c r="R118" s="124">
        <v>1872.9577926829261</v>
      </c>
    </row>
    <row r="119" spans="1:18" hidden="1" x14ac:dyDescent="0.35">
      <c r="A119" t="s">
        <v>70</v>
      </c>
      <c r="B119">
        <v>1</v>
      </c>
      <c r="C119" t="s">
        <v>44</v>
      </c>
      <c r="D119">
        <v>2</v>
      </c>
      <c r="E119" t="s">
        <v>276</v>
      </c>
      <c r="F119">
        <v>3456</v>
      </c>
      <c r="G119">
        <v>3506</v>
      </c>
      <c r="H119" s="118" t="str">
        <f t="shared" si="1"/>
        <v>R51</v>
      </c>
      <c r="I119" s="118" t="s">
        <v>160</v>
      </c>
      <c r="J119" s="124">
        <v>2.507718181818182</v>
      </c>
      <c r="K119" s="124">
        <v>0.1066757575757576</v>
      </c>
      <c r="L119" s="124">
        <v>6.3294545454545451E-2</v>
      </c>
      <c r="M119" s="124">
        <v>8.8690787878787869E-2</v>
      </c>
      <c r="N119" s="124">
        <v>0.60149090909090919</v>
      </c>
      <c r="O119" s="124">
        <v>11963.19741768293</v>
      </c>
      <c r="P119" s="124">
        <v>7381.8577091463394</v>
      </c>
      <c r="Q119" s="124">
        <v>5.1250274390243904</v>
      </c>
      <c r="R119" s="124">
        <v>1872.9577926829261</v>
      </c>
    </row>
    <row r="120" spans="1:18" x14ac:dyDescent="0.35">
      <c r="A120" t="s">
        <v>70</v>
      </c>
      <c r="B120">
        <v>1</v>
      </c>
      <c r="C120" t="s">
        <v>44</v>
      </c>
      <c r="D120">
        <v>1</v>
      </c>
      <c r="E120" t="s">
        <v>276</v>
      </c>
      <c r="F120">
        <v>3456</v>
      </c>
      <c r="G120">
        <v>3506</v>
      </c>
      <c r="H120" s="118" t="str">
        <f t="shared" si="1"/>
        <v>R51</v>
      </c>
      <c r="I120" s="118" t="s">
        <v>160</v>
      </c>
      <c r="J120" s="124">
        <v>2.507718181818182</v>
      </c>
      <c r="K120" s="124">
        <v>0.1066757575757576</v>
      </c>
      <c r="L120" s="124">
        <v>6.3294545454545451E-2</v>
      </c>
      <c r="M120" s="124">
        <v>8.8690787878787869E-2</v>
      </c>
      <c r="N120" s="124">
        <v>0.60149090909090919</v>
      </c>
      <c r="O120" s="124">
        <v>11963.19741768293</v>
      </c>
      <c r="P120" s="124">
        <v>7381.8577091463394</v>
      </c>
      <c r="Q120" s="124">
        <v>5.1250274390243904</v>
      </c>
      <c r="R120" s="124">
        <v>1872.9577926829261</v>
      </c>
    </row>
    <row r="121" spans="1:18" hidden="1" x14ac:dyDescent="0.35">
      <c r="A121" t="s">
        <v>71</v>
      </c>
      <c r="B121">
        <v>7</v>
      </c>
      <c r="C121" t="s">
        <v>72</v>
      </c>
      <c r="D121">
        <v>4</v>
      </c>
      <c r="E121" t="s">
        <v>277</v>
      </c>
      <c r="F121">
        <v>2873</v>
      </c>
      <c r="G121">
        <v>2945</v>
      </c>
      <c r="H121" s="118" t="str">
        <f t="shared" si="1"/>
        <v>R52</v>
      </c>
      <c r="I121" s="118" t="s">
        <v>161</v>
      </c>
      <c r="J121" s="124">
        <v>2.5435833333333342</v>
      </c>
      <c r="K121" s="124">
        <v>0.27592499999999998</v>
      </c>
      <c r="L121" s="124">
        <v>7.2091666666666665E-2</v>
      </c>
      <c r="M121" s="124">
        <v>0.1123666666666667</v>
      </c>
      <c r="N121" s="124"/>
      <c r="O121" s="124">
        <v>9420.2247864978908</v>
      </c>
      <c r="P121" s="124">
        <v>6545.8285312236258</v>
      </c>
      <c r="Q121" s="124">
        <v>4.0269088607594936</v>
      </c>
      <c r="R121" s="124">
        <v>1928.303060337553</v>
      </c>
    </row>
    <row r="122" spans="1:18" hidden="1" x14ac:dyDescent="0.35">
      <c r="A122" t="s">
        <v>71</v>
      </c>
      <c r="B122">
        <v>7</v>
      </c>
      <c r="C122" t="s">
        <v>72</v>
      </c>
      <c r="D122">
        <v>3</v>
      </c>
      <c r="E122" t="s">
        <v>277</v>
      </c>
      <c r="F122">
        <v>2873</v>
      </c>
      <c r="G122">
        <v>2945</v>
      </c>
      <c r="H122" s="118" t="str">
        <f t="shared" si="1"/>
        <v>R52</v>
      </c>
      <c r="I122" s="118" t="s">
        <v>161</v>
      </c>
      <c r="J122" s="124">
        <v>2.5435833333333342</v>
      </c>
      <c r="K122" s="124">
        <v>0.27592499999999998</v>
      </c>
      <c r="L122" s="124">
        <v>7.2091666666666665E-2</v>
      </c>
      <c r="M122" s="124">
        <v>0.1123666666666667</v>
      </c>
      <c r="N122" s="124"/>
      <c r="O122" s="124">
        <v>9420.2247864978908</v>
      </c>
      <c r="P122" s="124">
        <v>6545.8285312236258</v>
      </c>
      <c r="Q122" s="124">
        <v>4.0269088607594936</v>
      </c>
      <c r="R122" s="124">
        <v>1928.303060337553</v>
      </c>
    </row>
    <row r="123" spans="1:18" hidden="1" x14ac:dyDescent="0.35">
      <c r="A123" t="s">
        <v>71</v>
      </c>
      <c r="B123">
        <v>7</v>
      </c>
      <c r="C123" t="s">
        <v>72</v>
      </c>
      <c r="D123">
        <v>2</v>
      </c>
      <c r="E123" t="s">
        <v>277</v>
      </c>
      <c r="F123">
        <v>2873</v>
      </c>
      <c r="G123">
        <v>2945</v>
      </c>
      <c r="H123" s="118" t="str">
        <f t="shared" si="1"/>
        <v>R52</v>
      </c>
      <c r="I123" s="118" t="s">
        <v>161</v>
      </c>
      <c r="J123" s="124">
        <v>2.5435833333333342</v>
      </c>
      <c r="K123" s="124">
        <v>0.27592499999999998</v>
      </c>
      <c r="L123" s="124">
        <v>7.2091666666666665E-2</v>
      </c>
      <c r="M123" s="124">
        <v>0.1123666666666667</v>
      </c>
      <c r="N123" s="124"/>
      <c r="O123" s="124">
        <v>9420.2247864978908</v>
      </c>
      <c r="P123" s="124">
        <v>6545.8285312236258</v>
      </c>
      <c r="Q123" s="124">
        <v>4.0269088607594936</v>
      </c>
      <c r="R123" s="124">
        <v>1928.303060337553</v>
      </c>
    </row>
    <row r="124" spans="1:18" x14ac:dyDescent="0.35">
      <c r="A124" t="s">
        <v>71</v>
      </c>
      <c r="B124">
        <v>7</v>
      </c>
      <c r="C124" t="s">
        <v>72</v>
      </c>
      <c r="D124">
        <v>1</v>
      </c>
      <c r="E124" t="s">
        <v>277</v>
      </c>
      <c r="F124">
        <v>2873</v>
      </c>
      <c r="G124">
        <v>2945</v>
      </c>
      <c r="H124" s="118" t="str">
        <f t="shared" si="1"/>
        <v>R52</v>
      </c>
      <c r="I124" s="118" t="s">
        <v>161</v>
      </c>
      <c r="J124" s="124">
        <v>2.5435833333333342</v>
      </c>
      <c r="K124" s="124">
        <v>0.27592499999999998</v>
      </c>
      <c r="L124" s="124">
        <v>7.2091666666666665E-2</v>
      </c>
      <c r="M124" s="124">
        <v>0.1123666666666667</v>
      </c>
      <c r="N124" s="124"/>
      <c r="O124" s="124">
        <v>9420.2247864978908</v>
      </c>
      <c r="P124" s="124">
        <v>6545.8285312236258</v>
      </c>
      <c r="Q124" s="124">
        <v>4.0269088607594936</v>
      </c>
      <c r="R124" s="124">
        <v>1928.303060337553</v>
      </c>
    </row>
    <row r="125" spans="1:18" hidden="1" x14ac:dyDescent="0.35">
      <c r="A125" t="s">
        <v>71</v>
      </c>
      <c r="B125">
        <v>6</v>
      </c>
      <c r="C125" t="s">
        <v>45</v>
      </c>
      <c r="D125">
        <v>4</v>
      </c>
      <c r="E125" t="s">
        <v>278</v>
      </c>
      <c r="F125">
        <v>2954</v>
      </c>
      <c r="G125">
        <v>3010</v>
      </c>
      <c r="H125" s="118" t="str">
        <f t="shared" si="1"/>
        <v>R52</v>
      </c>
      <c r="I125" s="118" t="s">
        <v>161</v>
      </c>
      <c r="J125" s="124">
        <v>2.578985714285714</v>
      </c>
      <c r="K125" s="124">
        <v>0.28110000000000002</v>
      </c>
      <c r="L125" s="124">
        <v>8.9814285714285721E-2</v>
      </c>
      <c r="M125" s="124">
        <v>0.16051428571428569</v>
      </c>
      <c r="N125" s="124"/>
      <c r="O125" s="124">
        <v>9685.0297635869574</v>
      </c>
      <c r="P125" s="124">
        <v>6911.2069038043437</v>
      </c>
      <c r="Q125" s="124">
        <v>2.9828081521739138</v>
      </c>
      <c r="R125" s="124">
        <v>1193.8578228260869</v>
      </c>
    </row>
    <row r="126" spans="1:18" hidden="1" x14ac:dyDescent="0.35">
      <c r="A126" t="s">
        <v>71</v>
      </c>
      <c r="B126">
        <v>6</v>
      </c>
      <c r="C126" t="s">
        <v>45</v>
      </c>
      <c r="D126">
        <v>3</v>
      </c>
      <c r="E126" t="s">
        <v>278</v>
      </c>
      <c r="F126">
        <v>2954</v>
      </c>
      <c r="G126">
        <v>3010</v>
      </c>
      <c r="H126" s="118" t="str">
        <f t="shared" si="1"/>
        <v>R52</v>
      </c>
      <c r="I126" s="118" t="s">
        <v>161</v>
      </c>
      <c r="J126" s="124">
        <v>2.578985714285714</v>
      </c>
      <c r="K126" s="124">
        <v>0.28110000000000002</v>
      </c>
      <c r="L126" s="124">
        <v>8.9814285714285721E-2</v>
      </c>
      <c r="M126" s="124">
        <v>0.16051428571428569</v>
      </c>
      <c r="N126" s="124"/>
      <c r="O126" s="124">
        <v>9685.0297635869574</v>
      </c>
      <c r="P126" s="124">
        <v>6911.2069038043437</v>
      </c>
      <c r="Q126" s="124">
        <v>2.9828081521739138</v>
      </c>
      <c r="R126" s="124">
        <v>1193.8578228260869</v>
      </c>
    </row>
    <row r="127" spans="1:18" hidden="1" x14ac:dyDescent="0.35">
      <c r="A127" t="s">
        <v>71</v>
      </c>
      <c r="B127">
        <v>6</v>
      </c>
      <c r="C127" t="s">
        <v>45</v>
      </c>
      <c r="D127">
        <v>2</v>
      </c>
      <c r="E127" t="s">
        <v>278</v>
      </c>
      <c r="F127">
        <v>2954</v>
      </c>
      <c r="G127">
        <v>3010</v>
      </c>
      <c r="H127" s="118" t="str">
        <f t="shared" si="1"/>
        <v>R52</v>
      </c>
      <c r="I127" s="118" t="s">
        <v>161</v>
      </c>
      <c r="J127" s="124">
        <v>2.578985714285714</v>
      </c>
      <c r="K127" s="124">
        <v>0.28110000000000002</v>
      </c>
      <c r="L127" s="124">
        <v>8.9814285714285721E-2</v>
      </c>
      <c r="M127" s="124">
        <v>0.16051428571428569</v>
      </c>
      <c r="N127" s="124"/>
      <c r="O127" s="124">
        <v>9685.0297635869574</v>
      </c>
      <c r="P127" s="124">
        <v>6911.2069038043437</v>
      </c>
      <c r="Q127" s="124">
        <v>2.9828081521739138</v>
      </c>
      <c r="R127" s="124">
        <v>1193.8578228260869</v>
      </c>
    </row>
    <row r="128" spans="1:18" x14ac:dyDescent="0.35">
      <c r="A128" t="s">
        <v>71</v>
      </c>
      <c r="B128">
        <v>6</v>
      </c>
      <c r="C128" t="s">
        <v>45</v>
      </c>
      <c r="D128">
        <v>1</v>
      </c>
      <c r="E128" t="s">
        <v>278</v>
      </c>
      <c r="F128">
        <v>2954</v>
      </c>
      <c r="G128">
        <v>3010</v>
      </c>
      <c r="H128" s="118" t="str">
        <f t="shared" si="1"/>
        <v>R52</v>
      </c>
      <c r="I128" s="118" t="s">
        <v>161</v>
      </c>
      <c r="J128" s="124">
        <v>2.578985714285714</v>
      </c>
      <c r="K128" s="124">
        <v>0.28110000000000002</v>
      </c>
      <c r="L128" s="124">
        <v>8.9814285714285721E-2</v>
      </c>
      <c r="M128" s="124">
        <v>0.16051428571428569</v>
      </c>
      <c r="N128" s="124"/>
      <c r="O128" s="124">
        <v>9685.0297635869574</v>
      </c>
      <c r="P128" s="124">
        <v>6911.2069038043437</v>
      </c>
      <c r="Q128" s="124">
        <v>2.9828081521739138</v>
      </c>
      <c r="R128" s="124">
        <v>1193.8578228260869</v>
      </c>
    </row>
    <row r="129" spans="1:18" hidden="1" x14ac:dyDescent="0.35">
      <c r="A129" t="s">
        <v>71</v>
      </c>
      <c r="B129">
        <v>5</v>
      </c>
      <c r="C129" t="s">
        <v>45</v>
      </c>
      <c r="D129">
        <v>3</v>
      </c>
      <c r="E129" t="s">
        <v>279</v>
      </c>
      <c r="F129">
        <v>3027</v>
      </c>
      <c r="G129">
        <v>3090</v>
      </c>
      <c r="H129" s="118" t="str">
        <f t="shared" si="1"/>
        <v>R52</v>
      </c>
      <c r="I129" s="118" t="s">
        <v>161</v>
      </c>
      <c r="J129" s="124">
        <v>2.6088249999999999</v>
      </c>
      <c r="K129" s="124">
        <v>0.21295</v>
      </c>
      <c r="L129" s="124">
        <v>7.2224999999999998E-2</v>
      </c>
      <c r="M129" s="124">
        <v>0.13055</v>
      </c>
      <c r="N129" s="124"/>
      <c r="O129" s="124">
        <v>9992.7539504854358</v>
      </c>
      <c r="P129" s="124">
        <v>6743.0625606796148</v>
      </c>
      <c r="Q129" s="124">
        <v>5.1032762135922303</v>
      </c>
      <c r="R129" s="124">
        <v>2007.3694529126219</v>
      </c>
    </row>
    <row r="130" spans="1:18" hidden="1" x14ac:dyDescent="0.35">
      <c r="A130" t="s">
        <v>71</v>
      </c>
      <c r="B130">
        <v>5</v>
      </c>
      <c r="C130" t="s">
        <v>45</v>
      </c>
      <c r="D130">
        <v>2</v>
      </c>
      <c r="E130" t="s">
        <v>279</v>
      </c>
      <c r="F130">
        <v>3027</v>
      </c>
      <c r="G130">
        <v>3090</v>
      </c>
      <c r="H130" s="118" t="str">
        <f t="shared" si="1"/>
        <v>R52</v>
      </c>
      <c r="I130" s="118" t="s">
        <v>161</v>
      </c>
      <c r="J130" s="124">
        <v>2.6088249999999999</v>
      </c>
      <c r="K130" s="124">
        <v>0.21295</v>
      </c>
      <c r="L130" s="124">
        <v>7.2224999999999998E-2</v>
      </c>
      <c r="M130" s="124">
        <v>0.13055</v>
      </c>
      <c r="N130" s="124"/>
      <c r="O130" s="124">
        <v>9992.7539504854358</v>
      </c>
      <c r="P130" s="124">
        <v>6743.0625606796148</v>
      </c>
      <c r="Q130" s="124">
        <v>5.1032762135922303</v>
      </c>
      <c r="R130" s="124">
        <v>2007.3694529126219</v>
      </c>
    </row>
    <row r="131" spans="1:18" x14ac:dyDescent="0.35">
      <c r="A131" t="s">
        <v>71</v>
      </c>
      <c r="B131">
        <v>5</v>
      </c>
      <c r="C131" t="s">
        <v>45</v>
      </c>
      <c r="D131">
        <v>1</v>
      </c>
      <c r="E131" t="s">
        <v>279</v>
      </c>
      <c r="F131">
        <v>3027</v>
      </c>
      <c r="G131">
        <v>3090</v>
      </c>
      <c r="H131" s="118" t="str">
        <f t="shared" ref="H131:H194" si="2">CONCATENATE("R",RIGHT(A131,2))</f>
        <v>R52</v>
      </c>
      <c r="I131" s="118" t="s">
        <v>161</v>
      </c>
      <c r="J131" s="124">
        <v>2.6088249999999999</v>
      </c>
      <c r="K131" s="124">
        <v>0.21295</v>
      </c>
      <c r="L131" s="124">
        <v>7.2224999999999998E-2</v>
      </c>
      <c r="M131" s="124">
        <v>0.13055</v>
      </c>
      <c r="N131" s="124"/>
      <c r="O131" s="124">
        <v>9992.7539504854358</v>
      </c>
      <c r="P131" s="124">
        <v>6743.0625606796148</v>
      </c>
      <c r="Q131" s="124">
        <v>5.1032762135922303</v>
      </c>
      <c r="R131" s="124">
        <v>2007.3694529126219</v>
      </c>
    </row>
    <row r="132" spans="1:18" hidden="1" x14ac:dyDescent="0.35">
      <c r="A132" t="s">
        <v>71</v>
      </c>
      <c r="B132">
        <v>4</v>
      </c>
      <c r="C132" t="s">
        <v>45</v>
      </c>
      <c r="D132">
        <v>4</v>
      </c>
      <c r="E132" t="s">
        <v>280</v>
      </c>
      <c r="F132">
        <v>3116</v>
      </c>
      <c r="G132">
        <v>3188</v>
      </c>
      <c r="H132" s="118" t="str">
        <f t="shared" si="2"/>
        <v>R52</v>
      </c>
      <c r="I132" s="118" t="s">
        <v>161</v>
      </c>
      <c r="J132" s="124">
        <v>2.6617099999999998</v>
      </c>
      <c r="K132" s="124">
        <v>0.1886166666666666</v>
      </c>
      <c r="L132" s="124">
        <v>6.5813333333333335E-2</v>
      </c>
      <c r="M132" s="124">
        <v>0.1220733333333333</v>
      </c>
      <c r="N132" s="124"/>
      <c r="O132" s="124">
        <v>10338.456628813559</v>
      </c>
      <c r="P132" s="124">
        <v>7084.0010093220344</v>
      </c>
      <c r="Q132" s="124">
        <v>3.9339533898305108</v>
      </c>
      <c r="R132" s="124">
        <v>1875.847396186442</v>
      </c>
    </row>
    <row r="133" spans="1:18" hidden="1" x14ac:dyDescent="0.35">
      <c r="A133" t="s">
        <v>71</v>
      </c>
      <c r="B133">
        <v>4</v>
      </c>
      <c r="C133" t="s">
        <v>45</v>
      </c>
      <c r="D133">
        <v>3</v>
      </c>
      <c r="E133" t="s">
        <v>280</v>
      </c>
      <c r="F133">
        <v>3116</v>
      </c>
      <c r="G133">
        <v>3188</v>
      </c>
      <c r="H133" s="118" t="str">
        <f t="shared" si="2"/>
        <v>R52</v>
      </c>
      <c r="I133" s="118" t="s">
        <v>161</v>
      </c>
      <c r="J133" s="124">
        <v>2.6617099999999998</v>
      </c>
      <c r="K133" s="124">
        <v>0.1886166666666666</v>
      </c>
      <c r="L133" s="124">
        <v>6.5813333333333335E-2</v>
      </c>
      <c r="M133" s="124">
        <v>0.1220733333333333</v>
      </c>
      <c r="N133" s="124"/>
      <c r="O133" s="124">
        <v>10338.456628813559</v>
      </c>
      <c r="P133" s="124">
        <v>7084.0010093220344</v>
      </c>
      <c r="Q133" s="124">
        <v>3.9339533898305108</v>
      </c>
      <c r="R133" s="124">
        <v>1875.847396186442</v>
      </c>
    </row>
    <row r="134" spans="1:18" hidden="1" x14ac:dyDescent="0.35">
      <c r="A134" t="s">
        <v>71</v>
      </c>
      <c r="B134">
        <v>4</v>
      </c>
      <c r="C134" t="s">
        <v>45</v>
      </c>
      <c r="D134">
        <v>2</v>
      </c>
      <c r="E134" t="s">
        <v>280</v>
      </c>
      <c r="F134">
        <v>3116</v>
      </c>
      <c r="G134">
        <v>3188</v>
      </c>
      <c r="H134" s="118" t="str">
        <f t="shared" si="2"/>
        <v>R52</v>
      </c>
      <c r="I134" s="118" t="s">
        <v>161</v>
      </c>
      <c r="J134" s="124">
        <v>2.6617099999999998</v>
      </c>
      <c r="K134" s="124">
        <v>0.1886166666666666</v>
      </c>
      <c r="L134" s="124">
        <v>6.5813333333333335E-2</v>
      </c>
      <c r="M134" s="124">
        <v>0.1220733333333333</v>
      </c>
      <c r="N134" s="124"/>
      <c r="O134" s="124">
        <v>10338.456628813559</v>
      </c>
      <c r="P134" s="124">
        <v>7084.0010093220344</v>
      </c>
      <c r="Q134" s="124">
        <v>3.9339533898305108</v>
      </c>
      <c r="R134" s="124">
        <v>1875.847396186442</v>
      </c>
    </row>
    <row r="135" spans="1:18" x14ac:dyDescent="0.35">
      <c r="A135" t="s">
        <v>71</v>
      </c>
      <c r="B135">
        <v>4</v>
      </c>
      <c r="C135" t="s">
        <v>45</v>
      </c>
      <c r="D135">
        <v>1</v>
      </c>
      <c r="E135" t="s">
        <v>280</v>
      </c>
      <c r="F135">
        <v>3116</v>
      </c>
      <c r="G135">
        <v>3188</v>
      </c>
      <c r="H135" s="118" t="str">
        <f t="shared" si="2"/>
        <v>R52</v>
      </c>
      <c r="I135" s="118" t="s">
        <v>161</v>
      </c>
      <c r="J135" s="124">
        <v>2.6617099999999998</v>
      </c>
      <c r="K135" s="124">
        <v>0.1886166666666666</v>
      </c>
      <c r="L135" s="124">
        <v>6.5813333333333335E-2</v>
      </c>
      <c r="M135" s="124">
        <v>0.1220733333333333</v>
      </c>
      <c r="N135" s="124"/>
      <c r="O135" s="124">
        <v>10338.456628813559</v>
      </c>
      <c r="P135" s="124">
        <v>7084.0010093220344</v>
      </c>
      <c r="Q135" s="124">
        <v>3.9339533898305108</v>
      </c>
      <c r="R135" s="124">
        <v>1875.847396186442</v>
      </c>
    </row>
    <row r="136" spans="1:18" hidden="1" x14ac:dyDescent="0.35">
      <c r="A136" t="s">
        <v>71</v>
      </c>
      <c r="B136">
        <v>3</v>
      </c>
      <c r="C136" t="s">
        <v>45</v>
      </c>
      <c r="D136">
        <v>3</v>
      </c>
      <c r="E136" t="s">
        <v>281</v>
      </c>
      <c r="F136">
        <v>3197</v>
      </c>
      <c r="G136">
        <v>3252</v>
      </c>
      <c r="H136" s="118" t="str">
        <f t="shared" si="2"/>
        <v>R52</v>
      </c>
      <c r="I136" s="118" t="s">
        <v>161</v>
      </c>
      <c r="J136" s="124">
        <v>2.511688235294117</v>
      </c>
      <c r="K136" s="124">
        <v>0.29415294117647062</v>
      </c>
      <c r="L136" s="124">
        <v>0.10292941176470589</v>
      </c>
      <c r="M136" s="124">
        <v>0.1618470588235294</v>
      </c>
      <c r="N136" s="124"/>
      <c r="O136" s="124">
        <v>10617.34214972376</v>
      </c>
      <c r="P136" s="124">
        <v>7100.9698193370177</v>
      </c>
      <c r="Q136" s="124">
        <v>3.9802596685082872</v>
      </c>
      <c r="R136" s="124">
        <v>1780.7435248618781</v>
      </c>
    </row>
    <row r="137" spans="1:18" hidden="1" x14ac:dyDescent="0.35">
      <c r="A137" t="s">
        <v>71</v>
      </c>
      <c r="B137">
        <v>3</v>
      </c>
      <c r="C137" t="s">
        <v>45</v>
      </c>
      <c r="D137">
        <v>2</v>
      </c>
      <c r="E137" t="s">
        <v>281</v>
      </c>
      <c r="F137">
        <v>3197</v>
      </c>
      <c r="G137">
        <v>3252</v>
      </c>
      <c r="H137" s="118" t="str">
        <f t="shared" si="2"/>
        <v>R52</v>
      </c>
      <c r="I137" s="118" t="s">
        <v>161</v>
      </c>
      <c r="J137" s="124">
        <v>2.511688235294117</v>
      </c>
      <c r="K137" s="124">
        <v>0.29415294117647062</v>
      </c>
      <c r="L137" s="124">
        <v>0.10292941176470589</v>
      </c>
      <c r="M137" s="124">
        <v>0.1618470588235294</v>
      </c>
      <c r="N137" s="124"/>
      <c r="O137" s="124">
        <v>10617.34214972376</v>
      </c>
      <c r="P137" s="124">
        <v>7100.9698193370177</v>
      </c>
      <c r="Q137" s="124">
        <v>3.9802596685082872</v>
      </c>
      <c r="R137" s="124">
        <v>1780.7435248618781</v>
      </c>
    </row>
    <row r="138" spans="1:18" x14ac:dyDescent="0.35">
      <c r="A138" t="s">
        <v>71</v>
      </c>
      <c r="B138">
        <v>3</v>
      </c>
      <c r="C138" t="s">
        <v>45</v>
      </c>
      <c r="D138">
        <v>1</v>
      </c>
      <c r="E138" t="s">
        <v>281</v>
      </c>
      <c r="F138">
        <v>3197</v>
      </c>
      <c r="G138">
        <v>3252</v>
      </c>
      <c r="H138" s="118" t="str">
        <f t="shared" si="2"/>
        <v>R52</v>
      </c>
      <c r="I138" s="118" t="s">
        <v>161</v>
      </c>
      <c r="J138" s="124">
        <v>2.511688235294117</v>
      </c>
      <c r="K138" s="124">
        <v>0.29415294117647062</v>
      </c>
      <c r="L138" s="124">
        <v>0.10292941176470589</v>
      </c>
      <c r="M138" s="124">
        <v>0.1618470588235294</v>
      </c>
      <c r="N138" s="124"/>
      <c r="O138" s="124">
        <v>10617.34214972376</v>
      </c>
      <c r="P138" s="124">
        <v>7100.9698193370177</v>
      </c>
      <c r="Q138" s="124">
        <v>3.9802596685082872</v>
      </c>
      <c r="R138" s="124">
        <v>1780.7435248618781</v>
      </c>
    </row>
    <row r="139" spans="1:18" hidden="1" x14ac:dyDescent="0.35">
      <c r="A139" t="s">
        <v>71</v>
      </c>
      <c r="B139">
        <v>2</v>
      </c>
      <c r="C139" t="s">
        <v>45</v>
      </c>
      <c r="D139">
        <v>3</v>
      </c>
      <c r="E139" t="s">
        <v>282</v>
      </c>
      <c r="F139">
        <v>3281</v>
      </c>
      <c r="G139">
        <v>3338</v>
      </c>
      <c r="H139" s="118" t="str">
        <f t="shared" si="2"/>
        <v>R52</v>
      </c>
      <c r="I139" s="118" t="s">
        <v>161</v>
      </c>
      <c r="J139" s="124">
        <v>2.346657142857143</v>
      </c>
      <c r="K139" s="124">
        <v>0.39432857142857147</v>
      </c>
      <c r="L139" s="124">
        <v>0.16292857142857151</v>
      </c>
      <c r="M139" s="124">
        <v>0.20155714285714291</v>
      </c>
      <c r="N139" s="124"/>
      <c r="O139" s="124">
        <v>10940.50934224599</v>
      </c>
      <c r="P139" s="124">
        <v>7236.5335818181766</v>
      </c>
      <c r="Q139" s="124">
        <v>4.3633042780748648</v>
      </c>
      <c r="R139" s="124">
        <v>1972.0808101604291</v>
      </c>
    </row>
    <row r="140" spans="1:18" hidden="1" x14ac:dyDescent="0.35">
      <c r="A140" t="s">
        <v>71</v>
      </c>
      <c r="B140">
        <v>2</v>
      </c>
      <c r="C140" t="s">
        <v>45</v>
      </c>
      <c r="D140">
        <v>2</v>
      </c>
      <c r="E140" t="s">
        <v>282</v>
      </c>
      <c r="F140">
        <v>3281</v>
      </c>
      <c r="G140">
        <v>3338</v>
      </c>
      <c r="H140" s="118" t="str">
        <f t="shared" si="2"/>
        <v>R52</v>
      </c>
      <c r="I140" s="118" t="s">
        <v>161</v>
      </c>
      <c r="J140" s="124">
        <v>2.346657142857143</v>
      </c>
      <c r="K140" s="124">
        <v>0.39432857142857147</v>
      </c>
      <c r="L140" s="124">
        <v>0.16292857142857151</v>
      </c>
      <c r="M140" s="124">
        <v>0.20155714285714291</v>
      </c>
      <c r="N140" s="124"/>
      <c r="O140" s="124">
        <v>10940.50934224599</v>
      </c>
      <c r="P140" s="124">
        <v>7236.5335818181766</v>
      </c>
      <c r="Q140" s="124">
        <v>4.3633042780748648</v>
      </c>
      <c r="R140" s="124">
        <v>1972.0808101604291</v>
      </c>
    </row>
    <row r="141" spans="1:18" x14ac:dyDescent="0.35">
      <c r="A141" t="s">
        <v>71</v>
      </c>
      <c r="B141">
        <v>2</v>
      </c>
      <c r="C141" t="s">
        <v>45</v>
      </c>
      <c r="D141">
        <v>1</v>
      </c>
      <c r="E141" t="s">
        <v>282</v>
      </c>
      <c r="F141">
        <v>3281</v>
      </c>
      <c r="G141">
        <v>3338</v>
      </c>
      <c r="H141" s="118" t="str">
        <f t="shared" si="2"/>
        <v>R52</v>
      </c>
      <c r="I141" s="118" t="s">
        <v>161</v>
      </c>
      <c r="J141" s="124">
        <v>2.346657142857143</v>
      </c>
      <c r="K141" s="124">
        <v>0.39432857142857147</v>
      </c>
      <c r="L141" s="124">
        <v>0.16292857142857151</v>
      </c>
      <c r="M141" s="124">
        <v>0.20155714285714291</v>
      </c>
      <c r="N141" s="124"/>
      <c r="O141" s="124">
        <v>10940.50934224599</v>
      </c>
      <c r="P141" s="124">
        <v>7236.5335818181766</v>
      </c>
      <c r="Q141" s="124">
        <v>4.3633042780748648</v>
      </c>
      <c r="R141" s="124">
        <v>1972.0808101604291</v>
      </c>
    </row>
    <row r="142" spans="1:18" hidden="1" x14ac:dyDescent="0.35">
      <c r="A142" t="s">
        <v>71</v>
      </c>
      <c r="B142">
        <v>1</v>
      </c>
      <c r="C142" t="s">
        <v>44</v>
      </c>
      <c r="D142">
        <v>4</v>
      </c>
      <c r="E142" t="s">
        <v>283</v>
      </c>
      <c r="F142">
        <v>3387</v>
      </c>
      <c r="G142">
        <v>3449</v>
      </c>
      <c r="H142" s="118" t="str">
        <f t="shared" si="2"/>
        <v>R52</v>
      </c>
      <c r="I142" s="118" t="s">
        <v>161</v>
      </c>
      <c r="J142" s="124">
        <v>2.4558</v>
      </c>
      <c r="K142" s="124">
        <v>2.5999999999999999E-2</v>
      </c>
      <c r="L142" s="124">
        <v>7.1800000000000003E-2</v>
      </c>
      <c r="M142" s="124">
        <v>9.0899999999999995E-2</v>
      </c>
      <c r="N142" s="124"/>
      <c r="O142" s="124">
        <v>11366.83562315271</v>
      </c>
      <c r="P142" s="124">
        <v>7184.4391600985246</v>
      </c>
      <c r="Q142" s="124">
        <v>4.4047236453201961</v>
      </c>
      <c r="R142" s="124">
        <v>2331.0810211822659</v>
      </c>
    </row>
    <row r="143" spans="1:18" hidden="1" x14ac:dyDescent="0.35">
      <c r="A143" t="s">
        <v>71</v>
      </c>
      <c r="B143">
        <v>1</v>
      </c>
      <c r="C143" t="s">
        <v>44</v>
      </c>
      <c r="D143">
        <v>3</v>
      </c>
      <c r="E143" t="s">
        <v>283</v>
      </c>
      <c r="F143">
        <v>3387</v>
      </c>
      <c r="G143">
        <v>3449</v>
      </c>
      <c r="H143" s="118" t="str">
        <f t="shared" si="2"/>
        <v>R52</v>
      </c>
      <c r="I143" s="118" t="s">
        <v>161</v>
      </c>
      <c r="J143" s="124">
        <v>2.4558</v>
      </c>
      <c r="K143" s="124">
        <v>2.5999999999999999E-2</v>
      </c>
      <c r="L143" s="124">
        <v>7.1800000000000003E-2</v>
      </c>
      <c r="M143" s="124">
        <v>9.0899999999999995E-2</v>
      </c>
      <c r="N143" s="124"/>
      <c r="O143" s="124">
        <v>11366.83562315271</v>
      </c>
      <c r="P143" s="124">
        <v>7184.4391600985246</v>
      </c>
      <c r="Q143" s="124">
        <v>4.4047236453201961</v>
      </c>
      <c r="R143" s="124">
        <v>2331.0810211822659</v>
      </c>
    </row>
    <row r="144" spans="1:18" hidden="1" x14ac:dyDescent="0.35">
      <c r="A144" t="s">
        <v>71</v>
      </c>
      <c r="B144">
        <v>1</v>
      </c>
      <c r="C144" t="s">
        <v>44</v>
      </c>
      <c r="D144">
        <v>2</v>
      </c>
      <c r="E144" t="s">
        <v>283</v>
      </c>
      <c r="F144">
        <v>3387</v>
      </c>
      <c r="G144">
        <v>3449</v>
      </c>
      <c r="H144" s="118" t="str">
        <f t="shared" si="2"/>
        <v>R52</v>
      </c>
      <c r="I144" s="118" t="s">
        <v>161</v>
      </c>
      <c r="J144" s="124">
        <v>2.4558</v>
      </c>
      <c r="K144" s="124">
        <v>2.5999999999999999E-2</v>
      </c>
      <c r="L144" s="124">
        <v>7.1800000000000003E-2</v>
      </c>
      <c r="M144" s="124">
        <v>9.0899999999999995E-2</v>
      </c>
      <c r="N144" s="124"/>
      <c r="O144" s="124">
        <v>11366.83562315271</v>
      </c>
      <c r="P144" s="124">
        <v>7184.4391600985246</v>
      </c>
      <c r="Q144" s="124">
        <v>4.4047236453201961</v>
      </c>
      <c r="R144" s="124">
        <v>2331.0810211822659</v>
      </c>
    </row>
    <row r="145" spans="1:18" x14ac:dyDescent="0.35">
      <c r="A145" t="s">
        <v>71</v>
      </c>
      <c r="B145">
        <v>1</v>
      </c>
      <c r="C145" t="s">
        <v>44</v>
      </c>
      <c r="D145">
        <v>1</v>
      </c>
      <c r="E145" t="s">
        <v>283</v>
      </c>
      <c r="F145">
        <v>3387</v>
      </c>
      <c r="G145">
        <v>3449</v>
      </c>
      <c r="H145" s="118" t="str">
        <f t="shared" si="2"/>
        <v>R52</v>
      </c>
      <c r="I145" s="118" t="s">
        <v>161</v>
      </c>
      <c r="J145" s="124">
        <v>2.4558</v>
      </c>
      <c r="K145" s="124">
        <v>2.5999999999999999E-2</v>
      </c>
      <c r="L145" s="124">
        <v>7.1800000000000003E-2</v>
      </c>
      <c r="M145" s="124">
        <v>9.0899999999999995E-2</v>
      </c>
      <c r="N145" s="124"/>
      <c r="O145" s="124">
        <v>11366.83562315271</v>
      </c>
      <c r="P145" s="124">
        <v>7184.4391600985246</v>
      </c>
      <c r="Q145" s="124">
        <v>4.4047236453201961</v>
      </c>
      <c r="R145" s="124">
        <v>2331.0810211822659</v>
      </c>
    </row>
    <row r="146" spans="1:18" x14ac:dyDescent="0.35">
      <c r="A146" t="s">
        <v>73</v>
      </c>
      <c r="B146">
        <v>9</v>
      </c>
      <c r="C146" t="s">
        <v>45</v>
      </c>
      <c r="D146">
        <v>1</v>
      </c>
      <c r="E146" t="s">
        <v>284</v>
      </c>
      <c r="F146">
        <v>2918.93</v>
      </c>
      <c r="G146">
        <v>2990.05</v>
      </c>
      <c r="H146" s="118" t="str">
        <f t="shared" si="2"/>
        <v>R53</v>
      </c>
      <c r="I146" s="118" t="s">
        <v>162</v>
      </c>
      <c r="J146" s="124">
        <v>2.5281500000000001</v>
      </c>
      <c r="K146" s="124">
        <v>0.160005125</v>
      </c>
      <c r="L146" s="124">
        <v>6.6966789999999984E-2</v>
      </c>
      <c r="M146" s="124">
        <v>0.10636415</v>
      </c>
      <c r="N146" s="124"/>
      <c r="O146" s="124">
        <v>9322.5836995708123</v>
      </c>
      <c r="P146" s="124">
        <v>6418.1318115879812</v>
      </c>
      <c r="Q146" s="124">
        <v>5.6668884120171654</v>
      </c>
      <c r="R146" s="124">
        <v>2241.5228364806871</v>
      </c>
    </row>
    <row r="147" spans="1:18" hidden="1" x14ac:dyDescent="0.35">
      <c r="A147" t="s">
        <v>73</v>
      </c>
      <c r="B147">
        <v>9</v>
      </c>
      <c r="C147" t="s">
        <v>45</v>
      </c>
      <c r="D147">
        <v>2</v>
      </c>
      <c r="E147" t="s">
        <v>284</v>
      </c>
      <c r="F147">
        <v>2918.93</v>
      </c>
      <c r="G147">
        <v>2990.05</v>
      </c>
      <c r="H147" s="118" t="str">
        <f t="shared" si="2"/>
        <v>R53</v>
      </c>
      <c r="I147" s="118" t="s">
        <v>162</v>
      </c>
      <c r="J147" s="124">
        <v>2.5281500000000001</v>
      </c>
      <c r="K147" s="124">
        <v>0.160005125</v>
      </c>
      <c r="L147" s="124">
        <v>6.6966789999999984E-2</v>
      </c>
      <c r="M147" s="124">
        <v>0.10636415</v>
      </c>
      <c r="N147" s="124"/>
      <c r="O147" s="124">
        <v>9322.5836995708123</v>
      </c>
      <c r="P147" s="124">
        <v>6418.1318115879812</v>
      </c>
      <c r="Q147" s="124">
        <v>5.6668884120171654</v>
      </c>
      <c r="R147" s="124">
        <v>2241.5228364806871</v>
      </c>
    </row>
    <row r="148" spans="1:18" hidden="1" x14ac:dyDescent="0.35">
      <c r="A148" t="s">
        <v>73</v>
      </c>
      <c r="B148">
        <v>9</v>
      </c>
      <c r="C148" t="s">
        <v>45</v>
      </c>
      <c r="D148">
        <v>3</v>
      </c>
      <c r="E148" t="s">
        <v>284</v>
      </c>
      <c r="F148">
        <v>2918.93</v>
      </c>
      <c r="G148">
        <v>2990.05</v>
      </c>
      <c r="H148" s="118" t="str">
        <f t="shared" si="2"/>
        <v>R53</v>
      </c>
      <c r="I148" s="118" t="s">
        <v>162</v>
      </c>
      <c r="J148" s="124">
        <v>2.5281500000000001</v>
      </c>
      <c r="K148" s="124">
        <v>0.160005125</v>
      </c>
      <c r="L148" s="124">
        <v>6.6966789999999984E-2</v>
      </c>
      <c r="M148" s="124">
        <v>0.10636415</v>
      </c>
      <c r="N148" s="124"/>
      <c r="O148" s="124">
        <v>9322.5836995708123</v>
      </c>
      <c r="P148" s="124">
        <v>6418.1318115879812</v>
      </c>
      <c r="Q148" s="124">
        <v>5.6668884120171654</v>
      </c>
      <c r="R148" s="124">
        <v>2241.5228364806871</v>
      </c>
    </row>
    <row r="149" spans="1:18" hidden="1" x14ac:dyDescent="0.35">
      <c r="A149" t="s">
        <v>73</v>
      </c>
      <c r="B149">
        <v>9</v>
      </c>
      <c r="C149" t="s">
        <v>45</v>
      </c>
      <c r="D149">
        <v>4</v>
      </c>
      <c r="E149" t="s">
        <v>284</v>
      </c>
      <c r="F149">
        <v>2918.93</v>
      </c>
      <c r="G149">
        <v>2990.05</v>
      </c>
      <c r="H149" s="118" t="str">
        <f t="shared" si="2"/>
        <v>R53</v>
      </c>
      <c r="I149" s="118" t="s">
        <v>162</v>
      </c>
      <c r="J149" s="124">
        <v>2.5281500000000001</v>
      </c>
      <c r="K149" s="124">
        <v>0.160005125</v>
      </c>
      <c r="L149" s="124">
        <v>6.6966789999999984E-2</v>
      </c>
      <c r="M149" s="124">
        <v>0.10636415</v>
      </c>
      <c r="N149" s="124"/>
      <c r="O149" s="124">
        <v>9322.5836995708123</v>
      </c>
      <c r="P149" s="124">
        <v>6418.1318115879812</v>
      </c>
      <c r="Q149" s="124">
        <v>5.6668884120171654</v>
      </c>
      <c r="R149" s="124">
        <v>2241.5228364806871</v>
      </c>
    </row>
    <row r="150" spans="1:18" x14ac:dyDescent="0.35">
      <c r="A150" t="s">
        <v>73</v>
      </c>
      <c r="B150">
        <v>8</v>
      </c>
      <c r="C150" t="s">
        <v>45</v>
      </c>
      <c r="D150">
        <v>1</v>
      </c>
      <c r="E150" t="s">
        <v>285</v>
      </c>
      <c r="F150">
        <v>2999.95</v>
      </c>
      <c r="G150">
        <v>3032</v>
      </c>
      <c r="H150" s="118" t="str">
        <f t="shared" si="2"/>
        <v>R53</v>
      </c>
      <c r="I150" s="118" t="s">
        <v>162</v>
      </c>
      <c r="J150" s="124">
        <v>2.5462222222222222</v>
      </c>
      <c r="K150" s="124">
        <v>0.17263600000000001</v>
      </c>
      <c r="L150" s="124">
        <v>8.6536533333333318E-2</v>
      </c>
      <c r="M150" s="124">
        <v>0.1101086666666667</v>
      </c>
      <c r="N150" s="124"/>
      <c r="O150" s="124">
        <v>9557.8318266666665</v>
      </c>
      <c r="P150" s="124">
        <v>6602.9348104761893</v>
      </c>
      <c r="Q150" s="124">
        <v>3.8434314285714271</v>
      </c>
      <c r="R150" s="124">
        <v>1786.1417333333329</v>
      </c>
    </row>
    <row r="151" spans="1:18" hidden="1" x14ac:dyDescent="0.35">
      <c r="A151" t="s">
        <v>73</v>
      </c>
      <c r="B151">
        <v>8</v>
      </c>
      <c r="C151" t="s">
        <v>45</v>
      </c>
      <c r="D151">
        <v>2</v>
      </c>
      <c r="E151" t="s">
        <v>285</v>
      </c>
      <c r="F151">
        <v>2999.95</v>
      </c>
      <c r="G151">
        <v>3032</v>
      </c>
      <c r="H151" s="118" t="str">
        <f t="shared" si="2"/>
        <v>R53</v>
      </c>
      <c r="I151" s="118" t="s">
        <v>162</v>
      </c>
      <c r="J151" s="124">
        <v>2.5462222222222222</v>
      </c>
      <c r="K151" s="124">
        <v>0.17263600000000001</v>
      </c>
      <c r="L151" s="124">
        <v>8.6536533333333318E-2</v>
      </c>
      <c r="M151" s="124">
        <v>0.1101086666666667</v>
      </c>
      <c r="N151" s="124"/>
      <c r="O151" s="124">
        <v>9557.8318266666665</v>
      </c>
      <c r="P151" s="124">
        <v>6602.9348104761893</v>
      </c>
      <c r="Q151" s="124">
        <v>3.8434314285714271</v>
      </c>
      <c r="R151" s="124">
        <v>1786.1417333333329</v>
      </c>
    </row>
    <row r="152" spans="1:18" hidden="1" x14ac:dyDescent="0.35">
      <c r="A152" t="s">
        <v>73</v>
      </c>
      <c r="B152">
        <v>8</v>
      </c>
      <c r="C152" t="s">
        <v>45</v>
      </c>
      <c r="D152">
        <v>3</v>
      </c>
      <c r="E152" t="s">
        <v>285</v>
      </c>
      <c r="F152">
        <v>2999.95</v>
      </c>
      <c r="G152">
        <v>3032</v>
      </c>
      <c r="H152" s="118" t="str">
        <f t="shared" si="2"/>
        <v>R53</v>
      </c>
      <c r="I152" s="118" t="s">
        <v>162</v>
      </c>
      <c r="J152" s="124">
        <v>2.5462222222222222</v>
      </c>
      <c r="K152" s="124">
        <v>0.17263600000000001</v>
      </c>
      <c r="L152" s="124">
        <v>8.6536533333333318E-2</v>
      </c>
      <c r="M152" s="124">
        <v>0.1101086666666667</v>
      </c>
      <c r="N152" s="124"/>
      <c r="O152" s="124">
        <v>9557.8318266666665</v>
      </c>
      <c r="P152" s="124">
        <v>6602.9348104761893</v>
      </c>
      <c r="Q152" s="124">
        <v>3.8434314285714271</v>
      </c>
      <c r="R152" s="124">
        <v>1786.1417333333329</v>
      </c>
    </row>
    <row r="153" spans="1:18" x14ac:dyDescent="0.35">
      <c r="A153" t="s">
        <v>73</v>
      </c>
      <c r="B153">
        <v>7</v>
      </c>
      <c r="C153" t="s">
        <v>45</v>
      </c>
      <c r="D153">
        <v>1</v>
      </c>
      <c r="E153" t="s">
        <v>286</v>
      </c>
      <c r="F153">
        <v>3054.93</v>
      </c>
      <c r="G153">
        <v>3095</v>
      </c>
      <c r="H153" s="118" t="str">
        <f t="shared" si="2"/>
        <v>R53</v>
      </c>
      <c r="I153" s="118" t="s">
        <v>162</v>
      </c>
      <c r="J153" s="124">
        <v>2.500014999999999</v>
      </c>
      <c r="K153" s="124">
        <v>0.3010036166666667</v>
      </c>
      <c r="L153" s="124">
        <v>0.100426185</v>
      </c>
      <c r="M153" s="124">
        <v>0.157195</v>
      </c>
      <c r="N153" s="124"/>
      <c r="O153" s="124">
        <v>9788.2785151515163</v>
      </c>
      <c r="P153" s="124">
        <v>6701.4918462121232</v>
      </c>
      <c r="Q153" s="124">
        <v>2.8168484848484838</v>
      </c>
      <c r="R153" s="124">
        <v>1657.16986060606</v>
      </c>
    </row>
    <row r="154" spans="1:18" hidden="1" x14ac:dyDescent="0.35">
      <c r="A154" t="s">
        <v>73</v>
      </c>
      <c r="B154">
        <v>7</v>
      </c>
      <c r="C154" t="s">
        <v>45</v>
      </c>
      <c r="D154">
        <v>2</v>
      </c>
      <c r="E154" t="s">
        <v>286</v>
      </c>
      <c r="F154">
        <v>3054.93</v>
      </c>
      <c r="G154">
        <v>3095</v>
      </c>
      <c r="H154" s="118" t="str">
        <f t="shared" si="2"/>
        <v>R53</v>
      </c>
      <c r="I154" s="118" t="s">
        <v>162</v>
      </c>
      <c r="J154" s="124">
        <v>2.500014999999999</v>
      </c>
      <c r="K154" s="124">
        <v>0.3010036166666667</v>
      </c>
      <c r="L154" s="124">
        <v>0.100426185</v>
      </c>
      <c r="M154" s="124">
        <v>0.157195</v>
      </c>
      <c r="N154" s="124"/>
      <c r="O154" s="124">
        <v>9788.2785151515163</v>
      </c>
      <c r="P154" s="124">
        <v>6701.4918462121232</v>
      </c>
      <c r="Q154" s="124">
        <v>2.8168484848484838</v>
      </c>
      <c r="R154" s="124">
        <v>1657.16986060606</v>
      </c>
    </row>
    <row r="155" spans="1:18" hidden="1" x14ac:dyDescent="0.35">
      <c r="A155" t="s">
        <v>73</v>
      </c>
      <c r="B155">
        <v>7</v>
      </c>
      <c r="C155" t="s">
        <v>45</v>
      </c>
      <c r="D155">
        <v>3</v>
      </c>
      <c r="E155" t="s">
        <v>286</v>
      </c>
      <c r="F155">
        <v>3054.93</v>
      </c>
      <c r="G155">
        <v>3095</v>
      </c>
      <c r="H155" s="118" t="str">
        <f t="shared" si="2"/>
        <v>R53</v>
      </c>
      <c r="I155" s="118" t="s">
        <v>162</v>
      </c>
      <c r="J155" s="124">
        <v>2.500014999999999</v>
      </c>
      <c r="K155" s="124">
        <v>0.3010036166666667</v>
      </c>
      <c r="L155" s="124">
        <v>0.100426185</v>
      </c>
      <c r="M155" s="124">
        <v>0.157195</v>
      </c>
      <c r="N155" s="124"/>
      <c r="O155" s="124">
        <v>9788.2785151515163</v>
      </c>
      <c r="P155" s="124">
        <v>6701.4918462121232</v>
      </c>
      <c r="Q155" s="124">
        <v>2.8168484848484838</v>
      </c>
      <c r="R155" s="124">
        <v>1657.16986060606</v>
      </c>
    </row>
    <row r="156" spans="1:18" x14ac:dyDescent="0.35">
      <c r="A156" t="s">
        <v>73</v>
      </c>
      <c r="B156">
        <v>6</v>
      </c>
      <c r="C156" t="s">
        <v>45</v>
      </c>
      <c r="D156">
        <v>1</v>
      </c>
      <c r="E156" t="s">
        <v>287</v>
      </c>
      <c r="F156">
        <v>3116</v>
      </c>
      <c r="G156">
        <v>3157</v>
      </c>
      <c r="H156" s="118" t="str">
        <f t="shared" si="2"/>
        <v>R53</v>
      </c>
      <c r="I156" s="118" t="s">
        <v>162</v>
      </c>
      <c r="J156" s="124">
        <v>2.5472766666666669</v>
      </c>
      <c r="K156" s="124">
        <v>0.2840858</v>
      </c>
      <c r="L156" s="124">
        <v>0.1076281166666667</v>
      </c>
      <c r="M156" s="124">
        <v>0.1574651</v>
      </c>
      <c r="N156" s="124"/>
      <c r="O156" s="124">
        <v>10025.43873432836</v>
      </c>
      <c r="P156" s="124">
        <v>6892.2878932835793</v>
      </c>
      <c r="Q156" s="124">
        <v>4.5848947761194037</v>
      </c>
      <c r="R156" s="124">
        <v>1809.183930597015</v>
      </c>
    </row>
    <row r="157" spans="1:18" hidden="1" x14ac:dyDescent="0.35">
      <c r="A157" t="s">
        <v>73</v>
      </c>
      <c r="B157">
        <v>6</v>
      </c>
      <c r="C157" t="s">
        <v>45</v>
      </c>
      <c r="D157">
        <v>2</v>
      </c>
      <c r="E157" t="s">
        <v>287</v>
      </c>
      <c r="F157">
        <v>3116</v>
      </c>
      <c r="G157">
        <v>3157</v>
      </c>
      <c r="H157" s="118" t="str">
        <f t="shared" si="2"/>
        <v>R53</v>
      </c>
      <c r="I157" s="118" t="s">
        <v>162</v>
      </c>
      <c r="J157" s="124">
        <v>2.5472766666666669</v>
      </c>
      <c r="K157" s="124">
        <v>0.2840858</v>
      </c>
      <c r="L157" s="124">
        <v>0.1076281166666667</v>
      </c>
      <c r="M157" s="124">
        <v>0.1574651</v>
      </c>
      <c r="N157" s="124"/>
      <c r="O157" s="124">
        <v>10025.43873432836</v>
      </c>
      <c r="P157" s="124">
        <v>6892.2878932835793</v>
      </c>
      <c r="Q157" s="124">
        <v>4.5848947761194037</v>
      </c>
      <c r="R157" s="124">
        <v>1809.183930597015</v>
      </c>
    </row>
    <row r="158" spans="1:18" x14ac:dyDescent="0.35">
      <c r="A158" t="s">
        <v>73</v>
      </c>
      <c r="B158">
        <v>5</v>
      </c>
      <c r="C158" t="s">
        <v>45</v>
      </c>
      <c r="D158">
        <v>1</v>
      </c>
      <c r="E158" t="s">
        <v>288</v>
      </c>
      <c r="F158">
        <v>3192</v>
      </c>
      <c r="G158">
        <v>3234.04</v>
      </c>
      <c r="H158" s="118" t="str">
        <f t="shared" si="2"/>
        <v>R53</v>
      </c>
      <c r="I158" s="118" t="s">
        <v>162</v>
      </c>
      <c r="J158" s="124">
        <v>2.667297619047619</v>
      </c>
      <c r="K158" s="124">
        <v>0.23067254761904771</v>
      </c>
      <c r="L158" s="124">
        <v>8.7161783333333326E-2</v>
      </c>
      <c r="M158" s="124">
        <v>0.13816814285714291</v>
      </c>
      <c r="N158" s="124"/>
      <c r="O158" s="124">
        <v>10331.605736956521</v>
      </c>
      <c r="P158" s="124">
        <v>6928.179939130433</v>
      </c>
      <c r="Q158" s="124">
        <v>4.8676985507246391</v>
      </c>
      <c r="R158" s="124">
        <v>1718.3162224637681</v>
      </c>
    </row>
    <row r="159" spans="1:18" hidden="1" x14ac:dyDescent="0.35">
      <c r="A159" t="s">
        <v>73</v>
      </c>
      <c r="B159">
        <v>5</v>
      </c>
      <c r="C159" t="s">
        <v>45</v>
      </c>
      <c r="D159">
        <v>2</v>
      </c>
      <c r="E159" t="s">
        <v>288</v>
      </c>
      <c r="F159">
        <v>3192</v>
      </c>
      <c r="G159">
        <v>3234.04</v>
      </c>
      <c r="H159" s="118" t="str">
        <f t="shared" si="2"/>
        <v>R53</v>
      </c>
      <c r="I159" s="118" t="s">
        <v>162</v>
      </c>
      <c r="J159" s="124">
        <v>2.667297619047619</v>
      </c>
      <c r="K159" s="124">
        <v>0.23067254761904771</v>
      </c>
      <c r="L159" s="124">
        <v>8.7161783333333326E-2</v>
      </c>
      <c r="M159" s="124">
        <v>0.13816814285714291</v>
      </c>
      <c r="N159" s="124"/>
      <c r="O159" s="124">
        <v>10331.605736956521</v>
      </c>
      <c r="P159" s="124">
        <v>6928.179939130433</v>
      </c>
      <c r="Q159" s="124">
        <v>4.8676985507246391</v>
      </c>
      <c r="R159" s="124">
        <v>1718.3162224637681</v>
      </c>
    </row>
    <row r="160" spans="1:18" x14ac:dyDescent="0.35">
      <c r="A160" t="s">
        <v>73</v>
      </c>
      <c r="B160">
        <v>4</v>
      </c>
      <c r="C160" t="s">
        <v>45</v>
      </c>
      <c r="D160">
        <v>1</v>
      </c>
      <c r="E160" t="s">
        <v>289</v>
      </c>
      <c r="F160">
        <v>3243</v>
      </c>
      <c r="G160">
        <v>3319.03</v>
      </c>
      <c r="H160" s="118" t="str">
        <f t="shared" si="2"/>
        <v>R53</v>
      </c>
      <c r="I160" s="118" t="s">
        <v>162</v>
      </c>
      <c r="J160" s="124">
        <v>2.6989816176470569</v>
      </c>
      <c r="K160" s="124">
        <v>0.17465233823529419</v>
      </c>
      <c r="L160" s="124">
        <v>6.6834958823529425E-2</v>
      </c>
      <c r="M160" s="124">
        <v>0.1141218823529412</v>
      </c>
      <c r="N160" s="124"/>
      <c r="O160" s="124">
        <v>10599.403646000001</v>
      </c>
      <c r="P160" s="124">
        <v>7071.5843259999983</v>
      </c>
      <c r="Q160" s="124">
        <v>3.8740844000000001</v>
      </c>
      <c r="R160" s="124">
        <v>1805.3694168000011</v>
      </c>
    </row>
    <row r="161" spans="1:18" hidden="1" x14ac:dyDescent="0.35">
      <c r="A161" t="s">
        <v>73</v>
      </c>
      <c r="B161">
        <v>4</v>
      </c>
      <c r="C161" t="s">
        <v>45</v>
      </c>
      <c r="D161">
        <v>2</v>
      </c>
      <c r="E161" t="s">
        <v>289</v>
      </c>
      <c r="F161">
        <v>3243</v>
      </c>
      <c r="G161">
        <v>3319.03</v>
      </c>
      <c r="H161" s="118" t="str">
        <f t="shared" si="2"/>
        <v>R53</v>
      </c>
      <c r="I161" s="118" t="s">
        <v>162</v>
      </c>
      <c r="J161" s="124">
        <v>2.6989816176470569</v>
      </c>
      <c r="K161" s="124">
        <v>0.17465233823529419</v>
      </c>
      <c r="L161" s="124">
        <v>6.6834958823529425E-2</v>
      </c>
      <c r="M161" s="124">
        <v>0.1141218823529412</v>
      </c>
      <c r="N161" s="124"/>
      <c r="O161" s="124">
        <v>10599.403646000001</v>
      </c>
      <c r="P161" s="124">
        <v>7071.5843259999983</v>
      </c>
      <c r="Q161" s="124">
        <v>3.8740844000000001</v>
      </c>
      <c r="R161" s="124">
        <v>1805.3694168000011</v>
      </c>
    </row>
    <row r="162" spans="1:18" hidden="1" x14ac:dyDescent="0.35">
      <c r="A162" t="s">
        <v>73</v>
      </c>
      <c r="B162">
        <v>4</v>
      </c>
      <c r="C162" t="s">
        <v>45</v>
      </c>
      <c r="D162">
        <v>3</v>
      </c>
      <c r="E162" t="s">
        <v>289</v>
      </c>
      <c r="F162">
        <v>3243</v>
      </c>
      <c r="G162">
        <v>3319.03</v>
      </c>
      <c r="H162" s="118" t="str">
        <f t="shared" si="2"/>
        <v>R53</v>
      </c>
      <c r="I162" s="118" t="s">
        <v>162</v>
      </c>
      <c r="J162" s="124">
        <v>2.6989816176470569</v>
      </c>
      <c r="K162" s="124">
        <v>0.17465233823529419</v>
      </c>
      <c r="L162" s="124">
        <v>6.6834958823529425E-2</v>
      </c>
      <c r="M162" s="124">
        <v>0.1141218823529412</v>
      </c>
      <c r="N162" s="124"/>
      <c r="O162" s="124">
        <v>10599.403646000001</v>
      </c>
      <c r="P162" s="124">
        <v>7071.5843259999983</v>
      </c>
      <c r="Q162" s="124">
        <v>3.8740844000000001</v>
      </c>
      <c r="R162" s="124">
        <v>1805.3694168000011</v>
      </c>
    </row>
    <row r="163" spans="1:18" hidden="1" x14ac:dyDescent="0.35">
      <c r="A163" t="s">
        <v>73</v>
      </c>
      <c r="B163">
        <v>4</v>
      </c>
      <c r="C163" t="s">
        <v>45</v>
      </c>
      <c r="D163">
        <v>4</v>
      </c>
      <c r="E163" t="s">
        <v>289</v>
      </c>
      <c r="F163">
        <v>3243</v>
      </c>
      <c r="G163">
        <v>3319.03</v>
      </c>
      <c r="H163" s="118" t="str">
        <f t="shared" si="2"/>
        <v>R53</v>
      </c>
      <c r="I163" s="118" t="s">
        <v>162</v>
      </c>
      <c r="J163" s="124">
        <v>2.6989816176470569</v>
      </c>
      <c r="K163" s="124">
        <v>0.17465233823529419</v>
      </c>
      <c r="L163" s="124">
        <v>6.6834958823529425E-2</v>
      </c>
      <c r="M163" s="124">
        <v>0.1141218823529412</v>
      </c>
      <c r="N163" s="124"/>
      <c r="O163" s="124">
        <v>10599.403646000001</v>
      </c>
      <c r="P163" s="124">
        <v>7071.5843259999983</v>
      </c>
      <c r="Q163" s="124">
        <v>3.8740844000000001</v>
      </c>
      <c r="R163" s="124">
        <v>1805.3694168000011</v>
      </c>
    </row>
    <row r="164" spans="1:18" x14ac:dyDescent="0.35">
      <c r="A164" t="s">
        <v>74</v>
      </c>
      <c r="B164">
        <v>1</v>
      </c>
      <c r="C164" t="s">
        <v>45</v>
      </c>
      <c r="D164">
        <v>1</v>
      </c>
      <c r="E164" t="s">
        <v>290</v>
      </c>
      <c r="F164">
        <v>3321</v>
      </c>
      <c r="G164">
        <v>3360</v>
      </c>
      <c r="H164" s="118" t="str">
        <f t="shared" si="2"/>
        <v>R55</v>
      </c>
      <c r="I164" s="118" t="s">
        <v>163</v>
      </c>
      <c r="J164" s="124">
        <v>2.5441131578947371</v>
      </c>
      <c r="K164" s="124"/>
      <c r="L164" s="124">
        <v>7.6165789473684214E-2</v>
      </c>
      <c r="M164" s="124">
        <v>0.11989473684210521</v>
      </c>
      <c r="N164" s="124">
        <v>0.4710421052631581</v>
      </c>
      <c r="O164" s="124">
        <v>11468.444320312499</v>
      </c>
      <c r="P164" s="124">
        <v>7204.5025765624987</v>
      </c>
      <c r="Q164" s="124">
        <v>3.4268820312499981</v>
      </c>
      <c r="R164" s="124">
        <v>1944.3255578124999</v>
      </c>
    </row>
    <row r="165" spans="1:18" hidden="1" x14ac:dyDescent="0.35">
      <c r="A165" t="s">
        <v>74</v>
      </c>
      <c r="B165">
        <v>1</v>
      </c>
      <c r="C165" t="s">
        <v>45</v>
      </c>
      <c r="D165">
        <v>2</v>
      </c>
      <c r="E165" t="s">
        <v>290</v>
      </c>
      <c r="F165">
        <v>3321</v>
      </c>
      <c r="G165">
        <v>3360</v>
      </c>
      <c r="H165" s="118" t="str">
        <f t="shared" si="2"/>
        <v>R55</v>
      </c>
      <c r="I165" s="118" t="s">
        <v>163</v>
      </c>
      <c r="J165" s="124">
        <v>2.5441131578947371</v>
      </c>
      <c r="K165" s="124"/>
      <c r="L165" s="124">
        <v>7.6165789473684214E-2</v>
      </c>
      <c r="M165" s="124">
        <v>0.11989473684210521</v>
      </c>
      <c r="N165" s="124">
        <v>0.4710421052631581</v>
      </c>
      <c r="O165" s="124">
        <v>11468.444320312499</v>
      </c>
      <c r="P165" s="124">
        <v>7204.5025765624987</v>
      </c>
      <c r="Q165" s="124">
        <v>3.4268820312499981</v>
      </c>
      <c r="R165" s="124">
        <v>1944.3255578124999</v>
      </c>
    </row>
    <row r="166" spans="1:18" x14ac:dyDescent="0.35">
      <c r="A166" t="s">
        <v>74</v>
      </c>
      <c r="B166">
        <v>2</v>
      </c>
      <c r="C166" t="s">
        <v>45</v>
      </c>
      <c r="D166">
        <v>1</v>
      </c>
      <c r="E166" t="s">
        <v>291</v>
      </c>
      <c r="F166">
        <v>3260</v>
      </c>
      <c r="G166">
        <v>3320</v>
      </c>
      <c r="H166" s="118" t="str">
        <f t="shared" si="2"/>
        <v>R55</v>
      </c>
      <c r="I166" s="118" t="s">
        <v>163</v>
      </c>
      <c r="J166" s="124">
        <v>2.559299999999999</v>
      </c>
      <c r="K166" s="124"/>
      <c r="L166" s="124">
        <v>6.4188235294117643E-2</v>
      </c>
      <c r="M166" s="124">
        <v>0.1202705882352941</v>
      </c>
      <c r="N166" s="124">
        <v>0.4743235294117647</v>
      </c>
      <c r="O166" s="124">
        <v>11255.48360101523</v>
      </c>
      <c r="P166" s="124">
        <v>7323.1259898477174</v>
      </c>
      <c r="Q166" s="124">
        <v>3.0952538071066011</v>
      </c>
      <c r="R166" s="124">
        <v>2240.8926263959402</v>
      </c>
    </row>
    <row r="167" spans="1:18" hidden="1" x14ac:dyDescent="0.35">
      <c r="A167" t="s">
        <v>74</v>
      </c>
      <c r="B167">
        <v>2</v>
      </c>
      <c r="C167" t="s">
        <v>45</v>
      </c>
      <c r="D167">
        <v>2</v>
      </c>
      <c r="E167" t="s">
        <v>291</v>
      </c>
      <c r="F167">
        <v>3260</v>
      </c>
      <c r="G167">
        <v>3320</v>
      </c>
      <c r="H167" s="118" t="str">
        <f t="shared" si="2"/>
        <v>R55</v>
      </c>
      <c r="I167" s="118" t="s">
        <v>163</v>
      </c>
      <c r="J167" s="124">
        <v>2.559299999999999</v>
      </c>
      <c r="K167" s="124"/>
      <c r="L167" s="124">
        <v>6.4188235294117643E-2</v>
      </c>
      <c r="M167" s="124">
        <v>0.1202705882352941</v>
      </c>
      <c r="N167" s="124">
        <v>0.4743235294117647</v>
      </c>
      <c r="O167" s="124">
        <v>11255.48360101523</v>
      </c>
      <c r="P167" s="124">
        <v>7323.1259898477174</v>
      </c>
      <c r="Q167" s="124">
        <v>3.0952538071066011</v>
      </c>
      <c r="R167" s="124">
        <v>2240.8926263959402</v>
      </c>
    </row>
    <row r="168" spans="1:18" hidden="1" x14ac:dyDescent="0.35">
      <c r="A168" t="s">
        <v>74</v>
      </c>
      <c r="B168">
        <v>2</v>
      </c>
      <c r="C168" t="s">
        <v>45</v>
      </c>
      <c r="D168">
        <v>3</v>
      </c>
      <c r="E168" t="s">
        <v>291</v>
      </c>
      <c r="F168">
        <v>3260</v>
      </c>
      <c r="G168">
        <v>3320</v>
      </c>
      <c r="H168" s="118" t="str">
        <f t="shared" si="2"/>
        <v>R55</v>
      </c>
      <c r="I168" s="118" t="s">
        <v>163</v>
      </c>
      <c r="J168" s="124">
        <v>2.559299999999999</v>
      </c>
      <c r="K168" s="124"/>
      <c r="L168" s="124">
        <v>6.4188235294117643E-2</v>
      </c>
      <c r="M168" s="124">
        <v>0.1202705882352941</v>
      </c>
      <c r="N168" s="124">
        <v>0.4743235294117647</v>
      </c>
      <c r="O168" s="124">
        <v>11255.48360101523</v>
      </c>
      <c r="P168" s="124">
        <v>7323.1259898477174</v>
      </c>
      <c r="Q168" s="124">
        <v>3.0952538071066011</v>
      </c>
      <c r="R168" s="124">
        <v>2240.8926263959402</v>
      </c>
    </row>
    <row r="169" spans="1:18" x14ac:dyDescent="0.35">
      <c r="A169" t="s">
        <v>74</v>
      </c>
      <c r="B169">
        <v>3</v>
      </c>
      <c r="C169" t="s">
        <v>45</v>
      </c>
      <c r="D169">
        <v>1</v>
      </c>
      <c r="E169" t="s">
        <v>292</v>
      </c>
      <c r="F169">
        <v>3167</v>
      </c>
      <c r="G169">
        <v>3210</v>
      </c>
      <c r="H169" s="118" t="str">
        <f t="shared" si="2"/>
        <v>R55</v>
      </c>
      <c r="I169" s="118" t="s">
        <v>163</v>
      </c>
      <c r="J169" s="124">
        <v>2.5514666666666672</v>
      </c>
      <c r="K169" s="124"/>
      <c r="L169" s="124">
        <v>6.4066666666666661E-2</v>
      </c>
      <c r="M169" s="124">
        <v>0.1108666666666667</v>
      </c>
      <c r="N169" s="124">
        <v>0.51466666666666672</v>
      </c>
      <c r="O169" s="124">
        <v>10847.5299858156</v>
      </c>
      <c r="P169" s="124">
        <v>7190.9752432624136</v>
      </c>
      <c r="Q169" s="124">
        <v>2.4760106382978728</v>
      </c>
      <c r="R169" s="124">
        <v>2191.4112687943252</v>
      </c>
    </row>
    <row r="170" spans="1:18" hidden="1" x14ac:dyDescent="0.35">
      <c r="A170" t="s">
        <v>74</v>
      </c>
      <c r="B170">
        <v>3</v>
      </c>
      <c r="C170" t="s">
        <v>45</v>
      </c>
      <c r="D170">
        <v>2</v>
      </c>
      <c r="E170" t="s">
        <v>292</v>
      </c>
      <c r="F170">
        <v>3167</v>
      </c>
      <c r="G170">
        <v>3210</v>
      </c>
      <c r="H170" s="118" t="str">
        <f t="shared" si="2"/>
        <v>R55</v>
      </c>
      <c r="I170" s="118" t="s">
        <v>163</v>
      </c>
      <c r="J170" s="124">
        <v>2.5514666666666672</v>
      </c>
      <c r="K170" s="124"/>
      <c r="L170" s="124">
        <v>6.4066666666666661E-2</v>
      </c>
      <c r="M170" s="124">
        <v>0.1108666666666667</v>
      </c>
      <c r="N170" s="124">
        <v>0.51466666666666672</v>
      </c>
      <c r="O170" s="124">
        <v>10847.5299858156</v>
      </c>
      <c r="P170" s="124">
        <v>7190.9752432624136</v>
      </c>
      <c r="Q170" s="124">
        <v>2.4760106382978728</v>
      </c>
      <c r="R170" s="124">
        <v>2191.4112687943252</v>
      </c>
    </row>
    <row r="171" spans="1:18" hidden="1" x14ac:dyDescent="0.35">
      <c r="A171" t="s">
        <v>74</v>
      </c>
      <c r="B171">
        <v>3</v>
      </c>
      <c r="C171" t="s">
        <v>45</v>
      </c>
      <c r="D171">
        <v>3</v>
      </c>
      <c r="E171" t="s">
        <v>292</v>
      </c>
      <c r="F171">
        <v>3167</v>
      </c>
      <c r="G171">
        <v>3210</v>
      </c>
      <c r="H171" s="118" t="str">
        <f t="shared" si="2"/>
        <v>R55</v>
      </c>
      <c r="I171" s="118" t="s">
        <v>163</v>
      </c>
      <c r="J171" s="124">
        <v>2.5514666666666672</v>
      </c>
      <c r="K171" s="124"/>
      <c r="L171" s="124">
        <v>6.4066666666666661E-2</v>
      </c>
      <c r="M171" s="124">
        <v>0.1108666666666667</v>
      </c>
      <c r="N171" s="124">
        <v>0.51466666666666672</v>
      </c>
      <c r="O171" s="124">
        <v>10847.5299858156</v>
      </c>
      <c r="P171" s="124">
        <v>7190.9752432624136</v>
      </c>
      <c r="Q171" s="124">
        <v>2.4760106382978728</v>
      </c>
      <c r="R171" s="124">
        <v>2191.4112687943252</v>
      </c>
    </row>
    <row r="172" spans="1:18" x14ac:dyDescent="0.35">
      <c r="A172" t="s">
        <v>75</v>
      </c>
      <c r="B172">
        <v>5</v>
      </c>
      <c r="C172" t="s">
        <v>46</v>
      </c>
      <c r="D172">
        <v>1</v>
      </c>
      <c r="E172" t="s">
        <v>293</v>
      </c>
      <c r="F172">
        <v>3247</v>
      </c>
      <c r="G172">
        <v>3304</v>
      </c>
      <c r="H172" s="118" t="str">
        <f t="shared" si="2"/>
        <v>R56</v>
      </c>
      <c r="I172" s="118" t="s">
        <v>164</v>
      </c>
      <c r="J172" s="124">
        <v>2.540039999999999</v>
      </c>
      <c r="K172" s="124">
        <v>9.4886149999999989E-2</v>
      </c>
      <c r="L172" s="124"/>
      <c r="M172" s="124"/>
      <c r="N172" s="124">
        <v>0.71335000000000015</v>
      </c>
      <c r="O172" s="124">
        <v>10674.86818128342</v>
      </c>
      <c r="P172" s="124">
        <v>6975.073848128347</v>
      </c>
      <c r="Q172" s="124">
        <v>2.588464171122995</v>
      </c>
      <c r="R172" s="124"/>
    </row>
    <row r="173" spans="1:18" hidden="1" x14ac:dyDescent="0.35">
      <c r="A173" t="s">
        <v>75</v>
      </c>
      <c r="B173">
        <v>5</v>
      </c>
      <c r="C173" t="s">
        <v>46</v>
      </c>
      <c r="D173">
        <v>2</v>
      </c>
      <c r="E173" t="s">
        <v>293</v>
      </c>
      <c r="F173">
        <v>3247</v>
      </c>
      <c r="G173">
        <v>3304</v>
      </c>
      <c r="H173" s="118" t="str">
        <f t="shared" si="2"/>
        <v>R56</v>
      </c>
      <c r="I173" s="118" t="s">
        <v>164</v>
      </c>
      <c r="J173" s="124">
        <v>2.540039999999999</v>
      </c>
      <c r="K173" s="124">
        <v>9.4886149999999989E-2</v>
      </c>
      <c r="L173" s="124"/>
      <c r="M173" s="124"/>
      <c r="N173" s="124">
        <v>0.71335000000000015</v>
      </c>
      <c r="O173" s="124">
        <v>10674.86818128342</v>
      </c>
      <c r="P173" s="124">
        <v>6975.073848128347</v>
      </c>
      <c r="Q173" s="124">
        <v>2.588464171122995</v>
      </c>
      <c r="R173" s="124"/>
    </row>
    <row r="174" spans="1:18" hidden="1" x14ac:dyDescent="0.35">
      <c r="A174" t="s">
        <v>75</v>
      </c>
      <c r="B174">
        <v>5</v>
      </c>
      <c r="C174" t="s">
        <v>46</v>
      </c>
      <c r="D174">
        <v>3</v>
      </c>
      <c r="E174" t="s">
        <v>293</v>
      </c>
      <c r="F174">
        <v>3247</v>
      </c>
      <c r="G174">
        <v>3304</v>
      </c>
      <c r="H174" s="118" t="str">
        <f t="shared" si="2"/>
        <v>R56</v>
      </c>
      <c r="I174" s="118" t="s">
        <v>164</v>
      </c>
      <c r="J174" s="124">
        <v>2.540039999999999</v>
      </c>
      <c r="K174" s="124">
        <v>9.4886149999999989E-2</v>
      </c>
      <c r="L174" s="124"/>
      <c r="M174" s="124"/>
      <c r="N174" s="124">
        <v>0.71335000000000015</v>
      </c>
      <c r="O174" s="124">
        <v>10674.86818128342</v>
      </c>
      <c r="P174" s="124">
        <v>6975.073848128347</v>
      </c>
      <c r="Q174" s="124">
        <v>2.588464171122995</v>
      </c>
      <c r="R174" s="124"/>
    </row>
    <row r="175" spans="1:18" hidden="1" x14ac:dyDescent="0.35">
      <c r="A175" t="s">
        <v>75</v>
      </c>
      <c r="B175">
        <v>5</v>
      </c>
      <c r="C175" t="s">
        <v>46</v>
      </c>
      <c r="D175">
        <v>4</v>
      </c>
      <c r="E175" t="s">
        <v>293</v>
      </c>
      <c r="F175">
        <v>3247</v>
      </c>
      <c r="G175">
        <v>3304</v>
      </c>
      <c r="H175" s="118" t="str">
        <f t="shared" si="2"/>
        <v>R56</v>
      </c>
      <c r="I175" s="118" t="s">
        <v>164</v>
      </c>
      <c r="J175" s="124">
        <v>2.540039999999999</v>
      </c>
      <c r="K175" s="124">
        <v>9.4886149999999989E-2</v>
      </c>
      <c r="L175" s="124"/>
      <c r="M175" s="124"/>
      <c r="N175" s="124">
        <v>0.71335000000000015</v>
      </c>
      <c r="O175" s="124">
        <v>10674.86818128342</v>
      </c>
      <c r="P175" s="124">
        <v>6975.073848128347</v>
      </c>
      <c r="Q175" s="124">
        <v>2.588464171122995</v>
      </c>
      <c r="R175" s="124"/>
    </row>
    <row r="176" spans="1:18" x14ac:dyDescent="0.35">
      <c r="A176" t="s">
        <v>75</v>
      </c>
      <c r="B176">
        <v>4</v>
      </c>
      <c r="C176" t="s">
        <v>46</v>
      </c>
      <c r="D176">
        <v>1</v>
      </c>
      <c r="E176" t="s">
        <v>294</v>
      </c>
      <c r="F176">
        <v>3312</v>
      </c>
      <c r="G176">
        <v>3363</v>
      </c>
      <c r="H176" s="118" t="str">
        <f t="shared" si="2"/>
        <v>R56</v>
      </c>
      <c r="I176" s="118" t="s">
        <v>164</v>
      </c>
      <c r="J176" s="124">
        <v>2.5448300000000001</v>
      </c>
      <c r="K176" s="124">
        <v>9.4102400000000003E-2</v>
      </c>
      <c r="L176" s="124"/>
      <c r="M176" s="124"/>
      <c r="N176" s="124">
        <v>0.75857999999999992</v>
      </c>
      <c r="O176" s="124">
        <v>10899.25741676647</v>
      </c>
      <c r="P176" s="124">
        <v>6924.2011598802401</v>
      </c>
      <c r="Q176" s="124">
        <v>2.9394508982035932</v>
      </c>
      <c r="R176" s="124"/>
    </row>
    <row r="177" spans="1:18" hidden="1" x14ac:dyDescent="0.35">
      <c r="A177" t="s">
        <v>75</v>
      </c>
      <c r="B177">
        <v>4</v>
      </c>
      <c r="C177" t="s">
        <v>46</v>
      </c>
      <c r="D177">
        <v>2</v>
      </c>
      <c r="E177" t="s">
        <v>294</v>
      </c>
      <c r="F177">
        <v>3312</v>
      </c>
      <c r="G177">
        <v>3363</v>
      </c>
      <c r="H177" s="118" t="str">
        <f t="shared" si="2"/>
        <v>R56</v>
      </c>
      <c r="I177" s="118" t="s">
        <v>164</v>
      </c>
      <c r="J177" s="124">
        <v>2.5448300000000001</v>
      </c>
      <c r="K177" s="124">
        <v>9.4102400000000003E-2</v>
      </c>
      <c r="L177" s="124"/>
      <c r="M177" s="124"/>
      <c r="N177" s="124">
        <v>0.75857999999999992</v>
      </c>
      <c r="O177" s="124">
        <v>10899.25741676647</v>
      </c>
      <c r="P177" s="124">
        <v>6924.2011598802401</v>
      </c>
      <c r="Q177" s="124">
        <v>2.9394508982035932</v>
      </c>
      <c r="R177" s="124"/>
    </row>
    <row r="178" spans="1:18" x14ac:dyDescent="0.35">
      <c r="A178" t="s">
        <v>75</v>
      </c>
      <c r="B178">
        <v>3</v>
      </c>
      <c r="C178" t="s">
        <v>72</v>
      </c>
      <c r="D178">
        <v>1</v>
      </c>
      <c r="E178" t="s">
        <v>295</v>
      </c>
      <c r="F178">
        <v>3404</v>
      </c>
      <c r="G178">
        <v>3461</v>
      </c>
      <c r="H178" s="118" t="str">
        <f t="shared" si="2"/>
        <v>R56</v>
      </c>
      <c r="I178" s="118" t="s">
        <v>164</v>
      </c>
      <c r="J178" s="124">
        <v>2.5800999999999998</v>
      </c>
      <c r="K178" s="124">
        <v>7.4610999999999997E-2</v>
      </c>
      <c r="L178" s="124"/>
      <c r="M178" s="124"/>
      <c r="N178" s="124">
        <v>0.76774999999999993</v>
      </c>
      <c r="O178" s="124">
        <v>11224.058013903739</v>
      </c>
      <c r="P178" s="124">
        <v>7385.334892513366</v>
      </c>
      <c r="Q178" s="124">
        <v>4.8093727272727271</v>
      </c>
      <c r="R178" s="124"/>
    </row>
    <row r="179" spans="1:18" hidden="1" x14ac:dyDescent="0.35">
      <c r="A179" t="s">
        <v>75</v>
      </c>
      <c r="B179">
        <v>3</v>
      </c>
      <c r="C179" t="s">
        <v>72</v>
      </c>
      <c r="D179">
        <v>2</v>
      </c>
      <c r="E179" t="s">
        <v>295</v>
      </c>
      <c r="F179">
        <v>3404</v>
      </c>
      <c r="G179">
        <v>3461</v>
      </c>
      <c r="H179" s="118" t="str">
        <f t="shared" si="2"/>
        <v>R56</v>
      </c>
      <c r="I179" s="118" t="s">
        <v>164</v>
      </c>
      <c r="J179" s="124">
        <v>2.5800999999999998</v>
      </c>
      <c r="K179" s="124">
        <v>7.4610999999999997E-2</v>
      </c>
      <c r="L179" s="124"/>
      <c r="M179" s="124"/>
      <c r="N179" s="124">
        <v>0.76774999999999993</v>
      </c>
      <c r="O179" s="124">
        <v>11224.058013903739</v>
      </c>
      <c r="P179" s="124">
        <v>7385.334892513366</v>
      </c>
      <c r="Q179" s="124">
        <v>4.8093727272727271</v>
      </c>
      <c r="R179" s="124"/>
    </row>
    <row r="180" spans="1:18" hidden="1" x14ac:dyDescent="0.35">
      <c r="A180" t="s">
        <v>75</v>
      </c>
      <c r="B180">
        <v>3</v>
      </c>
      <c r="C180" t="s">
        <v>72</v>
      </c>
      <c r="D180">
        <v>3</v>
      </c>
      <c r="E180" t="s">
        <v>295</v>
      </c>
      <c r="F180">
        <v>3404</v>
      </c>
      <c r="G180">
        <v>3461</v>
      </c>
      <c r="H180" s="118" t="str">
        <f t="shared" si="2"/>
        <v>R56</v>
      </c>
      <c r="I180" s="118" t="s">
        <v>164</v>
      </c>
      <c r="J180" s="124">
        <v>2.5800999999999998</v>
      </c>
      <c r="K180" s="124">
        <v>7.4610999999999997E-2</v>
      </c>
      <c r="L180" s="124"/>
      <c r="M180" s="124"/>
      <c r="N180" s="124">
        <v>0.76774999999999993</v>
      </c>
      <c r="O180" s="124">
        <v>11224.058013903739</v>
      </c>
      <c r="P180" s="124">
        <v>7385.334892513366</v>
      </c>
      <c r="Q180" s="124">
        <v>4.8093727272727271</v>
      </c>
      <c r="R180" s="124"/>
    </row>
    <row r="181" spans="1:18" x14ac:dyDescent="0.35">
      <c r="A181" t="s">
        <v>75</v>
      </c>
      <c r="B181">
        <v>2</v>
      </c>
      <c r="C181" t="s">
        <v>45</v>
      </c>
      <c r="D181">
        <v>1</v>
      </c>
      <c r="E181" t="s">
        <v>296</v>
      </c>
      <c r="F181">
        <v>3489</v>
      </c>
      <c r="G181">
        <v>3565</v>
      </c>
      <c r="H181" s="118" t="str">
        <f t="shared" si="2"/>
        <v>R56</v>
      </c>
      <c r="I181" s="118" t="s">
        <v>164</v>
      </c>
      <c r="J181" s="124">
        <v>2.6873999999999998</v>
      </c>
      <c r="K181" s="124">
        <v>0.14551349999999999</v>
      </c>
      <c r="L181" s="124"/>
      <c r="M181" s="124"/>
      <c r="N181" s="124">
        <v>0.53705000000000003</v>
      </c>
      <c r="O181" s="124">
        <v>11574.45755519999</v>
      </c>
      <c r="P181" s="124">
        <v>7520.0587820000064</v>
      </c>
      <c r="Q181" s="124">
        <v>5.3485276000000006</v>
      </c>
      <c r="R181" s="124"/>
    </row>
    <row r="182" spans="1:18" hidden="1" x14ac:dyDescent="0.35">
      <c r="A182" t="s">
        <v>75</v>
      </c>
      <c r="B182">
        <v>2</v>
      </c>
      <c r="C182" t="s">
        <v>45</v>
      </c>
      <c r="D182">
        <v>2</v>
      </c>
      <c r="E182" t="s">
        <v>296</v>
      </c>
      <c r="F182">
        <v>3489</v>
      </c>
      <c r="G182">
        <v>3565</v>
      </c>
      <c r="H182" s="118" t="str">
        <f t="shared" si="2"/>
        <v>R56</v>
      </c>
      <c r="I182" s="118" t="s">
        <v>164</v>
      </c>
      <c r="J182" s="124">
        <v>2.6873999999999998</v>
      </c>
      <c r="K182" s="124">
        <v>0.14551349999999999</v>
      </c>
      <c r="L182" s="124"/>
      <c r="M182" s="124"/>
      <c r="N182" s="124">
        <v>0.53705000000000003</v>
      </c>
      <c r="O182" s="124">
        <v>11574.45755519999</v>
      </c>
      <c r="P182" s="124">
        <v>7520.0587820000064</v>
      </c>
      <c r="Q182" s="124">
        <v>5.3485276000000006</v>
      </c>
      <c r="R182" s="124"/>
    </row>
    <row r="183" spans="1:18" hidden="1" x14ac:dyDescent="0.35">
      <c r="A183" t="s">
        <v>75</v>
      </c>
      <c r="B183">
        <v>2</v>
      </c>
      <c r="C183" t="s">
        <v>45</v>
      </c>
      <c r="D183">
        <v>3</v>
      </c>
      <c r="E183" t="s">
        <v>296</v>
      </c>
      <c r="F183">
        <v>3489</v>
      </c>
      <c r="G183">
        <v>3565</v>
      </c>
      <c r="H183" s="118" t="str">
        <f t="shared" si="2"/>
        <v>R56</v>
      </c>
      <c r="I183" s="118" t="s">
        <v>164</v>
      </c>
      <c r="J183" s="124">
        <v>2.6873999999999998</v>
      </c>
      <c r="K183" s="124">
        <v>0.14551349999999999</v>
      </c>
      <c r="L183" s="124"/>
      <c r="M183" s="124"/>
      <c r="N183" s="124">
        <v>0.53705000000000003</v>
      </c>
      <c r="O183" s="124">
        <v>11574.45755519999</v>
      </c>
      <c r="P183" s="124">
        <v>7520.0587820000064</v>
      </c>
      <c r="Q183" s="124">
        <v>5.3485276000000006</v>
      </c>
      <c r="R183" s="124"/>
    </row>
    <row r="184" spans="1:18" hidden="1" x14ac:dyDescent="0.35">
      <c r="A184" t="s">
        <v>75</v>
      </c>
      <c r="B184">
        <v>2</v>
      </c>
      <c r="C184" t="s">
        <v>45</v>
      </c>
      <c r="D184">
        <v>4</v>
      </c>
      <c r="E184" t="s">
        <v>296</v>
      </c>
      <c r="F184">
        <v>3489</v>
      </c>
      <c r="G184">
        <v>3565</v>
      </c>
      <c r="H184" s="118" t="str">
        <f t="shared" si="2"/>
        <v>R56</v>
      </c>
      <c r="I184" s="118" t="s">
        <v>164</v>
      </c>
      <c r="J184" s="124">
        <v>2.6873999999999998</v>
      </c>
      <c r="K184" s="124">
        <v>0.14551349999999999</v>
      </c>
      <c r="L184" s="124"/>
      <c r="M184" s="124"/>
      <c r="N184" s="124">
        <v>0.53705000000000003</v>
      </c>
      <c r="O184" s="124">
        <v>11574.45755519999</v>
      </c>
      <c r="P184" s="124">
        <v>7520.0587820000064</v>
      </c>
      <c r="Q184" s="124">
        <v>5.3485276000000006</v>
      </c>
      <c r="R184" s="124"/>
    </row>
    <row r="185" spans="1:18" x14ac:dyDescent="0.35">
      <c r="A185" t="s">
        <v>75</v>
      </c>
      <c r="B185">
        <v>1</v>
      </c>
      <c r="C185" t="s">
        <v>45</v>
      </c>
      <c r="D185">
        <v>1</v>
      </c>
      <c r="E185" t="s">
        <v>297</v>
      </c>
      <c r="F185">
        <v>3582</v>
      </c>
      <c r="G185">
        <v>3607</v>
      </c>
      <c r="H185" s="118" t="str">
        <f t="shared" si="2"/>
        <v>R56</v>
      </c>
      <c r="I185" s="118" t="s">
        <v>164</v>
      </c>
      <c r="J185" s="124"/>
      <c r="K185" s="124"/>
      <c r="L185" s="124"/>
      <c r="M185" s="124"/>
      <c r="N185" s="124"/>
      <c r="O185" s="124">
        <v>11830.360890243899</v>
      </c>
      <c r="P185" s="124">
        <v>7591.1782378048802</v>
      </c>
      <c r="Q185" s="124">
        <v>4.4335560975609747</v>
      </c>
      <c r="R185" s="124"/>
    </row>
    <row r="186" spans="1:18" hidden="1" x14ac:dyDescent="0.35">
      <c r="A186" t="s">
        <v>75</v>
      </c>
      <c r="B186">
        <v>1</v>
      </c>
      <c r="C186" t="s">
        <v>45</v>
      </c>
      <c r="D186">
        <v>2</v>
      </c>
      <c r="E186" t="s">
        <v>297</v>
      </c>
      <c r="F186">
        <v>3582</v>
      </c>
      <c r="G186">
        <v>3607</v>
      </c>
      <c r="H186" s="118" t="str">
        <f t="shared" si="2"/>
        <v>R56</v>
      </c>
      <c r="I186" s="118" t="s">
        <v>164</v>
      </c>
      <c r="J186" s="124"/>
      <c r="K186" s="124"/>
      <c r="L186" s="124"/>
      <c r="M186" s="124"/>
      <c r="N186" s="124"/>
      <c r="O186" s="124">
        <v>11830.360890243899</v>
      </c>
      <c r="P186" s="124">
        <v>7591.1782378048802</v>
      </c>
      <c r="Q186" s="124">
        <v>4.4335560975609747</v>
      </c>
      <c r="R186" s="124"/>
    </row>
    <row r="187" spans="1:18" x14ac:dyDescent="0.35">
      <c r="A187" t="s">
        <v>77</v>
      </c>
      <c r="B187">
        <v>8</v>
      </c>
      <c r="C187" t="s">
        <v>46</v>
      </c>
      <c r="D187">
        <v>1</v>
      </c>
      <c r="E187" t="s">
        <v>298</v>
      </c>
      <c r="F187">
        <v>2650</v>
      </c>
      <c r="G187">
        <v>2783</v>
      </c>
      <c r="H187" s="118" t="str">
        <f t="shared" si="2"/>
        <v>R63</v>
      </c>
      <c r="I187" s="121" t="s">
        <v>165</v>
      </c>
      <c r="J187" s="124">
        <v>2.392233333333333</v>
      </c>
      <c r="K187" s="124">
        <v>0.14222592592592589</v>
      </c>
      <c r="L187" s="124">
        <v>7.6478888888888902E-2</v>
      </c>
      <c r="M187" s="124">
        <v>9.9316346666666652E-2</v>
      </c>
      <c r="N187" s="124">
        <v>0.55895925925925916</v>
      </c>
      <c r="O187" s="124"/>
      <c r="P187" s="124"/>
      <c r="Q187" s="124"/>
      <c r="R187" s="124"/>
    </row>
    <row r="188" spans="1:18" hidden="1" x14ac:dyDescent="0.35">
      <c r="A188" t="s">
        <v>77</v>
      </c>
      <c r="B188">
        <v>8</v>
      </c>
      <c r="C188" t="s">
        <v>46</v>
      </c>
      <c r="D188">
        <v>2</v>
      </c>
      <c r="E188" t="s">
        <v>298</v>
      </c>
      <c r="F188">
        <v>2650</v>
      </c>
      <c r="G188">
        <v>2783</v>
      </c>
      <c r="H188" s="118" t="str">
        <f t="shared" si="2"/>
        <v>R63</v>
      </c>
      <c r="I188" s="121" t="s">
        <v>165</v>
      </c>
      <c r="J188" s="124">
        <v>2.392233333333333</v>
      </c>
      <c r="K188" s="124">
        <v>0.14222592592592589</v>
      </c>
      <c r="L188" s="124">
        <v>7.6478888888888902E-2</v>
      </c>
      <c r="M188" s="124">
        <v>9.9316346666666652E-2</v>
      </c>
      <c r="N188" s="124">
        <v>0.55895925925925916</v>
      </c>
      <c r="O188" s="124"/>
      <c r="P188" s="124"/>
      <c r="Q188" s="124"/>
      <c r="R188" s="124"/>
    </row>
    <row r="189" spans="1:18" hidden="1" x14ac:dyDescent="0.35">
      <c r="A189" t="s">
        <v>77</v>
      </c>
      <c r="B189">
        <v>8</v>
      </c>
      <c r="C189" t="s">
        <v>46</v>
      </c>
      <c r="D189">
        <v>3</v>
      </c>
      <c r="E189" t="s">
        <v>298</v>
      </c>
      <c r="F189">
        <v>2650</v>
      </c>
      <c r="G189">
        <v>2783</v>
      </c>
      <c r="H189" s="118" t="str">
        <f t="shared" si="2"/>
        <v>R63</v>
      </c>
      <c r="I189" s="121" t="s">
        <v>165</v>
      </c>
      <c r="J189" s="124">
        <v>2.392233333333333</v>
      </c>
      <c r="K189" s="124">
        <v>0.14222592592592589</v>
      </c>
      <c r="L189" s="124">
        <v>7.6478888888888902E-2</v>
      </c>
      <c r="M189" s="124">
        <v>9.9316346666666652E-2</v>
      </c>
      <c r="N189" s="124">
        <v>0.55895925925925916</v>
      </c>
      <c r="O189" s="124"/>
      <c r="P189" s="124"/>
      <c r="Q189" s="124"/>
      <c r="R189" s="124"/>
    </row>
    <row r="190" spans="1:18" hidden="1" x14ac:dyDescent="0.35">
      <c r="A190" t="s">
        <v>77</v>
      </c>
      <c r="B190">
        <v>8</v>
      </c>
      <c r="C190" t="s">
        <v>46</v>
      </c>
      <c r="D190">
        <v>4</v>
      </c>
      <c r="E190" t="s">
        <v>298</v>
      </c>
      <c r="F190">
        <v>2650</v>
      </c>
      <c r="G190">
        <v>2783</v>
      </c>
      <c r="H190" s="118" t="str">
        <f t="shared" si="2"/>
        <v>R63</v>
      </c>
      <c r="I190" s="121" t="s">
        <v>165</v>
      </c>
      <c r="J190" s="124">
        <v>2.392233333333333</v>
      </c>
      <c r="K190" s="124">
        <v>0.14222592592592589</v>
      </c>
      <c r="L190" s="124">
        <v>7.6478888888888902E-2</v>
      </c>
      <c r="M190" s="124">
        <v>9.9316346666666652E-2</v>
      </c>
      <c r="N190" s="124">
        <v>0.55895925925925916</v>
      </c>
      <c r="O190" s="124"/>
      <c r="P190" s="124"/>
      <c r="Q190" s="124"/>
      <c r="R190" s="124"/>
    </row>
    <row r="191" spans="1:18" x14ac:dyDescent="0.35">
      <c r="A191" t="s">
        <v>77</v>
      </c>
      <c r="B191">
        <v>7</v>
      </c>
      <c r="C191" t="s">
        <v>45</v>
      </c>
      <c r="D191">
        <v>1</v>
      </c>
      <c r="E191" t="s">
        <v>299</v>
      </c>
      <c r="F191">
        <v>2790</v>
      </c>
      <c r="G191">
        <v>2850</v>
      </c>
      <c r="H191" s="118" t="str">
        <f t="shared" si="2"/>
        <v>R63</v>
      </c>
      <c r="I191" s="121" t="s">
        <v>165</v>
      </c>
      <c r="J191" s="124">
        <v>2.5143499999999999</v>
      </c>
      <c r="K191" s="124">
        <v>0.14985000000000001</v>
      </c>
      <c r="L191" s="124">
        <v>7.5476500000000002E-2</v>
      </c>
      <c r="M191" s="124">
        <v>9.4423995000000011E-2</v>
      </c>
      <c r="N191" s="124">
        <v>0.5605</v>
      </c>
      <c r="O191" s="124">
        <v>9447.2308725888324</v>
      </c>
      <c r="P191" s="124">
        <v>6590.0353426395886</v>
      </c>
      <c r="Q191" s="124">
        <v>4.083561928934011</v>
      </c>
      <c r="R191" s="124">
        <v>2081.9001959390871</v>
      </c>
    </row>
    <row r="192" spans="1:18" hidden="1" x14ac:dyDescent="0.35">
      <c r="A192" t="s">
        <v>77</v>
      </c>
      <c r="B192">
        <v>7</v>
      </c>
      <c r="C192" t="s">
        <v>45</v>
      </c>
      <c r="D192">
        <v>2</v>
      </c>
      <c r="E192" t="s">
        <v>299</v>
      </c>
      <c r="F192">
        <v>2790</v>
      </c>
      <c r="G192">
        <v>2850</v>
      </c>
      <c r="H192" s="118" t="str">
        <f t="shared" si="2"/>
        <v>R63</v>
      </c>
      <c r="I192" s="121" t="s">
        <v>165</v>
      </c>
      <c r="J192" s="124">
        <v>2.5143499999999999</v>
      </c>
      <c r="K192" s="124">
        <v>0.14985000000000001</v>
      </c>
      <c r="L192" s="124">
        <v>7.5476500000000002E-2</v>
      </c>
      <c r="M192" s="124">
        <v>9.4423995000000011E-2</v>
      </c>
      <c r="N192" s="124">
        <v>0.5605</v>
      </c>
      <c r="O192" s="124">
        <v>9447.2308725888324</v>
      </c>
      <c r="P192" s="124">
        <v>6590.0353426395886</v>
      </c>
      <c r="Q192" s="124">
        <v>4.083561928934011</v>
      </c>
      <c r="R192" s="124">
        <v>2081.9001959390871</v>
      </c>
    </row>
    <row r="193" spans="1:18" hidden="1" x14ac:dyDescent="0.35">
      <c r="A193" t="s">
        <v>77</v>
      </c>
      <c r="B193">
        <v>7</v>
      </c>
      <c r="C193" t="s">
        <v>45</v>
      </c>
      <c r="D193">
        <v>3</v>
      </c>
      <c r="E193" t="s">
        <v>299</v>
      </c>
      <c r="F193">
        <v>2790</v>
      </c>
      <c r="G193">
        <v>2850</v>
      </c>
      <c r="H193" s="118" t="str">
        <f t="shared" si="2"/>
        <v>R63</v>
      </c>
      <c r="I193" s="121" t="s">
        <v>165</v>
      </c>
      <c r="J193" s="124">
        <v>2.5143499999999999</v>
      </c>
      <c r="K193" s="124">
        <v>0.14985000000000001</v>
      </c>
      <c r="L193" s="124">
        <v>7.5476500000000002E-2</v>
      </c>
      <c r="M193" s="124">
        <v>9.4423995000000011E-2</v>
      </c>
      <c r="N193" s="124">
        <v>0.5605</v>
      </c>
      <c r="O193" s="124">
        <v>9447.2308725888324</v>
      </c>
      <c r="P193" s="124">
        <v>6590.0353426395886</v>
      </c>
      <c r="Q193" s="124">
        <v>4.083561928934011</v>
      </c>
      <c r="R193" s="124">
        <v>2081.9001959390871</v>
      </c>
    </row>
    <row r="194" spans="1:18" hidden="1" x14ac:dyDescent="0.35">
      <c r="A194" t="s">
        <v>77</v>
      </c>
      <c r="B194">
        <v>7</v>
      </c>
      <c r="C194" t="s">
        <v>45</v>
      </c>
      <c r="D194">
        <v>4</v>
      </c>
      <c r="E194" t="s">
        <v>299</v>
      </c>
      <c r="F194">
        <v>2790</v>
      </c>
      <c r="G194">
        <v>2850</v>
      </c>
      <c r="H194" s="118" t="str">
        <f t="shared" si="2"/>
        <v>R63</v>
      </c>
      <c r="I194" s="121" t="s">
        <v>165</v>
      </c>
      <c r="J194" s="124">
        <v>2.5143499999999999</v>
      </c>
      <c r="K194" s="124">
        <v>0.14985000000000001</v>
      </c>
      <c r="L194" s="124">
        <v>7.5476500000000002E-2</v>
      </c>
      <c r="M194" s="124">
        <v>9.4423995000000011E-2</v>
      </c>
      <c r="N194" s="124">
        <v>0.5605</v>
      </c>
      <c r="O194" s="124">
        <v>9447.2308725888324</v>
      </c>
      <c r="P194" s="124">
        <v>6590.0353426395886</v>
      </c>
      <c r="Q194" s="124">
        <v>4.083561928934011</v>
      </c>
      <c r="R194" s="124">
        <v>2081.9001959390871</v>
      </c>
    </row>
    <row r="195" spans="1:18" x14ac:dyDescent="0.35">
      <c r="A195" t="s">
        <v>77</v>
      </c>
      <c r="B195">
        <v>6</v>
      </c>
      <c r="C195" t="s">
        <v>44</v>
      </c>
      <c r="D195">
        <v>1</v>
      </c>
      <c r="E195" t="s">
        <v>300</v>
      </c>
      <c r="F195">
        <v>2880</v>
      </c>
      <c r="G195">
        <v>2950</v>
      </c>
      <c r="H195" s="118" t="str">
        <f t="shared" ref="H195:H258" si="3">CONCATENATE("R",RIGHT(A195,2))</f>
        <v>R63</v>
      </c>
      <c r="I195" s="121" t="s">
        <v>165</v>
      </c>
      <c r="J195" s="124">
        <v>2.279887037037037</v>
      </c>
      <c r="K195" s="124">
        <v>0.20770740740740731</v>
      </c>
      <c r="L195" s="124">
        <v>9.5345101851851882E-2</v>
      </c>
      <c r="M195" s="124">
        <v>0.1139802936111112</v>
      </c>
      <c r="N195" s="124">
        <v>0.52409351851851826</v>
      </c>
      <c r="O195" s="124">
        <v>9832.2431178260831</v>
      </c>
      <c r="P195" s="124">
        <v>6463.0091204347809</v>
      </c>
      <c r="Q195" s="124">
        <v>3.8688395652173901</v>
      </c>
      <c r="R195" s="124">
        <v>1646.76040826087</v>
      </c>
    </row>
    <row r="196" spans="1:18" hidden="1" x14ac:dyDescent="0.35">
      <c r="A196" t="s">
        <v>77</v>
      </c>
      <c r="B196">
        <v>6</v>
      </c>
      <c r="C196" t="s">
        <v>44</v>
      </c>
      <c r="D196">
        <v>2</v>
      </c>
      <c r="E196" t="s">
        <v>300</v>
      </c>
      <c r="F196">
        <v>2880</v>
      </c>
      <c r="G196">
        <v>2950</v>
      </c>
      <c r="H196" s="118" t="str">
        <f t="shared" si="3"/>
        <v>R63</v>
      </c>
      <c r="I196" s="121" t="s">
        <v>165</v>
      </c>
      <c r="J196" s="124">
        <v>2.279887037037037</v>
      </c>
      <c r="K196" s="124">
        <v>0.20770740740740731</v>
      </c>
      <c r="L196" s="124">
        <v>9.5345101851851882E-2</v>
      </c>
      <c r="M196" s="124">
        <v>0.1139802936111112</v>
      </c>
      <c r="N196" s="124">
        <v>0.52409351851851826</v>
      </c>
      <c r="O196" s="124">
        <v>9832.2431178260831</v>
      </c>
      <c r="P196" s="124">
        <v>6463.0091204347809</v>
      </c>
      <c r="Q196" s="124">
        <v>3.8688395652173901</v>
      </c>
      <c r="R196" s="124">
        <v>1646.76040826087</v>
      </c>
    </row>
    <row r="197" spans="1:18" hidden="1" x14ac:dyDescent="0.35">
      <c r="A197" t="s">
        <v>77</v>
      </c>
      <c r="B197">
        <v>6</v>
      </c>
      <c r="C197" t="s">
        <v>44</v>
      </c>
      <c r="D197">
        <v>3</v>
      </c>
      <c r="E197" t="s">
        <v>300</v>
      </c>
      <c r="F197">
        <v>2880</v>
      </c>
      <c r="G197">
        <v>2950</v>
      </c>
      <c r="H197" s="118" t="str">
        <f t="shared" si="3"/>
        <v>R63</v>
      </c>
      <c r="I197" s="121" t="s">
        <v>165</v>
      </c>
      <c r="J197" s="124">
        <v>2.279887037037037</v>
      </c>
      <c r="K197" s="124">
        <v>0.20770740740740731</v>
      </c>
      <c r="L197" s="124">
        <v>9.5345101851851882E-2</v>
      </c>
      <c r="M197" s="124">
        <v>0.1139802936111112</v>
      </c>
      <c r="N197" s="124">
        <v>0.52409351851851826</v>
      </c>
      <c r="O197" s="124">
        <v>9832.2431178260831</v>
      </c>
      <c r="P197" s="124">
        <v>6463.0091204347809</v>
      </c>
      <c r="Q197" s="124">
        <v>3.8688395652173901</v>
      </c>
      <c r="R197" s="124">
        <v>1646.76040826087</v>
      </c>
    </row>
    <row r="198" spans="1:18" hidden="1" x14ac:dyDescent="0.35">
      <c r="A198" t="s">
        <v>77</v>
      </c>
      <c r="B198">
        <v>6</v>
      </c>
      <c r="C198" t="s">
        <v>44</v>
      </c>
      <c r="D198">
        <v>4</v>
      </c>
      <c r="E198" t="s">
        <v>300</v>
      </c>
      <c r="F198">
        <v>2880</v>
      </c>
      <c r="G198">
        <v>2950</v>
      </c>
      <c r="H198" s="118" t="str">
        <f t="shared" si="3"/>
        <v>R63</v>
      </c>
      <c r="I198" s="121" t="s">
        <v>165</v>
      </c>
      <c r="J198" s="124">
        <v>2.279887037037037</v>
      </c>
      <c r="K198" s="124">
        <v>0.20770740740740731</v>
      </c>
      <c r="L198" s="124">
        <v>9.5345101851851882E-2</v>
      </c>
      <c r="M198" s="124">
        <v>0.1139802936111112</v>
      </c>
      <c r="N198" s="124">
        <v>0.52409351851851826</v>
      </c>
      <c r="O198" s="124">
        <v>9832.2431178260831</v>
      </c>
      <c r="P198" s="124">
        <v>6463.0091204347809</v>
      </c>
      <c r="Q198" s="124">
        <v>3.8688395652173901</v>
      </c>
      <c r="R198" s="124">
        <v>1646.76040826087</v>
      </c>
    </row>
    <row r="199" spans="1:18" x14ac:dyDescent="0.35">
      <c r="A199" t="s">
        <v>77</v>
      </c>
      <c r="B199">
        <v>5</v>
      </c>
      <c r="C199" t="s">
        <v>44</v>
      </c>
      <c r="D199">
        <v>1</v>
      </c>
      <c r="E199" t="s">
        <v>301</v>
      </c>
      <c r="F199">
        <v>2950</v>
      </c>
      <c r="G199">
        <v>3050</v>
      </c>
      <c r="H199" s="118" t="str">
        <f t="shared" si="3"/>
        <v>R63</v>
      </c>
      <c r="I199" s="121" t="s">
        <v>165</v>
      </c>
      <c r="J199" s="124"/>
      <c r="K199" s="124"/>
      <c r="L199" s="124"/>
      <c r="M199" s="124"/>
      <c r="N199" s="124"/>
      <c r="O199" s="124">
        <v>10165.85481615853</v>
      </c>
      <c r="P199" s="124">
        <v>6615.7316804878083</v>
      </c>
      <c r="Q199" s="124">
        <v>4.3931685975609804</v>
      </c>
      <c r="R199" s="124">
        <v>2373.6211146341452</v>
      </c>
    </row>
    <row r="200" spans="1:18" hidden="1" x14ac:dyDescent="0.35">
      <c r="A200" t="s">
        <v>77</v>
      </c>
      <c r="B200">
        <v>5</v>
      </c>
      <c r="C200" t="s">
        <v>44</v>
      </c>
      <c r="D200">
        <v>2</v>
      </c>
      <c r="E200" t="s">
        <v>301</v>
      </c>
      <c r="F200">
        <v>2950</v>
      </c>
      <c r="G200">
        <v>3050</v>
      </c>
      <c r="H200" s="118" t="str">
        <f t="shared" si="3"/>
        <v>R63</v>
      </c>
      <c r="I200" s="121" t="s">
        <v>165</v>
      </c>
      <c r="J200" s="124"/>
      <c r="K200" s="124"/>
      <c r="L200" s="124"/>
      <c r="M200" s="124"/>
      <c r="N200" s="124"/>
      <c r="O200" s="124">
        <v>10165.85481615853</v>
      </c>
      <c r="P200" s="124">
        <v>6615.7316804878083</v>
      </c>
      <c r="Q200" s="124">
        <v>4.3931685975609804</v>
      </c>
      <c r="R200" s="124">
        <v>2373.6211146341452</v>
      </c>
    </row>
    <row r="201" spans="1:18" hidden="1" x14ac:dyDescent="0.35">
      <c r="A201" t="s">
        <v>77</v>
      </c>
      <c r="B201">
        <v>5</v>
      </c>
      <c r="C201" t="s">
        <v>44</v>
      </c>
      <c r="D201">
        <v>3</v>
      </c>
      <c r="E201" t="s">
        <v>301</v>
      </c>
      <c r="F201">
        <v>2950</v>
      </c>
      <c r="G201">
        <v>3050</v>
      </c>
      <c r="H201" s="118" t="str">
        <f t="shared" si="3"/>
        <v>R63</v>
      </c>
      <c r="I201" s="121" t="s">
        <v>165</v>
      </c>
      <c r="J201" s="124"/>
      <c r="K201" s="124"/>
      <c r="L201" s="124"/>
      <c r="M201" s="124"/>
      <c r="N201" s="124"/>
      <c r="O201" s="124">
        <v>10165.85481615853</v>
      </c>
      <c r="P201" s="124">
        <v>6615.7316804878083</v>
      </c>
      <c r="Q201" s="124">
        <v>4.3931685975609804</v>
      </c>
      <c r="R201" s="124">
        <v>2373.6211146341452</v>
      </c>
    </row>
    <row r="202" spans="1:18" hidden="1" x14ac:dyDescent="0.35">
      <c r="A202" t="s">
        <v>77</v>
      </c>
      <c r="B202">
        <v>5</v>
      </c>
      <c r="C202" t="s">
        <v>44</v>
      </c>
      <c r="D202">
        <v>4</v>
      </c>
      <c r="E202" t="s">
        <v>301</v>
      </c>
      <c r="F202">
        <v>2950</v>
      </c>
      <c r="G202">
        <v>3050</v>
      </c>
      <c r="H202" s="118" t="str">
        <f t="shared" si="3"/>
        <v>R63</v>
      </c>
      <c r="I202" s="121" t="s">
        <v>165</v>
      </c>
      <c r="J202" s="124"/>
      <c r="K202" s="124"/>
      <c r="L202" s="124"/>
      <c r="M202" s="124"/>
      <c r="N202" s="124"/>
      <c r="O202" s="124">
        <v>10165.85481615853</v>
      </c>
      <c r="P202" s="124">
        <v>6615.7316804878083</v>
      </c>
      <c r="Q202" s="124">
        <v>4.3931685975609804</v>
      </c>
      <c r="R202" s="124">
        <v>2373.6211146341452</v>
      </c>
    </row>
    <row r="203" spans="1:18" x14ac:dyDescent="0.35">
      <c r="A203" t="s">
        <v>77</v>
      </c>
      <c r="B203">
        <v>4</v>
      </c>
      <c r="C203" t="s">
        <v>44</v>
      </c>
      <c r="D203">
        <v>1</v>
      </c>
      <c r="E203" t="s">
        <v>302</v>
      </c>
      <c r="F203">
        <v>3070</v>
      </c>
      <c r="G203">
        <v>3140</v>
      </c>
      <c r="H203" s="118" t="str">
        <f t="shared" si="3"/>
        <v>R63</v>
      </c>
      <c r="I203" s="121" t="s">
        <v>165</v>
      </c>
      <c r="J203" s="124">
        <v>2.4531999999999998</v>
      </c>
      <c r="K203" s="124">
        <v>0.12720000000000001</v>
      </c>
      <c r="L203" s="124">
        <v>6.2268999999999998E-2</v>
      </c>
      <c r="M203" s="124">
        <v>9.2708385000000004E-2</v>
      </c>
      <c r="N203" s="124">
        <v>0.57340000000000002</v>
      </c>
      <c r="O203" s="124">
        <v>10573.65518209607</v>
      </c>
      <c r="P203" s="124">
        <v>6937.8672026200893</v>
      </c>
      <c r="Q203" s="124">
        <v>5.1834113537117901</v>
      </c>
      <c r="R203" s="124">
        <v>2339.722813537117</v>
      </c>
    </row>
    <row r="204" spans="1:18" hidden="1" x14ac:dyDescent="0.35">
      <c r="A204" t="s">
        <v>77</v>
      </c>
      <c r="B204">
        <v>4</v>
      </c>
      <c r="C204" t="s">
        <v>44</v>
      </c>
      <c r="D204">
        <v>2</v>
      </c>
      <c r="E204" t="s">
        <v>302</v>
      </c>
      <c r="F204">
        <v>3070</v>
      </c>
      <c r="G204">
        <v>3140</v>
      </c>
      <c r="H204" s="118" t="str">
        <f t="shared" si="3"/>
        <v>R63</v>
      </c>
      <c r="I204" s="121" t="s">
        <v>165</v>
      </c>
      <c r="J204" s="124">
        <v>2.4531999999999998</v>
      </c>
      <c r="K204" s="124">
        <v>0.12720000000000001</v>
      </c>
      <c r="L204" s="124">
        <v>6.2268999999999998E-2</v>
      </c>
      <c r="M204" s="124">
        <v>9.2708385000000004E-2</v>
      </c>
      <c r="N204" s="124">
        <v>0.57340000000000002</v>
      </c>
      <c r="O204" s="124">
        <v>10573.65518209607</v>
      </c>
      <c r="P204" s="124">
        <v>6937.8672026200893</v>
      </c>
      <c r="Q204" s="124">
        <v>5.1834113537117901</v>
      </c>
      <c r="R204" s="124">
        <v>2339.722813537117</v>
      </c>
    </row>
    <row r="205" spans="1:18" hidden="1" x14ac:dyDescent="0.35">
      <c r="A205" t="s">
        <v>77</v>
      </c>
      <c r="B205">
        <v>4</v>
      </c>
      <c r="C205" t="s">
        <v>44</v>
      </c>
      <c r="D205">
        <v>3</v>
      </c>
      <c r="E205" t="s">
        <v>302</v>
      </c>
      <c r="F205">
        <v>3070</v>
      </c>
      <c r="G205">
        <v>3140</v>
      </c>
      <c r="H205" s="118" t="str">
        <f t="shared" si="3"/>
        <v>R63</v>
      </c>
      <c r="I205" s="121" t="s">
        <v>165</v>
      </c>
      <c r="J205" s="124">
        <v>2.4531999999999998</v>
      </c>
      <c r="K205" s="124">
        <v>0.12720000000000001</v>
      </c>
      <c r="L205" s="124">
        <v>6.2268999999999998E-2</v>
      </c>
      <c r="M205" s="124">
        <v>9.2708385000000004E-2</v>
      </c>
      <c r="N205" s="124">
        <v>0.57340000000000002</v>
      </c>
      <c r="O205" s="124">
        <v>10573.65518209607</v>
      </c>
      <c r="P205" s="124">
        <v>6937.8672026200893</v>
      </c>
      <c r="Q205" s="124">
        <v>5.1834113537117901</v>
      </c>
      <c r="R205" s="124">
        <v>2339.722813537117</v>
      </c>
    </row>
    <row r="206" spans="1:18" hidden="1" x14ac:dyDescent="0.35">
      <c r="A206" t="s">
        <v>77</v>
      </c>
      <c r="B206">
        <v>4</v>
      </c>
      <c r="C206" t="s">
        <v>44</v>
      </c>
      <c r="D206">
        <v>4</v>
      </c>
      <c r="E206" t="s">
        <v>302</v>
      </c>
      <c r="F206">
        <v>3070</v>
      </c>
      <c r="G206">
        <v>3140</v>
      </c>
      <c r="H206" s="118" t="str">
        <f t="shared" si="3"/>
        <v>R63</v>
      </c>
      <c r="I206" s="121" t="s">
        <v>165</v>
      </c>
      <c r="J206" s="124">
        <v>2.4531999999999998</v>
      </c>
      <c r="K206" s="124">
        <v>0.12720000000000001</v>
      </c>
      <c r="L206" s="124">
        <v>6.2268999999999998E-2</v>
      </c>
      <c r="M206" s="124">
        <v>9.2708385000000004E-2</v>
      </c>
      <c r="N206" s="124">
        <v>0.57340000000000002</v>
      </c>
      <c r="O206" s="124">
        <v>10573.65518209607</v>
      </c>
      <c r="P206" s="124">
        <v>6937.8672026200893</v>
      </c>
      <c r="Q206" s="124">
        <v>5.1834113537117901</v>
      </c>
      <c r="R206" s="124">
        <v>2339.722813537117</v>
      </c>
    </row>
    <row r="207" spans="1:18" x14ac:dyDescent="0.35">
      <c r="A207" t="s">
        <v>77</v>
      </c>
      <c r="B207">
        <v>3</v>
      </c>
      <c r="C207" t="s">
        <v>44</v>
      </c>
      <c r="D207">
        <v>1</v>
      </c>
      <c r="E207" t="s">
        <v>303</v>
      </c>
      <c r="F207">
        <v>3190</v>
      </c>
      <c r="G207">
        <v>3280</v>
      </c>
      <c r="H207" s="118" t="str">
        <f t="shared" si="3"/>
        <v>R63</v>
      </c>
      <c r="I207" s="121" t="s">
        <v>165</v>
      </c>
      <c r="J207" s="124">
        <v>2.4802</v>
      </c>
      <c r="K207" s="124">
        <v>0.14328125</v>
      </c>
      <c r="L207" s="124">
        <v>8.7932562500000006E-2</v>
      </c>
      <c r="M207" s="124">
        <v>0.1019599565625</v>
      </c>
      <c r="N207" s="124">
        <v>0.53913437500000005</v>
      </c>
      <c r="O207" s="124">
        <v>11097.27664121622</v>
      </c>
      <c r="P207" s="124">
        <v>7045.5682077702613</v>
      </c>
      <c r="Q207" s="124">
        <v>4.6250979729729718</v>
      </c>
      <c r="R207" s="124">
        <v>1706.295191891892</v>
      </c>
    </row>
    <row r="208" spans="1:18" hidden="1" x14ac:dyDescent="0.35">
      <c r="A208" t="s">
        <v>77</v>
      </c>
      <c r="B208">
        <v>3</v>
      </c>
      <c r="C208" t="s">
        <v>44</v>
      </c>
      <c r="D208">
        <v>2</v>
      </c>
      <c r="E208" t="s">
        <v>303</v>
      </c>
      <c r="F208">
        <v>3190</v>
      </c>
      <c r="G208">
        <v>3280</v>
      </c>
      <c r="H208" s="118" t="str">
        <f t="shared" si="3"/>
        <v>R63</v>
      </c>
      <c r="I208" s="121" t="s">
        <v>165</v>
      </c>
      <c r="J208" s="124">
        <v>2.4802</v>
      </c>
      <c r="K208" s="124">
        <v>0.14328125</v>
      </c>
      <c r="L208" s="124">
        <v>8.7932562500000006E-2</v>
      </c>
      <c r="M208" s="124">
        <v>0.1019599565625</v>
      </c>
      <c r="N208" s="124">
        <v>0.53913437500000005</v>
      </c>
      <c r="O208" s="124">
        <v>11097.27664121622</v>
      </c>
      <c r="P208" s="124">
        <v>7045.5682077702613</v>
      </c>
      <c r="Q208" s="124">
        <v>4.6250979729729718</v>
      </c>
      <c r="R208" s="124">
        <v>1706.295191891892</v>
      </c>
    </row>
    <row r="209" spans="1:18" hidden="1" x14ac:dyDescent="0.35">
      <c r="A209" t="s">
        <v>77</v>
      </c>
      <c r="B209">
        <v>3</v>
      </c>
      <c r="C209" t="s">
        <v>44</v>
      </c>
      <c r="D209">
        <v>3</v>
      </c>
      <c r="E209" t="s">
        <v>303</v>
      </c>
      <c r="F209">
        <v>3190</v>
      </c>
      <c r="G209">
        <v>3280</v>
      </c>
      <c r="H209" s="118" t="str">
        <f t="shared" si="3"/>
        <v>R63</v>
      </c>
      <c r="I209" s="121" t="s">
        <v>165</v>
      </c>
      <c r="J209" s="124">
        <v>2.4802</v>
      </c>
      <c r="K209" s="124">
        <v>0.14328125</v>
      </c>
      <c r="L209" s="124">
        <v>8.7932562500000006E-2</v>
      </c>
      <c r="M209" s="124">
        <v>0.1019599565625</v>
      </c>
      <c r="N209" s="124">
        <v>0.53913437500000005</v>
      </c>
      <c r="O209" s="124">
        <v>11097.27664121622</v>
      </c>
      <c r="P209" s="124">
        <v>7045.5682077702613</v>
      </c>
      <c r="Q209" s="124">
        <v>4.6250979729729718</v>
      </c>
      <c r="R209" s="124">
        <v>1706.295191891892</v>
      </c>
    </row>
    <row r="210" spans="1:18" hidden="1" x14ac:dyDescent="0.35">
      <c r="A210" t="s">
        <v>77</v>
      </c>
      <c r="B210">
        <v>3</v>
      </c>
      <c r="C210" t="s">
        <v>44</v>
      </c>
      <c r="D210">
        <v>4</v>
      </c>
      <c r="E210" t="s">
        <v>303</v>
      </c>
      <c r="F210">
        <v>3190</v>
      </c>
      <c r="G210">
        <v>3280</v>
      </c>
      <c r="H210" s="118" t="str">
        <f t="shared" si="3"/>
        <v>R63</v>
      </c>
      <c r="I210" s="121" t="s">
        <v>165</v>
      </c>
      <c r="J210" s="124">
        <v>2.4802</v>
      </c>
      <c r="K210" s="124">
        <v>0.14328125</v>
      </c>
      <c r="L210" s="124">
        <v>8.7932562500000006E-2</v>
      </c>
      <c r="M210" s="124">
        <v>0.1019599565625</v>
      </c>
      <c r="N210" s="124">
        <v>0.53913437500000005</v>
      </c>
      <c r="O210" s="124">
        <v>11097.27664121622</v>
      </c>
      <c r="P210" s="124">
        <v>7045.5682077702613</v>
      </c>
      <c r="Q210" s="124">
        <v>4.6250979729729718</v>
      </c>
      <c r="R210" s="124">
        <v>1706.295191891892</v>
      </c>
    </row>
    <row r="211" spans="1:18" hidden="1" x14ac:dyDescent="0.35">
      <c r="A211" t="s">
        <v>77</v>
      </c>
      <c r="B211">
        <v>2</v>
      </c>
      <c r="C211" t="s">
        <v>44</v>
      </c>
      <c r="D211">
        <v>4</v>
      </c>
      <c r="E211" t="s">
        <v>304</v>
      </c>
      <c r="F211">
        <v>3300</v>
      </c>
      <c r="G211">
        <v>3390</v>
      </c>
      <c r="H211" s="118" t="str">
        <f t="shared" si="3"/>
        <v>R63</v>
      </c>
      <c r="I211" s="121" t="s">
        <v>165</v>
      </c>
      <c r="J211" s="124">
        <v>2.5396892857142852</v>
      </c>
      <c r="K211" s="124">
        <v>0.25103214285714293</v>
      </c>
      <c r="L211" s="124">
        <v>0.1240119642857143</v>
      </c>
      <c r="M211" s="124">
        <v>0.14877349500000001</v>
      </c>
      <c r="N211" s="124">
        <v>0.40540357142857142</v>
      </c>
      <c r="O211" s="124">
        <v>11538.230991554061</v>
      </c>
      <c r="P211" s="124">
        <v>7251.9120641891896</v>
      </c>
      <c r="Q211" s="124">
        <v>4.8850185810810833</v>
      </c>
      <c r="R211" s="124">
        <v>1473.895473986486</v>
      </c>
    </row>
    <row r="212" spans="1:18" hidden="1" x14ac:dyDescent="0.35">
      <c r="A212" t="s">
        <v>77</v>
      </c>
      <c r="B212">
        <v>2</v>
      </c>
      <c r="C212" t="s">
        <v>44</v>
      </c>
      <c r="D212">
        <v>3</v>
      </c>
      <c r="E212" t="s">
        <v>304</v>
      </c>
      <c r="F212">
        <v>3300</v>
      </c>
      <c r="G212">
        <v>3390</v>
      </c>
      <c r="H212" s="118" t="str">
        <f t="shared" si="3"/>
        <v>R63</v>
      </c>
      <c r="I212" s="121" t="s">
        <v>165</v>
      </c>
      <c r="J212" s="124">
        <v>2.5396892857142852</v>
      </c>
      <c r="K212" s="124">
        <v>0.25103214285714293</v>
      </c>
      <c r="L212" s="124">
        <v>0.1240119642857143</v>
      </c>
      <c r="M212" s="124">
        <v>0.14877349500000001</v>
      </c>
      <c r="N212" s="124">
        <v>0.40540357142857142</v>
      </c>
      <c r="O212" s="124">
        <v>11538.230991554061</v>
      </c>
      <c r="P212" s="124">
        <v>7251.9120641891896</v>
      </c>
      <c r="Q212" s="124">
        <v>4.8850185810810833</v>
      </c>
      <c r="R212" s="124">
        <v>1473.895473986486</v>
      </c>
    </row>
    <row r="213" spans="1:18" hidden="1" x14ac:dyDescent="0.35">
      <c r="A213" t="s">
        <v>77</v>
      </c>
      <c r="B213">
        <v>2</v>
      </c>
      <c r="C213" t="s">
        <v>44</v>
      </c>
      <c r="D213">
        <v>2</v>
      </c>
      <c r="E213" t="s">
        <v>304</v>
      </c>
      <c r="F213">
        <v>3300</v>
      </c>
      <c r="G213">
        <v>3390</v>
      </c>
      <c r="H213" s="118" t="str">
        <f t="shared" si="3"/>
        <v>R63</v>
      </c>
      <c r="I213" s="121" t="s">
        <v>165</v>
      </c>
      <c r="J213" s="124">
        <v>2.5396892857142852</v>
      </c>
      <c r="K213" s="124">
        <v>0.25103214285714293</v>
      </c>
      <c r="L213" s="124">
        <v>0.1240119642857143</v>
      </c>
      <c r="M213" s="124">
        <v>0.14877349500000001</v>
      </c>
      <c r="N213" s="124">
        <v>0.40540357142857142</v>
      </c>
      <c r="O213" s="124">
        <v>11538.230991554061</v>
      </c>
      <c r="P213" s="124">
        <v>7251.9120641891896</v>
      </c>
      <c r="Q213" s="124">
        <v>4.8850185810810833</v>
      </c>
      <c r="R213" s="124">
        <v>1473.895473986486</v>
      </c>
    </row>
    <row r="214" spans="1:18" x14ac:dyDescent="0.35">
      <c r="A214" t="s">
        <v>77</v>
      </c>
      <c r="B214">
        <v>2</v>
      </c>
      <c r="C214" t="s">
        <v>44</v>
      </c>
      <c r="D214">
        <v>1</v>
      </c>
      <c r="E214" t="s">
        <v>304</v>
      </c>
      <c r="F214">
        <v>3300</v>
      </c>
      <c r="G214">
        <v>3390</v>
      </c>
      <c r="H214" s="118" t="str">
        <f t="shared" si="3"/>
        <v>R63</v>
      </c>
      <c r="I214" s="121" t="s">
        <v>165</v>
      </c>
      <c r="J214" s="124">
        <v>2.5396892857142852</v>
      </c>
      <c r="K214" s="124">
        <v>0.25103214285714293</v>
      </c>
      <c r="L214" s="124">
        <v>0.1240119642857143</v>
      </c>
      <c r="M214" s="124">
        <v>0.14877349500000001</v>
      </c>
      <c r="N214" s="124">
        <v>0.40540357142857142</v>
      </c>
      <c r="O214" s="124">
        <v>11538.230991554061</v>
      </c>
      <c r="P214" s="124">
        <v>7251.9120641891896</v>
      </c>
      <c r="Q214" s="124">
        <v>4.8850185810810833</v>
      </c>
      <c r="R214" s="124">
        <v>1473.895473986486</v>
      </c>
    </row>
    <row r="215" spans="1:18" hidden="1" x14ac:dyDescent="0.35">
      <c r="A215" t="s">
        <v>77</v>
      </c>
      <c r="B215">
        <v>1</v>
      </c>
      <c r="C215" t="s">
        <v>44</v>
      </c>
      <c r="D215">
        <v>4</v>
      </c>
      <c r="E215" t="s">
        <v>305</v>
      </c>
      <c r="F215">
        <v>3390</v>
      </c>
      <c r="G215">
        <v>3490</v>
      </c>
      <c r="H215" s="118" t="str">
        <f t="shared" si="3"/>
        <v>R63</v>
      </c>
      <c r="I215" s="121" t="s">
        <v>165</v>
      </c>
      <c r="J215" s="124">
        <v>2.3782212121212121</v>
      </c>
      <c r="K215" s="124">
        <v>0.12897272727272729</v>
      </c>
      <c r="L215" s="124">
        <v>7.6219212121212118E-2</v>
      </c>
      <c r="M215" s="124">
        <v>8.6374887575757578E-2</v>
      </c>
      <c r="N215" s="124">
        <v>0.6306303030303031</v>
      </c>
      <c r="O215" s="124">
        <v>11925.34862591463</v>
      </c>
      <c r="P215" s="124">
        <v>7362.6151756097552</v>
      </c>
      <c r="Q215" s="124">
        <v>5.6184402439024383</v>
      </c>
      <c r="R215" s="124">
        <v>2165.1317487804872</v>
      </c>
    </row>
    <row r="216" spans="1:18" hidden="1" x14ac:dyDescent="0.35">
      <c r="A216" t="s">
        <v>77</v>
      </c>
      <c r="B216">
        <v>1</v>
      </c>
      <c r="C216" t="s">
        <v>44</v>
      </c>
      <c r="D216">
        <v>3</v>
      </c>
      <c r="E216" t="s">
        <v>305</v>
      </c>
      <c r="F216">
        <v>3390</v>
      </c>
      <c r="G216">
        <v>3490</v>
      </c>
      <c r="H216" s="118" t="str">
        <f t="shared" si="3"/>
        <v>R63</v>
      </c>
      <c r="I216" s="121" t="s">
        <v>165</v>
      </c>
      <c r="J216" s="124">
        <v>2.3782212121212121</v>
      </c>
      <c r="K216" s="124">
        <v>0.12897272727272729</v>
      </c>
      <c r="L216" s="124">
        <v>7.6219212121212118E-2</v>
      </c>
      <c r="M216" s="124">
        <v>8.6374887575757578E-2</v>
      </c>
      <c r="N216" s="124">
        <v>0.6306303030303031</v>
      </c>
      <c r="O216" s="124">
        <v>11925.34862591463</v>
      </c>
      <c r="P216" s="124">
        <v>7362.6151756097552</v>
      </c>
      <c r="Q216" s="124">
        <v>5.6184402439024383</v>
      </c>
      <c r="R216" s="124">
        <v>2165.1317487804872</v>
      </c>
    </row>
    <row r="217" spans="1:18" hidden="1" x14ac:dyDescent="0.35">
      <c r="A217" t="s">
        <v>77</v>
      </c>
      <c r="B217">
        <v>1</v>
      </c>
      <c r="C217" t="s">
        <v>44</v>
      </c>
      <c r="D217">
        <v>2</v>
      </c>
      <c r="E217" t="s">
        <v>305</v>
      </c>
      <c r="F217">
        <v>3390</v>
      </c>
      <c r="G217">
        <v>3490</v>
      </c>
      <c r="H217" s="118" t="str">
        <f t="shared" si="3"/>
        <v>R63</v>
      </c>
      <c r="I217" s="121" t="s">
        <v>165</v>
      </c>
      <c r="J217" s="124">
        <v>2.3782212121212121</v>
      </c>
      <c r="K217" s="124">
        <v>0.12897272727272729</v>
      </c>
      <c r="L217" s="124">
        <v>7.6219212121212118E-2</v>
      </c>
      <c r="M217" s="124">
        <v>8.6374887575757578E-2</v>
      </c>
      <c r="N217" s="124">
        <v>0.6306303030303031</v>
      </c>
      <c r="O217" s="124">
        <v>11925.34862591463</v>
      </c>
      <c r="P217" s="124">
        <v>7362.6151756097552</v>
      </c>
      <c r="Q217" s="124">
        <v>5.6184402439024383</v>
      </c>
      <c r="R217" s="124">
        <v>2165.1317487804872</v>
      </c>
    </row>
    <row r="218" spans="1:18" x14ac:dyDescent="0.35">
      <c r="A218" t="s">
        <v>77</v>
      </c>
      <c r="B218">
        <v>1</v>
      </c>
      <c r="C218" t="s">
        <v>44</v>
      </c>
      <c r="D218">
        <v>1</v>
      </c>
      <c r="E218" t="s">
        <v>305</v>
      </c>
      <c r="F218">
        <v>3390</v>
      </c>
      <c r="G218">
        <v>3490</v>
      </c>
      <c r="H218" s="118" t="str">
        <f t="shared" si="3"/>
        <v>R63</v>
      </c>
      <c r="I218" s="121" t="s">
        <v>165</v>
      </c>
      <c r="J218" s="124">
        <v>2.3782212121212121</v>
      </c>
      <c r="K218" s="124">
        <v>0.12897272727272729</v>
      </c>
      <c r="L218" s="124">
        <v>7.6219212121212118E-2</v>
      </c>
      <c r="M218" s="124">
        <v>8.6374887575757578E-2</v>
      </c>
      <c r="N218" s="124">
        <v>0.6306303030303031</v>
      </c>
      <c r="O218" s="124">
        <v>11925.34862591463</v>
      </c>
      <c r="P218" s="124">
        <v>7362.6151756097552</v>
      </c>
      <c r="Q218" s="124">
        <v>5.6184402439024383</v>
      </c>
      <c r="R218" s="124">
        <v>2165.1317487804872</v>
      </c>
    </row>
    <row r="219" spans="1:18" x14ac:dyDescent="0.35">
      <c r="A219" t="s">
        <v>78</v>
      </c>
      <c r="B219">
        <v>8</v>
      </c>
      <c r="C219" t="s">
        <v>46</v>
      </c>
      <c r="D219">
        <v>1</v>
      </c>
      <c r="E219" t="s">
        <v>306</v>
      </c>
      <c r="F219">
        <v>2747</v>
      </c>
      <c r="G219">
        <v>2805</v>
      </c>
      <c r="H219" s="118" t="str">
        <f t="shared" si="3"/>
        <v>R66</v>
      </c>
      <c r="I219" s="121" t="s">
        <v>166</v>
      </c>
      <c r="J219" s="124">
        <v>2.5797428571428571</v>
      </c>
      <c r="K219" s="124">
        <v>0.35187142857142861</v>
      </c>
      <c r="L219" s="124">
        <v>7.2778928571428564E-2</v>
      </c>
      <c r="M219" s="124">
        <v>0.1314910714285715</v>
      </c>
      <c r="N219" s="124">
        <v>0.52980714285714281</v>
      </c>
      <c r="O219" s="124">
        <v>9094.9348789473643</v>
      </c>
      <c r="P219" s="124">
        <v>6518.935085789476</v>
      </c>
      <c r="Q219" s="124">
        <v>1.9998163157894731</v>
      </c>
      <c r="R219" s="124">
        <v>2004.013461052632</v>
      </c>
    </row>
    <row r="220" spans="1:18" hidden="1" x14ac:dyDescent="0.35">
      <c r="A220" t="s">
        <v>78</v>
      </c>
      <c r="B220">
        <v>8</v>
      </c>
      <c r="C220" t="s">
        <v>46</v>
      </c>
      <c r="D220">
        <v>2</v>
      </c>
      <c r="E220" t="s">
        <v>306</v>
      </c>
      <c r="F220">
        <v>2747</v>
      </c>
      <c r="G220">
        <v>2805</v>
      </c>
      <c r="H220" s="118" t="str">
        <f t="shared" si="3"/>
        <v>R66</v>
      </c>
      <c r="I220" s="121" t="s">
        <v>166</v>
      </c>
      <c r="J220" s="124">
        <v>2.5797428571428571</v>
      </c>
      <c r="K220" s="124">
        <v>0.35187142857142861</v>
      </c>
      <c r="L220" s="124">
        <v>7.2778928571428564E-2</v>
      </c>
      <c r="M220" s="124">
        <v>0.1314910714285715</v>
      </c>
      <c r="N220" s="124">
        <v>0.52980714285714281</v>
      </c>
      <c r="O220" s="124">
        <v>9094.9348789473643</v>
      </c>
      <c r="P220" s="124">
        <v>6518.935085789476</v>
      </c>
      <c r="Q220" s="124">
        <v>1.9998163157894731</v>
      </c>
      <c r="R220" s="124">
        <v>2004.013461052632</v>
      </c>
    </row>
    <row r="221" spans="1:18" x14ac:dyDescent="0.35">
      <c r="A221" t="s">
        <v>78</v>
      </c>
      <c r="B221">
        <v>7</v>
      </c>
      <c r="C221" t="s">
        <v>45</v>
      </c>
      <c r="D221">
        <v>1</v>
      </c>
      <c r="E221" t="s">
        <v>307</v>
      </c>
      <c r="F221">
        <v>2818</v>
      </c>
      <c r="G221">
        <v>2889</v>
      </c>
      <c r="H221" s="118" t="str">
        <f t="shared" si="3"/>
        <v>R66</v>
      </c>
      <c r="I221" s="121" t="s">
        <v>166</v>
      </c>
      <c r="J221" s="124">
        <v>2.614134374999999</v>
      </c>
      <c r="K221" s="124">
        <v>0.18290000000000001</v>
      </c>
      <c r="L221" s="124">
        <v>6.1302140625000008E-2</v>
      </c>
      <c r="M221" s="124">
        <v>0.11622178125</v>
      </c>
      <c r="N221" s="124">
        <v>0.52439999999999998</v>
      </c>
      <c r="O221" s="124">
        <v>9402.8921094420566</v>
      </c>
      <c r="P221" s="124">
        <v>6506.3865442060114</v>
      </c>
      <c r="Q221" s="124">
        <v>3.5060549356223212</v>
      </c>
      <c r="R221" s="124">
        <v>1786.9580480686691</v>
      </c>
    </row>
    <row r="222" spans="1:18" hidden="1" x14ac:dyDescent="0.35">
      <c r="A222" t="s">
        <v>78</v>
      </c>
      <c r="B222">
        <v>7</v>
      </c>
      <c r="C222" t="s">
        <v>45</v>
      </c>
      <c r="D222">
        <v>2</v>
      </c>
      <c r="E222" t="s">
        <v>307</v>
      </c>
      <c r="F222">
        <v>2818</v>
      </c>
      <c r="G222">
        <v>2889</v>
      </c>
      <c r="H222" s="118" t="str">
        <f t="shared" si="3"/>
        <v>R66</v>
      </c>
      <c r="I222" s="121" t="s">
        <v>166</v>
      </c>
      <c r="J222" s="124">
        <v>2.614134374999999</v>
      </c>
      <c r="K222" s="124">
        <v>0.18290000000000001</v>
      </c>
      <c r="L222" s="124">
        <v>6.1302140625000008E-2</v>
      </c>
      <c r="M222" s="124">
        <v>0.11622178125</v>
      </c>
      <c r="N222" s="124">
        <v>0.52439999999999998</v>
      </c>
      <c r="O222" s="124">
        <v>9402.8921094420566</v>
      </c>
      <c r="P222" s="124">
        <v>6506.3865442060114</v>
      </c>
      <c r="Q222" s="124">
        <v>3.5060549356223212</v>
      </c>
      <c r="R222" s="124">
        <v>1786.9580480686691</v>
      </c>
    </row>
    <row r="223" spans="1:18" hidden="1" x14ac:dyDescent="0.35">
      <c r="A223" t="s">
        <v>78</v>
      </c>
      <c r="B223">
        <v>7</v>
      </c>
      <c r="C223" t="s">
        <v>45</v>
      </c>
      <c r="D223">
        <v>3</v>
      </c>
      <c r="E223" t="s">
        <v>307</v>
      </c>
      <c r="F223">
        <v>2818</v>
      </c>
      <c r="G223">
        <v>2889</v>
      </c>
      <c r="H223" s="118" t="str">
        <f t="shared" si="3"/>
        <v>R66</v>
      </c>
      <c r="I223" s="121" t="s">
        <v>166</v>
      </c>
      <c r="J223" s="124">
        <v>2.614134374999999</v>
      </c>
      <c r="K223" s="124">
        <v>0.18290000000000001</v>
      </c>
      <c r="L223" s="124">
        <v>6.1302140625000008E-2</v>
      </c>
      <c r="M223" s="124">
        <v>0.11622178125</v>
      </c>
      <c r="N223" s="124">
        <v>0.52439999999999998</v>
      </c>
      <c r="O223" s="124">
        <v>9402.8921094420566</v>
      </c>
      <c r="P223" s="124">
        <v>6506.3865442060114</v>
      </c>
      <c r="Q223" s="124">
        <v>3.5060549356223212</v>
      </c>
      <c r="R223" s="124">
        <v>1786.9580480686691</v>
      </c>
    </row>
    <row r="224" spans="1:18" hidden="1" x14ac:dyDescent="0.35">
      <c r="A224" t="s">
        <v>78</v>
      </c>
      <c r="B224">
        <v>7</v>
      </c>
      <c r="C224" t="s">
        <v>45</v>
      </c>
      <c r="D224">
        <v>4</v>
      </c>
      <c r="E224" t="s">
        <v>307</v>
      </c>
      <c r="F224">
        <v>2818</v>
      </c>
      <c r="G224">
        <v>2889</v>
      </c>
      <c r="H224" s="118" t="str">
        <f t="shared" si="3"/>
        <v>R66</v>
      </c>
      <c r="I224" s="121" t="s">
        <v>166</v>
      </c>
      <c r="J224" s="124">
        <v>2.614134374999999</v>
      </c>
      <c r="K224" s="124">
        <v>0.18290000000000001</v>
      </c>
      <c r="L224" s="124">
        <v>6.1302140625000008E-2</v>
      </c>
      <c r="M224" s="124">
        <v>0.11622178125</v>
      </c>
      <c r="N224" s="124">
        <v>0.52439999999999998</v>
      </c>
      <c r="O224" s="124">
        <v>9402.8921094420566</v>
      </c>
      <c r="P224" s="124">
        <v>6506.3865442060114</v>
      </c>
      <c r="Q224" s="124">
        <v>3.5060549356223212</v>
      </c>
      <c r="R224" s="124">
        <v>1786.9580480686691</v>
      </c>
    </row>
    <row r="225" spans="1:18" x14ac:dyDescent="0.35">
      <c r="A225" t="s">
        <v>78</v>
      </c>
      <c r="B225">
        <v>6</v>
      </c>
      <c r="C225" t="s">
        <v>45</v>
      </c>
      <c r="D225">
        <v>1</v>
      </c>
      <c r="E225" t="s">
        <v>308</v>
      </c>
      <c r="F225">
        <v>2901</v>
      </c>
      <c r="G225">
        <v>3003</v>
      </c>
      <c r="H225" s="118" t="str">
        <f t="shared" si="3"/>
        <v>R66</v>
      </c>
      <c r="I225" s="121" t="s">
        <v>166</v>
      </c>
      <c r="J225" s="124">
        <v>2.6022021739130432</v>
      </c>
      <c r="K225" s="124">
        <v>0.14111521739130439</v>
      </c>
      <c r="L225" s="124">
        <v>6.3333978260869561E-2</v>
      </c>
      <c r="M225" s="124">
        <v>9.9313826086956505E-2</v>
      </c>
      <c r="N225" s="124">
        <v>0.61968913043478258</v>
      </c>
      <c r="O225" s="124">
        <v>9788.4354388059692</v>
      </c>
      <c r="P225" s="124">
        <v>6643.6084423880566</v>
      </c>
      <c r="Q225" s="124">
        <v>5.5194802985074656</v>
      </c>
      <c r="R225" s="124">
        <v>2227.4920674626878</v>
      </c>
    </row>
    <row r="226" spans="1:18" hidden="1" x14ac:dyDescent="0.35">
      <c r="A226" t="s">
        <v>78</v>
      </c>
      <c r="B226">
        <v>6</v>
      </c>
      <c r="C226" t="s">
        <v>45</v>
      </c>
      <c r="D226">
        <v>2</v>
      </c>
      <c r="E226" t="s">
        <v>308</v>
      </c>
      <c r="F226">
        <v>2901</v>
      </c>
      <c r="G226">
        <v>3003</v>
      </c>
      <c r="H226" s="118" t="str">
        <f t="shared" si="3"/>
        <v>R66</v>
      </c>
      <c r="I226" s="121" t="s">
        <v>166</v>
      </c>
      <c r="J226" s="124">
        <v>2.6022021739130432</v>
      </c>
      <c r="K226" s="124">
        <v>0.14111521739130439</v>
      </c>
      <c r="L226" s="124">
        <v>6.3333978260869561E-2</v>
      </c>
      <c r="M226" s="124">
        <v>9.9313826086956505E-2</v>
      </c>
      <c r="N226" s="124">
        <v>0.61968913043478258</v>
      </c>
      <c r="O226" s="124">
        <v>9788.4354388059692</v>
      </c>
      <c r="P226" s="124">
        <v>6643.6084423880566</v>
      </c>
      <c r="Q226" s="124">
        <v>5.5194802985074656</v>
      </c>
      <c r="R226" s="124">
        <v>2227.4920674626878</v>
      </c>
    </row>
    <row r="227" spans="1:18" hidden="1" x14ac:dyDescent="0.35">
      <c r="A227" t="s">
        <v>78</v>
      </c>
      <c r="B227">
        <v>6</v>
      </c>
      <c r="C227" t="s">
        <v>45</v>
      </c>
      <c r="D227">
        <v>3</v>
      </c>
      <c r="E227" t="s">
        <v>308</v>
      </c>
      <c r="F227">
        <v>2901</v>
      </c>
      <c r="G227">
        <v>3003</v>
      </c>
      <c r="H227" s="118" t="str">
        <f t="shared" si="3"/>
        <v>R66</v>
      </c>
      <c r="I227" s="121" t="s">
        <v>166</v>
      </c>
      <c r="J227" s="124">
        <v>2.6022021739130432</v>
      </c>
      <c r="K227" s="124">
        <v>0.14111521739130439</v>
      </c>
      <c r="L227" s="124">
        <v>6.3333978260869561E-2</v>
      </c>
      <c r="M227" s="124">
        <v>9.9313826086956505E-2</v>
      </c>
      <c r="N227" s="124">
        <v>0.61968913043478258</v>
      </c>
      <c r="O227" s="124">
        <v>9788.4354388059692</v>
      </c>
      <c r="P227" s="124">
        <v>6643.6084423880566</v>
      </c>
      <c r="Q227" s="124">
        <v>5.5194802985074656</v>
      </c>
      <c r="R227" s="124">
        <v>2227.4920674626878</v>
      </c>
    </row>
    <row r="228" spans="1:18" hidden="1" x14ac:dyDescent="0.35">
      <c r="A228" t="s">
        <v>78</v>
      </c>
      <c r="B228">
        <v>6</v>
      </c>
      <c r="C228" t="s">
        <v>45</v>
      </c>
      <c r="D228">
        <v>4</v>
      </c>
      <c r="E228" t="s">
        <v>308</v>
      </c>
      <c r="F228">
        <v>2901</v>
      </c>
      <c r="G228">
        <v>3003</v>
      </c>
      <c r="H228" s="118" t="str">
        <f t="shared" si="3"/>
        <v>R66</v>
      </c>
      <c r="I228" s="121" t="s">
        <v>166</v>
      </c>
      <c r="J228" s="124">
        <v>2.6022021739130432</v>
      </c>
      <c r="K228" s="124">
        <v>0.14111521739130439</v>
      </c>
      <c r="L228" s="124">
        <v>6.3333978260869561E-2</v>
      </c>
      <c r="M228" s="124">
        <v>9.9313826086956505E-2</v>
      </c>
      <c r="N228" s="124">
        <v>0.61968913043478258</v>
      </c>
      <c r="O228" s="124">
        <v>9788.4354388059692</v>
      </c>
      <c r="P228" s="124">
        <v>6643.6084423880566</v>
      </c>
      <c r="Q228" s="124">
        <v>5.5194802985074656</v>
      </c>
      <c r="R228" s="124">
        <v>2227.4920674626878</v>
      </c>
    </row>
    <row r="229" spans="1:18" x14ac:dyDescent="0.35">
      <c r="A229" t="s">
        <v>78</v>
      </c>
      <c r="B229">
        <v>5</v>
      </c>
      <c r="C229" t="s">
        <v>44</v>
      </c>
      <c r="D229">
        <v>1</v>
      </c>
      <c r="E229" t="s">
        <v>309</v>
      </c>
      <c r="F229">
        <v>3009</v>
      </c>
      <c r="G229">
        <v>3066</v>
      </c>
      <c r="H229" s="118" t="str">
        <f t="shared" si="3"/>
        <v>R66</v>
      </c>
      <c r="I229" s="121" t="s">
        <v>166</v>
      </c>
      <c r="J229" s="124">
        <v>2.389508333333334</v>
      </c>
      <c r="K229" s="124">
        <v>0.20704</v>
      </c>
      <c r="L229" s="124">
        <v>9.688221666666666E-2</v>
      </c>
      <c r="M229" s="124">
        <v>0.1097375</v>
      </c>
      <c r="N229" s="124">
        <v>0.51242666666666659</v>
      </c>
      <c r="O229" s="124">
        <v>10140.162849197861</v>
      </c>
      <c r="P229" s="124">
        <v>6476.2167374331602</v>
      </c>
      <c r="Q229" s="124">
        <v>4.0670176470588224</v>
      </c>
      <c r="R229" s="124">
        <v>1235.7231165775399</v>
      </c>
    </row>
    <row r="230" spans="1:18" hidden="1" x14ac:dyDescent="0.35">
      <c r="A230" t="s">
        <v>78</v>
      </c>
      <c r="B230">
        <v>5</v>
      </c>
      <c r="C230" t="s">
        <v>44</v>
      </c>
      <c r="D230">
        <v>2</v>
      </c>
      <c r="E230" t="s">
        <v>309</v>
      </c>
      <c r="F230">
        <v>3009</v>
      </c>
      <c r="G230">
        <v>3066</v>
      </c>
      <c r="H230" s="118" t="str">
        <f t="shared" si="3"/>
        <v>R66</v>
      </c>
      <c r="I230" s="121" t="s">
        <v>166</v>
      </c>
      <c r="J230" s="124">
        <v>2.389508333333334</v>
      </c>
      <c r="K230" s="124">
        <v>0.20704</v>
      </c>
      <c r="L230" s="124">
        <v>9.688221666666666E-2</v>
      </c>
      <c r="M230" s="124">
        <v>0.1097375</v>
      </c>
      <c r="N230" s="124">
        <v>0.51242666666666659</v>
      </c>
      <c r="O230" s="124">
        <v>10140.162849197861</v>
      </c>
      <c r="P230" s="124">
        <v>6476.2167374331602</v>
      </c>
      <c r="Q230" s="124">
        <v>4.0670176470588224</v>
      </c>
      <c r="R230" s="124">
        <v>1235.7231165775399</v>
      </c>
    </row>
    <row r="231" spans="1:18" hidden="1" x14ac:dyDescent="0.35">
      <c r="A231" t="s">
        <v>78</v>
      </c>
      <c r="B231">
        <v>5</v>
      </c>
      <c r="C231" t="s">
        <v>44</v>
      </c>
      <c r="D231">
        <v>3</v>
      </c>
      <c r="E231" t="s">
        <v>309</v>
      </c>
      <c r="F231">
        <v>3009</v>
      </c>
      <c r="G231">
        <v>3066</v>
      </c>
      <c r="H231" s="118" t="str">
        <f t="shared" si="3"/>
        <v>R66</v>
      </c>
      <c r="I231" s="121" t="s">
        <v>166</v>
      </c>
      <c r="J231" s="124">
        <v>2.389508333333334</v>
      </c>
      <c r="K231" s="124">
        <v>0.20704</v>
      </c>
      <c r="L231" s="124">
        <v>9.688221666666666E-2</v>
      </c>
      <c r="M231" s="124">
        <v>0.1097375</v>
      </c>
      <c r="N231" s="124">
        <v>0.51242666666666659</v>
      </c>
      <c r="O231" s="124">
        <v>10140.162849197861</v>
      </c>
      <c r="P231" s="124">
        <v>6476.2167374331602</v>
      </c>
      <c r="Q231" s="124">
        <v>4.0670176470588224</v>
      </c>
      <c r="R231" s="124">
        <v>1235.7231165775399</v>
      </c>
    </row>
    <row r="232" spans="1:18" x14ac:dyDescent="0.35">
      <c r="A232" t="s">
        <v>78</v>
      </c>
      <c r="B232">
        <v>4</v>
      </c>
      <c r="C232" t="s">
        <v>44</v>
      </c>
      <c r="D232">
        <v>1</v>
      </c>
      <c r="E232" t="s">
        <v>310</v>
      </c>
      <c r="F232">
        <v>3083</v>
      </c>
      <c r="G232">
        <v>3230</v>
      </c>
      <c r="H232" s="118" t="str">
        <f t="shared" si="3"/>
        <v>R66</v>
      </c>
      <c r="I232" s="121" t="s">
        <v>166</v>
      </c>
      <c r="J232" s="124">
        <v>2.509808536585366</v>
      </c>
      <c r="K232" s="124">
        <v>8.5469512195121985E-2</v>
      </c>
      <c r="L232" s="124">
        <v>5.081509756097561E-2</v>
      </c>
      <c r="M232" s="124">
        <v>7.3121292682926844E-2</v>
      </c>
      <c r="N232" s="124">
        <v>0.74592073170731699</v>
      </c>
      <c r="O232" s="124">
        <v>10600.29390931677</v>
      </c>
      <c r="P232" s="124">
        <v>6875.2424964803286</v>
      </c>
      <c r="Q232" s="124">
        <v>4.9840128364389242</v>
      </c>
      <c r="R232" s="124">
        <v>2417.8878461697732</v>
      </c>
    </row>
    <row r="233" spans="1:18" hidden="1" x14ac:dyDescent="0.35">
      <c r="A233" t="s">
        <v>78</v>
      </c>
      <c r="B233">
        <v>4</v>
      </c>
      <c r="C233" t="s">
        <v>44</v>
      </c>
      <c r="D233">
        <v>2</v>
      </c>
      <c r="E233" t="s">
        <v>310</v>
      </c>
      <c r="F233">
        <v>3083</v>
      </c>
      <c r="G233">
        <v>3230</v>
      </c>
      <c r="H233" s="118" t="str">
        <f t="shared" si="3"/>
        <v>R66</v>
      </c>
      <c r="I233" s="121" t="s">
        <v>166</v>
      </c>
      <c r="J233" s="124">
        <v>2.509808536585366</v>
      </c>
      <c r="K233" s="124">
        <v>8.5469512195121985E-2</v>
      </c>
      <c r="L233" s="124">
        <v>5.081509756097561E-2</v>
      </c>
      <c r="M233" s="124">
        <v>7.3121292682926844E-2</v>
      </c>
      <c r="N233" s="124">
        <v>0.74592073170731699</v>
      </c>
      <c r="O233" s="124">
        <v>10600.29390931677</v>
      </c>
      <c r="P233" s="124">
        <v>6875.2424964803286</v>
      </c>
      <c r="Q233" s="124">
        <v>4.9840128364389242</v>
      </c>
      <c r="R233" s="124">
        <v>2417.8878461697732</v>
      </c>
    </row>
    <row r="234" spans="1:18" hidden="1" x14ac:dyDescent="0.35">
      <c r="A234" t="s">
        <v>78</v>
      </c>
      <c r="B234">
        <v>4</v>
      </c>
      <c r="C234" t="s">
        <v>44</v>
      </c>
      <c r="D234">
        <v>3</v>
      </c>
      <c r="E234" t="s">
        <v>310</v>
      </c>
      <c r="F234">
        <v>3083</v>
      </c>
      <c r="G234">
        <v>3230</v>
      </c>
      <c r="H234" s="118" t="str">
        <f t="shared" si="3"/>
        <v>R66</v>
      </c>
      <c r="I234" s="121" t="s">
        <v>166</v>
      </c>
      <c r="J234" s="124">
        <v>2.509808536585366</v>
      </c>
      <c r="K234" s="124">
        <v>8.5469512195121985E-2</v>
      </c>
      <c r="L234" s="124">
        <v>5.081509756097561E-2</v>
      </c>
      <c r="M234" s="124">
        <v>7.3121292682926844E-2</v>
      </c>
      <c r="N234" s="124">
        <v>0.74592073170731699</v>
      </c>
      <c r="O234" s="124">
        <v>10600.29390931677</v>
      </c>
      <c r="P234" s="124">
        <v>6875.2424964803286</v>
      </c>
      <c r="Q234" s="124">
        <v>4.9840128364389242</v>
      </c>
      <c r="R234" s="124">
        <v>2417.8878461697732</v>
      </c>
    </row>
    <row r="235" spans="1:18" hidden="1" x14ac:dyDescent="0.35">
      <c r="A235" t="s">
        <v>78</v>
      </c>
      <c r="B235">
        <v>4</v>
      </c>
      <c r="C235" t="s">
        <v>44</v>
      </c>
      <c r="D235">
        <v>4</v>
      </c>
      <c r="E235" t="s">
        <v>310</v>
      </c>
      <c r="F235">
        <v>3083</v>
      </c>
      <c r="G235">
        <v>3230</v>
      </c>
      <c r="H235" s="118" t="str">
        <f t="shared" si="3"/>
        <v>R66</v>
      </c>
      <c r="I235" s="121" t="s">
        <v>166</v>
      </c>
      <c r="J235" s="124">
        <v>2.509808536585366</v>
      </c>
      <c r="K235" s="124">
        <v>8.5469512195121985E-2</v>
      </c>
      <c r="L235" s="124">
        <v>5.081509756097561E-2</v>
      </c>
      <c r="M235" s="124">
        <v>7.3121292682926844E-2</v>
      </c>
      <c r="N235" s="124">
        <v>0.74592073170731699</v>
      </c>
      <c r="O235" s="124">
        <v>10600.29390931677</v>
      </c>
      <c r="P235" s="124">
        <v>6875.2424964803286</v>
      </c>
      <c r="Q235" s="124">
        <v>4.9840128364389242</v>
      </c>
      <c r="R235" s="124">
        <v>2417.8878461697732</v>
      </c>
    </row>
    <row r="236" spans="1:18" x14ac:dyDescent="0.35">
      <c r="A236" t="s">
        <v>78</v>
      </c>
      <c r="B236">
        <v>3</v>
      </c>
      <c r="C236" t="s">
        <v>44</v>
      </c>
      <c r="D236">
        <v>1</v>
      </c>
      <c r="E236" t="s">
        <v>311</v>
      </c>
      <c r="F236">
        <v>3310</v>
      </c>
      <c r="G236">
        <v>3406</v>
      </c>
      <c r="H236" s="118" t="str">
        <f t="shared" si="3"/>
        <v>R66</v>
      </c>
      <c r="I236" s="121" t="s">
        <v>166</v>
      </c>
      <c r="J236" s="124">
        <v>2.6480631578947369</v>
      </c>
      <c r="K236" s="124">
        <v>6.3339473684210515E-2</v>
      </c>
      <c r="L236" s="124">
        <v>5.0246078947368419E-2</v>
      </c>
      <c r="M236" s="124">
        <v>7.0242157894736854E-2</v>
      </c>
      <c r="N236" s="124">
        <v>0.7254947368421053</v>
      </c>
      <c r="O236" s="124">
        <v>11413.69008603174</v>
      </c>
      <c r="P236" s="124">
        <v>7045.1540009523806</v>
      </c>
      <c r="Q236" s="124">
        <v>4.4071358730158758</v>
      </c>
      <c r="R236" s="124">
        <v>2220.7985882539688</v>
      </c>
    </row>
    <row r="237" spans="1:18" hidden="1" x14ac:dyDescent="0.35">
      <c r="A237" t="s">
        <v>78</v>
      </c>
      <c r="B237">
        <v>3</v>
      </c>
      <c r="C237" t="s">
        <v>44</v>
      </c>
      <c r="D237">
        <v>2</v>
      </c>
      <c r="E237" t="s">
        <v>311</v>
      </c>
      <c r="F237">
        <v>3310</v>
      </c>
      <c r="G237">
        <v>3406</v>
      </c>
      <c r="H237" s="118" t="str">
        <f t="shared" si="3"/>
        <v>R66</v>
      </c>
      <c r="I237" s="121" t="s">
        <v>166</v>
      </c>
      <c r="J237" s="124">
        <v>2.6480631578947369</v>
      </c>
      <c r="K237" s="124">
        <v>6.3339473684210515E-2</v>
      </c>
      <c r="L237" s="124">
        <v>5.0246078947368419E-2</v>
      </c>
      <c r="M237" s="124">
        <v>7.0242157894736854E-2</v>
      </c>
      <c r="N237" s="124">
        <v>0.7254947368421053</v>
      </c>
      <c r="O237" s="124">
        <v>11413.69008603174</v>
      </c>
      <c r="P237" s="124">
        <v>7045.1540009523806</v>
      </c>
      <c r="Q237" s="124">
        <v>4.4071358730158758</v>
      </c>
      <c r="R237" s="124">
        <v>2220.7985882539688</v>
      </c>
    </row>
    <row r="238" spans="1:18" hidden="1" x14ac:dyDescent="0.35">
      <c r="A238" t="s">
        <v>78</v>
      </c>
      <c r="B238">
        <v>3</v>
      </c>
      <c r="C238" t="s">
        <v>44</v>
      </c>
      <c r="D238">
        <v>3</v>
      </c>
      <c r="E238" t="s">
        <v>311</v>
      </c>
      <c r="F238">
        <v>3310</v>
      </c>
      <c r="G238">
        <v>3406</v>
      </c>
      <c r="H238" s="118" t="str">
        <f t="shared" si="3"/>
        <v>R66</v>
      </c>
      <c r="I238" s="121" t="s">
        <v>166</v>
      </c>
      <c r="J238" s="124">
        <v>2.6480631578947369</v>
      </c>
      <c r="K238" s="124">
        <v>6.3339473684210515E-2</v>
      </c>
      <c r="L238" s="124">
        <v>5.0246078947368419E-2</v>
      </c>
      <c r="M238" s="124">
        <v>7.0242157894736854E-2</v>
      </c>
      <c r="N238" s="124">
        <v>0.7254947368421053</v>
      </c>
      <c r="O238" s="124">
        <v>11413.69008603174</v>
      </c>
      <c r="P238" s="124">
        <v>7045.1540009523806</v>
      </c>
      <c r="Q238" s="124">
        <v>4.4071358730158758</v>
      </c>
      <c r="R238" s="124">
        <v>2220.7985882539688</v>
      </c>
    </row>
    <row r="239" spans="1:18" x14ac:dyDescent="0.35">
      <c r="A239" t="s">
        <v>78</v>
      </c>
      <c r="B239">
        <v>2</v>
      </c>
      <c r="C239" t="s">
        <v>44</v>
      </c>
      <c r="D239">
        <v>1</v>
      </c>
      <c r="E239" t="s">
        <v>312</v>
      </c>
      <c r="F239">
        <v>3409</v>
      </c>
      <c r="G239">
        <v>3467</v>
      </c>
      <c r="H239" s="118" t="str">
        <f t="shared" si="3"/>
        <v>R66</v>
      </c>
      <c r="I239" s="121" t="s">
        <v>166</v>
      </c>
      <c r="J239" s="124">
        <v>2.5895382352941181</v>
      </c>
      <c r="K239" s="124">
        <v>9.6945588235294089E-2</v>
      </c>
      <c r="L239" s="124">
        <v>6.6682647058823513E-2</v>
      </c>
      <c r="M239" s="124">
        <v>8.0147544117647032E-2</v>
      </c>
      <c r="N239" s="124">
        <v>0.65780588235294135</v>
      </c>
      <c r="O239" s="124">
        <v>11733.47881789474</v>
      </c>
      <c r="P239" s="124">
        <v>7237.6097300000038</v>
      </c>
      <c r="Q239" s="124">
        <v>4.8997778947368431</v>
      </c>
      <c r="R239" s="124">
        <v>1894.3233989473681</v>
      </c>
    </row>
    <row r="240" spans="1:18" hidden="1" x14ac:dyDescent="0.35">
      <c r="A240" t="s">
        <v>78</v>
      </c>
      <c r="B240">
        <v>2</v>
      </c>
      <c r="C240" t="s">
        <v>44</v>
      </c>
      <c r="D240">
        <v>2</v>
      </c>
      <c r="E240" t="s">
        <v>312</v>
      </c>
      <c r="F240">
        <v>3409</v>
      </c>
      <c r="G240">
        <v>3467</v>
      </c>
      <c r="H240" s="118" t="str">
        <f t="shared" si="3"/>
        <v>R66</v>
      </c>
      <c r="I240" s="121" t="s">
        <v>166</v>
      </c>
      <c r="J240" s="124">
        <v>2.5895382352941181</v>
      </c>
      <c r="K240" s="124">
        <v>9.6945588235294089E-2</v>
      </c>
      <c r="L240" s="124">
        <v>6.6682647058823513E-2</v>
      </c>
      <c r="M240" s="124">
        <v>8.0147544117647032E-2</v>
      </c>
      <c r="N240" s="124">
        <v>0.65780588235294135</v>
      </c>
      <c r="O240" s="124">
        <v>11733.47881789474</v>
      </c>
      <c r="P240" s="124">
        <v>7237.6097300000038</v>
      </c>
      <c r="Q240" s="124">
        <v>4.8997778947368431</v>
      </c>
      <c r="R240" s="124">
        <v>1894.3233989473681</v>
      </c>
    </row>
    <row r="241" spans="1:18" hidden="1" x14ac:dyDescent="0.35">
      <c r="A241" t="s">
        <v>78</v>
      </c>
      <c r="B241">
        <v>2</v>
      </c>
      <c r="C241" t="s">
        <v>44</v>
      </c>
      <c r="D241">
        <v>3</v>
      </c>
      <c r="E241" t="s">
        <v>312</v>
      </c>
      <c r="F241">
        <v>3409</v>
      </c>
      <c r="G241">
        <v>3467</v>
      </c>
      <c r="H241" s="118" t="str">
        <f t="shared" si="3"/>
        <v>R66</v>
      </c>
      <c r="I241" s="121" t="s">
        <v>166</v>
      </c>
      <c r="J241" s="124">
        <v>2.5895382352941181</v>
      </c>
      <c r="K241" s="124">
        <v>9.6945588235294089E-2</v>
      </c>
      <c r="L241" s="124">
        <v>6.6682647058823513E-2</v>
      </c>
      <c r="M241" s="124">
        <v>8.0147544117647032E-2</v>
      </c>
      <c r="N241" s="124">
        <v>0.65780588235294135</v>
      </c>
      <c r="O241" s="124">
        <v>11733.47881789474</v>
      </c>
      <c r="P241" s="124">
        <v>7237.6097300000038</v>
      </c>
      <c r="Q241" s="124">
        <v>4.8997778947368431</v>
      </c>
      <c r="R241" s="124">
        <v>1894.3233989473681</v>
      </c>
    </row>
    <row r="242" spans="1:18" hidden="1" x14ac:dyDescent="0.35">
      <c r="A242" t="s">
        <v>78</v>
      </c>
      <c r="B242">
        <v>2</v>
      </c>
      <c r="C242" t="s">
        <v>44</v>
      </c>
      <c r="D242">
        <v>4</v>
      </c>
      <c r="E242" t="s">
        <v>312</v>
      </c>
      <c r="F242">
        <v>3409</v>
      </c>
      <c r="G242">
        <v>3467</v>
      </c>
      <c r="H242" s="118" t="str">
        <f t="shared" si="3"/>
        <v>R66</v>
      </c>
      <c r="I242" s="121" t="s">
        <v>166</v>
      </c>
      <c r="J242" s="124">
        <v>2.5895382352941181</v>
      </c>
      <c r="K242" s="124">
        <v>9.6945588235294089E-2</v>
      </c>
      <c r="L242" s="124">
        <v>6.6682647058823513E-2</v>
      </c>
      <c r="M242" s="124">
        <v>8.0147544117647032E-2</v>
      </c>
      <c r="N242" s="124">
        <v>0.65780588235294135</v>
      </c>
      <c r="O242" s="124">
        <v>11733.47881789474</v>
      </c>
      <c r="P242" s="124">
        <v>7237.6097300000038</v>
      </c>
      <c r="Q242" s="124">
        <v>4.8997778947368431</v>
      </c>
      <c r="R242" s="124">
        <v>1894.3233989473681</v>
      </c>
    </row>
    <row r="243" spans="1:18" x14ac:dyDescent="0.35">
      <c r="A243" t="s">
        <v>78</v>
      </c>
      <c r="B243">
        <v>1</v>
      </c>
      <c r="C243" t="s">
        <v>44</v>
      </c>
      <c r="D243">
        <v>1</v>
      </c>
      <c r="E243" t="s">
        <v>313</v>
      </c>
      <c r="F243">
        <v>3497</v>
      </c>
      <c r="G243">
        <v>3548</v>
      </c>
      <c r="H243" s="118" t="str">
        <f t="shared" si="3"/>
        <v>R66</v>
      </c>
      <c r="I243" s="121" t="s">
        <v>166</v>
      </c>
      <c r="J243" s="124">
        <v>2.7235891891891888</v>
      </c>
      <c r="K243" s="124">
        <v>9.3105405405405434E-2</v>
      </c>
      <c r="L243" s="124">
        <v>6.1216189189189182E-2</v>
      </c>
      <c r="M243" s="124">
        <v>7.4886216216216217E-2</v>
      </c>
      <c r="N243" s="124">
        <v>0.69579459459459458</v>
      </c>
      <c r="O243" s="124">
        <v>12080.863028742509</v>
      </c>
      <c r="P243" s="124">
        <v>7293.1386604790387</v>
      </c>
      <c r="Q243" s="124">
        <v>5.5572209580838354</v>
      </c>
      <c r="R243" s="124">
        <v>2205.0995958083809</v>
      </c>
    </row>
    <row r="244" spans="1:18" hidden="1" x14ac:dyDescent="0.35">
      <c r="A244" t="s">
        <v>78</v>
      </c>
      <c r="B244">
        <v>1</v>
      </c>
      <c r="C244" t="s">
        <v>44</v>
      </c>
      <c r="D244">
        <v>2</v>
      </c>
      <c r="E244" t="s">
        <v>313</v>
      </c>
      <c r="F244">
        <v>3497</v>
      </c>
      <c r="G244">
        <v>3548</v>
      </c>
      <c r="H244" s="118" t="str">
        <f t="shared" si="3"/>
        <v>R66</v>
      </c>
      <c r="I244" s="121" t="s">
        <v>166</v>
      </c>
      <c r="J244" s="124">
        <v>2.7235891891891888</v>
      </c>
      <c r="K244" s="124">
        <v>9.3105405405405434E-2</v>
      </c>
      <c r="L244" s="124">
        <v>6.1216189189189182E-2</v>
      </c>
      <c r="M244" s="124">
        <v>7.4886216216216217E-2</v>
      </c>
      <c r="N244" s="124">
        <v>0.69579459459459458</v>
      </c>
      <c r="O244" s="124">
        <v>12080.863028742509</v>
      </c>
      <c r="P244" s="124">
        <v>7293.1386604790387</v>
      </c>
      <c r="Q244" s="124">
        <v>5.5572209580838354</v>
      </c>
      <c r="R244" s="124">
        <v>2205.0995958083809</v>
      </c>
    </row>
    <row r="245" spans="1:18" hidden="1" x14ac:dyDescent="0.35">
      <c r="A245" t="s">
        <v>78</v>
      </c>
      <c r="B245">
        <v>1</v>
      </c>
      <c r="C245" t="s">
        <v>44</v>
      </c>
      <c r="D245">
        <v>3</v>
      </c>
      <c r="E245" t="s">
        <v>313</v>
      </c>
      <c r="F245">
        <v>3497</v>
      </c>
      <c r="G245">
        <v>3548</v>
      </c>
      <c r="H245" s="118" t="str">
        <f t="shared" si="3"/>
        <v>R66</v>
      </c>
      <c r="I245" s="121" t="s">
        <v>166</v>
      </c>
      <c r="J245" s="124">
        <v>2.7235891891891888</v>
      </c>
      <c r="K245" s="124">
        <v>9.3105405405405434E-2</v>
      </c>
      <c r="L245" s="124">
        <v>6.1216189189189182E-2</v>
      </c>
      <c r="M245" s="124">
        <v>7.4886216216216217E-2</v>
      </c>
      <c r="N245" s="124">
        <v>0.69579459459459458</v>
      </c>
      <c r="O245" s="124">
        <v>12080.863028742509</v>
      </c>
      <c r="P245" s="124">
        <v>7293.1386604790387</v>
      </c>
      <c r="Q245" s="124">
        <v>5.5572209580838354</v>
      </c>
      <c r="R245" s="124">
        <v>2205.0995958083809</v>
      </c>
    </row>
    <row r="246" spans="1:18" x14ac:dyDescent="0.35">
      <c r="A246" t="s">
        <v>79</v>
      </c>
      <c r="B246">
        <v>8</v>
      </c>
      <c r="C246" t="s">
        <v>46</v>
      </c>
      <c r="D246">
        <v>1</v>
      </c>
      <c r="E246" t="s">
        <v>314</v>
      </c>
      <c r="F246">
        <v>2930</v>
      </c>
      <c r="G246">
        <v>2973</v>
      </c>
      <c r="H246" s="118" t="str">
        <f t="shared" si="3"/>
        <v>R67</v>
      </c>
      <c r="I246" s="121" t="s">
        <v>167</v>
      </c>
      <c r="J246" s="124">
        <v>2.4381111111111111</v>
      </c>
      <c r="K246" s="124">
        <v>0.17975961111111111</v>
      </c>
      <c r="L246" s="124">
        <v>6.3854238888888901E-2</v>
      </c>
      <c r="M246" s="124">
        <v>9.0625616666666658E-2</v>
      </c>
      <c r="N246" s="124">
        <v>0.74289444444444419</v>
      </c>
      <c r="O246" s="124">
        <v>9389.2170134751723</v>
      </c>
      <c r="P246" s="124">
        <v>6273.2527482269497</v>
      </c>
      <c r="Q246" s="124">
        <v>2.535600709219858</v>
      </c>
      <c r="R246" s="124">
        <v>2156.1999347517708</v>
      </c>
    </row>
    <row r="247" spans="1:18" hidden="1" x14ac:dyDescent="0.35">
      <c r="A247" t="s">
        <v>79</v>
      </c>
      <c r="B247">
        <v>8</v>
      </c>
      <c r="C247" t="s">
        <v>46</v>
      </c>
      <c r="D247">
        <v>2</v>
      </c>
      <c r="E247" t="s">
        <v>314</v>
      </c>
      <c r="F247">
        <v>2930</v>
      </c>
      <c r="G247">
        <v>2973</v>
      </c>
      <c r="H247" s="118" t="str">
        <f t="shared" si="3"/>
        <v>R67</v>
      </c>
      <c r="I247" s="121" t="s">
        <v>167</v>
      </c>
      <c r="J247" s="124">
        <v>2.4381111111111111</v>
      </c>
      <c r="K247" s="124">
        <v>0.17975961111111111</v>
      </c>
      <c r="L247" s="124">
        <v>6.3854238888888901E-2</v>
      </c>
      <c r="M247" s="124">
        <v>9.0625616666666658E-2</v>
      </c>
      <c r="N247" s="124">
        <v>0.74289444444444419</v>
      </c>
      <c r="O247" s="124">
        <v>9389.2170134751723</v>
      </c>
      <c r="P247" s="124">
        <v>6273.2527482269497</v>
      </c>
      <c r="Q247" s="124">
        <v>2.535600709219858</v>
      </c>
      <c r="R247" s="124">
        <v>2156.1999347517708</v>
      </c>
    </row>
    <row r="248" spans="1:18" hidden="1" x14ac:dyDescent="0.35">
      <c r="A248" t="s">
        <v>79</v>
      </c>
      <c r="B248">
        <v>8</v>
      </c>
      <c r="C248" t="s">
        <v>46</v>
      </c>
      <c r="D248">
        <v>3</v>
      </c>
      <c r="E248" t="s">
        <v>314</v>
      </c>
      <c r="F248">
        <v>2930</v>
      </c>
      <c r="G248">
        <v>2973</v>
      </c>
      <c r="H248" s="118" t="str">
        <f t="shared" si="3"/>
        <v>R67</v>
      </c>
      <c r="I248" s="121" t="s">
        <v>167</v>
      </c>
      <c r="J248" s="124">
        <v>2.4381111111111111</v>
      </c>
      <c r="K248" s="124">
        <v>0.17975961111111111</v>
      </c>
      <c r="L248" s="124">
        <v>6.3854238888888901E-2</v>
      </c>
      <c r="M248" s="124">
        <v>9.0625616666666658E-2</v>
      </c>
      <c r="N248" s="124">
        <v>0.74289444444444419</v>
      </c>
      <c r="O248" s="124">
        <v>9389.2170134751723</v>
      </c>
      <c r="P248" s="124">
        <v>6273.2527482269497</v>
      </c>
      <c r="Q248" s="124">
        <v>2.535600709219858</v>
      </c>
      <c r="R248" s="124">
        <v>2156.1999347517708</v>
      </c>
    </row>
    <row r="249" spans="1:18" x14ac:dyDescent="0.35">
      <c r="A249" t="s">
        <v>79</v>
      </c>
      <c r="B249">
        <v>7</v>
      </c>
      <c r="C249" t="s">
        <v>45</v>
      </c>
      <c r="D249">
        <v>1</v>
      </c>
      <c r="E249" t="s">
        <v>315</v>
      </c>
      <c r="F249">
        <v>2972</v>
      </c>
      <c r="G249">
        <v>3010</v>
      </c>
      <c r="H249" s="118" t="str">
        <f t="shared" si="3"/>
        <v>R67</v>
      </c>
      <c r="I249" s="121" t="s">
        <v>167</v>
      </c>
      <c r="J249" s="124">
        <v>2.5792394736842099</v>
      </c>
      <c r="K249" s="124">
        <v>0.1133869473684211</v>
      </c>
      <c r="L249" s="124">
        <v>5.3955771052631579E-2</v>
      </c>
      <c r="M249" s="124">
        <v>8.3401997368421049E-2</v>
      </c>
      <c r="N249" s="124">
        <v>0.64998947368421067</v>
      </c>
      <c r="O249" s="124">
        <v>9540.3303295999976</v>
      </c>
      <c r="P249" s="124">
        <v>6368.0909591999998</v>
      </c>
      <c r="Q249" s="124">
        <v>4.3302264000000017</v>
      </c>
      <c r="R249" s="124">
        <v>1902.9489576000001</v>
      </c>
    </row>
    <row r="250" spans="1:18" hidden="1" x14ac:dyDescent="0.35">
      <c r="A250" t="s">
        <v>79</v>
      </c>
      <c r="B250">
        <v>7</v>
      </c>
      <c r="C250" t="s">
        <v>45</v>
      </c>
      <c r="D250">
        <v>2</v>
      </c>
      <c r="E250" t="s">
        <v>315</v>
      </c>
      <c r="F250">
        <v>2972</v>
      </c>
      <c r="G250">
        <v>3010</v>
      </c>
      <c r="H250" s="118" t="str">
        <f t="shared" si="3"/>
        <v>R67</v>
      </c>
      <c r="I250" s="121" t="s">
        <v>167</v>
      </c>
      <c r="J250" s="124">
        <v>2.5792394736842099</v>
      </c>
      <c r="K250" s="124">
        <v>0.1133869473684211</v>
      </c>
      <c r="L250" s="124">
        <v>5.3955771052631579E-2</v>
      </c>
      <c r="M250" s="124">
        <v>8.3401997368421049E-2</v>
      </c>
      <c r="N250" s="124">
        <v>0.64998947368421067</v>
      </c>
      <c r="O250" s="124">
        <v>9540.3303295999976</v>
      </c>
      <c r="P250" s="124">
        <v>6368.0909591999998</v>
      </c>
      <c r="Q250" s="124">
        <v>4.3302264000000017</v>
      </c>
      <c r="R250" s="124">
        <v>1902.9489576000001</v>
      </c>
    </row>
    <row r="251" spans="1:18" hidden="1" x14ac:dyDescent="0.35">
      <c r="A251" t="s">
        <v>79</v>
      </c>
      <c r="B251">
        <v>7</v>
      </c>
      <c r="C251" t="s">
        <v>45</v>
      </c>
      <c r="D251">
        <v>3</v>
      </c>
      <c r="E251" t="s">
        <v>315</v>
      </c>
      <c r="F251">
        <v>2972</v>
      </c>
      <c r="G251">
        <v>3010</v>
      </c>
      <c r="H251" s="118" t="str">
        <f t="shared" si="3"/>
        <v>R67</v>
      </c>
      <c r="I251" s="121" t="s">
        <v>167</v>
      </c>
      <c r="J251" s="124">
        <v>2.5792394736842099</v>
      </c>
      <c r="K251" s="124">
        <v>0.1133869473684211</v>
      </c>
      <c r="L251" s="124">
        <v>5.3955771052631579E-2</v>
      </c>
      <c r="M251" s="124">
        <v>8.3401997368421049E-2</v>
      </c>
      <c r="N251" s="124">
        <v>0.64998947368421067</v>
      </c>
      <c r="O251" s="124">
        <v>9540.3303295999976</v>
      </c>
      <c r="P251" s="124">
        <v>6368.0909591999998</v>
      </c>
      <c r="Q251" s="124">
        <v>4.3302264000000017</v>
      </c>
      <c r="R251" s="124">
        <v>1902.9489576000001</v>
      </c>
    </row>
    <row r="252" spans="1:18" x14ac:dyDescent="0.35">
      <c r="A252" t="s">
        <v>79</v>
      </c>
      <c r="B252">
        <v>6</v>
      </c>
      <c r="C252" t="s">
        <v>45</v>
      </c>
      <c r="D252">
        <v>1</v>
      </c>
      <c r="E252" t="s">
        <v>316</v>
      </c>
      <c r="F252">
        <v>3040</v>
      </c>
      <c r="G252">
        <v>3149</v>
      </c>
      <c r="H252" s="118" t="str">
        <f t="shared" si="3"/>
        <v>R67</v>
      </c>
      <c r="I252" s="121" t="s">
        <v>167</v>
      </c>
      <c r="J252" s="124">
        <v>2.6604315789473691</v>
      </c>
      <c r="K252" s="124">
        <v>0.12384873684210521</v>
      </c>
      <c r="L252" s="124">
        <v>4.8507252631578943E-2</v>
      </c>
      <c r="M252" s="124">
        <v>8.9684605263157885E-2</v>
      </c>
      <c r="N252" s="124">
        <v>0.62994736842105259</v>
      </c>
      <c r="O252" s="124"/>
      <c r="P252" s="124"/>
      <c r="Q252" s="124"/>
      <c r="R252" s="124">
        <v>2422.2137882681559</v>
      </c>
    </row>
    <row r="253" spans="1:18" hidden="1" x14ac:dyDescent="0.35">
      <c r="A253" t="s">
        <v>79</v>
      </c>
      <c r="B253">
        <v>6</v>
      </c>
      <c r="C253" t="s">
        <v>45</v>
      </c>
      <c r="D253">
        <v>2</v>
      </c>
      <c r="E253" t="s">
        <v>316</v>
      </c>
      <c r="F253">
        <v>3040</v>
      </c>
      <c r="G253">
        <v>3149</v>
      </c>
      <c r="H253" s="118" t="str">
        <f t="shared" si="3"/>
        <v>R67</v>
      </c>
      <c r="I253" s="121" t="s">
        <v>167</v>
      </c>
      <c r="J253" s="124">
        <v>2.6604315789473691</v>
      </c>
      <c r="K253" s="124">
        <v>0.12384873684210521</v>
      </c>
      <c r="L253" s="124">
        <v>4.8507252631578943E-2</v>
      </c>
      <c r="M253" s="124">
        <v>8.9684605263157885E-2</v>
      </c>
      <c r="N253" s="124">
        <v>0.62994736842105259</v>
      </c>
      <c r="O253" s="124"/>
      <c r="P253" s="124"/>
      <c r="Q253" s="124"/>
      <c r="R253" s="124">
        <v>2422.2137882681559</v>
      </c>
    </row>
    <row r="254" spans="1:18" hidden="1" x14ac:dyDescent="0.35">
      <c r="A254" t="s">
        <v>79</v>
      </c>
      <c r="B254">
        <v>6</v>
      </c>
      <c r="C254" t="s">
        <v>45</v>
      </c>
      <c r="D254">
        <v>3</v>
      </c>
      <c r="E254" t="s">
        <v>316</v>
      </c>
      <c r="F254">
        <v>3040</v>
      </c>
      <c r="G254">
        <v>3149</v>
      </c>
      <c r="H254" s="118" t="str">
        <f t="shared" si="3"/>
        <v>R67</v>
      </c>
      <c r="I254" s="121" t="s">
        <v>167</v>
      </c>
      <c r="J254" s="124">
        <v>2.6604315789473691</v>
      </c>
      <c r="K254" s="124">
        <v>0.12384873684210521</v>
      </c>
      <c r="L254" s="124">
        <v>4.8507252631578943E-2</v>
      </c>
      <c r="M254" s="124">
        <v>8.9684605263157885E-2</v>
      </c>
      <c r="N254" s="124">
        <v>0.62994736842105259</v>
      </c>
      <c r="O254" s="124"/>
      <c r="P254" s="124"/>
      <c r="Q254" s="124"/>
      <c r="R254" s="124">
        <v>2422.2137882681559</v>
      </c>
    </row>
    <row r="255" spans="1:18" hidden="1" x14ac:dyDescent="0.35">
      <c r="A255" t="s">
        <v>79</v>
      </c>
      <c r="B255">
        <v>6</v>
      </c>
      <c r="C255" t="s">
        <v>45</v>
      </c>
      <c r="D255">
        <v>4</v>
      </c>
      <c r="E255" t="s">
        <v>316</v>
      </c>
      <c r="F255">
        <v>3040</v>
      </c>
      <c r="G255">
        <v>3149</v>
      </c>
      <c r="H255" s="118" t="str">
        <f t="shared" si="3"/>
        <v>R67</v>
      </c>
      <c r="I255" s="121" t="s">
        <v>167</v>
      </c>
      <c r="J255" s="124">
        <v>2.6604315789473691</v>
      </c>
      <c r="K255" s="124">
        <v>0.12384873684210521</v>
      </c>
      <c r="L255" s="124">
        <v>4.8507252631578943E-2</v>
      </c>
      <c r="M255" s="124">
        <v>8.9684605263157885E-2</v>
      </c>
      <c r="N255" s="124">
        <v>0.62994736842105259</v>
      </c>
      <c r="O255" s="124"/>
      <c r="P255" s="124"/>
      <c r="Q255" s="124"/>
      <c r="R255" s="124">
        <v>2422.2137882681559</v>
      </c>
    </row>
    <row r="256" spans="1:18" x14ac:dyDescent="0.35">
      <c r="A256" t="s">
        <v>79</v>
      </c>
      <c r="B256">
        <v>5</v>
      </c>
      <c r="C256" t="s">
        <v>80</v>
      </c>
      <c r="D256">
        <v>1</v>
      </c>
      <c r="E256" t="s">
        <v>317</v>
      </c>
      <c r="F256">
        <v>3210</v>
      </c>
      <c r="G256">
        <v>3260.5</v>
      </c>
      <c r="H256" s="118" t="str">
        <f t="shared" si="3"/>
        <v>R67</v>
      </c>
      <c r="I256" s="121" t="s">
        <v>167</v>
      </c>
      <c r="J256" s="124">
        <v>2.4241970588235291</v>
      </c>
      <c r="K256" s="124">
        <v>0.13092414705882349</v>
      </c>
      <c r="L256" s="124">
        <v>6.9604232352941178E-2</v>
      </c>
      <c r="M256" s="124">
        <v>8.7686885294117639E-2</v>
      </c>
      <c r="N256" s="124">
        <v>0.63739117647058818</v>
      </c>
      <c r="O256" s="124"/>
      <c r="P256" s="124"/>
      <c r="Q256" s="124"/>
      <c r="R256" s="124">
        <v>2026.592646987951</v>
      </c>
    </row>
    <row r="257" spans="1:18" hidden="1" x14ac:dyDescent="0.35">
      <c r="A257" t="s">
        <v>79</v>
      </c>
      <c r="B257">
        <v>5</v>
      </c>
      <c r="C257" t="s">
        <v>80</v>
      </c>
      <c r="D257">
        <v>2</v>
      </c>
      <c r="E257" t="s">
        <v>317</v>
      </c>
      <c r="F257">
        <v>3210</v>
      </c>
      <c r="G257">
        <v>3260.5</v>
      </c>
      <c r="H257" s="118" t="str">
        <f t="shared" si="3"/>
        <v>R67</v>
      </c>
      <c r="I257" s="121" t="s">
        <v>167</v>
      </c>
      <c r="J257" s="124">
        <v>2.4241970588235291</v>
      </c>
      <c r="K257" s="124">
        <v>0.13092414705882349</v>
      </c>
      <c r="L257" s="124">
        <v>6.9604232352941178E-2</v>
      </c>
      <c r="M257" s="124">
        <v>8.7686885294117639E-2</v>
      </c>
      <c r="N257" s="124">
        <v>0.63739117647058818</v>
      </c>
      <c r="O257" s="124"/>
      <c r="P257" s="124"/>
      <c r="Q257" s="124"/>
      <c r="R257" s="124">
        <v>2026.592646987951</v>
      </c>
    </row>
    <row r="258" spans="1:18" hidden="1" x14ac:dyDescent="0.35">
      <c r="A258" t="s">
        <v>79</v>
      </c>
      <c r="B258">
        <v>5</v>
      </c>
      <c r="C258" t="s">
        <v>80</v>
      </c>
      <c r="D258">
        <v>3</v>
      </c>
      <c r="E258" t="s">
        <v>317</v>
      </c>
      <c r="F258">
        <v>3210</v>
      </c>
      <c r="G258">
        <v>3260.5</v>
      </c>
      <c r="H258" s="118" t="str">
        <f t="shared" si="3"/>
        <v>R67</v>
      </c>
      <c r="I258" s="121" t="s">
        <v>167</v>
      </c>
      <c r="J258" s="124">
        <v>2.4241970588235291</v>
      </c>
      <c r="K258" s="124">
        <v>0.13092414705882349</v>
      </c>
      <c r="L258" s="124">
        <v>6.9604232352941178E-2</v>
      </c>
      <c r="M258" s="124">
        <v>8.7686885294117639E-2</v>
      </c>
      <c r="N258" s="124">
        <v>0.63739117647058818</v>
      </c>
      <c r="O258" s="124"/>
      <c r="P258" s="124"/>
      <c r="Q258" s="124"/>
      <c r="R258" s="124">
        <v>2026.592646987951</v>
      </c>
    </row>
    <row r="259" spans="1:18" x14ac:dyDescent="0.35">
      <c r="A259" t="s">
        <v>79</v>
      </c>
      <c r="B259">
        <v>4</v>
      </c>
      <c r="C259" t="s">
        <v>44</v>
      </c>
      <c r="D259">
        <v>1</v>
      </c>
      <c r="E259" t="s">
        <v>318</v>
      </c>
      <c r="F259">
        <v>3264.5</v>
      </c>
      <c r="G259">
        <v>3324</v>
      </c>
      <c r="H259" s="118" t="str">
        <f t="shared" ref="H259:H322" si="4">CONCATENATE("R",RIGHT(A259,2))</f>
        <v>R67</v>
      </c>
      <c r="I259" s="121" t="s">
        <v>167</v>
      </c>
      <c r="J259" s="124">
        <v>2.3925654088050319</v>
      </c>
      <c r="K259" s="124">
        <v>9.4178006289308169E-2</v>
      </c>
      <c r="L259" s="124">
        <v>6.4330089308176089E-2</v>
      </c>
      <c r="M259" s="124">
        <v>7.952660188679242E-2</v>
      </c>
      <c r="N259" s="124">
        <v>0.64856415094339637</v>
      </c>
      <c r="O259" s="124">
        <v>10744.942826666669</v>
      </c>
      <c r="P259" s="124">
        <v>6569.0774979487214</v>
      </c>
      <c r="Q259" s="124">
        <v>4.1004584615384587</v>
      </c>
      <c r="R259" s="124">
        <v>1669.8277133333329</v>
      </c>
    </row>
    <row r="260" spans="1:18" hidden="1" x14ac:dyDescent="0.35">
      <c r="A260" t="s">
        <v>79</v>
      </c>
      <c r="B260">
        <v>4</v>
      </c>
      <c r="C260" t="s">
        <v>44</v>
      </c>
      <c r="D260">
        <v>2</v>
      </c>
      <c r="E260" t="s">
        <v>318</v>
      </c>
      <c r="F260">
        <v>3264.5</v>
      </c>
      <c r="G260">
        <v>3324</v>
      </c>
      <c r="H260" s="118" t="str">
        <f t="shared" si="4"/>
        <v>R67</v>
      </c>
      <c r="I260" s="121" t="s">
        <v>167</v>
      </c>
      <c r="J260" s="124">
        <v>2.3925654088050319</v>
      </c>
      <c r="K260" s="124">
        <v>9.4178006289308169E-2</v>
      </c>
      <c r="L260" s="124">
        <v>6.4330089308176089E-2</v>
      </c>
      <c r="M260" s="124">
        <v>7.952660188679242E-2</v>
      </c>
      <c r="N260" s="124">
        <v>0.64856415094339637</v>
      </c>
      <c r="O260" s="124">
        <v>10744.942826666669</v>
      </c>
      <c r="P260" s="124">
        <v>6569.0774979487214</v>
      </c>
      <c r="Q260" s="124">
        <v>4.1004584615384587</v>
      </c>
      <c r="R260" s="124">
        <v>1669.8277133333329</v>
      </c>
    </row>
    <row r="261" spans="1:18" hidden="1" x14ac:dyDescent="0.35">
      <c r="A261" t="s">
        <v>79</v>
      </c>
      <c r="B261">
        <v>4</v>
      </c>
      <c r="C261" t="s">
        <v>44</v>
      </c>
      <c r="D261">
        <v>3</v>
      </c>
      <c r="E261" t="s">
        <v>318</v>
      </c>
      <c r="F261">
        <v>3264.5</v>
      </c>
      <c r="G261">
        <v>3324</v>
      </c>
      <c r="H261" s="118" t="str">
        <f t="shared" si="4"/>
        <v>R67</v>
      </c>
      <c r="I261" s="121" t="s">
        <v>167</v>
      </c>
      <c r="J261" s="124">
        <v>2.3925654088050319</v>
      </c>
      <c r="K261" s="124">
        <v>9.4178006289308169E-2</v>
      </c>
      <c r="L261" s="124">
        <v>6.4330089308176089E-2</v>
      </c>
      <c r="M261" s="124">
        <v>7.952660188679242E-2</v>
      </c>
      <c r="N261" s="124">
        <v>0.64856415094339637</v>
      </c>
      <c r="O261" s="124">
        <v>10744.942826666669</v>
      </c>
      <c r="P261" s="124">
        <v>6569.0774979487214</v>
      </c>
      <c r="Q261" s="124">
        <v>4.1004584615384587</v>
      </c>
      <c r="R261" s="124">
        <v>1669.8277133333329</v>
      </c>
    </row>
    <row r="262" spans="1:18" hidden="1" x14ac:dyDescent="0.35">
      <c r="A262" t="s">
        <v>79</v>
      </c>
      <c r="B262">
        <v>4</v>
      </c>
      <c r="C262" t="s">
        <v>44</v>
      </c>
      <c r="D262">
        <v>4</v>
      </c>
      <c r="E262" t="s">
        <v>318</v>
      </c>
      <c r="F262">
        <v>3264.5</v>
      </c>
      <c r="G262">
        <v>3324</v>
      </c>
      <c r="H262" s="118" t="str">
        <f t="shared" si="4"/>
        <v>R67</v>
      </c>
      <c r="I262" s="121" t="s">
        <v>167</v>
      </c>
      <c r="J262" s="124">
        <v>2.3925654088050319</v>
      </c>
      <c r="K262" s="124">
        <v>9.4178006289308169E-2</v>
      </c>
      <c r="L262" s="124">
        <v>6.4330089308176089E-2</v>
      </c>
      <c r="M262" s="124">
        <v>7.952660188679242E-2</v>
      </c>
      <c r="N262" s="124">
        <v>0.64856415094339637</v>
      </c>
      <c r="O262" s="124">
        <v>10744.942826666669</v>
      </c>
      <c r="P262" s="124">
        <v>6569.0774979487214</v>
      </c>
      <c r="Q262" s="124">
        <v>4.1004584615384587</v>
      </c>
      <c r="R262" s="124">
        <v>1669.8277133333329</v>
      </c>
    </row>
    <row r="263" spans="1:18" x14ac:dyDescent="0.35">
      <c r="A263" t="s">
        <v>79</v>
      </c>
      <c r="B263">
        <v>3</v>
      </c>
      <c r="C263" t="s">
        <v>44</v>
      </c>
      <c r="D263">
        <v>1</v>
      </c>
      <c r="E263" t="s">
        <v>319</v>
      </c>
      <c r="F263">
        <v>3354</v>
      </c>
      <c r="G263">
        <v>3451</v>
      </c>
      <c r="H263" s="118" t="str">
        <f t="shared" si="4"/>
        <v>R67</v>
      </c>
      <c r="I263" s="121" t="s">
        <v>167</v>
      </c>
      <c r="J263" s="124">
        <v>2.448583333333334</v>
      </c>
      <c r="K263" s="124">
        <v>5.9414833333333333E-2</v>
      </c>
      <c r="L263" s="124">
        <v>4.9287358333333343E-2</v>
      </c>
      <c r="M263" s="124">
        <v>7.3140091666666657E-2</v>
      </c>
      <c r="N263" s="124">
        <v>0.71990416666666668</v>
      </c>
      <c r="O263" s="124">
        <v>11159.47738495297</v>
      </c>
      <c r="P263" s="124">
        <v>7101.0769758620709</v>
      </c>
      <c r="Q263" s="124">
        <v>5.7298169278996882</v>
      </c>
      <c r="R263" s="124">
        <v>2515.108157680249</v>
      </c>
    </row>
    <row r="264" spans="1:18" hidden="1" x14ac:dyDescent="0.35">
      <c r="A264" t="s">
        <v>79</v>
      </c>
      <c r="B264">
        <v>3</v>
      </c>
      <c r="C264" t="s">
        <v>44</v>
      </c>
      <c r="D264">
        <v>2</v>
      </c>
      <c r="E264" t="s">
        <v>319</v>
      </c>
      <c r="F264">
        <v>3354</v>
      </c>
      <c r="G264">
        <v>3451</v>
      </c>
      <c r="H264" s="118" t="str">
        <f t="shared" si="4"/>
        <v>R67</v>
      </c>
      <c r="I264" s="121" t="s">
        <v>167</v>
      </c>
      <c r="J264" s="124">
        <v>2.448583333333334</v>
      </c>
      <c r="K264" s="124">
        <v>5.9414833333333333E-2</v>
      </c>
      <c r="L264" s="124">
        <v>4.9287358333333343E-2</v>
      </c>
      <c r="M264" s="124">
        <v>7.3140091666666657E-2</v>
      </c>
      <c r="N264" s="124">
        <v>0.71990416666666668</v>
      </c>
      <c r="O264" s="124">
        <v>11159.47738495297</v>
      </c>
      <c r="P264" s="124">
        <v>7101.0769758620709</v>
      </c>
      <c r="Q264" s="124">
        <v>5.7298169278996882</v>
      </c>
      <c r="R264" s="124">
        <v>2515.108157680249</v>
      </c>
    </row>
    <row r="265" spans="1:18" x14ac:dyDescent="0.35">
      <c r="A265" t="s">
        <v>79</v>
      </c>
      <c r="B265">
        <v>2</v>
      </c>
      <c r="C265" t="s">
        <v>44</v>
      </c>
      <c r="D265">
        <v>1</v>
      </c>
      <c r="E265" t="s">
        <v>320</v>
      </c>
      <c r="F265">
        <v>3473.5</v>
      </c>
      <c r="G265">
        <v>3557</v>
      </c>
      <c r="H265" s="118" t="str">
        <f t="shared" si="4"/>
        <v>R67</v>
      </c>
      <c r="I265" s="121" t="s">
        <v>167</v>
      </c>
      <c r="J265" s="124">
        <v>2.546160869565218</v>
      </c>
      <c r="K265" s="124">
        <v>8.8973608695652157E-2</v>
      </c>
      <c r="L265" s="124">
        <v>6.1388717391304359E-2</v>
      </c>
      <c r="M265" s="124">
        <v>9.3287965217391286E-2</v>
      </c>
      <c r="N265" s="124">
        <v>0.58469565217391295</v>
      </c>
      <c r="O265" s="124">
        <v>11612.079396703301</v>
      </c>
      <c r="P265" s="124">
        <v>7309.228213919414</v>
      </c>
      <c r="Q265" s="124">
        <v>5.563081684981686</v>
      </c>
      <c r="R265" s="124">
        <v>2444.2101238095252</v>
      </c>
    </row>
    <row r="266" spans="1:18" hidden="1" x14ac:dyDescent="0.35">
      <c r="A266" t="s">
        <v>79</v>
      </c>
      <c r="B266">
        <v>2</v>
      </c>
      <c r="C266" t="s">
        <v>44</v>
      </c>
      <c r="D266">
        <v>2</v>
      </c>
      <c r="E266" t="s">
        <v>320</v>
      </c>
      <c r="F266">
        <v>3473.5</v>
      </c>
      <c r="G266">
        <v>3557</v>
      </c>
      <c r="H266" s="118" t="str">
        <f t="shared" si="4"/>
        <v>R67</v>
      </c>
      <c r="I266" s="121" t="s">
        <v>167</v>
      </c>
      <c r="J266" s="124">
        <v>2.546160869565218</v>
      </c>
      <c r="K266" s="124">
        <v>8.8973608695652157E-2</v>
      </c>
      <c r="L266" s="124">
        <v>6.1388717391304359E-2</v>
      </c>
      <c r="M266" s="124">
        <v>9.3287965217391286E-2</v>
      </c>
      <c r="N266" s="124">
        <v>0.58469565217391295</v>
      </c>
      <c r="O266" s="124">
        <v>11612.079396703301</v>
      </c>
      <c r="P266" s="124">
        <v>7309.228213919414</v>
      </c>
      <c r="Q266" s="124">
        <v>5.563081684981686</v>
      </c>
      <c r="R266" s="124">
        <v>2444.2101238095252</v>
      </c>
    </row>
    <row r="267" spans="1:18" hidden="1" x14ac:dyDescent="0.35">
      <c r="A267" t="s">
        <v>79</v>
      </c>
      <c r="B267">
        <v>2</v>
      </c>
      <c r="C267" t="s">
        <v>44</v>
      </c>
      <c r="D267">
        <v>3</v>
      </c>
      <c r="E267" t="s">
        <v>320</v>
      </c>
      <c r="F267">
        <v>3473.5</v>
      </c>
      <c r="G267">
        <v>3557</v>
      </c>
      <c r="H267" s="118" t="str">
        <f t="shared" si="4"/>
        <v>R67</v>
      </c>
      <c r="I267" s="121" t="s">
        <v>167</v>
      </c>
      <c r="J267" s="124">
        <v>2.546160869565218</v>
      </c>
      <c r="K267" s="124">
        <v>8.8973608695652157E-2</v>
      </c>
      <c r="L267" s="124">
        <v>6.1388717391304359E-2</v>
      </c>
      <c r="M267" s="124">
        <v>9.3287965217391286E-2</v>
      </c>
      <c r="N267" s="124">
        <v>0.58469565217391295</v>
      </c>
      <c r="O267" s="124">
        <v>11612.079396703301</v>
      </c>
      <c r="P267" s="124">
        <v>7309.228213919414</v>
      </c>
      <c r="Q267" s="124">
        <v>5.563081684981686</v>
      </c>
      <c r="R267" s="124">
        <v>2444.2101238095252</v>
      </c>
    </row>
    <row r="268" spans="1:18" x14ac:dyDescent="0.35">
      <c r="A268" t="s">
        <v>79</v>
      </c>
      <c r="B268">
        <v>1</v>
      </c>
      <c r="C268" t="s">
        <v>44</v>
      </c>
      <c r="D268">
        <v>1</v>
      </c>
      <c r="E268" t="s">
        <v>321</v>
      </c>
      <c r="F268">
        <v>3610</v>
      </c>
      <c r="G268">
        <v>3660</v>
      </c>
      <c r="H268" s="118" t="str">
        <f t="shared" si="4"/>
        <v>R67</v>
      </c>
      <c r="I268" s="121" t="s">
        <v>167</v>
      </c>
      <c r="J268" s="124">
        <v>2.5510241379310341</v>
      </c>
      <c r="K268" s="124">
        <v>0.1867918620689655</v>
      </c>
      <c r="L268" s="124">
        <v>8.5742268965517274E-2</v>
      </c>
      <c r="M268" s="124">
        <v>0.1074619793103448</v>
      </c>
      <c r="N268" s="124">
        <v>0.53298965517241381</v>
      </c>
      <c r="O268" s="124">
        <v>12102.635701219509</v>
      </c>
      <c r="P268" s="124">
        <v>7394.216459756095</v>
      </c>
      <c r="Q268" s="124">
        <v>5.1875408536585361</v>
      </c>
      <c r="R268" s="124">
        <v>2002.156750609757</v>
      </c>
    </row>
    <row r="269" spans="1:18" hidden="1" x14ac:dyDescent="0.35">
      <c r="A269" t="s">
        <v>79</v>
      </c>
      <c r="B269">
        <v>1</v>
      </c>
      <c r="C269" t="s">
        <v>44</v>
      </c>
      <c r="D269">
        <v>2</v>
      </c>
      <c r="E269" t="s">
        <v>321</v>
      </c>
      <c r="F269">
        <v>3610</v>
      </c>
      <c r="G269">
        <v>3660</v>
      </c>
      <c r="H269" s="118" t="str">
        <f t="shared" si="4"/>
        <v>R67</v>
      </c>
      <c r="I269" s="121" t="s">
        <v>167</v>
      </c>
      <c r="J269" s="124">
        <v>2.5510241379310341</v>
      </c>
      <c r="K269" s="124">
        <v>0.1867918620689655</v>
      </c>
      <c r="L269" s="124">
        <v>8.5742268965517274E-2</v>
      </c>
      <c r="M269" s="124">
        <v>0.1074619793103448</v>
      </c>
      <c r="N269" s="124">
        <v>0.53298965517241381</v>
      </c>
      <c r="O269" s="124">
        <v>12102.635701219509</v>
      </c>
      <c r="P269" s="124">
        <v>7394.216459756095</v>
      </c>
      <c r="Q269" s="124">
        <v>5.1875408536585361</v>
      </c>
      <c r="R269" s="124">
        <v>2002.156750609757</v>
      </c>
    </row>
    <row r="270" spans="1:18" hidden="1" x14ac:dyDescent="0.35">
      <c r="A270" t="s">
        <v>79</v>
      </c>
      <c r="B270">
        <v>1</v>
      </c>
      <c r="C270" t="s">
        <v>44</v>
      </c>
      <c r="D270">
        <v>3</v>
      </c>
      <c r="E270" t="s">
        <v>321</v>
      </c>
      <c r="F270">
        <v>3610</v>
      </c>
      <c r="G270">
        <v>3660</v>
      </c>
      <c r="H270" s="118" t="str">
        <f t="shared" si="4"/>
        <v>R67</v>
      </c>
      <c r="I270" s="121" t="s">
        <v>167</v>
      </c>
      <c r="J270" s="124">
        <v>2.5510241379310341</v>
      </c>
      <c r="K270" s="124">
        <v>0.1867918620689655</v>
      </c>
      <c r="L270" s="124">
        <v>8.5742268965517274E-2</v>
      </c>
      <c r="M270" s="124">
        <v>0.1074619793103448</v>
      </c>
      <c r="N270" s="124">
        <v>0.53298965517241381</v>
      </c>
      <c r="O270" s="124">
        <v>12102.635701219509</v>
      </c>
      <c r="P270" s="124">
        <v>7394.216459756095</v>
      </c>
      <c r="Q270" s="124">
        <v>5.1875408536585361</v>
      </c>
      <c r="R270" s="124">
        <v>2002.156750609757</v>
      </c>
    </row>
    <row r="271" spans="1:18" hidden="1" x14ac:dyDescent="0.35">
      <c r="A271" t="s">
        <v>81</v>
      </c>
      <c r="B271">
        <v>6</v>
      </c>
      <c r="C271" t="s">
        <v>46</v>
      </c>
      <c r="D271">
        <v>4</v>
      </c>
      <c r="E271" t="s">
        <v>322</v>
      </c>
      <c r="F271">
        <v>3045</v>
      </c>
      <c r="G271">
        <v>3103</v>
      </c>
      <c r="H271" s="118" t="str">
        <f t="shared" si="4"/>
        <v>R69</v>
      </c>
      <c r="I271" s="121" t="s">
        <v>168</v>
      </c>
      <c r="J271" s="124">
        <v>2.5270812500000002</v>
      </c>
      <c r="K271" s="124">
        <v>0.18010218750000001</v>
      </c>
      <c r="L271" s="124">
        <v>7.7922937499999984E-2</v>
      </c>
      <c r="M271" s="124">
        <v>0.12736906249999999</v>
      </c>
      <c r="N271" s="124"/>
      <c r="O271" s="124">
        <v>10085.489226315791</v>
      </c>
      <c r="P271" s="124">
        <v>6837.9533326315805</v>
      </c>
      <c r="Q271" s="124">
        <v>2.0293242105263158</v>
      </c>
      <c r="R271" s="124">
        <v>1767.390193684209</v>
      </c>
    </row>
    <row r="272" spans="1:18" hidden="1" x14ac:dyDescent="0.35">
      <c r="A272" t="s">
        <v>81</v>
      </c>
      <c r="B272">
        <v>6</v>
      </c>
      <c r="C272" t="s">
        <v>46</v>
      </c>
      <c r="D272">
        <v>3</v>
      </c>
      <c r="E272" t="s">
        <v>322</v>
      </c>
      <c r="F272">
        <v>3045</v>
      </c>
      <c r="G272">
        <v>3103</v>
      </c>
      <c r="H272" s="118" t="str">
        <f t="shared" si="4"/>
        <v>R69</v>
      </c>
      <c r="I272" s="121" t="s">
        <v>168</v>
      </c>
      <c r="J272" s="124">
        <v>2.5270812500000002</v>
      </c>
      <c r="K272" s="124">
        <v>0.18010218750000001</v>
      </c>
      <c r="L272" s="124">
        <v>7.7922937499999984E-2</v>
      </c>
      <c r="M272" s="124">
        <v>0.12736906249999999</v>
      </c>
      <c r="N272" s="124"/>
      <c r="O272" s="124">
        <v>10085.489226315791</v>
      </c>
      <c r="P272" s="124">
        <v>6837.9533326315805</v>
      </c>
      <c r="Q272" s="124">
        <v>2.0293242105263158</v>
      </c>
      <c r="R272" s="124">
        <v>1767.390193684209</v>
      </c>
    </row>
    <row r="273" spans="1:18" hidden="1" x14ac:dyDescent="0.35">
      <c r="A273" t="s">
        <v>81</v>
      </c>
      <c r="B273">
        <v>6</v>
      </c>
      <c r="C273" t="s">
        <v>46</v>
      </c>
      <c r="D273">
        <v>2</v>
      </c>
      <c r="E273" t="s">
        <v>322</v>
      </c>
      <c r="F273">
        <v>3045</v>
      </c>
      <c r="G273">
        <v>3103</v>
      </c>
      <c r="H273" s="118" t="str">
        <f t="shared" si="4"/>
        <v>R69</v>
      </c>
      <c r="I273" s="121" t="s">
        <v>168</v>
      </c>
      <c r="J273" s="124">
        <v>2.5270812500000002</v>
      </c>
      <c r="K273" s="124">
        <v>0.18010218750000001</v>
      </c>
      <c r="L273" s="124">
        <v>7.7922937499999984E-2</v>
      </c>
      <c r="M273" s="124">
        <v>0.12736906249999999</v>
      </c>
      <c r="N273" s="124"/>
      <c r="O273" s="124">
        <v>10085.489226315791</v>
      </c>
      <c r="P273" s="124">
        <v>6837.9533326315805</v>
      </c>
      <c r="Q273" s="124">
        <v>2.0293242105263158</v>
      </c>
      <c r="R273" s="124">
        <v>1767.390193684209</v>
      </c>
    </row>
    <row r="274" spans="1:18" x14ac:dyDescent="0.35">
      <c r="A274" t="s">
        <v>81</v>
      </c>
      <c r="B274">
        <v>6</v>
      </c>
      <c r="C274" t="s">
        <v>46</v>
      </c>
      <c r="D274">
        <v>1</v>
      </c>
      <c r="E274" t="s">
        <v>322</v>
      </c>
      <c r="F274">
        <v>3045</v>
      </c>
      <c r="G274">
        <v>3103</v>
      </c>
      <c r="H274" s="118" t="str">
        <f t="shared" si="4"/>
        <v>R69</v>
      </c>
      <c r="I274" s="121" t="s">
        <v>168</v>
      </c>
      <c r="J274" s="124">
        <v>2.5270812500000002</v>
      </c>
      <c r="K274" s="124">
        <v>0.18010218750000001</v>
      </c>
      <c r="L274" s="124">
        <v>7.7922937499999984E-2</v>
      </c>
      <c r="M274" s="124">
        <v>0.12736906249999999</v>
      </c>
      <c r="N274" s="124"/>
      <c r="O274" s="124">
        <v>10085.489226315791</v>
      </c>
      <c r="P274" s="124">
        <v>6837.9533326315805</v>
      </c>
      <c r="Q274" s="124">
        <v>2.0293242105263158</v>
      </c>
      <c r="R274" s="124">
        <v>1767.390193684209</v>
      </c>
    </row>
    <row r="275" spans="1:18" hidden="1" x14ac:dyDescent="0.35">
      <c r="A275" t="s">
        <v>81</v>
      </c>
      <c r="B275">
        <v>4</v>
      </c>
      <c r="C275" t="s">
        <v>45</v>
      </c>
      <c r="D275">
        <v>3</v>
      </c>
      <c r="E275" t="s">
        <v>323</v>
      </c>
      <c r="F275">
        <v>3167</v>
      </c>
      <c r="G275">
        <v>3213</v>
      </c>
      <c r="H275" s="118" t="str">
        <f t="shared" si="4"/>
        <v>R69</v>
      </c>
      <c r="I275" s="121" t="s">
        <v>168</v>
      </c>
      <c r="J275" s="124">
        <v>2.6738</v>
      </c>
      <c r="K275" s="124">
        <v>0.23322000000000001</v>
      </c>
      <c r="L275" s="124">
        <v>4.675E-2</v>
      </c>
      <c r="M275" s="124">
        <v>0.14149400000000001</v>
      </c>
      <c r="N275" s="124"/>
      <c r="O275" s="124">
        <v>10543.54900397351</v>
      </c>
      <c r="P275" s="124">
        <v>7034.6161218543048</v>
      </c>
      <c r="Q275" s="124">
        <v>4.6474960264900664</v>
      </c>
      <c r="R275" s="124">
        <v>1902.423258940398</v>
      </c>
    </row>
    <row r="276" spans="1:18" hidden="1" x14ac:dyDescent="0.35">
      <c r="A276" t="s">
        <v>81</v>
      </c>
      <c r="B276">
        <v>4</v>
      </c>
      <c r="C276" t="s">
        <v>45</v>
      </c>
      <c r="D276">
        <v>2</v>
      </c>
      <c r="E276" t="s">
        <v>323</v>
      </c>
      <c r="F276">
        <v>3167</v>
      </c>
      <c r="G276">
        <v>3213</v>
      </c>
      <c r="H276" s="118" t="str">
        <f t="shared" si="4"/>
        <v>R69</v>
      </c>
      <c r="I276" s="121" t="s">
        <v>168</v>
      </c>
      <c r="J276" s="124">
        <v>2.6738</v>
      </c>
      <c r="K276" s="124">
        <v>0.23322000000000001</v>
      </c>
      <c r="L276" s="124">
        <v>4.675E-2</v>
      </c>
      <c r="M276" s="124">
        <v>0.14149400000000001</v>
      </c>
      <c r="N276" s="124"/>
      <c r="O276" s="124">
        <v>10543.54900397351</v>
      </c>
      <c r="P276" s="124">
        <v>7034.6161218543048</v>
      </c>
      <c r="Q276" s="124">
        <v>4.6474960264900664</v>
      </c>
      <c r="R276" s="124">
        <v>1902.423258940398</v>
      </c>
    </row>
    <row r="277" spans="1:18" x14ac:dyDescent="0.35">
      <c r="A277" t="s">
        <v>81</v>
      </c>
      <c r="B277">
        <v>4</v>
      </c>
      <c r="C277" t="s">
        <v>45</v>
      </c>
      <c r="D277">
        <v>1</v>
      </c>
      <c r="E277" t="s">
        <v>323</v>
      </c>
      <c r="F277">
        <v>3167</v>
      </c>
      <c r="G277">
        <v>3213</v>
      </c>
      <c r="H277" s="118" t="str">
        <f t="shared" si="4"/>
        <v>R69</v>
      </c>
      <c r="I277" s="121" t="s">
        <v>168</v>
      </c>
      <c r="J277" s="124">
        <v>2.6738</v>
      </c>
      <c r="K277" s="124">
        <v>0.23322000000000001</v>
      </c>
      <c r="L277" s="124">
        <v>4.675E-2</v>
      </c>
      <c r="M277" s="124">
        <v>0.14149400000000001</v>
      </c>
      <c r="N277" s="124"/>
      <c r="O277" s="124">
        <v>10543.54900397351</v>
      </c>
      <c r="P277" s="124">
        <v>7034.6161218543048</v>
      </c>
      <c r="Q277" s="124">
        <v>4.6474960264900664</v>
      </c>
      <c r="R277" s="124">
        <v>1902.423258940398</v>
      </c>
    </row>
    <row r="278" spans="1:18" hidden="1" x14ac:dyDescent="0.35">
      <c r="A278" t="s">
        <v>81</v>
      </c>
      <c r="B278">
        <v>3</v>
      </c>
      <c r="C278" t="s">
        <v>45</v>
      </c>
      <c r="D278">
        <v>2</v>
      </c>
      <c r="E278" t="s">
        <v>324</v>
      </c>
      <c r="F278">
        <v>3224</v>
      </c>
      <c r="G278">
        <v>3257</v>
      </c>
      <c r="H278" s="118" t="str">
        <f t="shared" si="4"/>
        <v>R69</v>
      </c>
      <c r="I278" s="121" t="s">
        <v>168</v>
      </c>
      <c r="J278" s="124">
        <v>2.5846363636363638</v>
      </c>
      <c r="K278" s="124">
        <v>0.20567818181818179</v>
      </c>
      <c r="L278" s="124">
        <v>8.6865318181818182E-2</v>
      </c>
      <c r="M278" s="124">
        <v>0.12832740909090909</v>
      </c>
      <c r="N278" s="124"/>
      <c r="O278" s="124">
        <v>10741.89991388889</v>
      </c>
      <c r="P278" s="124">
        <v>7160.2197037037013</v>
      </c>
      <c r="Q278" s="124">
        <v>4.554389814814817</v>
      </c>
      <c r="R278" s="124">
        <v>1726.73845462963</v>
      </c>
    </row>
    <row r="279" spans="1:18" x14ac:dyDescent="0.35">
      <c r="A279" t="s">
        <v>81</v>
      </c>
      <c r="B279">
        <v>3</v>
      </c>
      <c r="C279" t="s">
        <v>45</v>
      </c>
      <c r="D279">
        <v>1</v>
      </c>
      <c r="E279" t="s">
        <v>324</v>
      </c>
      <c r="F279">
        <v>3224</v>
      </c>
      <c r="G279">
        <v>3257</v>
      </c>
      <c r="H279" s="118" t="str">
        <f t="shared" si="4"/>
        <v>R69</v>
      </c>
      <c r="I279" s="121" t="s">
        <v>168</v>
      </c>
      <c r="J279" s="124">
        <v>2.5846363636363638</v>
      </c>
      <c r="K279" s="124">
        <v>0.20567818181818179</v>
      </c>
      <c r="L279" s="124">
        <v>8.6865318181818182E-2</v>
      </c>
      <c r="M279" s="124">
        <v>0.12832740909090909</v>
      </c>
      <c r="N279" s="124"/>
      <c r="O279" s="124">
        <v>10741.89991388889</v>
      </c>
      <c r="P279" s="124">
        <v>7160.2197037037013</v>
      </c>
      <c r="Q279" s="124">
        <v>4.554389814814817</v>
      </c>
      <c r="R279" s="124">
        <v>1726.73845462963</v>
      </c>
    </row>
    <row r="280" spans="1:18" hidden="1" x14ac:dyDescent="0.35">
      <c r="A280" t="s">
        <v>81</v>
      </c>
      <c r="B280">
        <v>2</v>
      </c>
      <c r="C280" t="s">
        <v>45</v>
      </c>
      <c r="D280">
        <v>3</v>
      </c>
      <c r="E280" t="s">
        <v>325</v>
      </c>
      <c r="F280">
        <v>3259</v>
      </c>
      <c r="G280">
        <v>3311</v>
      </c>
      <c r="H280" s="118" t="str">
        <f t="shared" si="4"/>
        <v>R69</v>
      </c>
      <c r="I280" s="121" t="s">
        <v>168</v>
      </c>
      <c r="J280" s="124">
        <v>2.6301049180327869</v>
      </c>
      <c r="K280" s="124">
        <v>0.2198289180327869</v>
      </c>
      <c r="L280" s="124">
        <v>8.1743393442622964E-2</v>
      </c>
      <c r="M280" s="124">
        <v>0.13457701639344261</v>
      </c>
      <c r="N280" s="124"/>
      <c r="O280" s="124">
        <v>10915.155211764701</v>
      </c>
      <c r="P280" s="124">
        <v>7317.406635882352</v>
      </c>
      <c r="Q280" s="124">
        <v>3.530185294117647</v>
      </c>
      <c r="R280" s="124">
        <v>1445.6012282352931</v>
      </c>
    </row>
    <row r="281" spans="1:18" hidden="1" x14ac:dyDescent="0.35">
      <c r="A281" t="s">
        <v>81</v>
      </c>
      <c r="B281">
        <v>2</v>
      </c>
      <c r="C281" t="s">
        <v>45</v>
      </c>
      <c r="D281">
        <v>2</v>
      </c>
      <c r="E281" t="s">
        <v>325</v>
      </c>
      <c r="F281">
        <v>3259</v>
      </c>
      <c r="G281">
        <v>3311</v>
      </c>
      <c r="H281" s="118" t="str">
        <f t="shared" si="4"/>
        <v>R69</v>
      </c>
      <c r="I281" s="121" t="s">
        <v>168</v>
      </c>
      <c r="J281" s="124">
        <v>2.6301049180327869</v>
      </c>
      <c r="K281" s="124">
        <v>0.2198289180327869</v>
      </c>
      <c r="L281" s="124">
        <v>8.1743393442622964E-2</v>
      </c>
      <c r="M281" s="124">
        <v>0.13457701639344261</v>
      </c>
      <c r="N281" s="124"/>
      <c r="O281" s="124">
        <v>10915.155211764701</v>
      </c>
      <c r="P281" s="124">
        <v>7317.406635882352</v>
      </c>
      <c r="Q281" s="124">
        <v>3.530185294117647</v>
      </c>
      <c r="R281" s="124">
        <v>1445.6012282352931</v>
      </c>
    </row>
    <row r="282" spans="1:18" x14ac:dyDescent="0.35">
      <c r="A282" t="s">
        <v>81</v>
      </c>
      <c r="B282">
        <v>2</v>
      </c>
      <c r="C282" t="s">
        <v>45</v>
      </c>
      <c r="D282">
        <v>1</v>
      </c>
      <c r="E282" t="s">
        <v>325</v>
      </c>
      <c r="F282">
        <v>3259</v>
      </c>
      <c r="G282">
        <v>3311</v>
      </c>
      <c r="H282" s="118" t="str">
        <f t="shared" si="4"/>
        <v>R69</v>
      </c>
      <c r="I282" s="121" t="s">
        <v>168</v>
      </c>
      <c r="J282" s="124">
        <v>2.6301049180327869</v>
      </c>
      <c r="K282" s="124">
        <v>0.2198289180327869</v>
      </c>
      <c r="L282" s="124">
        <v>8.1743393442622964E-2</v>
      </c>
      <c r="M282" s="124">
        <v>0.13457701639344261</v>
      </c>
      <c r="N282" s="124"/>
      <c r="O282" s="124">
        <v>10915.155211764701</v>
      </c>
      <c r="P282" s="124">
        <v>7317.406635882352</v>
      </c>
      <c r="Q282" s="124">
        <v>3.530185294117647</v>
      </c>
      <c r="R282" s="124">
        <v>1445.6012282352931</v>
      </c>
    </row>
    <row r="283" spans="1:18" hidden="1" x14ac:dyDescent="0.35">
      <c r="A283" t="s">
        <v>81</v>
      </c>
      <c r="B283">
        <v>1</v>
      </c>
      <c r="C283" t="s">
        <v>45</v>
      </c>
      <c r="D283">
        <v>4</v>
      </c>
      <c r="E283" t="s">
        <v>326</v>
      </c>
      <c r="F283">
        <v>3332.4</v>
      </c>
      <c r="G283">
        <v>3389</v>
      </c>
      <c r="H283" s="118" t="str">
        <f t="shared" si="4"/>
        <v>R69</v>
      </c>
      <c r="I283" s="121" t="s">
        <v>168</v>
      </c>
      <c r="J283" s="124">
        <v>2.7137600000000002</v>
      </c>
      <c r="K283" s="124">
        <v>0.1798314</v>
      </c>
      <c r="L283" s="124">
        <v>4.6269200000000003E-2</v>
      </c>
      <c r="M283" s="124">
        <v>0.1180054</v>
      </c>
      <c r="N283" s="124"/>
      <c r="O283" s="124"/>
      <c r="P283" s="124"/>
      <c r="Q283" s="124"/>
      <c r="R283" s="124">
        <v>2045.1128383783771</v>
      </c>
    </row>
    <row r="284" spans="1:18" hidden="1" x14ac:dyDescent="0.35">
      <c r="A284" t="s">
        <v>81</v>
      </c>
      <c r="B284">
        <v>1</v>
      </c>
      <c r="C284" t="s">
        <v>45</v>
      </c>
      <c r="D284">
        <v>3</v>
      </c>
      <c r="E284" t="s">
        <v>326</v>
      </c>
      <c r="F284">
        <v>3332.4</v>
      </c>
      <c r="G284">
        <v>3389</v>
      </c>
      <c r="H284" s="118" t="str">
        <f t="shared" si="4"/>
        <v>R69</v>
      </c>
      <c r="I284" s="121" t="s">
        <v>168</v>
      </c>
      <c r="J284" s="124">
        <v>2.7137600000000002</v>
      </c>
      <c r="K284" s="124">
        <v>0.1798314</v>
      </c>
      <c r="L284" s="124">
        <v>4.6269200000000003E-2</v>
      </c>
      <c r="M284" s="124">
        <v>0.1180054</v>
      </c>
      <c r="N284" s="124"/>
      <c r="O284" s="124"/>
      <c r="P284" s="124"/>
      <c r="Q284" s="124"/>
      <c r="R284" s="124">
        <v>2045.1128383783771</v>
      </c>
    </row>
    <row r="285" spans="1:18" hidden="1" x14ac:dyDescent="0.35">
      <c r="A285" t="s">
        <v>81</v>
      </c>
      <c r="B285">
        <v>1</v>
      </c>
      <c r="C285" t="s">
        <v>45</v>
      </c>
      <c r="D285">
        <v>2</v>
      </c>
      <c r="E285" t="s">
        <v>326</v>
      </c>
      <c r="F285">
        <v>3332.4</v>
      </c>
      <c r="G285">
        <v>3389</v>
      </c>
      <c r="H285" s="118" t="str">
        <f t="shared" si="4"/>
        <v>R69</v>
      </c>
      <c r="I285" s="121" t="s">
        <v>168</v>
      </c>
      <c r="J285" s="124">
        <v>2.7137600000000002</v>
      </c>
      <c r="K285" s="124">
        <v>0.1798314</v>
      </c>
      <c r="L285" s="124">
        <v>4.6269200000000003E-2</v>
      </c>
      <c r="M285" s="124">
        <v>0.1180054</v>
      </c>
      <c r="N285" s="124"/>
      <c r="O285" s="124"/>
      <c r="P285" s="124"/>
      <c r="Q285" s="124"/>
      <c r="R285" s="124">
        <v>2045.1128383783771</v>
      </c>
    </row>
    <row r="286" spans="1:18" x14ac:dyDescent="0.35">
      <c r="A286" t="s">
        <v>81</v>
      </c>
      <c r="B286">
        <v>1</v>
      </c>
      <c r="C286" t="s">
        <v>45</v>
      </c>
      <c r="D286">
        <v>1</v>
      </c>
      <c r="E286" t="s">
        <v>326</v>
      </c>
      <c r="F286">
        <v>3332.4</v>
      </c>
      <c r="G286">
        <v>3389</v>
      </c>
      <c r="H286" s="118" t="str">
        <f t="shared" si="4"/>
        <v>R69</v>
      </c>
      <c r="I286" s="121" t="s">
        <v>168</v>
      </c>
      <c r="J286" s="124">
        <v>2.7137600000000002</v>
      </c>
      <c r="K286" s="124">
        <v>0.1798314</v>
      </c>
      <c r="L286" s="124">
        <v>4.6269200000000003E-2</v>
      </c>
      <c r="M286" s="124">
        <v>0.1180054</v>
      </c>
      <c r="N286" s="124"/>
      <c r="O286" s="124"/>
      <c r="P286" s="124"/>
      <c r="Q286" s="124"/>
      <c r="R286" s="124">
        <v>2045.1128383783771</v>
      </c>
    </row>
    <row r="287" spans="1:18" x14ac:dyDescent="0.35">
      <c r="A287" t="s">
        <v>82</v>
      </c>
      <c r="B287">
        <v>6</v>
      </c>
      <c r="C287" t="s">
        <v>46</v>
      </c>
      <c r="D287">
        <v>1</v>
      </c>
      <c r="E287" t="s">
        <v>327</v>
      </c>
      <c r="F287">
        <v>3194</v>
      </c>
      <c r="G287">
        <v>3260</v>
      </c>
      <c r="H287" s="118" t="str">
        <f t="shared" si="4"/>
        <v>R49</v>
      </c>
      <c r="I287" s="121" t="s">
        <v>169</v>
      </c>
      <c r="J287" s="124"/>
      <c r="K287" s="124"/>
      <c r="L287" s="124"/>
      <c r="M287" s="124"/>
      <c r="N287" s="124"/>
      <c r="O287" s="124"/>
      <c r="P287" s="124"/>
      <c r="Q287" s="124"/>
      <c r="R287" s="124"/>
    </row>
    <row r="288" spans="1:18" hidden="1" x14ac:dyDescent="0.35">
      <c r="A288" t="s">
        <v>82</v>
      </c>
      <c r="B288">
        <v>6</v>
      </c>
      <c r="C288" t="s">
        <v>46</v>
      </c>
      <c r="D288">
        <v>2</v>
      </c>
      <c r="E288" t="s">
        <v>327</v>
      </c>
      <c r="F288">
        <v>3194</v>
      </c>
      <c r="G288">
        <v>3260</v>
      </c>
      <c r="H288" s="118" t="str">
        <f t="shared" si="4"/>
        <v>R49</v>
      </c>
      <c r="I288" s="121" t="s">
        <v>169</v>
      </c>
      <c r="J288" s="124"/>
      <c r="K288" s="124"/>
      <c r="L288" s="124"/>
      <c r="M288" s="124"/>
      <c r="N288" s="124"/>
      <c r="O288" s="124"/>
      <c r="P288" s="124"/>
      <c r="Q288" s="124"/>
      <c r="R288" s="124"/>
    </row>
    <row r="289" spans="1:18" hidden="1" x14ac:dyDescent="0.35">
      <c r="A289" t="s">
        <v>82</v>
      </c>
      <c r="B289">
        <v>6</v>
      </c>
      <c r="C289" t="s">
        <v>46</v>
      </c>
      <c r="D289">
        <v>3</v>
      </c>
      <c r="E289" t="s">
        <v>327</v>
      </c>
      <c r="F289">
        <v>3194</v>
      </c>
      <c r="G289">
        <v>3260</v>
      </c>
      <c r="H289" s="118" t="str">
        <f t="shared" si="4"/>
        <v>R49</v>
      </c>
      <c r="I289" s="121" t="s">
        <v>169</v>
      </c>
      <c r="J289" s="124"/>
      <c r="K289" s="124"/>
      <c r="L289" s="124"/>
      <c r="M289" s="124"/>
      <c r="N289" s="124"/>
      <c r="O289" s="124"/>
      <c r="P289" s="124"/>
      <c r="Q289" s="124"/>
      <c r="R289" s="124"/>
    </row>
    <row r="290" spans="1:18" hidden="1" x14ac:dyDescent="0.35">
      <c r="A290" t="s">
        <v>82</v>
      </c>
      <c r="B290">
        <v>6</v>
      </c>
      <c r="C290" t="s">
        <v>46</v>
      </c>
      <c r="D290">
        <v>4</v>
      </c>
      <c r="E290" t="s">
        <v>327</v>
      </c>
      <c r="F290">
        <v>3194</v>
      </c>
      <c r="G290">
        <v>3260</v>
      </c>
      <c r="H290" s="118" t="str">
        <f t="shared" si="4"/>
        <v>R49</v>
      </c>
      <c r="I290" s="121" t="s">
        <v>169</v>
      </c>
      <c r="J290" s="124"/>
      <c r="K290" s="124"/>
      <c r="L290" s="124"/>
      <c r="M290" s="124"/>
      <c r="N290" s="124"/>
      <c r="O290" s="124"/>
      <c r="P290" s="124"/>
      <c r="Q290" s="124"/>
      <c r="R290" s="124"/>
    </row>
    <row r="291" spans="1:18" x14ac:dyDescent="0.35">
      <c r="A291" t="s">
        <v>82</v>
      </c>
      <c r="B291">
        <v>5</v>
      </c>
      <c r="C291" t="s">
        <v>46</v>
      </c>
      <c r="D291">
        <v>1</v>
      </c>
      <c r="E291" t="s">
        <v>328</v>
      </c>
      <c r="F291">
        <v>3290</v>
      </c>
      <c r="G291">
        <v>3350</v>
      </c>
      <c r="H291" s="118" t="str">
        <f t="shared" si="4"/>
        <v>R49</v>
      </c>
      <c r="I291" s="121" t="s">
        <v>169</v>
      </c>
      <c r="J291" s="124"/>
      <c r="K291" s="124">
        <v>0.17145079999999999</v>
      </c>
      <c r="L291" s="124">
        <v>6.3539999999999999E-2</v>
      </c>
      <c r="M291" s="124"/>
      <c r="N291" s="124">
        <v>0.49048000000000008</v>
      </c>
      <c r="O291" s="124">
        <v>10847.170925888329</v>
      </c>
      <c r="P291" s="124">
        <v>6940.9094055837531</v>
      </c>
      <c r="Q291" s="124">
        <v>5.962979695431474</v>
      </c>
      <c r="R291" s="124">
        <v>1860.794904060913</v>
      </c>
    </row>
    <row r="292" spans="1:18" hidden="1" x14ac:dyDescent="0.35">
      <c r="A292" t="s">
        <v>82</v>
      </c>
      <c r="B292">
        <v>5</v>
      </c>
      <c r="C292" t="s">
        <v>46</v>
      </c>
      <c r="D292">
        <v>2</v>
      </c>
      <c r="E292" t="s">
        <v>328</v>
      </c>
      <c r="F292">
        <v>3290</v>
      </c>
      <c r="G292">
        <v>3350</v>
      </c>
      <c r="H292" s="118" t="str">
        <f t="shared" si="4"/>
        <v>R49</v>
      </c>
      <c r="I292" s="121" t="s">
        <v>169</v>
      </c>
      <c r="J292" s="124"/>
      <c r="K292" s="124">
        <v>0.17145079999999999</v>
      </c>
      <c r="L292" s="124">
        <v>6.3539999999999999E-2</v>
      </c>
      <c r="M292" s="124"/>
      <c r="N292" s="124">
        <v>0.49048000000000008</v>
      </c>
      <c r="O292" s="124">
        <v>10847.170925888329</v>
      </c>
      <c r="P292" s="124">
        <v>6940.9094055837531</v>
      </c>
      <c r="Q292" s="124">
        <v>5.962979695431474</v>
      </c>
      <c r="R292" s="124">
        <v>1860.794904060913</v>
      </c>
    </row>
    <row r="293" spans="1:18" hidden="1" x14ac:dyDescent="0.35">
      <c r="A293" t="s">
        <v>82</v>
      </c>
      <c r="B293">
        <v>5</v>
      </c>
      <c r="C293" t="s">
        <v>46</v>
      </c>
      <c r="D293">
        <v>3</v>
      </c>
      <c r="E293" t="s">
        <v>328</v>
      </c>
      <c r="F293">
        <v>3290</v>
      </c>
      <c r="G293">
        <v>3350</v>
      </c>
      <c r="H293" s="118" t="str">
        <f t="shared" si="4"/>
        <v>R49</v>
      </c>
      <c r="I293" s="121" t="s">
        <v>169</v>
      </c>
      <c r="J293" s="124"/>
      <c r="K293" s="124">
        <v>0.17145079999999999</v>
      </c>
      <c r="L293" s="124">
        <v>6.3539999999999999E-2</v>
      </c>
      <c r="M293" s="124"/>
      <c r="N293" s="124">
        <v>0.49048000000000008</v>
      </c>
      <c r="O293" s="124">
        <v>10847.170925888329</v>
      </c>
      <c r="P293" s="124">
        <v>6940.9094055837531</v>
      </c>
      <c r="Q293" s="124">
        <v>5.962979695431474</v>
      </c>
      <c r="R293" s="124">
        <v>1860.794904060913</v>
      </c>
    </row>
    <row r="294" spans="1:18" hidden="1" x14ac:dyDescent="0.35">
      <c r="A294" t="s">
        <v>82</v>
      </c>
      <c r="B294">
        <v>5</v>
      </c>
      <c r="C294" t="s">
        <v>46</v>
      </c>
      <c r="D294">
        <v>4</v>
      </c>
      <c r="E294" t="s">
        <v>328</v>
      </c>
      <c r="F294">
        <v>3290</v>
      </c>
      <c r="G294">
        <v>3350</v>
      </c>
      <c r="H294" s="118" t="str">
        <f t="shared" si="4"/>
        <v>R49</v>
      </c>
      <c r="I294" s="121" t="s">
        <v>169</v>
      </c>
      <c r="J294" s="124"/>
      <c r="K294" s="124">
        <v>0.17145079999999999</v>
      </c>
      <c r="L294" s="124">
        <v>6.3539999999999999E-2</v>
      </c>
      <c r="M294" s="124"/>
      <c r="N294" s="124">
        <v>0.49048000000000008</v>
      </c>
      <c r="O294" s="124">
        <v>10847.170925888329</v>
      </c>
      <c r="P294" s="124">
        <v>6940.9094055837531</v>
      </c>
      <c r="Q294" s="124">
        <v>5.962979695431474</v>
      </c>
      <c r="R294" s="124">
        <v>1860.794904060913</v>
      </c>
    </row>
    <row r="295" spans="1:18" x14ac:dyDescent="0.35">
      <c r="A295" t="s">
        <v>82</v>
      </c>
      <c r="B295">
        <v>4</v>
      </c>
      <c r="C295" t="s">
        <v>72</v>
      </c>
      <c r="D295">
        <v>1</v>
      </c>
      <c r="E295" t="s">
        <v>329</v>
      </c>
      <c r="F295">
        <v>3350</v>
      </c>
      <c r="G295">
        <v>3405</v>
      </c>
      <c r="H295" s="118" t="str">
        <f t="shared" si="4"/>
        <v>R49</v>
      </c>
      <c r="I295" s="121" t="s">
        <v>169</v>
      </c>
      <c r="J295" s="124"/>
      <c r="K295" s="124">
        <v>0.2654145</v>
      </c>
      <c r="L295" s="124">
        <v>0.12275</v>
      </c>
      <c r="M295" s="124"/>
      <c r="N295" s="124">
        <v>0.38390000000000002</v>
      </c>
      <c r="O295" s="124">
        <v>11076.47109668508</v>
      </c>
      <c r="P295" s="124">
        <v>7052.3573707182268</v>
      </c>
      <c r="Q295" s="124">
        <v>6.8098928176795583</v>
      </c>
      <c r="R295" s="124">
        <v>1992.7148353591151</v>
      </c>
    </row>
    <row r="296" spans="1:18" hidden="1" x14ac:dyDescent="0.35">
      <c r="A296" t="s">
        <v>82</v>
      </c>
      <c r="B296">
        <v>4</v>
      </c>
      <c r="C296" t="s">
        <v>72</v>
      </c>
      <c r="D296">
        <v>2</v>
      </c>
      <c r="E296" t="s">
        <v>329</v>
      </c>
      <c r="F296">
        <v>3350</v>
      </c>
      <c r="G296">
        <v>3405</v>
      </c>
      <c r="H296" s="118" t="str">
        <f t="shared" si="4"/>
        <v>R49</v>
      </c>
      <c r="I296" s="121" t="s">
        <v>169</v>
      </c>
      <c r="J296" s="124"/>
      <c r="K296" s="124">
        <v>0.2654145</v>
      </c>
      <c r="L296" s="124">
        <v>0.12275</v>
      </c>
      <c r="M296" s="124"/>
      <c r="N296" s="124">
        <v>0.38390000000000002</v>
      </c>
      <c r="O296" s="124">
        <v>11076.47109668508</v>
      </c>
      <c r="P296" s="124">
        <v>7052.3573707182268</v>
      </c>
      <c r="Q296" s="124">
        <v>6.8098928176795583</v>
      </c>
      <c r="R296" s="124">
        <v>1992.7148353591151</v>
      </c>
    </row>
    <row r="297" spans="1:18" hidden="1" x14ac:dyDescent="0.35">
      <c r="A297" t="s">
        <v>82</v>
      </c>
      <c r="B297">
        <v>4</v>
      </c>
      <c r="C297" t="s">
        <v>72</v>
      </c>
      <c r="D297">
        <v>3</v>
      </c>
      <c r="E297" t="s">
        <v>329</v>
      </c>
      <c r="F297">
        <v>3350</v>
      </c>
      <c r="G297">
        <v>3405</v>
      </c>
      <c r="H297" s="118" t="str">
        <f t="shared" si="4"/>
        <v>R49</v>
      </c>
      <c r="I297" s="121" t="s">
        <v>169</v>
      </c>
      <c r="J297" s="124"/>
      <c r="K297" s="124">
        <v>0.2654145</v>
      </c>
      <c r="L297" s="124">
        <v>0.12275</v>
      </c>
      <c r="M297" s="124"/>
      <c r="N297" s="124">
        <v>0.38390000000000002</v>
      </c>
      <c r="O297" s="124">
        <v>11076.47109668508</v>
      </c>
      <c r="P297" s="124">
        <v>7052.3573707182268</v>
      </c>
      <c r="Q297" s="124">
        <v>6.8098928176795583</v>
      </c>
      <c r="R297" s="124">
        <v>1992.7148353591151</v>
      </c>
    </row>
    <row r="298" spans="1:18" x14ac:dyDescent="0.35">
      <c r="A298" t="s">
        <v>82</v>
      </c>
      <c r="B298">
        <v>3</v>
      </c>
      <c r="C298" t="s">
        <v>45</v>
      </c>
      <c r="D298">
        <v>1</v>
      </c>
      <c r="E298" t="s">
        <v>330</v>
      </c>
      <c r="F298">
        <v>3420</v>
      </c>
      <c r="G298">
        <v>3455</v>
      </c>
      <c r="H298" s="118" t="str">
        <f t="shared" si="4"/>
        <v>R49</v>
      </c>
      <c r="I298" s="121" t="s">
        <v>169</v>
      </c>
      <c r="J298" s="124"/>
      <c r="K298" s="124">
        <v>0.1104382</v>
      </c>
      <c r="L298" s="124">
        <v>6.9500000000000006E-2</v>
      </c>
      <c r="M298" s="124"/>
      <c r="N298" s="124">
        <v>0.63048000000000004</v>
      </c>
      <c r="O298" s="124">
        <v>11305.86128956522</v>
      </c>
      <c r="P298" s="124">
        <v>7379.7546904347846</v>
      </c>
      <c r="Q298" s="124">
        <v>5.6816843478260877</v>
      </c>
      <c r="R298" s="124">
        <v>2054.5903965217399</v>
      </c>
    </row>
    <row r="299" spans="1:18" hidden="1" x14ac:dyDescent="0.35">
      <c r="A299" t="s">
        <v>82</v>
      </c>
      <c r="B299">
        <v>3</v>
      </c>
      <c r="C299" t="s">
        <v>45</v>
      </c>
      <c r="D299">
        <v>2</v>
      </c>
      <c r="E299" t="s">
        <v>330</v>
      </c>
      <c r="F299">
        <v>3420</v>
      </c>
      <c r="G299">
        <v>3455</v>
      </c>
      <c r="H299" s="118" t="str">
        <f t="shared" si="4"/>
        <v>R49</v>
      </c>
      <c r="I299" s="121" t="s">
        <v>169</v>
      </c>
      <c r="J299" s="124"/>
      <c r="K299" s="124">
        <v>0.1104382</v>
      </c>
      <c r="L299" s="124">
        <v>6.9500000000000006E-2</v>
      </c>
      <c r="M299" s="124"/>
      <c r="N299" s="124">
        <v>0.63048000000000004</v>
      </c>
      <c r="O299" s="124">
        <v>11305.86128956522</v>
      </c>
      <c r="P299" s="124">
        <v>7379.7546904347846</v>
      </c>
      <c r="Q299" s="124">
        <v>5.6816843478260877</v>
      </c>
      <c r="R299" s="124">
        <v>2054.5903965217399</v>
      </c>
    </row>
    <row r="300" spans="1:18" hidden="1" x14ac:dyDescent="0.35">
      <c r="A300" t="s">
        <v>82</v>
      </c>
      <c r="B300">
        <v>3</v>
      </c>
      <c r="C300" t="s">
        <v>45</v>
      </c>
      <c r="D300">
        <v>3</v>
      </c>
      <c r="E300" t="s">
        <v>330</v>
      </c>
      <c r="F300">
        <v>3420</v>
      </c>
      <c r="G300">
        <v>3455</v>
      </c>
      <c r="H300" s="118" t="str">
        <f t="shared" si="4"/>
        <v>R49</v>
      </c>
      <c r="I300" s="121" t="s">
        <v>169</v>
      </c>
      <c r="J300" s="124"/>
      <c r="K300" s="124">
        <v>0.1104382</v>
      </c>
      <c r="L300" s="124">
        <v>6.9500000000000006E-2</v>
      </c>
      <c r="M300" s="124"/>
      <c r="N300" s="124">
        <v>0.63048000000000004</v>
      </c>
      <c r="O300" s="124">
        <v>11305.86128956522</v>
      </c>
      <c r="P300" s="124">
        <v>7379.7546904347846</v>
      </c>
      <c r="Q300" s="124">
        <v>5.6816843478260877</v>
      </c>
      <c r="R300" s="124">
        <v>2054.5903965217399</v>
      </c>
    </row>
    <row r="301" spans="1:18" x14ac:dyDescent="0.35">
      <c r="A301" t="s">
        <v>82</v>
      </c>
      <c r="B301">
        <v>2</v>
      </c>
      <c r="C301" t="s">
        <v>45</v>
      </c>
      <c r="D301">
        <v>1</v>
      </c>
      <c r="E301" t="s">
        <v>331</v>
      </c>
      <c r="F301">
        <v>3500</v>
      </c>
      <c r="G301">
        <v>3550</v>
      </c>
      <c r="H301" s="118" t="str">
        <f t="shared" si="4"/>
        <v>R49</v>
      </c>
      <c r="I301" s="121" t="s">
        <v>169</v>
      </c>
      <c r="J301" s="124"/>
      <c r="K301" s="124"/>
      <c r="L301" s="124"/>
      <c r="M301" s="124"/>
      <c r="N301" s="124"/>
      <c r="O301" s="124"/>
      <c r="P301" s="124"/>
      <c r="Q301" s="124"/>
      <c r="R301" s="124">
        <v>2010.4315266666661</v>
      </c>
    </row>
    <row r="302" spans="1:18" hidden="1" x14ac:dyDescent="0.35">
      <c r="A302" t="s">
        <v>82</v>
      </c>
      <c r="B302">
        <v>2</v>
      </c>
      <c r="C302" t="s">
        <v>45</v>
      </c>
      <c r="D302">
        <v>2</v>
      </c>
      <c r="E302" t="s">
        <v>331</v>
      </c>
      <c r="F302">
        <v>3500</v>
      </c>
      <c r="G302">
        <v>3550</v>
      </c>
      <c r="H302" s="118" t="str">
        <f t="shared" si="4"/>
        <v>R49</v>
      </c>
      <c r="I302" s="121" t="s">
        <v>169</v>
      </c>
      <c r="J302" s="124"/>
      <c r="K302" s="124"/>
      <c r="L302" s="124"/>
      <c r="M302" s="124"/>
      <c r="N302" s="124"/>
      <c r="O302" s="124"/>
      <c r="P302" s="124"/>
      <c r="Q302" s="124"/>
      <c r="R302" s="124">
        <v>2010.4315266666661</v>
      </c>
    </row>
    <row r="303" spans="1:18" hidden="1" x14ac:dyDescent="0.35">
      <c r="A303" t="s">
        <v>82</v>
      </c>
      <c r="B303">
        <v>2</v>
      </c>
      <c r="C303" t="s">
        <v>45</v>
      </c>
      <c r="D303">
        <v>3</v>
      </c>
      <c r="E303" t="s">
        <v>331</v>
      </c>
      <c r="F303">
        <v>3500</v>
      </c>
      <c r="G303">
        <v>3550</v>
      </c>
      <c r="H303" s="118" t="str">
        <f t="shared" si="4"/>
        <v>R49</v>
      </c>
      <c r="I303" s="121" t="s">
        <v>169</v>
      </c>
      <c r="J303" s="124"/>
      <c r="K303" s="124"/>
      <c r="L303" s="124"/>
      <c r="M303" s="124"/>
      <c r="N303" s="124"/>
      <c r="O303" s="124"/>
      <c r="P303" s="124"/>
      <c r="Q303" s="124"/>
      <c r="R303" s="124">
        <v>2010.4315266666661</v>
      </c>
    </row>
    <row r="304" spans="1:18" x14ac:dyDescent="0.35">
      <c r="A304" t="s">
        <v>82</v>
      </c>
      <c r="B304">
        <v>1</v>
      </c>
      <c r="C304" t="s">
        <v>45</v>
      </c>
      <c r="D304">
        <v>1</v>
      </c>
      <c r="E304" t="s">
        <v>332</v>
      </c>
      <c r="F304">
        <v>3570</v>
      </c>
      <c r="G304">
        <v>3610</v>
      </c>
      <c r="H304" s="118" t="str">
        <f t="shared" si="4"/>
        <v>R49</v>
      </c>
      <c r="I304" s="121" t="s">
        <v>169</v>
      </c>
      <c r="J304" s="124"/>
      <c r="K304" s="124">
        <v>0.237543</v>
      </c>
      <c r="L304" s="124">
        <v>9.4824999999999993E-2</v>
      </c>
      <c r="M304" s="124"/>
      <c r="N304" s="124">
        <v>0.40423750000000003</v>
      </c>
      <c r="O304" s="124">
        <v>11929.49530610687</v>
      </c>
      <c r="P304" s="124">
        <v>7469.9635694656508</v>
      </c>
      <c r="Q304" s="124">
        <v>6.7433061068702322</v>
      </c>
      <c r="R304" s="124">
        <v>1880.1339809160299</v>
      </c>
    </row>
    <row r="305" spans="1:18" hidden="1" x14ac:dyDescent="0.35">
      <c r="A305" t="s">
        <v>82</v>
      </c>
      <c r="B305">
        <v>1</v>
      </c>
      <c r="C305" t="s">
        <v>45</v>
      </c>
      <c r="D305">
        <v>2</v>
      </c>
      <c r="E305" t="s">
        <v>332</v>
      </c>
      <c r="F305">
        <v>3570</v>
      </c>
      <c r="G305">
        <v>3610</v>
      </c>
      <c r="H305" s="118" t="str">
        <f t="shared" si="4"/>
        <v>R49</v>
      </c>
      <c r="I305" s="121" t="s">
        <v>169</v>
      </c>
      <c r="J305" s="124"/>
      <c r="K305" s="124">
        <v>0.237543</v>
      </c>
      <c r="L305" s="124">
        <v>9.4824999999999993E-2</v>
      </c>
      <c r="M305" s="124"/>
      <c r="N305" s="124">
        <v>0.40423750000000003</v>
      </c>
      <c r="O305" s="124">
        <v>11929.49530610687</v>
      </c>
      <c r="P305" s="124">
        <v>7469.9635694656508</v>
      </c>
      <c r="Q305" s="124">
        <v>6.7433061068702322</v>
      </c>
      <c r="R305" s="124">
        <v>1880.1339809160299</v>
      </c>
    </row>
    <row r="306" spans="1:18" hidden="1" x14ac:dyDescent="0.35">
      <c r="A306" t="s">
        <v>82</v>
      </c>
      <c r="B306">
        <v>1</v>
      </c>
      <c r="C306" t="s">
        <v>45</v>
      </c>
      <c r="D306">
        <v>3</v>
      </c>
      <c r="E306" t="s">
        <v>332</v>
      </c>
      <c r="F306">
        <v>3570</v>
      </c>
      <c r="G306">
        <v>3610</v>
      </c>
      <c r="H306" s="118" t="str">
        <f t="shared" si="4"/>
        <v>R49</v>
      </c>
      <c r="I306" s="121" t="s">
        <v>169</v>
      </c>
      <c r="J306" s="124"/>
      <c r="K306" s="124">
        <v>0.237543</v>
      </c>
      <c r="L306" s="124">
        <v>9.4824999999999993E-2</v>
      </c>
      <c r="M306" s="124"/>
      <c r="N306" s="124">
        <v>0.40423750000000003</v>
      </c>
      <c r="O306" s="124">
        <v>11929.49530610687</v>
      </c>
      <c r="P306" s="124">
        <v>7469.9635694656508</v>
      </c>
      <c r="Q306" s="124">
        <v>6.7433061068702322</v>
      </c>
      <c r="R306" s="124">
        <v>1880.1339809160299</v>
      </c>
    </row>
    <row r="307" spans="1:18" hidden="1" x14ac:dyDescent="0.35">
      <c r="A307" t="s">
        <v>83</v>
      </c>
      <c r="B307">
        <v>7</v>
      </c>
      <c r="C307" t="s">
        <v>46</v>
      </c>
      <c r="D307">
        <v>3</v>
      </c>
      <c r="E307" t="s">
        <v>333</v>
      </c>
      <c r="F307">
        <v>2961</v>
      </c>
      <c r="G307">
        <v>3013</v>
      </c>
      <c r="H307" s="118" t="str">
        <f t="shared" si="4"/>
        <v>R68</v>
      </c>
      <c r="I307" s="121" t="s">
        <v>170</v>
      </c>
      <c r="J307" s="124">
        <v>2.4958813186813189</v>
      </c>
      <c r="K307" s="124">
        <v>1.105572527472527</v>
      </c>
      <c r="L307" s="124">
        <v>9.8251840659340686E-2</v>
      </c>
      <c r="M307" s="124">
        <v>0.1463457142857143</v>
      </c>
      <c r="N307" s="124"/>
      <c r="O307" s="124">
        <v>9812.5865099415187</v>
      </c>
      <c r="P307" s="124">
        <v>6551.9024391812909</v>
      </c>
      <c r="Q307" s="124">
        <v>2.4986093567251468</v>
      </c>
      <c r="R307" s="124">
        <v>1663.5387192982471</v>
      </c>
    </row>
    <row r="308" spans="1:18" hidden="1" x14ac:dyDescent="0.35">
      <c r="A308" t="s">
        <v>83</v>
      </c>
      <c r="B308">
        <v>7</v>
      </c>
      <c r="C308" t="s">
        <v>46</v>
      </c>
      <c r="D308">
        <v>2</v>
      </c>
      <c r="E308" t="s">
        <v>333</v>
      </c>
      <c r="F308">
        <v>2961</v>
      </c>
      <c r="G308">
        <v>3013</v>
      </c>
      <c r="H308" s="118" t="str">
        <f t="shared" si="4"/>
        <v>R68</v>
      </c>
      <c r="I308" s="121" t="s">
        <v>170</v>
      </c>
      <c r="J308" s="124">
        <v>2.4958813186813189</v>
      </c>
      <c r="K308" s="124">
        <v>1.105572527472527</v>
      </c>
      <c r="L308" s="124">
        <v>9.8251840659340686E-2</v>
      </c>
      <c r="M308" s="124">
        <v>0.1463457142857143</v>
      </c>
      <c r="N308" s="124"/>
      <c r="O308" s="124">
        <v>9812.5865099415187</v>
      </c>
      <c r="P308" s="124">
        <v>6551.9024391812909</v>
      </c>
      <c r="Q308" s="124">
        <v>2.4986093567251468</v>
      </c>
      <c r="R308" s="124">
        <v>1663.5387192982471</v>
      </c>
    </row>
    <row r="309" spans="1:18" x14ac:dyDescent="0.35">
      <c r="A309" t="s">
        <v>83</v>
      </c>
      <c r="B309">
        <v>7</v>
      </c>
      <c r="C309" t="s">
        <v>46</v>
      </c>
      <c r="D309">
        <v>1</v>
      </c>
      <c r="E309" t="s">
        <v>333</v>
      </c>
      <c r="F309">
        <v>2961</v>
      </c>
      <c r="G309">
        <v>3013</v>
      </c>
      <c r="H309" s="118" t="str">
        <f t="shared" si="4"/>
        <v>R68</v>
      </c>
      <c r="I309" s="121" t="s">
        <v>170</v>
      </c>
      <c r="J309" s="124">
        <v>2.4958813186813189</v>
      </c>
      <c r="K309" s="124">
        <v>1.105572527472527</v>
      </c>
      <c r="L309" s="124">
        <v>9.8251840659340686E-2</v>
      </c>
      <c r="M309" s="124">
        <v>0.1463457142857143</v>
      </c>
      <c r="N309" s="124"/>
      <c r="O309" s="124">
        <v>9812.5865099415187</v>
      </c>
      <c r="P309" s="124">
        <v>6551.9024391812909</v>
      </c>
      <c r="Q309" s="124">
        <v>2.4986093567251468</v>
      </c>
      <c r="R309" s="124">
        <v>1663.5387192982471</v>
      </c>
    </row>
    <row r="310" spans="1:18" hidden="1" x14ac:dyDescent="0.35">
      <c r="A310" t="s">
        <v>83</v>
      </c>
      <c r="B310">
        <v>6</v>
      </c>
      <c r="C310" t="s">
        <v>72</v>
      </c>
      <c r="D310">
        <v>2</v>
      </c>
      <c r="E310" t="s">
        <v>334</v>
      </c>
      <c r="F310">
        <v>3030</v>
      </c>
      <c r="G310">
        <v>3071</v>
      </c>
      <c r="H310" s="118" t="str">
        <f t="shared" si="4"/>
        <v>R68</v>
      </c>
      <c r="I310" s="121" t="s">
        <v>170</v>
      </c>
      <c r="J310" s="124">
        <v>2.5179230769230769</v>
      </c>
      <c r="K310" s="124">
        <v>0.25879999999999997</v>
      </c>
      <c r="L310" s="124">
        <v>9.2302469230769235E-2</v>
      </c>
      <c r="M310" s="124">
        <v>0.13591984615384611</v>
      </c>
      <c r="N310" s="124"/>
      <c r="O310" s="124">
        <v>10052.88747851852</v>
      </c>
      <c r="P310" s="124">
        <v>6827.9903296296307</v>
      </c>
      <c r="Q310" s="124">
        <v>2.702908888888889</v>
      </c>
      <c r="R310" s="124">
        <v>2278.6683525925919</v>
      </c>
    </row>
    <row r="311" spans="1:18" x14ac:dyDescent="0.35">
      <c r="A311" t="s">
        <v>83</v>
      </c>
      <c r="B311">
        <v>6</v>
      </c>
      <c r="C311" t="s">
        <v>72</v>
      </c>
      <c r="D311">
        <v>1</v>
      </c>
      <c r="E311" t="s">
        <v>334</v>
      </c>
      <c r="F311">
        <v>3030</v>
      </c>
      <c r="G311">
        <v>3071</v>
      </c>
      <c r="H311" s="118" t="str">
        <f t="shared" si="4"/>
        <v>R68</v>
      </c>
      <c r="I311" s="121" t="s">
        <v>170</v>
      </c>
      <c r="J311" s="124">
        <v>2.5179230769230769</v>
      </c>
      <c r="K311" s="124">
        <v>0.25879999999999997</v>
      </c>
      <c r="L311" s="124">
        <v>9.2302469230769235E-2</v>
      </c>
      <c r="M311" s="124">
        <v>0.13591984615384611</v>
      </c>
      <c r="N311" s="124"/>
      <c r="O311" s="124">
        <v>10052.88747851852</v>
      </c>
      <c r="P311" s="124">
        <v>6827.9903296296307</v>
      </c>
      <c r="Q311" s="124">
        <v>2.702908888888889</v>
      </c>
      <c r="R311" s="124">
        <v>2278.6683525925919</v>
      </c>
    </row>
    <row r="312" spans="1:18" hidden="1" x14ac:dyDescent="0.35">
      <c r="A312" t="s">
        <v>83</v>
      </c>
      <c r="B312">
        <v>5</v>
      </c>
      <c r="C312" t="s">
        <v>45</v>
      </c>
      <c r="D312">
        <v>2</v>
      </c>
      <c r="E312" t="s">
        <v>335</v>
      </c>
      <c r="F312">
        <v>3150</v>
      </c>
      <c r="G312">
        <v>3200</v>
      </c>
      <c r="H312" s="118" t="str">
        <f t="shared" si="4"/>
        <v>R68</v>
      </c>
      <c r="I312" s="121" t="s">
        <v>170</v>
      </c>
      <c r="J312" s="124">
        <v>2.651329090909091</v>
      </c>
      <c r="K312" s="124">
        <v>0.2030454545454545</v>
      </c>
      <c r="L312" s="124">
        <v>7.1120154545454548E-2</v>
      </c>
      <c r="M312" s="124">
        <v>0.1267401454545454</v>
      </c>
      <c r="N312" s="124"/>
      <c r="O312" s="124">
        <v>10549.30783902439</v>
      </c>
      <c r="P312" s="124">
        <v>6943.8644250000007</v>
      </c>
      <c r="Q312" s="124">
        <v>4.3006439024390257</v>
      </c>
      <c r="R312" s="124">
        <v>2037.103065853659</v>
      </c>
    </row>
    <row r="313" spans="1:18" x14ac:dyDescent="0.35">
      <c r="A313" t="s">
        <v>83</v>
      </c>
      <c r="B313">
        <v>5</v>
      </c>
      <c r="C313" t="s">
        <v>45</v>
      </c>
      <c r="D313">
        <v>1</v>
      </c>
      <c r="E313" t="s">
        <v>335</v>
      </c>
      <c r="F313">
        <v>3150</v>
      </c>
      <c r="G313">
        <v>3200</v>
      </c>
      <c r="H313" s="118" t="str">
        <f t="shared" si="4"/>
        <v>R68</v>
      </c>
      <c r="I313" s="121" t="s">
        <v>170</v>
      </c>
      <c r="J313" s="124">
        <v>2.651329090909091</v>
      </c>
      <c r="K313" s="124">
        <v>0.2030454545454545</v>
      </c>
      <c r="L313" s="124">
        <v>7.1120154545454548E-2</v>
      </c>
      <c r="M313" s="124">
        <v>0.1267401454545454</v>
      </c>
      <c r="N313" s="124"/>
      <c r="O313" s="124">
        <v>10549.30783902439</v>
      </c>
      <c r="P313" s="124">
        <v>6943.8644250000007</v>
      </c>
      <c r="Q313" s="124">
        <v>4.3006439024390257</v>
      </c>
      <c r="R313" s="124">
        <v>2037.103065853659</v>
      </c>
    </row>
    <row r="314" spans="1:18" hidden="1" x14ac:dyDescent="0.35">
      <c r="A314" t="s">
        <v>83</v>
      </c>
      <c r="B314">
        <v>4</v>
      </c>
      <c r="C314" t="s">
        <v>45</v>
      </c>
      <c r="D314">
        <v>4</v>
      </c>
      <c r="E314" t="s">
        <v>336</v>
      </c>
      <c r="F314">
        <v>3211</v>
      </c>
      <c r="G314">
        <v>3267</v>
      </c>
      <c r="H314" s="118" t="str">
        <f t="shared" si="4"/>
        <v>R68</v>
      </c>
      <c r="I314" s="121" t="s">
        <v>170</v>
      </c>
      <c r="J314" s="124">
        <v>2.7542491803278701</v>
      </c>
      <c r="K314" s="124">
        <v>0.1967918032786885</v>
      </c>
      <c r="L314" s="124">
        <v>6.1426762295081962E-2</v>
      </c>
      <c r="M314" s="124">
        <v>0.12452778688524591</v>
      </c>
      <c r="N314" s="124"/>
      <c r="O314" s="124">
        <v>10803.91673423913</v>
      </c>
      <c r="P314" s="124">
        <v>7047.5893548913073</v>
      </c>
      <c r="Q314" s="124">
        <v>4.5130010869565211</v>
      </c>
      <c r="R314" s="124">
        <v>1858.346051086957</v>
      </c>
    </row>
    <row r="315" spans="1:18" hidden="1" x14ac:dyDescent="0.35">
      <c r="A315" t="s">
        <v>83</v>
      </c>
      <c r="B315">
        <v>4</v>
      </c>
      <c r="C315" t="s">
        <v>45</v>
      </c>
      <c r="D315">
        <v>3</v>
      </c>
      <c r="E315" t="s">
        <v>336</v>
      </c>
      <c r="F315">
        <v>3211</v>
      </c>
      <c r="G315">
        <v>3267</v>
      </c>
      <c r="H315" s="118" t="str">
        <f t="shared" si="4"/>
        <v>R68</v>
      </c>
      <c r="I315" s="121" t="s">
        <v>170</v>
      </c>
      <c r="J315" s="124">
        <v>2.7542491803278701</v>
      </c>
      <c r="K315" s="124">
        <v>0.1967918032786885</v>
      </c>
      <c r="L315" s="124">
        <v>6.1426762295081962E-2</v>
      </c>
      <c r="M315" s="124">
        <v>0.12452778688524591</v>
      </c>
      <c r="N315" s="124"/>
      <c r="O315" s="124">
        <v>10803.91673423913</v>
      </c>
      <c r="P315" s="124">
        <v>7047.5893548913073</v>
      </c>
      <c r="Q315" s="124">
        <v>4.5130010869565211</v>
      </c>
      <c r="R315" s="124">
        <v>1858.346051086957</v>
      </c>
    </row>
    <row r="316" spans="1:18" hidden="1" x14ac:dyDescent="0.35">
      <c r="A316" t="s">
        <v>83</v>
      </c>
      <c r="B316">
        <v>4</v>
      </c>
      <c r="C316" t="s">
        <v>45</v>
      </c>
      <c r="D316">
        <v>2</v>
      </c>
      <c r="E316" t="s">
        <v>336</v>
      </c>
      <c r="F316">
        <v>3211</v>
      </c>
      <c r="G316">
        <v>3267</v>
      </c>
      <c r="H316" s="118" t="str">
        <f t="shared" si="4"/>
        <v>R68</v>
      </c>
      <c r="I316" s="121" t="s">
        <v>170</v>
      </c>
      <c r="J316" s="124">
        <v>2.7542491803278701</v>
      </c>
      <c r="K316" s="124">
        <v>0.1967918032786885</v>
      </c>
      <c r="L316" s="124">
        <v>6.1426762295081962E-2</v>
      </c>
      <c r="M316" s="124">
        <v>0.12452778688524591</v>
      </c>
      <c r="N316" s="124"/>
      <c r="O316" s="124">
        <v>10803.91673423913</v>
      </c>
      <c r="P316" s="124">
        <v>7047.5893548913073</v>
      </c>
      <c r="Q316" s="124">
        <v>4.5130010869565211</v>
      </c>
      <c r="R316" s="124">
        <v>1858.346051086957</v>
      </c>
    </row>
    <row r="317" spans="1:18" x14ac:dyDescent="0.35">
      <c r="A317" t="s">
        <v>83</v>
      </c>
      <c r="B317">
        <v>4</v>
      </c>
      <c r="C317" t="s">
        <v>45</v>
      </c>
      <c r="D317">
        <v>1</v>
      </c>
      <c r="E317" t="s">
        <v>336</v>
      </c>
      <c r="F317">
        <v>3211</v>
      </c>
      <c r="G317">
        <v>3267</v>
      </c>
      <c r="H317" s="118" t="str">
        <f t="shared" si="4"/>
        <v>R68</v>
      </c>
      <c r="I317" s="121" t="s">
        <v>170</v>
      </c>
      <c r="J317" s="124">
        <v>2.7542491803278701</v>
      </c>
      <c r="K317" s="124">
        <v>0.1967918032786885</v>
      </c>
      <c r="L317" s="124">
        <v>6.1426762295081962E-2</v>
      </c>
      <c r="M317" s="124">
        <v>0.12452778688524591</v>
      </c>
      <c r="N317" s="124"/>
      <c r="O317" s="124">
        <v>10803.91673423913</v>
      </c>
      <c r="P317" s="124">
        <v>7047.5893548913073</v>
      </c>
      <c r="Q317" s="124">
        <v>4.5130010869565211</v>
      </c>
      <c r="R317" s="124">
        <v>1858.346051086957</v>
      </c>
    </row>
    <row r="318" spans="1:18" hidden="1" x14ac:dyDescent="0.35">
      <c r="A318" t="s">
        <v>83</v>
      </c>
      <c r="B318">
        <v>3</v>
      </c>
      <c r="C318" t="s">
        <v>44</v>
      </c>
      <c r="D318">
        <v>4</v>
      </c>
      <c r="E318" t="s">
        <v>337</v>
      </c>
      <c r="F318">
        <v>3279</v>
      </c>
      <c r="G318">
        <v>3356</v>
      </c>
      <c r="H318" s="118" t="str">
        <f t="shared" si="4"/>
        <v>R68</v>
      </c>
      <c r="I318" s="121" t="s">
        <v>170</v>
      </c>
      <c r="J318" s="124">
        <v>2.4410461538461541</v>
      </c>
      <c r="K318" s="124">
        <v>0.1341230769230769</v>
      </c>
      <c r="L318" s="124">
        <v>6.3456938461538451E-2</v>
      </c>
      <c r="M318" s="124">
        <v>9.263913846153847E-2</v>
      </c>
      <c r="N318" s="124"/>
      <c r="O318" s="124">
        <v>11122.797139920949</v>
      </c>
      <c r="P318" s="124">
        <v>7071.5684964426891</v>
      </c>
      <c r="Q318" s="124">
        <v>4.4649256916996016</v>
      </c>
      <c r="R318" s="124">
        <v>2126.875248221344</v>
      </c>
    </row>
    <row r="319" spans="1:18" hidden="1" x14ac:dyDescent="0.35">
      <c r="A319" t="s">
        <v>83</v>
      </c>
      <c r="B319">
        <v>3</v>
      </c>
      <c r="C319" t="s">
        <v>44</v>
      </c>
      <c r="D319">
        <v>3</v>
      </c>
      <c r="E319" t="s">
        <v>337</v>
      </c>
      <c r="F319">
        <v>3279</v>
      </c>
      <c r="G319">
        <v>3356</v>
      </c>
      <c r="H319" s="118" t="str">
        <f t="shared" si="4"/>
        <v>R68</v>
      </c>
      <c r="I319" s="121" t="s">
        <v>170</v>
      </c>
      <c r="J319" s="124">
        <v>2.4410461538461541</v>
      </c>
      <c r="K319" s="124">
        <v>0.1341230769230769</v>
      </c>
      <c r="L319" s="124">
        <v>6.3456938461538451E-2</v>
      </c>
      <c r="M319" s="124">
        <v>9.263913846153847E-2</v>
      </c>
      <c r="N319" s="124"/>
      <c r="O319" s="124">
        <v>11122.797139920949</v>
      </c>
      <c r="P319" s="124">
        <v>7071.5684964426891</v>
      </c>
      <c r="Q319" s="124">
        <v>4.4649256916996016</v>
      </c>
      <c r="R319" s="124">
        <v>2126.875248221344</v>
      </c>
    </row>
    <row r="320" spans="1:18" hidden="1" x14ac:dyDescent="0.35">
      <c r="A320" t="s">
        <v>83</v>
      </c>
      <c r="B320">
        <v>3</v>
      </c>
      <c r="C320" t="s">
        <v>44</v>
      </c>
      <c r="D320">
        <v>2</v>
      </c>
      <c r="E320" t="s">
        <v>337</v>
      </c>
      <c r="F320">
        <v>3279</v>
      </c>
      <c r="G320">
        <v>3356</v>
      </c>
      <c r="H320" s="118" t="str">
        <f t="shared" si="4"/>
        <v>R68</v>
      </c>
      <c r="I320" s="121" t="s">
        <v>170</v>
      </c>
      <c r="J320" s="124">
        <v>2.4410461538461541</v>
      </c>
      <c r="K320" s="124">
        <v>0.1341230769230769</v>
      </c>
      <c r="L320" s="124">
        <v>6.3456938461538451E-2</v>
      </c>
      <c r="M320" s="124">
        <v>9.263913846153847E-2</v>
      </c>
      <c r="N320" s="124"/>
      <c r="O320" s="124">
        <v>11122.797139920949</v>
      </c>
      <c r="P320" s="124">
        <v>7071.5684964426891</v>
      </c>
      <c r="Q320" s="124">
        <v>4.4649256916996016</v>
      </c>
      <c r="R320" s="124">
        <v>2126.875248221344</v>
      </c>
    </row>
    <row r="321" spans="1:18" x14ac:dyDescent="0.35">
      <c r="A321" t="s">
        <v>83</v>
      </c>
      <c r="B321">
        <v>3</v>
      </c>
      <c r="C321" t="s">
        <v>44</v>
      </c>
      <c r="D321">
        <v>1</v>
      </c>
      <c r="E321" t="s">
        <v>337</v>
      </c>
      <c r="F321">
        <v>3279</v>
      </c>
      <c r="G321">
        <v>3356</v>
      </c>
      <c r="H321" s="118" t="str">
        <f t="shared" si="4"/>
        <v>R68</v>
      </c>
      <c r="I321" s="121" t="s">
        <v>170</v>
      </c>
      <c r="J321" s="124">
        <v>2.4410461538461541</v>
      </c>
      <c r="K321" s="124">
        <v>0.1341230769230769</v>
      </c>
      <c r="L321" s="124">
        <v>6.3456938461538451E-2</v>
      </c>
      <c r="M321" s="124">
        <v>9.263913846153847E-2</v>
      </c>
      <c r="N321" s="124"/>
      <c r="O321" s="124">
        <v>11122.797139920949</v>
      </c>
      <c r="P321" s="124">
        <v>7071.5684964426891</v>
      </c>
      <c r="Q321" s="124">
        <v>4.4649256916996016</v>
      </c>
      <c r="R321" s="124">
        <v>2126.875248221344</v>
      </c>
    </row>
    <row r="322" spans="1:18" hidden="1" x14ac:dyDescent="0.35">
      <c r="A322" t="s">
        <v>83</v>
      </c>
      <c r="B322">
        <v>2</v>
      </c>
      <c r="C322" t="s">
        <v>44</v>
      </c>
      <c r="D322">
        <v>2</v>
      </c>
      <c r="E322" t="s">
        <v>338</v>
      </c>
      <c r="F322">
        <v>3485</v>
      </c>
      <c r="G322">
        <v>3522</v>
      </c>
      <c r="H322" s="118" t="str">
        <f t="shared" si="4"/>
        <v>R68</v>
      </c>
      <c r="I322" s="121" t="s">
        <v>170</v>
      </c>
      <c r="J322" s="124">
        <v>2.580725000000001</v>
      </c>
      <c r="K322" s="124">
        <v>0.14144166666666669</v>
      </c>
      <c r="L322" s="124">
        <v>5.2035800000000007E-2</v>
      </c>
      <c r="M322" s="124">
        <v>9.6192E-2</v>
      </c>
      <c r="N322" s="124"/>
      <c r="O322" s="124">
        <v>11866.426612295079</v>
      </c>
      <c r="P322" s="124">
        <v>7505.7808377049168</v>
      </c>
      <c r="Q322" s="124">
        <v>5.3919680327868811</v>
      </c>
      <c r="R322" s="124">
        <v>2351.3520581967209</v>
      </c>
    </row>
    <row r="323" spans="1:18" x14ac:dyDescent="0.35">
      <c r="A323" t="s">
        <v>83</v>
      </c>
      <c r="B323">
        <v>2</v>
      </c>
      <c r="C323" t="s">
        <v>44</v>
      </c>
      <c r="D323">
        <v>1</v>
      </c>
      <c r="E323" t="s">
        <v>338</v>
      </c>
      <c r="F323">
        <v>3485</v>
      </c>
      <c r="G323">
        <v>3522</v>
      </c>
      <c r="H323" s="118" t="str">
        <f t="shared" ref="H323:H386" si="5">CONCATENATE("R",RIGHT(A323,2))</f>
        <v>R68</v>
      </c>
      <c r="I323" s="121" t="s">
        <v>170</v>
      </c>
      <c r="J323" s="124">
        <v>2.580725000000001</v>
      </c>
      <c r="K323" s="124">
        <v>0.14144166666666669</v>
      </c>
      <c r="L323" s="124">
        <v>5.2035800000000007E-2</v>
      </c>
      <c r="M323" s="124">
        <v>9.6192E-2</v>
      </c>
      <c r="N323" s="124"/>
      <c r="O323" s="124">
        <v>11866.426612295079</v>
      </c>
      <c r="P323" s="124">
        <v>7505.7808377049168</v>
      </c>
      <c r="Q323" s="124">
        <v>5.3919680327868811</v>
      </c>
      <c r="R323" s="124">
        <v>2351.3520581967209</v>
      </c>
    </row>
    <row r="324" spans="1:18" hidden="1" x14ac:dyDescent="0.35">
      <c r="A324" t="s">
        <v>83</v>
      </c>
      <c r="B324">
        <v>1</v>
      </c>
      <c r="C324" t="s">
        <v>44</v>
      </c>
      <c r="D324">
        <v>2</v>
      </c>
      <c r="E324" t="s">
        <v>339</v>
      </c>
      <c r="F324">
        <v>3542</v>
      </c>
      <c r="G324">
        <v>3574</v>
      </c>
      <c r="H324" s="118" t="str">
        <f t="shared" si="5"/>
        <v>R68</v>
      </c>
      <c r="I324" s="121" t="s">
        <v>170</v>
      </c>
      <c r="J324" s="124">
        <v>2.7176312500000002</v>
      </c>
      <c r="K324" s="124">
        <v>0.101221875</v>
      </c>
      <c r="L324" s="124">
        <v>4.2008384374999992E-2</v>
      </c>
      <c r="M324" s="124">
        <v>8.2671125000000012E-2</v>
      </c>
      <c r="N324" s="124"/>
      <c r="O324" s="124">
        <v>12092.04256666666</v>
      </c>
      <c r="P324" s="124">
        <v>7504.2020561904737</v>
      </c>
      <c r="Q324" s="124">
        <v>5.1936047619047594</v>
      </c>
      <c r="R324" s="124">
        <v>2084.7325599999999</v>
      </c>
    </row>
    <row r="325" spans="1:18" x14ac:dyDescent="0.35">
      <c r="A325" t="s">
        <v>83</v>
      </c>
      <c r="B325">
        <v>1</v>
      </c>
      <c r="C325" t="s">
        <v>44</v>
      </c>
      <c r="D325">
        <v>1</v>
      </c>
      <c r="E325" t="s">
        <v>339</v>
      </c>
      <c r="F325">
        <v>3542</v>
      </c>
      <c r="G325">
        <v>3574</v>
      </c>
      <c r="H325" s="118" t="str">
        <f t="shared" si="5"/>
        <v>R68</v>
      </c>
      <c r="I325" s="121" t="s">
        <v>170</v>
      </c>
      <c r="J325" s="124">
        <v>2.7176312500000002</v>
      </c>
      <c r="K325" s="124">
        <v>0.101221875</v>
      </c>
      <c r="L325" s="124">
        <v>4.2008384374999992E-2</v>
      </c>
      <c r="M325" s="124">
        <v>8.2671125000000012E-2</v>
      </c>
      <c r="N325" s="124"/>
      <c r="O325" s="124">
        <v>12092.04256666666</v>
      </c>
      <c r="P325" s="124">
        <v>7504.2020561904737</v>
      </c>
      <c r="Q325" s="124">
        <v>5.1936047619047594</v>
      </c>
      <c r="R325" s="124">
        <v>2084.7325599999999</v>
      </c>
    </row>
    <row r="326" spans="1:18" hidden="1" x14ac:dyDescent="0.35">
      <c r="A326" t="s">
        <v>84</v>
      </c>
      <c r="B326">
        <v>7</v>
      </c>
      <c r="C326" t="s">
        <v>46</v>
      </c>
      <c r="D326">
        <v>3</v>
      </c>
      <c r="E326" t="s">
        <v>340</v>
      </c>
      <c r="F326">
        <v>2998</v>
      </c>
      <c r="G326">
        <v>3028</v>
      </c>
      <c r="H326" s="118" t="str">
        <f t="shared" si="5"/>
        <v>R70</v>
      </c>
      <c r="I326" s="121" t="s">
        <v>171</v>
      </c>
      <c r="J326" s="124">
        <v>2.5875499999999998</v>
      </c>
      <c r="K326" s="124">
        <v>0.1103111666666667</v>
      </c>
      <c r="L326" s="124">
        <v>4.1773983333333327E-2</v>
      </c>
      <c r="M326" s="124">
        <v>8.3936333333333335E-2</v>
      </c>
      <c r="N326" s="124">
        <v>0.62478333333333336</v>
      </c>
      <c r="O326" s="124">
        <v>10158.6069939394</v>
      </c>
      <c r="P326" s="124">
        <v>6867.9763616161581</v>
      </c>
      <c r="Q326" s="124">
        <v>2.5521060606060608</v>
      </c>
      <c r="R326" s="124">
        <v>2081.2765636363629</v>
      </c>
    </row>
    <row r="327" spans="1:18" hidden="1" x14ac:dyDescent="0.35">
      <c r="A327" t="s">
        <v>84</v>
      </c>
      <c r="B327">
        <v>7</v>
      </c>
      <c r="C327" t="s">
        <v>46</v>
      </c>
      <c r="D327">
        <v>2</v>
      </c>
      <c r="E327" t="s">
        <v>340</v>
      </c>
      <c r="F327">
        <v>2998</v>
      </c>
      <c r="G327">
        <v>3028</v>
      </c>
      <c r="H327" s="118" t="str">
        <f t="shared" si="5"/>
        <v>R70</v>
      </c>
      <c r="I327" s="121" t="s">
        <v>171</v>
      </c>
      <c r="J327" s="124">
        <v>2.5875499999999998</v>
      </c>
      <c r="K327" s="124">
        <v>0.1103111666666667</v>
      </c>
      <c r="L327" s="124">
        <v>4.1773983333333327E-2</v>
      </c>
      <c r="M327" s="124">
        <v>8.3936333333333335E-2</v>
      </c>
      <c r="N327" s="124">
        <v>0.62478333333333336</v>
      </c>
      <c r="O327" s="124">
        <v>10158.6069939394</v>
      </c>
      <c r="P327" s="124">
        <v>6867.9763616161581</v>
      </c>
      <c r="Q327" s="124">
        <v>2.5521060606060608</v>
      </c>
      <c r="R327" s="124">
        <v>2081.2765636363629</v>
      </c>
    </row>
    <row r="328" spans="1:18" x14ac:dyDescent="0.35">
      <c r="A328" t="s">
        <v>84</v>
      </c>
      <c r="B328">
        <v>7</v>
      </c>
      <c r="C328" t="s">
        <v>46</v>
      </c>
      <c r="D328">
        <v>1</v>
      </c>
      <c r="E328" t="s">
        <v>340</v>
      </c>
      <c r="F328">
        <v>2998</v>
      </c>
      <c r="G328">
        <v>3028</v>
      </c>
      <c r="H328" s="118" t="str">
        <f t="shared" si="5"/>
        <v>R70</v>
      </c>
      <c r="I328" s="121" t="s">
        <v>171</v>
      </c>
      <c r="J328" s="124">
        <v>2.5875499999999998</v>
      </c>
      <c r="K328" s="124">
        <v>0.1103111666666667</v>
      </c>
      <c r="L328" s="124">
        <v>4.1773983333333327E-2</v>
      </c>
      <c r="M328" s="124">
        <v>8.3936333333333335E-2</v>
      </c>
      <c r="N328" s="124">
        <v>0.62478333333333336</v>
      </c>
      <c r="O328" s="124">
        <v>10158.6069939394</v>
      </c>
      <c r="P328" s="124">
        <v>6867.9763616161581</v>
      </c>
      <c r="Q328" s="124">
        <v>2.5521060606060608</v>
      </c>
      <c r="R328" s="124">
        <v>2081.2765636363629</v>
      </c>
    </row>
    <row r="329" spans="1:18" hidden="1" x14ac:dyDescent="0.35">
      <c r="A329" t="s">
        <v>84</v>
      </c>
      <c r="B329">
        <v>6</v>
      </c>
      <c r="C329" t="s">
        <v>46</v>
      </c>
      <c r="D329">
        <v>3</v>
      </c>
      <c r="E329" t="s">
        <v>341</v>
      </c>
      <c r="F329">
        <v>3034</v>
      </c>
      <c r="G329">
        <v>3064</v>
      </c>
      <c r="H329" s="118" t="str">
        <f t="shared" si="5"/>
        <v>R70</v>
      </c>
      <c r="I329" s="121" t="s">
        <v>171</v>
      </c>
      <c r="J329" s="124">
        <v>2.4453666666666658</v>
      </c>
      <c r="K329" s="124">
        <v>0.20572799999999999</v>
      </c>
      <c r="L329" s="124">
        <v>0.10389965</v>
      </c>
      <c r="M329" s="124">
        <v>0.1293468333333333</v>
      </c>
      <c r="N329" s="124">
        <v>0.44298333333333328</v>
      </c>
      <c r="O329" s="124">
        <v>10302.68296020408</v>
      </c>
      <c r="P329" s="124">
        <v>6896.7290377550999</v>
      </c>
      <c r="Q329" s="124">
        <v>2.7924214285714282</v>
      </c>
      <c r="R329" s="124">
        <v>1964.2385214285709</v>
      </c>
    </row>
    <row r="330" spans="1:18" hidden="1" x14ac:dyDescent="0.35">
      <c r="A330" t="s">
        <v>84</v>
      </c>
      <c r="B330">
        <v>6</v>
      </c>
      <c r="C330" t="s">
        <v>46</v>
      </c>
      <c r="D330">
        <v>2</v>
      </c>
      <c r="E330" t="s">
        <v>341</v>
      </c>
      <c r="F330">
        <v>3034</v>
      </c>
      <c r="G330">
        <v>3064</v>
      </c>
      <c r="H330" s="118" t="str">
        <f t="shared" si="5"/>
        <v>R70</v>
      </c>
      <c r="I330" s="121" t="s">
        <v>171</v>
      </c>
      <c r="J330" s="124">
        <v>2.4453666666666658</v>
      </c>
      <c r="K330" s="124">
        <v>0.20572799999999999</v>
      </c>
      <c r="L330" s="124">
        <v>0.10389965</v>
      </c>
      <c r="M330" s="124">
        <v>0.1293468333333333</v>
      </c>
      <c r="N330" s="124">
        <v>0.44298333333333328</v>
      </c>
      <c r="O330" s="124">
        <v>10302.68296020408</v>
      </c>
      <c r="P330" s="124">
        <v>6896.7290377550999</v>
      </c>
      <c r="Q330" s="124">
        <v>2.7924214285714282</v>
      </c>
      <c r="R330" s="124">
        <v>1964.2385214285709</v>
      </c>
    </row>
    <row r="331" spans="1:18" x14ac:dyDescent="0.35">
      <c r="A331" t="s">
        <v>84</v>
      </c>
      <c r="B331">
        <v>6</v>
      </c>
      <c r="C331" t="s">
        <v>46</v>
      </c>
      <c r="D331">
        <v>1</v>
      </c>
      <c r="E331" t="s">
        <v>341</v>
      </c>
      <c r="F331">
        <v>3034</v>
      </c>
      <c r="G331">
        <v>3064</v>
      </c>
      <c r="H331" s="118" t="str">
        <f t="shared" si="5"/>
        <v>R70</v>
      </c>
      <c r="I331" s="121" t="s">
        <v>171</v>
      </c>
      <c r="J331" s="124">
        <v>2.4453666666666658</v>
      </c>
      <c r="K331" s="124">
        <v>0.20572799999999999</v>
      </c>
      <c r="L331" s="124">
        <v>0.10389965</v>
      </c>
      <c r="M331" s="124">
        <v>0.1293468333333333</v>
      </c>
      <c r="N331" s="124">
        <v>0.44298333333333328</v>
      </c>
      <c r="O331" s="124">
        <v>10302.68296020408</v>
      </c>
      <c r="P331" s="124">
        <v>6896.7290377550999</v>
      </c>
      <c r="Q331" s="124">
        <v>2.7924214285714282</v>
      </c>
      <c r="R331" s="124">
        <v>1964.2385214285709</v>
      </c>
    </row>
    <row r="332" spans="1:18" hidden="1" x14ac:dyDescent="0.35">
      <c r="A332" t="s">
        <v>84</v>
      </c>
      <c r="B332">
        <v>5</v>
      </c>
      <c r="C332" t="s">
        <v>72</v>
      </c>
      <c r="D332">
        <v>2</v>
      </c>
      <c r="E332" t="s">
        <v>342</v>
      </c>
      <c r="F332">
        <v>3081</v>
      </c>
      <c r="G332">
        <v>3180</v>
      </c>
      <c r="H332" s="118" t="str">
        <f t="shared" si="5"/>
        <v>R70</v>
      </c>
      <c r="I332" s="121" t="s">
        <v>171</v>
      </c>
      <c r="J332" s="124">
        <v>2.5155480000000008</v>
      </c>
      <c r="K332" s="124">
        <v>0.1446384</v>
      </c>
      <c r="L332" s="124">
        <v>7.076429200000002E-2</v>
      </c>
      <c r="M332" s="124">
        <v>0.10097312</v>
      </c>
      <c r="N332" s="124">
        <v>0.54246799999999995</v>
      </c>
      <c r="O332" s="124">
        <v>10622.844414153849</v>
      </c>
      <c r="P332" s="124">
        <v>7090.8266639999956</v>
      </c>
      <c r="Q332" s="124">
        <v>4.2053643076923084</v>
      </c>
      <c r="R332" s="124">
        <v>2149.5768353846161</v>
      </c>
    </row>
    <row r="333" spans="1:18" x14ac:dyDescent="0.35">
      <c r="A333" t="s">
        <v>84</v>
      </c>
      <c r="B333">
        <v>5</v>
      </c>
      <c r="C333" t="s">
        <v>72</v>
      </c>
      <c r="D333">
        <v>1</v>
      </c>
      <c r="E333" t="s">
        <v>342</v>
      </c>
      <c r="F333">
        <v>3081</v>
      </c>
      <c r="G333">
        <v>3180</v>
      </c>
      <c r="H333" s="118" t="str">
        <f t="shared" si="5"/>
        <v>R70</v>
      </c>
      <c r="I333" s="121" t="s">
        <v>171</v>
      </c>
      <c r="J333" s="124">
        <v>2.5155480000000008</v>
      </c>
      <c r="K333" s="124">
        <v>0.1446384</v>
      </c>
      <c r="L333" s="124">
        <v>7.076429200000002E-2</v>
      </c>
      <c r="M333" s="124">
        <v>0.10097312</v>
      </c>
      <c r="N333" s="124">
        <v>0.54246799999999995</v>
      </c>
      <c r="O333" s="124">
        <v>10622.844414153849</v>
      </c>
      <c r="P333" s="124">
        <v>7090.8266639999956</v>
      </c>
      <c r="Q333" s="124">
        <v>4.2053643076923084</v>
      </c>
      <c r="R333" s="124">
        <v>2149.5768353846161</v>
      </c>
    </row>
    <row r="334" spans="1:18" hidden="1" x14ac:dyDescent="0.35">
      <c r="A334" t="s">
        <v>84</v>
      </c>
      <c r="B334">
        <v>4</v>
      </c>
      <c r="C334" t="s">
        <v>45</v>
      </c>
      <c r="D334">
        <v>4</v>
      </c>
      <c r="E334" t="s">
        <v>343</v>
      </c>
      <c r="F334">
        <v>3245</v>
      </c>
      <c r="G334">
        <v>3297.5</v>
      </c>
      <c r="H334" s="118" t="str">
        <f t="shared" si="5"/>
        <v>R70</v>
      </c>
      <c r="I334" s="121" t="s">
        <v>171</v>
      </c>
      <c r="J334" s="124"/>
      <c r="K334" s="124"/>
      <c r="L334" s="124"/>
      <c r="M334" s="124"/>
      <c r="N334" s="124"/>
      <c r="O334" s="124">
        <v>11186.94518313954</v>
      </c>
      <c r="P334" s="124">
        <v>7269.3367063953492</v>
      </c>
      <c r="Q334" s="124">
        <v>5.4917918604651161</v>
      </c>
      <c r="R334" s="124">
        <v>2262.8898482558152</v>
      </c>
    </row>
    <row r="335" spans="1:18" hidden="1" x14ac:dyDescent="0.35">
      <c r="A335" t="s">
        <v>84</v>
      </c>
      <c r="B335">
        <v>4</v>
      </c>
      <c r="C335" t="s">
        <v>45</v>
      </c>
      <c r="D335">
        <v>3</v>
      </c>
      <c r="E335" t="s">
        <v>343</v>
      </c>
      <c r="F335">
        <v>3245</v>
      </c>
      <c r="G335">
        <v>3297.5</v>
      </c>
      <c r="H335" s="118" t="str">
        <f t="shared" si="5"/>
        <v>R70</v>
      </c>
      <c r="I335" s="121" t="s">
        <v>171</v>
      </c>
      <c r="J335" s="124"/>
      <c r="K335" s="124"/>
      <c r="L335" s="124"/>
      <c r="M335" s="124"/>
      <c r="N335" s="124"/>
      <c r="O335" s="124">
        <v>11186.94518313954</v>
      </c>
      <c r="P335" s="124">
        <v>7269.3367063953492</v>
      </c>
      <c r="Q335" s="124">
        <v>5.4917918604651161</v>
      </c>
      <c r="R335" s="124">
        <v>2262.8898482558152</v>
      </c>
    </row>
    <row r="336" spans="1:18" hidden="1" x14ac:dyDescent="0.35">
      <c r="A336" t="s">
        <v>84</v>
      </c>
      <c r="B336">
        <v>4</v>
      </c>
      <c r="C336" t="s">
        <v>45</v>
      </c>
      <c r="D336">
        <v>2</v>
      </c>
      <c r="E336" t="s">
        <v>343</v>
      </c>
      <c r="F336">
        <v>3245</v>
      </c>
      <c r="G336">
        <v>3297.5</v>
      </c>
      <c r="H336" s="118" t="str">
        <f t="shared" si="5"/>
        <v>R70</v>
      </c>
      <c r="I336" s="121" t="s">
        <v>171</v>
      </c>
      <c r="J336" s="124"/>
      <c r="K336" s="124"/>
      <c r="L336" s="124"/>
      <c r="M336" s="124"/>
      <c r="N336" s="124"/>
      <c r="O336" s="124">
        <v>11186.94518313954</v>
      </c>
      <c r="P336" s="124">
        <v>7269.3367063953492</v>
      </c>
      <c r="Q336" s="124">
        <v>5.4917918604651161</v>
      </c>
      <c r="R336" s="124">
        <v>2262.8898482558152</v>
      </c>
    </row>
    <row r="337" spans="1:18" x14ac:dyDescent="0.35">
      <c r="A337" t="s">
        <v>84</v>
      </c>
      <c r="B337">
        <v>4</v>
      </c>
      <c r="C337" t="s">
        <v>45</v>
      </c>
      <c r="D337">
        <v>1</v>
      </c>
      <c r="E337" t="s">
        <v>343</v>
      </c>
      <c r="F337">
        <v>3245</v>
      </c>
      <c r="G337">
        <v>3297.5</v>
      </c>
      <c r="H337" s="118" t="str">
        <f t="shared" si="5"/>
        <v>R70</v>
      </c>
      <c r="I337" s="121" t="s">
        <v>171</v>
      </c>
      <c r="J337" s="124"/>
      <c r="K337" s="124"/>
      <c r="L337" s="124"/>
      <c r="M337" s="124"/>
      <c r="N337" s="124"/>
      <c r="O337" s="124">
        <v>11186.94518313954</v>
      </c>
      <c r="P337" s="124">
        <v>7269.3367063953492</v>
      </c>
      <c r="Q337" s="124">
        <v>5.4917918604651161</v>
      </c>
      <c r="R337" s="124">
        <v>2262.8898482558152</v>
      </c>
    </row>
    <row r="338" spans="1:18" hidden="1" x14ac:dyDescent="0.35">
      <c r="A338" t="s">
        <v>84</v>
      </c>
      <c r="B338">
        <v>3</v>
      </c>
      <c r="C338" t="s">
        <v>45</v>
      </c>
      <c r="D338">
        <v>4</v>
      </c>
      <c r="E338" t="s">
        <v>344</v>
      </c>
      <c r="F338">
        <v>3306</v>
      </c>
      <c r="G338">
        <v>3359</v>
      </c>
      <c r="H338" s="118" t="str">
        <f t="shared" si="5"/>
        <v>R70</v>
      </c>
      <c r="I338" s="121" t="s">
        <v>171</v>
      </c>
      <c r="J338" s="124">
        <v>2.6961272727272729</v>
      </c>
      <c r="K338" s="124">
        <v>0.1546589090909091</v>
      </c>
      <c r="L338" s="124">
        <v>7.2296009090909094E-2</v>
      </c>
      <c r="M338" s="124">
        <v>0.10582818181818179</v>
      </c>
      <c r="N338" s="124">
        <v>0.52248181818181827</v>
      </c>
      <c r="O338" s="124">
        <v>11437.990298275859</v>
      </c>
      <c r="P338" s="124">
        <v>7273.7993195402278</v>
      </c>
      <c r="Q338" s="124">
        <v>5.5503885057471241</v>
      </c>
      <c r="R338" s="124">
        <v>1842.174216091955</v>
      </c>
    </row>
    <row r="339" spans="1:18" hidden="1" x14ac:dyDescent="0.35">
      <c r="A339" t="s">
        <v>84</v>
      </c>
      <c r="B339">
        <v>3</v>
      </c>
      <c r="C339" t="s">
        <v>45</v>
      </c>
      <c r="D339">
        <v>3</v>
      </c>
      <c r="E339" t="s">
        <v>344</v>
      </c>
      <c r="F339">
        <v>3306</v>
      </c>
      <c r="G339">
        <v>3359</v>
      </c>
      <c r="H339" s="118" t="str">
        <f t="shared" si="5"/>
        <v>R70</v>
      </c>
      <c r="I339" s="121" t="s">
        <v>171</v>
      </c>
      <c r="J339" s="124">
        <v>2.6961272727272729</v>
      </c>
      <c r="K339" s="124">
        <v>0.1546589090909091</v>
      </c>
      <c r="L339" s="124">
        <v>7.2296009090909094E-2</v>
      </c>
      <c r="M339" s="124">
        <v>0.10582818181818179</v>
      </c>
      <c r="N339" s="124">
        <v>0.52248181818181827</v>
      </c>
      <c r="O339" s="124">
        <v>11437.990298275859</v>
      </c>
      <c r="P339" s="124">
        <v>7273.7993195402278</v>
      </c>
      <c r="Q339" s="124">
        <v>5.5503885057471241</v>
      </c>
      <c r="R339" s="124">
        <v>1842.174216091955</v>
      </c>
    </row>
    <row r="340" spans="1:18" hidden="1" x14ac:dyDescent="0.35">
      <c r="A340" t="s">
        <v>84</v>
      </c>
      <c r="B340">
        <v>3</v>
      </c>
      <c r="C340" t="s">
        <v>45</v>
      </c>
      <c r="D340">
        <v>2</v>
      </c>
      <c r="E340" t="s">
        <v>344</v>
      </c>
      <c r="F340">
        <v>3306</v>
      </c>
      <c r="G340">
        <v>3359</v>
      </c>
      <c r="H340" s="118" t="str">
        <f t="shared" si="5"/>
        <v>R70</v>
      </c>
      <c r="I340" s="121" t="s">
        <v>171</v>
      </c>
      <c r="J340" s="124">
        <v>2.6961272727272729</v>
      </c>
      <c r="K340" s="124">
        <v>0.1546589090909091</v>
      </c>
      <c r="L340" s="124">
        <v>7.2296009090909094E-2</v>
      </c>
      <c r="M340" s="124">
        <v>0.10582818181818179</v>
      </c>
      <c r="N340" s="124">
        <v>0.52248181818181827</v>
      </c>
      <c r="O340" s="124">
        <v>11437.990298275859</v>
      </c>
      <c r="P340" s="124">
        <v>7273.7993195402278</v>
      </c>
      <c r="Q340" s="124">
        <v>5.5503885057471241</v>
      </c>
      <c r="R340" s="124">
        <v>1842.174216091955</v>
      </c>
    </row>
    <row r="341" spans="1:18" x14ac:dyDescent="0.35">
      <c r="A341" t="s">
        <v>84</v>
      </c>
      <c r="B341">
        <v>3</v>
      </c>
      <c r="C341" t="s">
        <v>45</v>
      </c>
      <c r="D341">
        <v>1</v>
      </c>
      <c r="E341" t="s">
        <v>344</v>
      </c>
      <c r="F341">
        <v>3306</v>
      </c>
      <c r="G341">
        <v>3359</v>
      </c>
      <c r="H341" s="118" t="str">
        <f t="shared" si="5"/>
        <v>R70</v>
      </c>
      <c r="I341" s="121" t="s">
        <v>171</v>
      </c>
      <c r="J341" s="124">
        <v>2.6961272727272729</v>
      </c>
      <c r="K341" s="124">
        <v>0.1546589090909091</v>
      </c>
      <c r="L341" s="124">
        <v>7.2296009090909094E-2</v>
      </c>
      <c r="M341" s="124">
        <v>0.10582818181818179</v>
      </c>
      <c r="N341" s="124">
        <v>0.52248181818181827</v>
      </c>
      <c r="O341" s="124">
        <v>11437.990298275859</v>
      </c>
      <c r="P341" s="124">
        <v>7273.7993195402278</v>
      </c>
      <c r="Q341" s="124">
        <v>5.5503885057471241</v>
      </c>
      <c r="R341" s="124">
        <v>1842.174216091955</v>
      </c>
    </row>
    <row r="342" spans="1:18" hidden="1" x14ac:dyDescent="0.35">
      <c r="A342" t="s">
        <v>84</v>
      </c>
      <c r="B342">
        <v>2</v>
      </c>
      <c r="C342" t="s">
        <v>45</v>
      </c>
      <c r="D342">
        <v>4</v>
      </c>
      <c r="E342" t="s">
        <v>345</v>
      </c>
      <c r="F342">
        <v>3376</v>
      </c>
      <c r="G342">
        <v>3439</v>
      </c>
      <c r="H342" s="118" t="str">
        <f t="shared" si="5"/>
        <v>R70</v>
      </c>
      <c r="I342" s="121" t="s">
        <v>171</v>
      </c>
      <c r="J342" s="124">
        <v>2.6742400000000002</v>
      </c>
      <c r="K342" s="124">
        <v>0.19997799999999999</v>
      </c>
      <c r="L342" s="124">
        <v>8.2728759999999998E-2</v>
      </c>
      <c r="M342" s="124">
        <v>0.12595039999999999</v>
      </c>
      <c r="N342" s="124">
        <v>0.46417999999999998</v>
      </c>
      <c r="O342" s="124">
        <v>11738.18657669903</v>
      </c>
      <c r="P342" s="124">
        <v>7447.9359951456308</v>
      </c>
      <c r="Q342" s="124">
        <v>5.3381330097087369</v>
      </c>
      <c r="R342" s="124">
        <v>2263.71662475728</v>
      </c>
    </row>
    <row r="343" spans="1:18" hidden="1" x14ac:dyDescent="0.35">
      <c r="A343" t="s">
        <v>84</v>
      </c>
      <c r="B343">
        <v>2</v>
      </c>
      <c r="C343" t="s">
        <v>45</v>
      </c>
      <c r="D343">
        <v>3</v>
      </c>
      <c r="E343" t="s">
        <v>345</v>
      </c>
      <c r="F343">
        <v>3376</v>
      </c>
      <c r="G343">
        <v>3439</v>
      </c>
      <c r="H343" s="118" t="str">
        <f t="shared" si="5"/>
        <v>R70</v>
      </c>
      <c r="I343" s="121" t="s">
        <v>171</v>
      </c>
      <c r="J343" s="124">
        <v>2.6742400000000002</v>
      </c>
      <c r="K343" s="124">
        <v>0.19997799999999999</v>
      </c>
      <c r="L343" s="124">
        <v>8.2728759999999998E-2</v>
      </c>
      <c r="M343" s="124">
        <v>0.12595039999999999</v>
      </c>
      <c r="N343" s="124">
        <v>0.46417999999999998</v>
      </c>
      <c r="O343" s="124">
        <v>11738.18657669903</v>
      </c>
      <c r="P343" s="124">
        <v>7447.9359951456308</v>
      </c>
      <c r="Q343" s="124">
        <v>5.3381330097087369</v>
      </c>
      <c r="R343" s="124">
        <v>2263.71662475728</v>
      </c>
    </row>
    <row r="344" spans="1:18" hidden="1" x14ac:dyDescent="0.35">
      <c r="A344" t="s">
        <v>84</v>
      </c>
      <c r="B344">
        <v>2</v>
      </c>
      <c r="C344" t="s">
        <v>45</v>
      </c>
      <c r="D344">
        <v>2</v>
      </c>
      <c r="E344" t="s">
        <v>345</v>
      </c>
      <c r="F344">
        <v>3376</v>
      </c>
      <c r="G344">
        <v>3439</v>
      </c>
      <c r="H344" s="118" t="str">
        <f t="shared" si="5"/>
        <v>R70</v>
      </c>
      <c r="I344" s="121" t="s">
        <v>171</v>
      </c>
      <c r="J344" s="124">
        <v>2.6742400000000002</v>
      </c>
      <c r="K344" s="124">
        <v>0.19997799999999999</v>
      </c>
      <c r="L344" s="124">
        <v>8.2728759999999998E-2</v>
      </c>
      <c r="M344" s="124">
        <v>0.12595039999999999</v>
      </c>
      <c r="N344" s="124">
        <v>0.46417999999999998</v>
      </c>
      <c r="O344" s="124">
        <v>11738.18657669903</v>
      </c>
      <c r="P344" s="124">
        <v>7447.9359951456308</v>
      </c>
      <c r="Q344" s="124">
        <v>5.3381330097087369</v>
      </c>
      <c r="R344" s="124">
        <v>2263.71662475728</v>
      </c>
    </row>
    <row r="345" spans="1:18" x14ac:dyDescent="0.35">
      <c r="A345" t="s">
        <v>84</v>
      </c>
      <c r="B345">
        <v>2</v>
      </c>
      <c r="C345" t="s">
        <v>45</v>
      </c>
      <c r="D345">
        <v>1</v>
      </c>
      <c r="E345" t="s">
        <v>345</v>
      </c>
      <c r="F345">
        <v>3376</v>
      </c>
      <c r="G345">
        <v>3439</v>
      </c>
      <c r="H345" s="118" t="str">
        <f t="shared" si="5"/>
        <v>R70</v>
      </c>
      <c r="I345" s="121" t="s">
        <v>171</v>
      </c>
      <c r="J345" s="124">
        <v>2.6742400000000002</v>
      </c>
      <c r="K345" s="124">
        <v>0.19997799999999999</v>
      </c>
      <c r="L345" s="124">
        <v>8.2728759999999998E-2</v>
      </c>
      <c r="M345" s="124">
        <v>0.12595039999999999</v>
      </c>
      <c r="N345" s="124">
        <v>0.46417999999999998</v>
      </c>
      <c r="O345" s="124">
        <v>11738.18657669903</v>
      </c>
      <c r="P345" s="124">
        <v>7447.9359951456308</v>
      </c>
      <c r="Q345" s="124">
        <v>5.3381330097087369</v>
      </c>
      <c r="R345" s="124">
        <v>2263.71662475728</v>
      </c>
    </row>
    <row r="346" spans="1:18" hidden="1" x14ac:dyDescent="0.35">
      <c r="A346" t="s">
        <v>84</v>
      </c>
      <c r="B346">
        <v>1</v>
      </c>
      <c r="C346" t="s">
        <v>44</v>
      </c>
      <c r="D346">
        <v>2</v>
      </c>
      <c r="E346" t="s">
        <v>346</v>
      </c>
      <c r="F346">
        <v>3465</v>
      </c>
      <c r="G346">
        <v>3513</v>
      </c>
      <c r="H346" s="118" t="str">
        <f t="shared" si="5"/>
        <v>R70</v>
      </c>
      <c r="I346" s="121" t="s">
        <v>171</v>
      </c>
      <c r="J346" s="124">
        <v>2.4144352941176468</v>
      </c>
      <c r="K346" s="124">
        <v>0.19384064705882351</v>
      </c>
      <c r="L346" s="124">
        <v>9.4926264705882363E-2</v>
      </c>
      <c r="M346" s="124">
        <v>0.1013188823529412</v>
      </c>
      <c r="N346" s="124">
        <v>0.54574705882352925</v>
      </c>
      <c r="O346" s="124">
        <v>12082.527494904451</v>
      </c>
      <c r="P346" s="124">
        <v>7312.4767286624183</v>
      </c>
      <c r="Q346" s="124">
        <v>4.9099675159235696</v>
      </c>
      <c r="R346" s="124">
        <v>1884.488180254777</v>
      </c>
    </row>
    <row r="347" spans="1:18" x14ac:dyDescent="0.35">
      <c r="A347" t="s">
        <v>84</v>
      </c>
      <c r="B347">
        <v>1</v>
      </c>
      <c r="C347" t="s">
        <v>44</v>
      </c>
      <c r="D347">
        <v>1</v>
      </c>
      <c r="E347" t="s">
        <v>346</v>
      </c>
      <c r="F347">
        <v>3465</v>
      </c>
      <c r="G347">
        <v>3513</v>
      </c>
      <c r="H347" s="118" t="str">
        <f t="shared" si="5"/>
        <v>R70</v>
      </c>
      <c r="I347" s="121" t="s">
        <v>171</v>
      </c>
      <c r="J347" s="124">
        <v>2.4144352941176468</v>
      </c>
      <c r="K347" s="124">
        <v>0.19384064705882351</v>
      </c>
      <c r="L347" s="124">
        <v>9.4926264705882363E-2</v>
      </c>
      <c r="M347" s="124">
        <v>0.1013188823529412</v>
      </c>
      <c r="N347" s="124">
        <v>0.54574705882352925</v>
      </c>
      <c r="O347" s="124">
        <v>12082.527494904451</v>
      </c>
      <c r="P347" s="124">
        <v>7312.4767286624183</v>
      </c>
      <c r="Q347" s="124">
        <v>4.9099675159235696</v>
      </c>
      <c r="R347" s="124">
        <v>1884.488180254777</v>
      </c>
    </row>
    <row r="348" spans="1:18" hidden="1" x14ac:dyDescent="0.35">
      <c r="A348" t="s">
        <v>85</v>
      </c>
      <c r="B348">
        <v>6</v>
      </c>
      <c r="C348" t="s">
        <v>46</v>
      </c>
      <c r="D348">
        <v>2</v>
      </c>
      <c r="E348" t="s">
        <v>347</v>
      </c>
      <c r="F348" t="e">
        <v>#N/A</v>
      </c>
      <c r="G348" t="e">
        <v>#N/A</v>
      </c>
      <c r="H348" s="118" t="str">
        <f t="shared" si="5"/>
        <v>R71</v>
      </c>
      <c r="I348" s="121" t="s">
        <v>172</v>
      </c>
      <c r="J348" s="124"/>
      <c r="K348" s="124"/>
      <c r="L348" s="124"/>
      <c r="M348" s="124"/>
      <c r="N348" s="124"/>
      <c r="O348" s="124"/>
      <c r="P348" s="124"/>
      <c r="Q348" s="124"/>
      <c r="R348" s="124"/>
    </row>
    <row r="349" spans="1:18" x14ac:dyDescent="0.35">
      <c r="A349" t="s">
        <v>85</v>
      </c>
      <c r="B349">
        <v>6</v>
      </c>
      <c r="C349" t="s">
        <v>46</v>
      </c>
      <c r="D349">
        <v>1</v>
      </c>
      <c r="E349" t="s">
        <v>347</v>
      </c>
      <c r="F349" t="e">
        <v>#N/A</v>
      </c>
      <c r="G349" t="e">
        <v>#N/A</v>
      </c>
      <c r="H349" s="118" t="str">
        <f t="shared" si="5"/>
        <v>R71</v>
      </c>
      <c r="I349" s="121" t="s">
        <v>172</v>
      </c>
      <c r="J349" s="124"/>
      <c r="K349" s="124"/>
      <c r="L349" s="124"/>
      <c r="M349" s="124"/>
      <c r="N349" s="124"/>
      <c r="O349" s="124"/>
      <c r="P349" s="124"/>
      <c r="Q349" s="124"/>
      <c r="R349" s="124"/>
    </row>
    <row r="350" spans="1:18" hidden="1" x14ac:dyDescent="0.35">
      <c r="A350" t="s">
        <v>85</v>
      </c>
      <c r="B350">
        <v>5</v>
      </c>
      <c r="C350" t="s">
        <v>72</v>
      </c>
      <c r="D350">
        <v>2</v>
      </c>
      <c r="E350" t="s">
        <v>348</v>
      </c>
      <c r="F350">
        <v>2903</v>
      </c>
      <c r="G350">
        <v>3004</v>
      </c>
      <c r="H350" s="118" t="str">
        <f t="shared" si="5"/>
        <v>R71</v>
      </c>
      <c r="I350" s="121" t="s">
        <v>172</v>
      </c>
      <c r="J350" s="124">
        <v>2.5719302114803639</v>
      </c>
      <c r="K350" s="124">
        <v>0.1107204199395771</v>
      </c>
      <c r="L350" s="124">
        <v>4.2540063444108739E-2</v>
      </c>
      <c r="M350" s="124">
        <v>0.1210008006042296</v>
      </c>
      <c r="N350" s="124">
        <v>0.54990151057401748</v>
      </c>
      <c r="O350" s="124">
        <v>10007.63837764351</v>
      </c>
      <c r="P350" s="124">
        <v>6885.3903755286956</v>
      </c>
      <c r="Q350" s="124">
        <v>2.1901141993957691</v>
      </c>
      <c r="R350" s="124">
        <v>2134.1563371601219</v>
      </c>
    </row>
    <row r="351" spans="1:18" x14ac:dyDescent="0.35">
      <c r="A351" t="s">
        <v>85</v>
      </c>
      <c r="B351">
        <v>5</v>
      </c>
      <c r="C351" t="s">
        <v>72</v>
      </c>
      <c r="D351">
        <v>1</v>
      </c>
      <c r="E351" t="s">
        <v>348</v>
      </c>
      <c r="F351">
        <v>2903</v>
      </c>
      <c r="G351">
        <v>3004</v>
      </c>
      <c r="H351" s="118" t="str">
        <f t="shared" si="5"/>
        <v>R71</v>
      </c>
      <c r="I351" s="121" t="s">
        <v>172</v>
      </c>
      <c r="J351" s="124">
        <v>2.5719302114803639</v>
      </c>
      <c r="K351" s="124">
        <v>0.1107204199395771</v>
      </c>
      <c r="L351" s="124">
        <v>4.2540063444108739E-2</v>
      </c>
      <c r="M351" s="124">
        <v>0.1210008006042296</v>
      </c>
      <c r="N351" s="124">
        <v>0.54990151057401748</v>
      </c>
      <c r="O351" s="124">
        <v>10007.63837764351</v>
      </c>
      <c r="P351" s="124">
        <v>6885.3903755286956</v>
      </c>
      <c r="Q351" s="124">
        <v>2.1901141993957691</v>
      </c>
      <c r="R351" s="124">
        <v>2134.1563371601219</v>
      </c>
    </row>
    <row r="352" spans="1:18" hidden="1" x14ac:dyDescent="0.35">
      <c r="A352" t="s">
        <v>85</v>
      </c>
      <c r="B352">
        <v>4</v>
      </c>
      <c r="C352" t="s">
        <v>45</v>
      </c>
      <c r="D352">
        <v>4</v>
      </c>
      <c r="E352" t="s">
        <v>349</v>
      </c>
      <c r="F352">
        <v>3032</v>
      </c>
      <c r="G352">
        <v>3079</v>
      </c>
      <c r="H352" s="118" t="str">
        <f t="shared" si="5"/>
        <v>R71</v>
      </c>
      <c r="I352" s="121" t="s">
        <v>172</v>
      </c>
      <c r="J352" s="124">
        <v>2.7351883116883111</v>
      </c>
      <c r="K352" s="124">
        <v>0.1522522337662337</v>
      </c>
      <c r="L352" s="124">
        <v>5.0530668831168808E-2</v>
      </c>
      <c r="M352" s="124">
        <v>0.1072529545454545</v>
      </c>
      <c r="N352" s="124">
        <v>0.61681883116883074</v>
      </c>
      <c r="O352" s="124">
        <v>10409.77589025974</v>
      </c>
      <c r="P352" s="124">
        <v>7053.5295181818192</v>
      </c>
      <c r="Q352" s="124">
        <v>4.7533136363636377</v>
      </c>
      <c r="R352" s="124">
        <v>1989.5869954545451</v>
      </c>
    </row>
    <row r="353" spans="1:18" hidden="1" x14ac:dyDescent="0.35">
      <c r="A353" t="s">
        <v>85</v>
      </c>
      <c r="B353">
        <v>4</v>
      </c>
      <c r="C353" t="s">
        <v>45</v>
      </c>
      <c r="D353">
        <v>3</v>
      </c>
      <c r="E353" t="s">
        <v>349</v>
      </c>
      <c r="F353">
        <v>3032</v>
      </c>
      <c r="G353">
        <v>3079</v>
      </c>
      <c r="H353" s="118" t="str">
        <f t="shared" si="5"/>
        <v>R71</v>
      </c>
      <c r="I353" s="121" t="s">
        <v>172</v>
      </c>
      <c r="J353" s="124">
        <v>2.7351883116883111</v>
      </c>
      <c r="K353" s="124">
        <v>0.1522522337662337</v>
      </c>
      <c r="L353" s="124">
        <v>5.0530668831168808E-2</v>
      </c>
      <c r="M353" s="124">
        <v>0.1072529545454545</v>
      </c>
      <c r="N353" s="124">
        <v>0.61681883116883074</v>
      </c>
      <c r="O353" s="124">
        <v>10409.77589025974</v>
      </c>
      <c r="P353" s="124">
        <v>7053.5295181818192</v>
      </c>
      <c r="Q353" s="124">
        <v>4.7533136363636377</v>
      </c>
      <c r="R353" s="124">
        <v>1989.5869954545451</v>
      </c>
    </row>
    <row r="354" spans="1:18" hidden="1" x14ac:dyDescent="0.35">
      <c r="A354" t="s">
        <v>85</v>
      </c>
      <c r="B354">
        <v>4</v>
      </c>
      <c r="C354" t="s">
        <v>45</v>
      </c>
      <c r="D354">
        <v>2</v>
      </c>
      <c r="E354" t="s">
        <v>349</v>
      </c>
      <c r="F354">
        <v>3032</v>
      </c>
      <c r="G354">
        <v>3079</v>
      </c>
      <c r="H354" s="118" t="str">
        <f t="shared" si="5"/>
        <v>R71</v>
      </c>
      <c r="I354" s="121" t="s">
        <v>172</v>
      </c>
      <c r="J354" s="124">
        <v>2.7351883116883111</v>
      </c>
      <c r="K354" s="124">
        <v>0.1522522337662337</v>
      </c>
      <c r="L354" s="124">
        <v>5.0530668831168808E-2</v>
      </c>
      <c r="M354" s="124">
        <v>0.1072529545454545</v>
      </c>
      <c r="N354" s="124">
        <v>0.61681883116883074</v>
      </c>
      <c r="O354" s="124">
        <v>10409.77589025974</v>
      </c>
      <c r="P354" s="124">
        <v>7053.5295181818192</v>
      </c>
      <c r="Q354" s="124">
        <v>4.7533136363636377</v>
      </c>
      <c r="R354" s="124">
        <v>1989.5869954545451</v>
      </c>
    </row>
    <row r="355" spans="1:18" x14ac:dyDescent="0.35">
      <c r="A355" t="s">
        <v>85</v>
      </c>
      <c r="B355">
        <v>4</v>
      </c>
      <c r="C355" t="s">
        <v>45</v>
      </c>
      <c r="D355">
        <v>1</v>
      </c>
      <c r="E355" t="s">
        <v>349</v>
      </c>
      <c r="F355">
        <v>3032</v>
      </c>
      <c r="G355">
        <v>3079</v>
      </c>
      <c r="H355" s="118" t="str">
        <f t="shared" si="5"/>
        <v>R71</v>
      </c>
      <c r="I355" s="121" t="s">
        <v>172</v>
      </c>
      <c r="J355" s="124">
        <v>2.7351883116883111</v>
      </c>
      <c r="K355" s="124">
        <v>0.1522522337662337</v>
      </c>
      <c r="L355" s="124">
        <v>5.0530668831168808E-2</v>
      </c>
      <c r="M355" s="124">
        <v>0.1072529545454545</v>
      </c>
      <c r="N355" s="124">
        <v>0.61681883116883074</v>
      </c>
      <c r="O355" s="124">
        <v>10409.77589025974</v>
      </c>
      <c r="P355" s="124">
        <v>7053.5295181818192</v>
      </c>
      <c r="Q355" s="124">
        <v>4.7533136363636377</v>
      </c>
      <c r="R355" s="124">
        <v>1989.5869954545451</v>
      </c>
    </row>
    <row r="356" spans="1:18" hidden="1" x14ac:dyDescent="0.35">
      <c r="A356" t="s">
        <v>85</v>
      </c>
      <c r="B356">
        <v>3</v>
      </c>
      <c r="C356" t="s">
        <v>45</v>
      </c>
      <c r="D356">
        <v>3</v>
      </c>
      <c r="E356" t="s">
        <v>350</v>
      </c>
      <c r="F356">
        <v>3131</v>
      </c>
      <c r="G356">
        <v>3227</v>
      </c>
      <c r="H356" s="118" t="str">
        <f t="shared" si="5"/>
        <v>R71</v>
      </c>
      <c r="I356" s="121" t="s">
        <v>172</v>
      </c>
      <c r="J356" s="124">
        <v>2.7959514285714282</v>
      </c>
      <c r="K356" s="124">
        <v>5.2398971428571417E-2</v>
      </c>
      <c r="L356" s="124">
        <v>2.5802939682539671E-2</v>
      </c>
      <c r="M356" s="124">
        <v>8.1800428571428607E-2</v>
      </c>
      <c r="N356" s="124">
        <v>0.76351428571428492</v>
      </c>
      <c r="O356" s="124">
        <v>10898.592161269849</v>
      </c>
      <c r="P356" s="124">
        <v>7309.3285742857124</v>
      </c>
      <c r="Q356" s="124">
        <v>4.848161269841273</v>
      </c>
      <c r="R356" s="124">
        <v>2420.3759057142879</v>
      </c>
    </row>
    <row r="357" spans="1:18" hidden="1" x14ac:dyDescent="0.35">
      <c r="A357" t="s">
        <v>85</v>
      </c>
      <c r="B357">
        <v>3</v>
      </c>
      <c r="C357" t="s">
        <v>45</v>
      </c>
      <c r="D357">
        <v>2</v>
      </c>
      <c r="E357" t="s">
        <v>350</v>
      </c>
      <c r="F357">
        <v>3131</v>
      </c>
      <c r="G357">
        <v>3227</v>
      </c>
      <c r="H357" s="118" t="str">
        <f t="shared" si="5"/>
        <v>R71</v>
      </c>
      <c r="I357" s="121" t="s">
        <v>172</v>
      </c>
      <c r="J357" s="124">
        <v>2.7959514285714282</v>
      </c>
      <c r="K357" s="124">
        <v>5.2398971428571417E-2</v>
      </c>
      <c r="L357" s="124">
        <v>2.5802939682539671E-2</v>
      </c>
      <c r="M357" s="124">
        <v>8.1800428571428607E-2</v>
      </c>
      <c r="N357" s="124">
        <v>0.76351428571428492</v>
      </c>
      <c r="O357" s="124">
        <v>10898.592161269849</v>
      </c>
      <c r="P357" s="124">
        <v>7309.3285742857124</v>
      </c>
      <c r="Q357" s="124">
        <v>4.848161269841273</v>
      </c>
      <c r="R357" s="124">
        <v>2420.3759057142879</v>
      </c>
    </row>
    <row r="358" spans="1:18" x14ac:dyDescent="0.35">
      <c r="A358" t="s">
        <v>85</v>
      </c>
      <c r="B358">
        <v>3</v>
      </c>
      <c r="C358" t="s">
        <v>45</v>
      </c>
      <c r="D358">
        <v>1</v>
      </c>
      <c r="E358" t="s">
        <v>350</v>
      </c>
      <c r="F358">
        <v>3131</v>
      </c>
      <c r="G358">
        <v>3227</v>
      </c>
      <c r="H358" s="118" t="str">
        <f t="shared" si="5"/>
        <v>R71</v>
      </c>
      <c r="I358" s="121" t="s">
        <v>172</v>
      </c>
      <c r="J358" s="124">
        <v>2.7959514285714282</v>
      </c>
      <c r="K358" s="124">
        <v>5.2398971428571417E-2</v>
      </c>
      <c r="L358" s="124">
        <v>2.5802939682539671E-2</v>
      </c>
      <c r="M358" s="124">
        <v>8.1800428571428607E-2</v>
      </c>
      <c r="N358" s="124">
        <v>0.76351428571428492</v>
      </c>
      <c r="O358" s="124">
        <v>10898.592161269849</v>
      </c>
      <c r="P358" s="124">
        <v>7309.3285742857124</v>
      </c>
      <c r="Q358" s="124">
        <v>4.848161269841273</v>
      </c>
      <c r="R358" s="124">
        <v>2420.3759057142879</v>
      </c>
    </row>
    <row r="359" spans="1:18" hidden="1" x14ac:dyDescent="0.35">
      <c r="A359" t="s">
        <v>85</v>
      </c>
      <c r="B359">
        <v>2</v>
      </c>
      <c r="C359" t="s">
        <v>45</v>
      </c>
      <c r="D359">
        <v>4</v>
      </c>
      <c r="E359" t="s">
        <v>351</v>
      </c>
      <c r="F359">
        <v>3266</v>
      </c>
      <c r="G359">
        <v>3365</v>
      </c>
      <c r="H359" s="118" t="str">
        <f t="shared" si="5"/>
        <v>R71</v>
      </c>
      <c r="I359" s="121" t="s">
        <v>172</v>
      </c>
      <c r="J359" s="124">
        <v>2.8115378461538492</v>
      </c>
      <c r="K359" s="124">
        <v>9.498744615384612E-2</v>
      </c>
      <c r="L359" s="124">
        <v>4.1100513846153867E-2</v>
      </c>
      <c r="M359" s="124">
        <v>9.8786498461538419E-2</v>
      </c>
      <c r="N359" s="124">
        <v>0.61925230769230755</v>
      </c>
      <c r="O359" s="124">
        <v>11448.85953015385</v>
      </c>
      <c r="P359" s="124">
        <v>7481.1432538461531</v>
      </c>
      <c r="Q359" s="124">
        <v>5.0219347692307714</v>
      </c>
      <c r="R359" s="124">
        <v>2105.904951076921</v>
      </c>
    </row>
    <row r="360" spans="1:18" hidden="1" x14ac:dyDescent="0.35">
      <c r="A360" t="s">
        <v>85</v>
      </c>
      <c r="B360">
        <v>2</v>
      </c>
      <c r="C360" t="s">
        <v>45</v>
      </c>
      <c r="D360">
        <v>3</v>
      </c>
      <c r="E360" t="s">
        <v>351</v>
      </c>
      <c r="F360">
        <v>3266</v>
      </c>
      <c r="G360">
        <v>3365</v>
      </c>
      <c r="H360" s="118" t="str">
        <f t="shared" si="5"/>
        <v>R71</v>
      </c>
      <c r="I360" s="121" t="s">
        <v>172</v>
      </c>
      <c r="J360" s="124">
        <v>2.8115378461538492</v>
      </c>
      <c r="K360" s="124">
        <v>9.498744615384612E-2</v>
      </c>
      <c r="L360" s="124">
        <v>4.1100513846153867E-2</v>
      </c>
      <c r="M360" s="124">
        <v>9.8786498461538419E-2</v>
      </c>
      <c r="N360" s="124">
        <v>0.61925230769230755</v>
      </c>
      <c r="O360" s="124">
        <v>11448.85953015385</v>
      </c>
      <c r="P360" s="124">
        <v>7481.1432538461531</v>
      </c>
      <c r="Q360" s="124">
        <v>5.0219347692307714</v>
      </c>
      <c r="R360" s="124">
        <v>2105.904951076921</v>
      </c>
    </row>
    <row r="361" spans="1:18" hidden="1" x14ac:dyDescent="0.35">
      <c r="A361" t="s">
        <v>85</v>
      </c>
      <c r="B361">
        <v>2</v>
      </c>
      <c r="C361" t="s">
        <v>45</v>
      </c>
      <c r="D361">
        <v>2</v>
      </c>
      <c r="E361" t="s">
        <v>351</v>
      </c>
      <c r="F361">
        <v>3266</v>
      </c>
      <c r="G361">
        <v>3365</v>
      </c>
      <c r="H361" s="118" t="str">
        <f t="shared" si="5"/>
        <v>R71</v>
      </c>
      <c r="I361" s="121" t="s">
        <v>172</v>
      </c>
      <c r="J361" s="124">
        <v>2.8115378461538492</v>
      </c>
      <c r="K361" s="124">
        <v>9.498744615384612E-2</v>
      </c>
      <c r="L361" s="124">
        <v>4.1100513846153867E-2</v>
      </c>
      <c r="M361" s="124">
        <v>9.8786498461538419E-2</v>
      </c>
      <c r="N361" s="124">
        <v>0.61925230769230755</v>
      </c>
      <c r="O361" s="124">
        <v>11448.85953015385</v>
      </c>
      <c r="P361" s="124">
        <v>7481.1432538461531</v>
      </c>
      <c r="Q361" s="124">
        <v>5.0219347692307714</v>
      </c>
      <c r="R361" s="124">
        <v>2105.904951076921</v>
      </c>
    </row>
    <row r="362" spans="1:18" x14ac:dyDescent="0.35">
      <c r="A362" t="s">
        <v>85</v>
      </c>
      <c r="B362">
        <v>2</v>
      </c>
      <c r="C362" t="s">
        <v>45</v>
      </c>
      <c r="D362">
        <v>1</v>
      </c>
      <c r="E362" t="s">
        <v>351</v>
      </c>
      <c r="F362">
        <v>3266</v>
      </c>
      <c r="G362">
        <v>3365</v>
      </c>
      <c r="H362" s="118" t="str">
        <f t="shared" si="5"/>
        <v>R71</v>
      </c>
      <c r="I362" s="121" t="s">
        <v>172</v>
      </c>
      <c r="J362" s="124">
        <v>2.8115378461538492</v>
      </c>
      <c r="K362" s="124">
        <v>9.498744615384612E-2</v>
      </c>
      <c r="L362" s="124">
        <v>4.1100513846153867E-2</v>
      </c>
      <c r="M362" s="124">
        <v>9.8786498461538419E-2</v>
      </c>
      <c r="N362" s="124">
        <v>0.61925230769230755</v>
      </c>
      <c r="O362" s="124">
        <v>11448.85953015385</v>
      </c>
      <c r="P362" s="124">
        <v>7481.1432538461531</v>
      </c>
      <c r="Q362" s="124">
        <v>5.0219347692307714</v>
      </c>
      <c r="R362" s="124">
        <v>2105.904951076921</v>
      </c>
    </row>
    <row r="363" spans="1:18" hidden="1" x14ac:dyDescent="0.35">
      <c r="A363" t="s">
        <v>85</v>
      </c>
      <c r="B363">
        <v>1</v>
      </c>
      <c r="C363" t="s">
        <v>44</v>
      </c>
      <c r="D363">
        <v>4</v>
      </c>
      <c r="E363" t="s">
        <v>352</v>
      </c>
      <c r="F363">
        <v>3431</v>
      </c>
      <c r="G363">
        <v>3537</v>
      </c>
      <c r="H363" s="118" t="str">
        <f t="shared" si="5"/>
        <v>R71</v>
      </c>
      <c r="I363" s="121" t="s">
        <v>172</v>
      </c>
      <c r="J363" s="124">
        <v>2.6535767241379311</v>
      </c>
      <c r="K363" s="124">
        <v>1.7548965517241371E-2</v>
      </c>
      <c r="L363" s="124">
        <v>2.5656494252873582E-2</v>
      </c>
      <c r="M363" s="124">
        <v>6.1757566091954021E-2</v>
      </c>
      <c r="N363" s="124">
        <v>0.81008247126436739</v>
      </c>
      <c r="O363" s="124">
        <v>12142.209991091961</v>
      </c>
      <c r="P363" s="124">
        <v>7536.2369979885088</v>
      </c>
      <c r="Q363" s="124">
        <v>5.9741247126436798</v>
      </c>
      <c r="R363" s="124">
        <v>2433.5082873563201</v>
      </c>
    </row>
    <row r="364" spans="1:18" hidden="1" x14ac:dyDescent="0.35">
      <c r="A364" t="s">
        <v>85</v>
      </c>
      <c r="B364">
        <v>1</v>
      </c>
      <c r="C364" t="s">
        <v>44</v>
      </c>
      <c r="D364">
        <v>3</v>
      </c>
      <c r="E364" t="s">
        <v>352</v>
      </c>
      <c r="F364">
        <v>3431</v>
      </c>
      <c r="G364">
        <v>3537</v>
      </c>
      <c r="H364" s="118" t="str">
        <f t="shared" si="5"/>
        <v>R71</v>
      </c>
      <c r="I364" s="121" t="s">
        <v>172</v>
      </c>
      <c r="J364" s="124">
        <v>2.6535767241379311</v>
      </c>
      <c r="K364" s="124">
        <v>1.7548965517241371E-2</v>
      </c>
      <c r="L364" s="124">
        <v>2.5656494252873582E-2</v>
      </c>
      <c r="M364" s="124">
        <v>6.1757566091954021E-2</v>
      </c>
      <c r="N364" s="124">
        <v>0.81008247126436739</v>
      </c>
      <c r="O364" s="124">
        <v>12142.209991091961</v>
      </c>
      <c r="P364" s="124">
        <v>7536.2369979885088</v>
      </c>
      <c r="Q364" s="124">
        <v>5.9741247126436798</v>
      </c>
      <c r="R364" s="124">
        <v>2433.5082873563201</v>
      </c>
    </row>
    <row r="365" spans="1:18" hidden="1" x14ac:dyDescent="0.35">
      <c r="A365" t="s">
        <v>85</v>
      </c>
      <c r="B365">
        <v>1</v>
      </c>
      <c r="C365" t="s">
        <v>44</v>
      </c>
      <c r="D365">
        <v>2</v>
      </c>
      <c r="E365" t="s">
        <v>352</v>
      </c>
      <c r="F365">
        <v>3431</v>
      </c>
      <c r="G365">
        <v>3537</v>
      </c>
      <c r="H365" s="118" t="str">
        <f t="shared" si="5"/>
        <v>R71</v>
      </c>
      <c r="I365" s="121" t="s">
        <v>172</v>
      </c>
      <c r="J365" s="124">
        <v>2.6535767241379311</v>
      </c>
      <c r="K365" s="124">
        <v>1.7548965517241371E-2</v>
      </c>
      <c r="L365" s="124">
        <v>2.5656494252873582E-2</v>
      </c>
      <c r="M365" s="124">
        <v>6.1757566091954021E-2</v>
      </c>
      <c r="N365" s="124">
        <v>0.81008247126436739</v>
      </c>
      <c r="O365" s="124">
        <v>12142.209991091961</v>
      </c>
      <c r="P365" s="124">
        <v>7536.2369979885088</v>
      </c>
      <c r="Q365" s="124">
        <v>5.9741247126436798</v>
      </c>
      <c r="R365" s="124">
        <v>2433.5082873563201</v>
      </c>
    </row>
    <row r="366" spans="1:18" x14ac:dyDescent="0.35">
      <c r="A366" t="s">
        <v>85</v>
      </c>
      <c r="B366">
        <v>1</v>
      </c>
      <c r="C366" t="s">
        <v>44</v>
      </c>
      <c r="D366">
        <v>1</v>
      </c>
      <c r="E366" t="s">
        <v>352</v>
      </c>
      <c r="F366">
        <v>3431</v>
      </c>
      <c r="G366">
        <v>3537</v>
      </c>
      <c r="H366" s="118" t="str">
        <f t="shared" si="5"/>
        <v>R71</v>
      </c>
      <c r="I366" s="121" t="s">
        <v>172</v>
      </c>
      <c r="J366" s="124">
        <v>2.6535767241379311</v>
      </c>
      <c r="K366" s="124">
        <v>1.7548965517241371E-2</v>
      </c>
      <c r="L366" s="124">
        <v>2.5656494252873582E-2</v>
      </c>
      <c r="M366" s="124">
        <v>6.1757566091954021E-2</v>
      </c>
      <c r="N366" s="124">
        <v>0.81008247126436739</v>
      </c>
      <c r="O366" s="124">
        <v>12142.209991091961</v>
      </c>
      <c r="P366" s="124">
        <v>7536.2369979885088</v>
      </c>
      <c r="Q366" s="124">
        <v>5.9741247126436798</v>
      </c>
      <c r="R366" s="124">
        <v>2433.5082873563201</v>
      </c>
    </row>
    <row r="367" spans="1:18" x14ac:dyDescent="0.35">
      <c r="A367" t="s">
        <v>86</v>
      </c>
      <c r="B367">
        <v>3</v>
      </c>
      <c r="C367" t="s">
        <v>46</v>
      </c>
      <c r="D367">
        <v>1</v>
      </c>
      <c r="E367" t="s">
        <v>353</v>
      </c>
      <c r="F367">
        <v>3120</v>
      </c>
      <c r="G367">
        <v>3170</v>
      </c>
      <c r="H367" s="118" t="str">
        <f t="shared" si="5"/>
        <v>R57</v>
      </c>
      <c r="I367" s="121" t="s">
        <v>173</v>
      </c>
      <c r="J367" s="124"/>
      <c r="K367" s="124">
        <v>0.2347145000000001</v>
      </c>
      <c r="L367" s="124">
        <v>0.1212811071428571</v>
      </c>
      <c r="M367" s="124">
        <v>0.1501863928571428</v>
      </c>
      <c r="N367" s="124">
        <v>0.39319285714285712</v>
      </c>
      <c r="O367" s="124"/>
      <c r="P367" s="124"/>
      <c r="Q367" s="124"/>
      <c r="R367" s="124">
        <v>1506.1066298780479</v>
      </c>
    </row>
    <row r="368" spans="1:18" hidden="1" x14ac:dyDescent="0.35">
      <c r="A368" t="s">
        <v>86</v>
      </c>
      <c r="B368">
        <v>3</v>
      </c>
      <c r="C368" t="s">
        <v>46</v>
      </c>
      <c r="D368">
        <v>2</v>
      </c>
      <c r="E368" t="s">
        <v>353</v>
      </c>
      <c r="F368">
        <v>3120</v>
      </c>
      <c r="G368">
        <v>3170</v>
      </c>
      <c r="H368" s="118" t="str">
        <f t="shared" si="5"/>
        <v>R57</v>
      </c>
      <c r="I368" s="121" t="s">
        <v>173</v>
      </c>
      <c r="J368" s="124"/>
      <c r="K368" s="124">
        <v>0.2347145000000001</v>
      </c>
      <c r="L368" s="124">
        <v>0.1212811071428571</v>
      </c>
      <c r="M368" s="124">
        <v>0.1501863928571428</v>
      </c>
      <c r="N368" s="124">
        <v>0.39319285714285712</v>
      </c>
      <c r="O368" s="124"/>
      <c r="P368" s="124"/>
      <c r="Q368" s="124"/>
      <c r="R368" s="124">
        <v>1506.1066298780479</v>
      </c>
    </row>
    <row r="369" spans="1:18" hidden="1" x14ac:dyDescent="0.35">
      <c r="A369" t="s">
        <v>86</v>
      </c>
      <c r="B369">
        <v>3</v>
      </c>
      <c r="C369" t="s">
        <v>46</v>
      </c>
      <c r="D369">
        <v>3</v>
      </c>
      <c r="E369" t="s">
        <v>353</v>
      </c>
      <c r="F369">
        <v>3120</v>
      </c>
      <c r="G369">
        <v>3170</v>
      </c>
      <c r="H369" s="118" t="str">
        <f t="shared" si="5"/>
        <v>R57</v>
      </c>
      <c r="I369" s="121" t="s">
        <v>173</v>
      </c>
      <c r="J369" s="124"/>
      <c r="K369" s="124">
        <v>0.2347145000000001</v>
      </c>
      <c r="L369" s="124">
        <v>0.1212811071428571</v>
      </c>
      <c r="M369" s="124">
        <v>0.1501863928571428</v>
      </c>
      <c r="N369" s="124">
        <v>0.39319285714285712</v>
      </c>
      <c r="O369" s="124"/>
      <c r="P369" s="124"/>
      <c r="Q369" s="124"/>
      <c r="R369" s="124">
        <v>1506.1066298780479</v>
      </c>
    </row>
    <row r="370" spans="1:18" x14ac:dyDescent="0.35">
      <c r="A370" t="s">
        <v>86</v>
      </c>
      <c r="B370">
        <v>2</v>
      </c>
      <c r="C370" t="s">
        <v>46</v>
      </c>
      <c r="D370">
        <v>1</v>
      </c>
      <c r="E370" t="s">
        <v>354</v>
      </c>
      <c r="F370">
        <v>3180</v>
      </c>
      <c r="G370">
        <v>3211</v>
      </c>
      <c r="H370" s="118" t="str">
        <f t="shared" si="5"/>
        <v>R57</v>
      </c>
      <c r="I370" s="121" t="s">
        <v>173</v>
      </c>
      <c r="J370" s="124"/>
      <c r="K370" s="124">
        <v>7.9421500000000006E-2</v>
      </c>
      <c r="L370" s="124">
        <v>4.9759499999999998E-2</v>
      </c>
      <c r="M370" s="124">
        <v>6.2882499999999994E-2</v>
      </c>
      <c r="N370" s="124">
        <v>0.77899999999999991</v>
      </c>
      <c r="O370" s="124">
        <v>10681.162019801979</v>
      </c>
      <c r="P370" s="124">
        <v>6945.1826653465341</v>
      </c>
      <c r="Q370" s="124">
        <v>4.5626485148514853</v>
      </c>
      <c r="R370" s="124">
        <v>2469.2811742574258</v>
      </c>
    </row>
    <row r="371" spans="1:18" hidden="1" x14ac:dyDescent="0.35">
      <c r="A371" t="s">
        <v>86</v>
      </c>
      <c r="B371">
        <v>2</v>
      </c>
      <c r="C371" t="s">
        <v>46</v>
      </c>
      <c r="D371">
        <v>2</v>
      </c>
      <c r="E371" t="s">
        <v>354</v>
      </c>
      <c r="F371">
        <v>3180</v>
      </c>
      <c r="G371">
        <v>3211</v>
      </c>
      <c r="H371" s="118" t="str">
        <f t="shared" si="5"/>
        <v>R57</v>
      </c>
      <c r="I371" s="121" t="s">
        <v>173</v>
      </c>
      <c r="J371" s="124"/>
      <c r="K371" s="124">
        <v>7.9421500000000006E-2</v>
      </c>
      <c r="L371" s="124">
        <v>4.9759499999999998E-2</v>
      </c>
      <c r="M371" s="124">
        <v>6.2882499999999994E-2</v>
      </c>
      <c r="N371" s="124">
        <v>0.77899999999999991</v>
      </c>
      <c r="O371" s="124">
        <v>10681.162019801979</v>
      </c>
      <c r="P371" s="124">
        <v>6945.1826653465341</v>
      </c>
      <c r="Q371" s="124">
        <v>4.5626485148514853</v>
      </c>
      <c r="R371" s="124">
        <v>2469.2811742574258</v>
      </c>
    </row>
    <row r="372" spans="1:18" hidden="1" x14ac:dyDescent="0.35">
      <c r="A372" t="s">
        <v>86</v>
      </c>
      <c r="B372">
        <v>2</v>
      </c>
      <c r="C372" t="s">
        <v>46</v>
      </c>
      <c r="D372">
        <v>3</v>
      </c>
      <c r="E372" t="s">
        <v>354</v>
      </c>
      <c r="F372">
        <v>3180</v>
      </c>
      <c r="G372">
        <v>3211</v>
      </c>
      <c r="H372" s="118" t="str">
        <f t="shared" si="5"/>
        <v>R57</v>
      </c>
      <c r="I372" s="121" t="s">
        <v>173</v>
      </c>
      <c r="J372" s="124"/>
      <c r="K372" s="124">
        <v>7.9421500000000006E-2</v>
      </c>
      <c r="L372" s="124">
        <v>4.9759499999999998E-2</v>
      </c>
      <c r="M372" s="124">
        <v>6.2882499999999994E-2</v>
      </c>
      <c r="N372" s="124">
        <v>0.77899999999999991</v>
      </c>
      <c r="O372" s="124">
        <v>10681.162019801979</v>
      </c>
      <c r="P372" s="124">
        <v>6945.1826653465341</v>
      </c>
      <c r="Q372" s="124">
        <v>4.5626485148514853</v>
      </c>
      <c r="R372" s="124">
        <v>2469.2811742574258</v>
      </c>
    </row>
    <row r="373" spans="1:18" x14ac:dyDescent="0.35">
      <c r="A373" t="s">
        <v>86</v>
      </c>
      <c r="B373">
        <v>1</v>
      </c>
      <c r="C373" t="s">
        <v>45</v>
      </c>
      <c r="D373">
        <v>1</v>
      </c>
      <c r="E373" t="s">
        <v>355</v>
      </c>
      <c r="F373">
        <v>3350</v>
      </c>
      <c r="G373">
        <v>3429</v>
      </c>
      <c r="H373" s="118" t="str">
        <f t="shared" si="5"/>
        <v>R57</v>
      </c>
      <c r="I373" s="121" t="s">
        <v>173</v>
      </c>
      <c r="J373" s="124"/>
      <c r="K373" s="124"/>
      <c r="L373" s="124"/>
      <c r="M373" s="124"/>
      <c r="N373" s="124"/>
      <c r="O373" s="124">
        <v>11413.32751576923</v>
      </c>
      <c r="P373" s="124">
        <v>7334.3007769230726</v>
      </c>
      <c r="Q373" s="124">
        <v>5.2103711538461548</v>
      </c>
      <c r="R373" s="124">
        <v>2019.154116153846</v>
      </c>
    </row>
    <row r="374" spans="1:18" hidden="1" x14ac:dyDescent="0.35">
      <c r="A374" t="s">
        <v>86</v>
      </c>
      <c r="B374">
        <v>1</v>
      </c>
      <c r="C374" t="s">
        <v>45</v>
      </c>
      <c r="D374">
        <v>2</v>
      </c>
      <c r="E374" t="s">
        <v>355</v>
      </c>
      <c r="F374">
        <v>3350</v>
      </c>
      <c r="G374">
        <v>3429</v>
      </c>
      <c r="H374" s="118" t="str">
        <f t="shared" si="5"/>
        <v>R57</v>
      </c>
      <c r="I374" s="121" t="s">
        <v>173</v>
      </c>
      <c r="J374" s="124"/>
      <c r="K374" s="124"/>
      <c r="L374" s="124"/>
      <c r="M374" s="124"/>
      <c r="N374" s="124"/>
      <c r="O374" s="124">
        <v>11413.32751576923</v>
      </c>
      <c r="P374" s="124">
        <v>7334.3007769230726</v>
      </c>
      <c r="Q374" s="124">
        <v>5.2103711538461548</v>
      </c>
      <c r="R374" s="124">
        <v>2019.154116153846</v>
      </c>
    </row>
    <row r="375" spans="1:18" hidden="1" x14ac:dyDescent="0.35">
      <c r="A375" t="s">
        <v>86</v>
      </c>
      <c r="B375">
        <v>1</v>
      </c>
      <c r="C375" t="s">
        <v>45</v>
      </c>
      <c r="D375">
        <v>3</v>
      </c>
      <c r="E375" t="s">
        <v>355</v>
      </c>
      <c r="F375">
        <v>3350</v>
      </c>
      <c r="G375">
        <v>3429</v>
      </c>
      <c r="H375" s="118" t="str">
        <f t="shared" si="5"/>
        <v>R57</v>
      </c>
      <c r="I375" s="121" t="s">
        <v>173</v>
      </c>
      <c r="J375" s="124"/>
      <c r="K375" s="124"/>
      <c r="L375" s="124"/>
      <c r="M375" s="124"/>
      <c r="N375" s="124"/>
      <c r="O375" s="124">
        <v>11413.32751576923</v>
      </c>
      <c r="P375" s="124">
        <v>7334.3007769230726</v>
      </c>
      <c r="Q375" s="124">
        <v>5.2103711538461548</v>
      </c>
      <c r="R375" s="124">
        <v>2019.154116153846</v>
      </c>
    </row>
    <row r="376" spans="1:18" hidden="1" x14ac:dyDescent="0.35">
      <c r="A376" t="s">
        <v>86</v>
      </c>
      <c r="B376">
        <v>1</v>
      </c>
      <c r="C376" t="s">
        <v>45</v>
      </c>
      <c r="D376">
        <v>4</v>
      </c>
      <c r="E376" t="s">
        <v>355</v>
      </c>
      <c r="F376">
        <v>3350</v>
      </c>
      <c r="G376">
        <v>3429</v>
      </c>
      <c r="H376" s="118" t="str">
        <f t="shared" si="5"/>
        <v>R57</v>
      </c>
      <c r="I376" s="121" t="s">
        <v>173</v>
      </c>
      <c r="J376" s="124"/>
      <c r="K376" s="124"/>
      <c r="L376" s="124"/>
      <c r="M376" s="124"/>
      <c r="N376" s="124"/>
      <c r="O376" s="124">
        <v>11413.32751576923</v>
      </c>
      <c r="P376" s="124">
        <v>7334.3007769230726</v>
      </c>
      <c r="Q376" s="124">
        <v>5.2103711538461548</v>
      </c>
      <c r="R376" s="124">
        <v>2019.154116153846</v>
      </c>
    </row>
    <row r="377" spans="1:18" x14ac:dyDescent="0.35">
      <c r="A377" t="s">
        <v>87</v>
      </c>
      <c r="B377">
        <v>2</v>
      </c>
      <c r="C377" t="s">
        <v>45</v>
      </c>
      <c r="D377">
        <v>1</v>
      </c>
      <c r="E377" t="s">
        <v>356</v>
      </c>
      <c r="F377">
        <v>3408</v>
      </c>
      <c r="G377">
        <v>3453</v>
      </c>
      <c r="H377" s="118" t="str">
        <f t="shared" si="5"/>
        <v>R58</v>
      </c>
      <c r="I377" s="121" t="s">
        <v>174</v>
      </c>
      <c r="J377" s="124">
        <v>2.6053333333333342</v>
      </c>
      <c r="K377" s="124">
        <v>0.28133216666666661</v>
      </c>
      <c r="L377" s="124">
        <v>3.9626333333333333E-2</v>
      </c>
      <c r="M377" s="124">
        <v>0.1054508333333333</v>
      </c>
      <c r="N377" s="124">
        <v>0.37169999999999997</v>
      </c>
      <c r="O377" s="124">
        <v>11401.790557142849</v>
      </c>
      <c r="P377" s="124">
        <v>7283.1594564625848</v>
      </c>
      <c r="Q377" s="124">
        <v>5.099655102040817</v>
      </c>
      <c r="R377" s="124">
        <v>2511.550645578232</v>
      </c>
    </row>
    <row r="378" spans="1:18" hidden="1" x14ac:dyDescent="0.35">
      <c r="A378" t="s">
        <v>87</v>
      </c>
      <c r="B378">
        <v>2</v>
      </c>
      <c r="C378" t="s">
        <v>45</v>
      </c>
      <c r="D378">
        <v>2</v>
      </c>
      <c r="E378" t="s">
        <v>356</v>
      </c>
      <c r="F378">
        <v>3408</v>
      </c>
      <c r="G378">
        <v>3453</v>
      </c>
      <c r="H378" s="118" t="str">
        <f t="shared" si="5"/>
        <v>R58</v>
      </c>
      <c r="I378" s="121" t="s">
        <v>174</v>
      </c>
      <c r="J378" s="124">
        <v>2.6053333333333342</v>
      </c>
      <c r="K378" s="124">
        <v>0.28133216666666661</v>
      </c>
      <c r="L378" s="124">
        <v>3.9626333333333333E-2</v>
      </c>
      <c r="M378" s="124">
        <v>0.1054508333333333</v>
      </c>
      <c r="N378" s="124">
        <v>0.37169999999999997</v>
      </c>
      <c r="O378" s="124">
        <v>11401.790557142849</v>
      </c>
      <c r="P378" s="124">
        <v>7283.1594564625848</v>
      </c>
      <c r="Q378" s="124">
        <v>5.099655102040817</v>
      </c>
      <c r="R378" s="124">
        <v>2511.550645578232</v>
      </c>
    </row>
    <row r="379" spans="1:18" hidden="1" x14ac:dyDescent="0.35">
      <c r="A379" t="s">
        <v>87</v>
      </c>
      <c r="B379">
        <v>2</v>
      </c>
      <c r="C379" t="s">
        <v>45</v>
      </c>
      <c r="D379">
        <v>3</v>
      </c>
      <c r="E379" t="s">
        <v>356</v>
      </c>
      <c r="F379">
        <v>3408</v>
      </c>
      <c r="G379">
        <v>3453</v>
      </c>
      <c r="H379" s="118" t="str">
        <f t="shared" si="5"/>
        <v>R58</v>
      </c>
      <c r="I379" s="121" t="s">
        <v>174</v>
      </c>
      <c r="J379" s="124">
        <v>2.6053333333333342</v>
      </c>
      <c r="K379" s="124">
        <v>0.28133216666666661</v>
      </c>
      <c r="L379" s="124">
        <v>3.9626333333333333E-2</v>
      </c>
      <c r="M379" s="124">
        <v>0.1054508333333333</v>
      </c>
      <c r="N379" s="124">
        <v>0.37169999999999997</v>
      </c>
      <c r="O379" s="124">
        <v>11401.790557142849</v>
      </c>
      <c r="P379" s="124">
        <v>7283.1594564625848</v>
      </c>
      <c r="Q379" s="124">
        <v>5.099655102040817</v>
      </c>
      <c r="R379" s="124">
        <v>2511.550645578232</v>
      </c>
    </row>
    <row r="380" spans="1:18" x14ac:dyDescent="0.35">
      <c r="A380" t="s">
        <v>87</v>
      </c>
      <c r="B380">
        <v>1</v>
      </c>
      <c r="C380" t="s">
        <v>45</v>
      </c>
      <c r="D380">
        <v>1</v>
      </c>
      <c r="E380" t="s">
        <v>357</v>
      </c>
      <c r="F380">
        <v>3478</v>
      </c>
      <c r="G380">
        <v>3556</v>
      </c>
      <c r="H380" s="118" t="str">
        <f t="shared" si="5"/>
        <v>R58</v>
      </c>
      <c r="I380" s="121" t="s">
        <v>174</v>
      </c>
      <c r="J380" s="124"/>
      <c r="K380" s="124"/>
      <c r="L380" s="124"/>
      <c r="M380" s="124"/>
      <c r="N380" s="124"/>
      <c r="O380" s="124">
        <v>11743.270109374989</v>
      </c>
      <c r="P380" s="124">
        <v>7572.6918777343781</v>
      </c>
      <c r="Q380" s="124">
        <v>5.307126171874998</v>
      </c>
      <c r="R380" s="124">
        <v>2479.8242742187508</v>
      </c>
    </row>
    <row r="381" spans="1:18" hidden="1" x14ac:dyDescent="0.35">
      <c r="A381" t="s">
        <v>87</v>
      </c>
      <c r="B381">
        <v>1</v>
      </c>
      <c r="C381" t="s">
        <v>45</v>
      </c>
      <c r="D381">
        <v>2</v>
      </c>
      <c r="E381" t="s">
        <v>357</v>
      </c>
      <c r="F381">
        <v>3478</v>
      </c>
      <c r="G381">
        <v>3556</v>
      </c>
      <c r="H381" s="118" t="str">
        <f t="shared" si="5"/>
        <v>R58</v>
      </c>
      <c r="I381" s="121" t="s">
        <v>174</v>
      </c>
      <c r="J381" s="124"/>
      <c r="K381" s="124"/>
      <c r="L381" s="124"/>
      <c r="M381" s="124"/>
      <c r="N381" s="124"/>
      <c r="O381" s="124">
        <v>11743.270109374989</v>
      </c>
      <c r="P381" s="124">
        <v>7572.6918777343781</v>
      </c>
      <c r="Q381" s="124">
        <v>5.307126171874998</v>
      </c>
      <c r="R381" s="124">
        <v>2479.8242742187508</v>
      </c>
    </row>
    <row r="382" spans="1:18" hidden="1" x14ac:dyDescent="0.35">
      <c r="A382" t="s">
        <v>87</v>
      </c>
      <c r="B382">
        <v>1</v>
      </c>
      <c r="C382" t="s">
        <v>45</v>
      </c>
      <c r="D382">
        <v>3</v>
      </c>
      <c r="E382" t="s">
        <v>357</v>
      </c>
      <c r="F382">
        <v>3478</v>
      </c>
      <c r="G382">
        <v>3556</v>
      </c>
      <c r="H382" s="118" t="str">
        <f t="shared" si="5"/>
        <v>R58</v>
      </c>
      <c r="I382" s="121" t="s">
        <v>174</v>
      </c>
      <c r="J382" s="124"/>
      <c r="K382" s="124"/>
      <c r="L382" s="124"/>
      <c r="M382" s="124"/>
      <c r="N382" s="124"/>
      <c r="O382" s="124">
        <v>11743.270109374989</v>
      </c>
      <c r="P382" s="124">
        <v>7572.6918777343781</v>
      </c>
      <c r="Q382" s="124">
        <v>5.307126171874998</v>
      </c>
      <c r="R382" s="124">
        <v>2479.8242742187508</v>
      </c>
    </row>
    <row r="383" spans="1:18" hidden="1" x14ac:dyDescent="0.35">
      <c r="A383" t="s">
        <v>87</v>
      </c>
      <c r="B383">
        <v>1</v>
      </c>
      <c r="C383" t="s">
        <v>45</v>
      </c>
      <c r="D383">
        <v>4</v>
      </c>
      <c r="E383" t="s">
        <v>357</v>
      </c>
      <c r="F383">
        <v>3478</v>
      </c>
      <c r="G383">
        <v>3556</v>
      </c>
      <c r="H383" s="118" t="str">
        <f t="shared" si="5"/>
        <v>R58</v>
      </c>
      <c r="I383" s="121" t="s">
        <v>174</v>
      </c>
      <c r="J383" s="124"/>
      <c r="K383" s="124"/>
      <c r="L383" s="124"/>
      <c r="M383" s="124"/>
      <c r="N383" s="124"/>
      <c r="O383" s="124">
        <v>11743.270109374989</v>
      </c>
      <c r="P383" s="124">
        <v>7572.6918777343781</v>
      </c>
      <c r="Q383" s="124">
        <v>5.307126171874998</v>
      </c>
      <c r="R383" s="124">
        <v>2479.8242742187508</v>
      </c>
    </row>
    <row r="384" spans="1:18" x14ac:dyDescent="0.35">
      <c r="A384" t="s">
        <v>88</v>
      </c>
      <c r="B384">
        <v>1</v>
      </c>
      <c r="C384" t="s">
        <v>45</v>
      </c>
      <c r="D384">
        <v>1</v>
      </c>
      <c r="E384" t="s">
        <v>358</v>
      </c>
      <c r="F384">
        <v>3552</v>
      </c>
      <c r="G384">
        <v>3643</v>
      </c>
      <c r="H384" s="118" t="str">
        <f t="shared" si="5"/>
        <v>R43</v>
      </c>
      <c r="I384" s="121" t="s">
        <v>175</v>
      </c>
      <c r="J384" s="124"/>
      <c r="K384" s="124"/>
      <c r="L384" s="124"/>
      <c r="M384" s="124"/>
      <c r="N384" s="124"/>
      <c r="O384" s="124">
        <v>12247.07203344482</v>
      </c>
      <c r="P384" s="124">
        <v>7640.5594384615406</v>
      </c>
      <c r="Q384" s="124">
        <v>5.6809521739130444</v>
      </c>
      <c r="R384" s="124"/>
    </row>
    <row r="385" spans="1:18" hidden="1" x14ac:dyDescent="0.35">
      <c r="A385" t="s">
        <v>88</v>
      </c>
      <c r="B385">
        <v>1</v>
      </c>
      <c r="C385" t="s">
        <v>45</v>
      </c>
      <c r="D385">
        <v>2</v>
      </c>
      <c r="E385" t="s">
        <v>358</v>
      </c>
      <c r="F385">
        <v>3552</v>
      </c>
      <c r="G385">
        <v>3643</v>
      </c>
      <c r="H385" s="118" t="str">
        <f t="shared" si="5"/>
        <v>R43</v>
      </c>
      <c r="I385" s="121" t="s">
        <v>175</v>
      </c>
      <c r="J385" s="124"/>
      <c r="K385" s="124"/>
      <c r="L385" s="124"/>
      <c r="M385" s="124"/>
      <c r="N385" s="124"/>
      <c r="O385" s="124">
        <v>12247.07203344482</v>
      </c>
      <c r="P385" s="124">
        <v>7640.5594384615406</v>
      </c>
      <c r="Q385" s="124">
        <v>5.6809521739130444</v>
      </c>
      <c r="R385" s="124"/>
    </row>
    <row r="386" spans="1:18" hidden="1" x14ac:dyDescent="0.35">
      <c r="A386" t="s">
        <v>88</v>
      </c>
      <c r="B386">
        <v>1</v>
      </c>
      <c r="C386" t="s">
        <v>45</v>
      </c>
      <c r="D386">
        <v>3</v>
      </c>
      <c r="E386" t="s">
        <v>358</v>
      </c>
      <c r="F386">
        <v>3552</v>
      </c>
      <c r="G386">
        <v>3643</v>
      </c>
      <c r="H386" s="118" t="str">
        <f t="shared" si="5"/>
        <v>R43</v>
      </c>
      <c r="I386" s="121" t="s">
        <v>175</v>
      </c>
      <c r="J386" s="124"/>
      <c r="K386" s="124"/>
      <c r="L386" s="124"/>
      <c r="M386" s="124"/>
      <c r="N386" s="124"/>
      <c r="O386" s="124">
        <v>12247.07203344482</v>
      </c>
      <c r="P386" s="124">
        <v>7640.5594384615406</v>
      </c>
      <c r="Q386" s="124">
        <v>5.6809521739130444</v>
      </c>
      <c r="R386" s="124"/>
    </row>
    <row r="387" spans="1:18" hidden="1" x14ac:dyDescent="0.35">
      <c r="A387" t="s">
        <v>88</v>
      </c>
      <c r="B387">
        <v>1</v>
      </c>
      <c r="C387" t="s">
        <v>45</v>
      </c>
      <c r="D387">
        <v>4</v>
      </c>
      <c r="E387" t="s">
        <v>358</v>
      </c>
      <c r="F387">
        <v>3552</v>
      </c>
      <c r="G387">
        <v>3643</v>
      </c>
      <c r="H387" s="118" t="str">
        <f t="shared" ref="H387:H450" si="6">CONCATENATE("R",RIGHT(A387,2))</f>
        <v>R43</v>
      </c>
      <c r="I387" s="121" t="s">
        <v>175</v>
      </c>
      <c r="J387" s="124"/>
      <c r="K387" s="124"/>
      <c r="L387" s="124"/>
      <c r="M387" s="124"/>
      <c r="N387" s="124"/>
      <c r="O387" s="124">
        <v>12247.07203344482</v>
      </c>
      <c r="P387" s="124">
        <v>7640.5594384615406</v>
      </c>
      <c r="Q387" s="124">
        <v>5.6809521739130444</v>
      </c>
      <c r="R387" s="124"/>
    </row>
    <row r="388" spans="1:18" x14ac:dyDescent="0.35">
      <c r="A388" t="s">
        <v>88</v>
      </c>
      <c r="B388">
        <v>2</v>
      </c>
      <c r="C388" t="s">
        <v>45</v>
      </c>
      <c r="D388">
        <v>1</v>
      </c>
      <c r="E388" t="s">
        <v>359</v>
      </c>
      <c r="F388">
        <v>3410</v>
      </c>
      <c r="G388">
        <v>3507</v>
      </c>
      <c r="H388" s="118" t="str">
        <f t="shared" si="6"/>
        <v>R43</v>
      </c>
      <c r="I388" s="121" t="s">
        <v>175</v>
      </c>
      <c r="J388" s="124">
        <v>2.6082999999999998</v>
      </c>
      <c r="K388" s="124">
        <v>0.41114499999999998</v>
      </c>
      <c r="L388" s="124">
        <v>0.1801268</v>
      </c>
      <c r="M388" s="124">
        <v>0.209985</v>
      </c>
      <c r="N388" s="124">
        <v>0.30020000000000002</v>
      </c>
      <c r="O388" s="124">
        <v>11683.08805408805</v>
      </c>
      <c r="P388" s="124">
        <v>7387.0670248427687</v>
      </c>
      <c r="Q388" s="124">
        <v>6.1591018867924499</v>
      </c>
      <c r="R388" s="124"/>
    </row>
    <row r="389" spans="1:18" hidden="1" x14ac:dyDescent="0.35">
      <c r="A389" t="s">
        <v>88</v>
      </c>
      <c r="B389">
        <v>2</v>
      </c>
      <c r="C389" t="s">
        <v>45</v>
      </c>
      <c r="D389">
        <v>2</v>
      </c>
      <c r="E389" t="s">
        <v>359</v>
      </c>
      <c r="F389">
        <v>3410</v>
      </c>
      <c r="G389">
        <v>3507</v>
      </c>
      <c r="H389" s="118" t="str">
        <f t="shared" si="6"/>
        <v>R43</v>
      </c>
      <c r="I389" s="121" t="s">
        <v>175</v>
      </c>
      <c r="J389" s="124">
        <v>2.6082999999999998</v>
      </c>
      <c r="K389" s="124">
        <v>0.41114499999999998</v>
      </c>
      <c r="L389" s="124">
        <v>0.1801268</v>
      </c>
      <c r="M389" s="124">
        <v>0.209985</v>
      </c>
      <c r="N389" s="124">
        <v>0.30020000000000002</v>
      </c>
      <c r="O389" s="124">
        <v>11683.08805408805</v>
      </c>
      <c r="P389" s="124">
        <v>7387.0670248427687</v>
      </c>
      <c r="Q389" s="124">
        <v>6.1591018867924499</v>
      </c>
      <c r="R389" s="124"/>
    </row>
    <row r="390" spans="1:18" hidden="1" x14ac:dyDescent="0.35">
      <c r="A390" t="s">
        <v>88</v>
      </c>
      <c r="B390">
        <v>2</v>
      </c>
      <c r="C390" t="s">
        <v>45</v>
      </c>
      <c r="D390">
        <v>3</v>
      </c>
      <c r="E390" t="s">
        <v>359</v>
      </c>
      <c r="F390">
        <v>3410</v>
      </c>
      <c r="G390">
        <v>3507</v>
      </c>
      <c r="H390" s="118" t="str">
        <f t="shared" si="6"/>
        <v>R43</v>
      </c>
      <c r="I390" s="121" t="s">
        <v>175</v>
      </c>
      <c r="J390" s="124">
        <v>2.6082999999999998</v>
      </c>
      <c r="K390" s="124">
        <v>0.41114499999999998</v>
      </c>
      <c r="L390" s="124">
        <v>0.1801268</v>
      </c>
      <c r="M390" s="124">
        <v>0.209985</v>
      </c>
      <c r="N390" s="124">
        <v>0.30020000000000002</v>
      </c>
      <c r="O390" s="124">
        <v>11683.08805408805</v>
      </c>
      <c r="P390" s="124">
        <v>7387.0670248427687</v>
      </c>
      <c r="Q390" s="124">
        <v>6.1591018867924499</v>
      </c>
      <c r="R390" s="124"/>
    </row>
    <row r="391" spans="1:18" hidden="1" x14ac:dyDescent="0.35">
      <c r="A391" t="s">
        <v>88</v>
      </c>
      <c r="B391">
        <v>2</v>
      </c>
      <c r="C391" t="s">
        <v>45</v>
      </c>
      <c r="D391">
        <v>4</v>
      </c>
      <c r="E391" t="s">
        <v>359</v>
      </c>
      <c r="F391">
        <v>3410</v>
      </c>
      <c r="G391">
        <v>3507</v>
      </c>
      <c r="H391" s="118" t="str">
        <f t="shared" si="6"/>
        <v>R43</v>
      </c>
      <c r="I391" s="121" t="s">
        <v>175</v>
      </c>
      <c r="J391" s="124">
        <v>2.6082999999999998</v>
      </c>
      <c r="K391" s="124">
        <v>0.41114499999999998</v>
      </c>
      <c r="L391" s="124">
        <v>0.1801268</v>
      </c>
      <c r="M391" s="124">
        <v>0.209985</v>
      </c>
      <c r="N391" s="124">
        <v>0.30020000000000002</v>
      </c>
      <c r="O391" s="124">
        <v>11683.08805408805</v>
      </c>
      <c r="P391" s="124">
        <v>7387.0670248427687</v>
      </c>
      <c r="Q391" s="124">
        <v>6.1591018867924499</v>
      </c>
      <c r="R391" s="124"/>
    </row>
    <row r="392" spans="1:18" x14ac:dyDescent="0.35">
      <c r="A392" t="s">
        <v>88</v>
      </c>
      <c r="B392">
        <v>3</v>
      </c>
      <c r="C392" t="s">
        <v>45</v>
      </c>
      <c r="D392">
        <v>1</v>
      </c>
      <c r="E392" t="s">
        <v>360</v>
      </c>
      <c r="F392">
        <v>3260</v>
      </c>
      <c r="G392">
        <v>3387.3</v>
      </c>
      <c r="H392" s="118" t="str">
        <f t="shared" si="6"/>
        <v>R43</v>
      </c>
      <c r="I392" s="121" t="s">
        <v>175</v>
      </c>
      <c r="J392" s="124">
        <v>2.7218</v>
      </c>
      <c r="K392" s="124">
        <v>0.170318</v>
      </c>
      <c r="L392" s="124">
        <v>8.2470000000000002E-2</v>
      </c>
      <c r="M392" s="124">
        <v>0.113673</v>
      </c>
      <c r="N392" s="124">
        <v>0.48709999999999998</v>
      </c>
      <c r="O392" s="124">
        <v>11139.638655502389</v>
      </c>
      <c r="P392" s="124">
        <v>7189.3738153110044</v>
      </c>
      <c r="Q392" s="124">
        <v>6.1278303827751222</v>
      </c>
      <c r="R392" s="124">
        <v>2290.437471531101</v>
      </c>
    </row>
    <row r="393" spans="1:18" hidden="1" x14ac:dyDescent="0.35">
      <c r="A393" t="s">
        <v>88</v>
      </c>
      <c r="B393">
        <v>3</v>
      </c>
      <c r="C393" t="s">
        <v>45</v>
      </c>
      <c r="D393">
        <v>2</v>
      </c>
      <c r="E393" t="s">
        <v>360</v>
      </c>
      <c r="F393">
        <v>3260</v>
      </c>
      <c r="G393">
        <v>3387.3</v>
      </c>
      <c r="H393" s="118" t="str">
        <f t="shared" si="6"/>
        <v>R43</v>
      </c>
      <c r="I393" s="121" t="s">
        <v>175</v>
      </c>
      <c r="J393" s="124">
        <v>2.7218</v>
      </c>
      <c r="K393" s="124">
        <v>0.170318</v>
      </c>
      <c r="L393" s="124">
        <v>8.2470000000000002E-2</v>
      </c>
      <c r="M393" s="124">
        <v>0.113673</v>
      </c>
      <c r="N393" s="124">
        <v>0.48709999999999998</v>
      </c>
      <c r="O393" s="124">
        <v>11139.638655502389</v>
      </c>
      <c r="P393" s="124">
        <v>7189.3738153110044</v>
      </c>
      <c r="Q393" s="124">
        <v>6.1278303827751222</v>
      </c>
      <c r="R393" s="124">
        <v>2290.437471531101</v>
      </c>
    </row>
    <row r="394" spans="1:18" hidden="1" x14ac:dyDescent="0.35">
      <c r="A394" t="s">
        <v>88</v>
      </c>
      <c r="B394">
        <v>3</v>
      </c>
      <c r="C394" t="s">
        <v>45</v>
      </c>
      <c r="D394">
        <v>3</v>
      </c>
      <c r="E394" t="s">
        <v>360</v>
      </c>
      <c r="F394">
        <v>3260</v>
      </c>
      <c r="G394">
        <v>3387.3</v>
      </c>
      <c r="H394" s="118" t="str">
        <f t="shared" si="6"/>
        <v>R43</v>
      </c>
      <c r="I394" s="121" t="s">
        <v>175</v>
      </c>
      <c r="J394" s="124">
        <v>2.7218</v>
      </c>
      <c r="K394" s="124">
        <v>0.170318</v>
      </c>
      <c r="L394" s="124">
        <v>8.2470000000000002E-2</v>
      </c>
      <c r="M394" s="124">
        <v>0.113673</v>
      </c>
      <c r="N394" s="124">
        <v>0.48709999999999998</v>
      </c>
      <c r="O394" s="124">
        <v>11139.638655502389</v>
      </c>
      <c r="P394" s="124">
        <v>7189.3738153110044</v>
      </c>
      <c r="Q394" s="124">
        <v>6.1278303827751222</v>
      </c>
      <c r="R394" s="124">
        <v>2290.437471531101</v>
      </c>
    </row>
    <row r="395" spans="1:18" hidden="1" x14ac:dyDescent="0.35">
      <c r="A395" t="s">
        <v>88</v>
      </c>
      <c r="B395">
        <v>3</v>
      </c>
      <c r="C395" t="s">
        <v>45</v>
      </c>
      <c r="D395">
        <v>4</v>
      </c>
      <c r="E395" t="s">
        <v>360</v>
      </c>
      <c r="F395">
        <v>3260</v>
      </c>
      <c r="G395">
        <v>3387.3</v>
      </c>
      <c r="H395" s="118" t="str">
        <f t="shared" si="6"/>
        <v>R43</v>
      </c>
      <c r="I395" s="121" t="s">
        <v>175</v>
      </c>
      <c r="J395" s="124">
        <v>2.7218</v>
      </c>
      <c r="K395" s="124">
        <v>0.170318</v>
      </c>
      <c r="L395" s="124">
        <v>8.2470000000000002E-2</v>
      </c>
      <c r="M395" s="124">
        <v>0.113673</v>
      </c>
      <c r="N395" s="124">
        <v>0.48709999999999998</v>
      </c>
      <c r="O395" s="124">
        <v>11139.638655502389</v>
      </c>
      <c r="P395" s="124">
        <v>7189.3738153110044</v>
      </c>
      <c r="Q395" s="124">
        <v>6.1278303827751222</v>
      </c>
      <c r="R395" s="124">
        <v>2290.437471531101</v>
      </c>
    </row>
    <row r="396" spans="1:18" x14ac:dyDescent="0.35">
      <c r="A396" t="s">
        <v>88</v>
      </c>
      <c r="B396">
        <v>4</v>
      </c>
      <c r="C396" t="s">
        <v>45</v>
      </c>
      <c r="D396">
        <v>1</v>
      </c>
      <c r="E396" t="s">
        <v>361</v>
      </c>
      <c r="F396">
        <v>3157</v>
      </c>
      <c r="G396">
        <v>3244</v>
      </c>
      <c r="H396" s="118" t="str">
        <f t="shared" si="6"/>
        <v>R43</v>
      </c>
      <c r="I396" s="121" t="s">
        <v>175</v>
      </c>
      <c r="J396" s="124">
        <v>2.515333333333333</v>
      </c>
      <c r="K396" s="124">
        <v>0.2440975</v>
      </c>
      <c r="L396" s="124">
        <v>8.1740550000000009E-2</v>
      </c>
      <c r="M396" s="124">
        <v>0.1400898333333333</v>
      </c>
      <c r="N396" s="124">
        <v>0.43543333333333328</v>
      </c>
      <c r="O396" s="124">
        <v>10652.560756643359</v>
      </c>
      <c r="P396" s="124">
        <v>6897.4259258741231</v>
      </c>
      <c r="Q396" s="124">
        <v>3.5497038461538448</v>
      </c>
      <c r="R396" s="124">
        <v>1950.914386013987</v>
      </c>
    </row>
    <row r="397" spans="1:18" hidden="1" x14ac:dyDescent="0.35">
      <c r="A397" t="s">
        <v>88</v>
      </c>
      <c r="B397">
        <v>4</v>
      </c>
      <c r="C397" t="s">
        <v>45</v>
      </c>
      <c r="D397">
        <v>2</v>
      </c>
      <c r="E397" t="s">
        <v>361</v>
      </c>
      <c r="F397">
        <v>3157</v>
      </c>
      <c r="G397">
        <v>3244</v>
      </c>
      <c r="H397" s="118" t="str">
        <f t="shared" si="6"/>
        <v>R43</v>
      </c>
      <c r="I397" s="121" t="s">
        <v>175</v>
      </c>
      <c r="J397" s="124">
        <v>2.515333333333333</v>
      </c>
      <c r="K397" s="124">
        <v>0.2440975</v>
      </c>
      <c r="L397" s="124">
        <v>8.1740550000000009E-2</v>
      </c>
      <c r="M397" s="124">
        <v>0.1400898333333333</v>
      </c>
      <c r="N397" s="124">
        <v>0.43543333333333328</v>
      </c>
      <c r="O397" s="124">
        <v>10652.560756643359</v>
      </c>
      <c r="P397" s="124">
        <v>6897.4259258741231</v>
      </c>
      <c r="Q397" s="124">
        <v>3.5497038461538448</v>
      </c>
      <c r="R397" s="124">
        <v>1950.914386013987</v>
      </c>
    </row>
    <row r="398" spans="1:18" hidden="1" x14ac:dyDescent="0.35">
      <c r="A398" t="s">
        <v>88</v>
      </c>
      <c r="B398">
        <v>4</v>
      </c>
      <c r="C398" t="s">
        <v>45</v>
      </c>
      <c r="D398">
        <v>3</v>
      </c>
      <c r="E398" t="s">
        <v>361</v>
      </c>
      <c r="F398">
        <v>3157</v>
      </c>
      <c r="G398">
        <v>3244</v>
      </c>
      <c r="H398" s="118" t="str">
        <f t="shared" si="6"/>
        <v>R43</v>
      </c>
      <c r="I398" s="121" t="s">
        <v>175</v>
      </c>
      <c r="J398" s="124">
        <v>2.515333333333333</v>
      </c>
      <c r="K398" s="124">
        <v>0.2440975</v>
      </c>
      <c r="L398" s="124">
        <v>8.1740550000000009E-2</v>
      </c>
      <c r="M398" s="124">
        <v>0.1400898333333333</v>
      </c>
      <c r="N398" s="124">
        <v>0.43543333333333328</v>
      </c>
      <c r="O398" s="124">
        <v>10652.560756643359</v>
      </c>
      <c r="P398" s="124">
        <v>6897.4259258741231</v>
      </c>
      <c r="Q398" s="124">
        <v>3.5497038461538448</v>
      </c>
      <c r="R398" s="124">
        <v>1950.914386013987</v>
      </c>
    </row>
    <row r="399" spans="1:18" hidden="1" x14ac:dyDescent="0.35">
      <c r="A399" t="s">
        <v>88</v>
      </c>
      <c r="B399">
        <v>4</v>
      </c>
      <c r="C399" t="s">
        <v>45</v>
      </c>
      <c r="D399">
        <v>4</v>
      </c>
      <c r="E399" t="s">
        <v>361</v>
      </c>
      <c r="F399">
        <v>3157</v>
      </c>
      <c r="G399">
        <v>3244</v>
      </c>
      <c r="H399" s="118" t="str">
        <f t="shared" si="6"/>
        <v>R43</v>
      </c>
      <c r="I399" s="121" t="s">
        <v>175</v>
      </c>
      <c r="J399" s="124">
        <v>2.515333333333333</v>
      </c>
      <c r="K399" s="124">
        <v>0.2440975</v>
      </c>
      <c r="L399" s="124">
        <v>8.1740550000000009E-2</v>
      </c>
      <c r="M399" s="124">
        <v>0.1400898333333333</v>
      </c>
      <c r="N399" s="124">
        <v>0.43543333333333328</v>
      </c>
      <c r="O399" s="124">
        <v>10652.560756643359</v>
      </c>
      <c r="P399" s="124">
        <v>6897.4259258741231</v>
      </c>
      <c r="Q399" s="124">
        <v>3.5497038461538448</v>
      </c>
      <c r="R399" s="124">
        <v>1950.914386013987</v>
      </c>
    </row>
    <row r="400" spans="1:18" x14ac:dyDescent="0.35">
      <c r="A400" t="s">
        <v>90</v>
      </c>
      <c r="B400">
        <v>1</v>
      </c>
      <c r="C400" t="s">
        <v>45</v>
      </c>
      <c r="D400">
        <v>1</v>
      </c>
      <c r="E400" t="s">
        <v>362</v>
      </c>
      <c r="F400">
        <v>3655</v>
      </c>
      <c r="G400">
        <v>3710</v>
      </c>
      <c r="H400" s="118" t="str">
        <f t="shared" si="6"/>
        <v>R44</v>
      </c>
      <c r="I400" s="121" t="s">
        <v>176</v>
      </c>
      <c r="J400" s="124">
        <v>2.7392639999999999</v>
      </c>
      <c r="K400" s="124">
        <v>0.16109599999999999</v>
      </c>
      <c r="L400" s="124">
        <v>5.109636E-2</v>
      </c>
      <c r="M400" s="124">
        <v>0.10981004</v>
      </c>
      <c r="N400" s="124">
        <v>0.51504799999999984</v>
      </c>
      <c r="O400" s="124">
        <v>12153.987135555561</v>
      </c>
      <c r="P400" s="124"/>
      <c r="Q400" s="124">
        <v>4.9355144444444434</v>
      </c>
      <c r="R400" s="124">
        <v>2033.887350555555</v>
      </c>
    </row>
    <row r="401" spans="1:18" hidden="1" x14ac:dyDescent="0.35">
      <c r="A401" t="s">
        <v>90</v>
      </c>
      <c r="B401">
        <v>2</v>
      </c>
      <c r="C401" t="s">
        <v>45</v>
      </c>
      <c r="D401">
        <v>2</v>
      </c>
      <c r="E401" t="s">
        <v>363</v>
      </c>
      <c r="F401">
        <v>3605.94</v>
      </c>
      <c r="G401">
        <v>3648</v>
      </c>
      <c r="H401" s="118" t="str">
        <f t="shared" si="6"/>
        <v>R44</v>
      </c>
      <c r="I401" s="121" t="s">
        <v>176</v>
      </c>
      <c r="J401" s="124">
        <v>2.7737500000000002</v>
      </c>
      <c r="K401" s="124">
        <v>0.153475</v>
      </c>
      <c r="L401" s="124">
        <v>6.9492499999999999E-2</v>
      </c>
      <c r="M401" s="124">
        <v>0.10338799999999999</v>
      </c>
      <c r="N401" s="124">
        <v>0.55995000000000006</v>
      </c>
      <c r="O401" s="124">
        <v>11931.186414492749</v>
      </c>
      <c r="P401" s="124"/>
      <c r="Q401" s="124">
        <v>5.3436463768115914</v>
      </c>
      <c r="R401" s="124">
        <v>1920.6770144927541</v>
      </c>
    </row>
    <row r="402" spans="1:18" x14ac:dyDescent="0.35">
      <c r="A402" t="s">
        <v>90</v>
      </c>
      <c r="B402">
        <v>2</v>
      </c>
      <c r="C402" t="s">
        <v>45</v>
      </c>
      <c r="D402">
        <v>1</v>
      </c>
      <c r="E402" t="s">
        <v>363</v>
      </c>
      <c r="F402">
        <v>3605.94</v>
      </c>
      <c r="G402">
        <v>3648</v>
      </c>
      <c r="H402" s="118" t="str">
        <f t="shared" si="6"/>
        <v>R44</v>
      </c>
      <c r="I402" s="121" t="s">
        <v>176</v>
      </c>
      <c r="J402" s="124">
        <v>2.7737500000000002</v>
      </c>
      <c r="K402" s="124">
        <v>0.153475</v>
      </c>
      <c r="L402" s="124">
        <v>6.9492499999999999E-2</v>
      </c>
      <c r="M402" s="124">
        <v>0.10338799999999999</v>
      </c>
      <c r="N402" s="124">
        <v>0.55995000000000006</v>
      </c>
      <c r="O402" s="124">
        <v>11931.186414492749</v>
      </c>
      <c r="P402" s="124"/>
      <c r="Q402" s="124">
        <v>5.3436463768115914</v>
      </c>
      <c r="R402" s="124">
        <v>1920.6770144927541</v>
      </c>
    </row>
    <row r="403" spans="1:18" hidden="1" x14ac:dyDescent="0.35">
      <c r="A403" t="s">
        <v>90</v>
      </c>
      <c r="B403">
        <v>3</v>
      </c>
      <c r="C403" t="s">
        <v>45</v>
      </c>
      <c r="D403">
        <v>4</v>
      </c>
      <c r="E403" t="s">
        <v>364</v>
      </c>
      <c r="F403">
        <v>3530</v>
      </c>
      <c r="G403">
        <v>3602</v>
      </c>
      <c r="H403" s="118" t="str">
        <f t="shared" si="6"/>
        <v>R44</v>
      </c>
      <c r="I403" s="121" t="s">
        <v>176</v>
      </c>
      <c r="J403" s="124">
        <v>2.7235800000000001</v>
      </c>
      <c r="K403" s="124">
        <v>0.16678000000000001</v>
      </c>
      <c r="L403" s="124">
        <v>7.0984999999999993E-2</v>
      </c>
      <c r="M403" s="124">
        <v>0.1110956</v>
      </c>
      <c r="N403" s="124">
        <v>0.50944</v>
      </c>
      <c r="O403" s="124">
        <v>11681.180054661019</v>
      </c>
      <c r="P403" s="124"/>
      <c r="Q403" s="124">
        <v>4.9278601694915274</v>
      </c>
      <c r="R403" s="124">
        <v>1946.5348597457621</v>
      </c>
    </row>
    <row r="404" spans="1:18" hidden="1" x14ac:dyDescent="0.35">
      <c r="A404" t="s">
        <v>90</v>
      </c>
      <c r="B404">
        <v>3</v>
      </c>
      <c r="C404" t="s">
        <v>45</v>
      </c>
      <c r="D404">
        <v>3</v>
      </c>
      <c r="E404" t="s">
        <v>364</v>
      </c>
      <c r="F404">
        <v>3530</v>
      </c>
      <c r="G404">
        <v>3602</v>
      </c>
      <c r="H404" s="118" t="str">
        <f t="shared" si="6"/>
        <v>R44</v>
      </c>
      <c r="I404" s="121" t="s">
        <v>176</v>
      </c>
      <c r="J404" s="124">
        <v>2.7235800000000001</v>
      </c>
      <c r="K404" s="124">
        <v>0.16678000000000001</v>
      </c>
      <c r="L404" s="124">
        <v>7.0984999999999993E-2</v>
      </c>
      <c r="M404" s="124">
        <v>0.1110956</v>
      </c>
      <c r="N404" s="124">
        <v>0.50944</v>
      </c>
      <c r="O404" s="124">
        <v>11681.180054661019</v>
      </c>
      <c r="P404" s="124"/>
      <c r="Q404" s="124">
        <v>4.9278601694915274</v>
      </c>
      <c r="R404" s="124">
        <v>1946.5348597457621</v>
      </c>
    </row>
    <row r="405" spans="1:18" hidden="1" x14ac:dyDescent="0.35">
      <c r="A405" t="s">
        <v>90</v>
      </c>
      <c r="B405">
        <v>3</v>
      </c>
      <c r="C405" t="s">
        <v>45</v>
      </c>
      <c r="D405">
        <v>2</v>
      </c>
      <c r="E405" t="s">
        <v>364</v>
      </c>
      <c r="F405">
        <v>3530</v>
      </c>
      <c r="G405">
        <v>3602</v>
      </c>
      <c r="H405" s="118" t="str">
        <f t="shared" si="6"/>
        <v>R44</v>
      </c>
      <c r="I405" s="121" t="s">
        <v>176</v>
      </c>
      <c r="J405" s="124">
        <v>2.7235800000000001</v>
      </c>
      <c r="K405" s="124">
        <v>0.16678000000000001</v>
      </c>
      <c r="L405" s="124">
        <v>7.0984999999999993E-2</v>
      </c>
      <c r="M405" s="124">
        <v>0.1110956</v>
      </c>
      <c r="N405" s="124">
        <v>0.50944</v>
      </c>
      <c r="O405" s="124">
        <v>11681.180054661019</v>
      </c>
      <c r="P405" s="124"/>
      <c r="Q405" s="124">
        <v>4.9278601694915274</v>
      </c>
      <c r="R405" s="124">
        <v>1946.5348597457621</v>
      </c>
    </row>
    <row r="406" spans="1:18" x14ac:dyDescent="0.35">
      <c r="A406" t="s">
        <v>90</v>
      </c>
      <c r="B406">
        <v>3</v>
      </c>
      <c r="C406" t="s">
        <v>45</v>
      </c>
      <c r="D406">
        <v>1</v>
      </c>
      <c r="E406" t="s">
        <v>364</v>
      </c>
      <c r="F406">
        <v>3530</v>
      </c>
      <c r="G406">
        <v>3602</v>
      </c>
      <c r="H406" s="118" t="str">
        <f t="shared" si="6"/>
        <v>R44</v>
      </c>
      <c r="I406" s="121" t="s">
        <v>176</v>
      </c>
      <c r="J406" s="124">
        <v>2.7235800000000001</v>
      </c>
      <c r="K406" s="124">
        <v>0.16678000000000001</v>
      </c>
      <c r="L406" s="124">
        <v>7.0984999999999993E-2</v>
      </c>
      <c r="M406" s="124">
        <v>0.1110956</v>
      </c>
      <c r="N406" s="124">
        <v>0.50944</v>
      </c>
      <c r="O406" s="124">
        <v>11681.180054661019</v>
      </c>
      <c r="P406" s="124"/>
      <c r="Q406" s="124">
        <v>4.9278601694915274</v>
      </c>
      <c r="R406" s="124">
        <v>1946.5348597457621</v>
      </c>
    </row>
    <row r="407" spans="1:18" hidden="1" x14ac:dyDescent="0.35">
      <c r="A407" t="s">
        <v>90</v>
      </c>
      <c r="B407">
        <v>4</v>
      </c>
      <c r="C407" t="s">
        <v>45</v>
      </c>
      <c r="D407">
        <v>5</v>
      </c>
      <c r="E407" t="s">
        <v>365</v>
      </c>
      <c r="F407">
        <v>3457</v>
      </c>
      <c r="G407">
        <v>3516.02</v>
      </c>
      <c r="H407" s="118" t="str">
        <f t="shared" si="6"/>
        <v>R44</v>
      </c>
      <c r="I407" s="121" t="s">
        <v>176</v>
      </c>
      <c r="J407" s="124">
        <v>2.735525</v>
      </c>
      <c r="K407" s="124">
        <v>0.24845</v>
      </c>
      <c r="L407" s="124">
        <v>8.7666749999999988E-2</v>
      </c>
      <c r="M407" s="124">
        <v>0.14709449999999999</v>
      </c>
      <c r="N407" s="124">
        <v>0.40492499999999998</v>
      </c>
      <c r="O407" s="124">
        <v>11361.42942422681</v>
      </c>
      <c r="P407" s="124"/>
      <c r="Q407" s="124">
        <v>6.711427835051551</v>
      </c>
      <c r="R407" s="124">
        <v>2011.5605108247439</v>
      </c>
    </row>
    <row r="408" spans="1:18" hidden="1" x14ac:dyDescent="0.35">
      <c r="A408" t="s">
        <v>90</v>
      </c>
      <c r="B408">
        <v>4</v>
      </c>
      <c r="C408" t="s">
        <v>45</v>
      </c>
      <c r="D408">
        <v>4</v>
      </c>
      <c r="E408" t="s">
        <v>365</v>
      </c>
      <c r="F408">
        <v>3457</v>
      </c>
      <c r="G408">
        <v>3516.02</v>
      </c>
      <c r="H408" s="118" t="str">
        <f t="shared" si="6"/>
        <v>R44</v>
      </c>
      <c r="I408" s="121" t="s">
        <v>176</v>
      </c>
      <c r="J408" s="124">
        <v>2.735525</v>
      </c>
      <c r="K408" s="124">
        <v>0.24845</v>
      </c>
      <c r="L408" s="124">
        <v>8.7666749999999988E-2</v>
      </c>
      <c r="M408" s="124">
        <v>0.14709449999999999</v>
      </c>
      <c r="N408" s="124">
        <v>0.40492499999999998</v>
      </c>
      <c r="O408" s="124">
        <v>11361.42942422681</v>
      </c>
      <c r="P408" s="124"/>
      <c r="Q408" s="124">
        <v>6.711427835051551</v>
      </c>
      <c r="R408" s="124">
        <v>2011.5605108247439</v>
      </c>
    </row>
    <row r="409" spans="1:18" hidden="1" x14ac:dyDescent="0.35">
      <c r="A409" t="s">
        <v>90</v>
      </c>
      <c r="B409">
        <v>4</v>
      </c>
      <c r="C409" t="s">
        <v>45</v>
      </c>
      <c r="D409">
        <v>3</v>
      </c>
      <c r="E409" t="s">
        <v>365</v>
      </c>
      <c r="F409">
        <v>3457</v>
      </c>
      <c r="G409">
        <v>3516.02</v>
      </c>
      <c r="H409" s="118" t="str">
        <f t="shared" si="6"/>
        <v>R44</v>
      </c>
      <c r="I409" s="121" t="s">
        <v>176</v>
      </c>
      <c r="J409" s="124">
        <v>2.735525</v>
      </c>
      <c r="K409" s="124">
        <v>0.24845</v>
      </c>
      <c r="L409" s="124">
        <v>8.7666749999999988E-2</v>
      </c>
      <c r="M409" s="124">
        <v>0.14709449999999999</v>
      </c>
      <c r="N409" s="124">
        <v>0.40492499999999998</v>
      </c>
      <c r="O409" s="124">
        <v>11361.42942422681</v>
      </c>
      <c r="P409" s="124"/>
      <c r="Q409" s="124">
        <v>6.711427835051551</v>
      </c>
      <c r="R409" s="124">
        <v>2011.5605108247439</v>
      </c>
    </row>
    <row r="410" spans="1:18" hidden="1" x14ac:dyDescent="0.35">
      <c r="A410" t="s">
        <v>90</v>
      </c>
      <c r="B410">
        <v>4</v>
      </c>
      <c r="C410" t="s">
        <v>45</v>
      </c>
      <c r="D410">
        <v>2</v>
      </c>
      <c r="E410" t="s">
        <v>365</v>
      </c>
      <c r="F410">
        <v>3457</v>
      </c>
      <c r="G410">
        <v>3516.02</v>
      </c>
      <c r="H410" s="118" t="str">
        <f t="shared" si="6"/>
        <v>R44</v>
      </c>
      <c r="I410" s="121" t="s">
        <v>176</v>
      </c>
      <c r="J410" s="124">
        <v>2.735525</v>
      </c>
      <c r="K410" s="124">
        <v>0.24845</v>
      </c>
      <c r="L410" s="124">
        <v>8.7666749999999988E-2</v>
      </c>
      <c r="M410" s="124">
        <v>0.14709449999999999</v>
      </c>
      <c r="N410" s="124">
        <v>0.40492499999999998</v>
      </c>
      <c r="O410" s="124">
        <v>11361.42942422681</v>
      </c>
      <c r="P410" s="124"/>
      <c r="Q410" s="124">
        <v>6.711427835051551</v>
      </c>
      <c r="R410" s="124">
        <v>2011.5605108247439</v>
      </c>
    </row>
    <row r="411" spans="1:18" x14ac:dyDescent="0.35">
      <c r="A411" t="s">
        <v>90</v>
      </c>
      <c r="B411">
        <v>4</v>
      </c>
      <c r="C411" t="s">
        <v>45</v>
      </c>
      <c r="D411">
        <v>1</v>
      </c>
      <c r="E411" t="s">
        <v>365</v>
      </c>
      <c r="F411">
        <v>3457</v>
      </c>
      <c r="G411">
        <v>3516.02</v>
      </c>
      <c r="H411" s="118" t="str">
        <f t="shared" si="6"/>
        <v>R44</v>
      </c>
      <c r="I411" s="121" t="s">
        <v>176</v>
      </c>
      <c r="J411" s="124">
        <v>2.735525</v>
      </c>
      <c r="K411" s="124">
        <v>0.24845</v>
      </c>
      <c r="L411" s="124">
        <v>8.7666749999999988E-2</v>
      </c>
      <c r="M411" s="124">
        <v>0.14709449999999999</v>
      </c>
      <c r="N411" s="124">
        <v>0.40492499999999998</v>
      </c>
      <c r="O411" s="124">
        <v>11361.42942422681</v>
      </c>
      <c r="P411" s="124"/>
      <c r="Q411" s="124">
        <v>6.711427835051551</v>
      </c>
      <c r="R411" s="124">
        <v>2011.5605108247439</v>
      </c>
    </row>
    <row r="412" spans="1:18" hidden="1" x14ac:dyDescent="0.35">
      <c r="A412" t="s">
        <v>90</v>
      </c>
      <c r="B412">
        <v>5</v>
      </c>
      <c r="C412" t="s">
        <v>45</v>
      </c>
      <c r="D412">
        <v>3</v>
      </c>
      <c r="E412" t="s">
        <v>366</v>
      </c>
      <c r="F412">
        <v>3402</v>
      </c>
      <c r="G412">
        <v>3446.07</v>
      </c>
      <c r="H412" s="118" t="str">
        <f t="shared" si="6"/>
        <v>R44</v>
      </c>
      <c r="I412" s="121" t="s">
        <v>176</v>
      </c>
      <c r="J412" s="124">
        <v>2.6457000000000002</v>
      </c>
      <c r="K412" s="124">
        <v>0.2671</v>
      </c>
      <c r="L412" s="124">
        <v>9.1467000000000007E-2</v>
      </c>
      <c r="M412" s="124">
        <v>0.15549099999999999</v>
      </c>
      <c r="N412" s="124">
        <v>0.38119999999999998</v>
      </c>
      <c r="O412" s="124">
        <v>11113.05892413794</v>
      </c>
      <c r="P412" s="124"/>
      <c r="Q412" s="124">
        <v>5.8085931034482776</v>
      </c>
      <c r="R412" s="124">
        <v>1908.750247586207</v>
      </c>
    </row>
    <row r="413" spans="1:18" hidden="1" x14ac:dyDescent="0.35">
      <c r="A413" t="s">
        <v>90</v>
      </c>
      <c r="B413">
        <v>5</v>
      </c>
      <c r="C413" t="s">
        <v>45</v>
      </c>
      <c r="D413">
        <v>2</v>
      </c>
      <c r="E413" t="s">
        <v>366</v>
      </c>
      <c r="F413">
        <v>3402</v>
      </c>
      <c r="G413">
        <v>3446.07</v>
      </c>
      <c r="H413" s="118" t="str">
        <f t="shared" si="6"/>
        <v>R44</v>
      </c>
      <c r="I413" s="121" t="s">
        <v>176</v>
      </c>
      <c r="J413" s="124">
        <v>2.6457000000000002</v>
      </c>
      <c r="K413" s="124">
        <v>0.2671</v>
      </c>
      <c r="L413" s="124">
        <v>9.1467000000000007E-2</v>
      </c>
      <c r="M413" s="124">
        <v>0.15549099999999999</v>
      </c>
      <c r="N413" s="124">
        <v>0.38119999999999998</v>
      </c>
      <c r="O413" s="124">
        <v>11113.05892413794</v>
      </c>
      <c r="P413" s="124"/>
      <c r="Q413" s="124">
        <v>5.8085931034482776</v>
      </c>
      <c r="R413" s="124">
        <v>1908.750247586207</v>
      </c>
    </row>
    <row r="414" spans="1:18" x14ac:dyDescent="0.35">
      <c r="A414" t="s">
        <v>90</v>
      </c>
      <c r="B414">
        <v>5</v>
      </c>
      <c r="C414" t="s">
        <v>45</v>
      </c>
      <c r="D414">
        <v>1</v>
      </c>
      <c r="E414" t="s">
        <v>366</v>
      </c>
      <c r="F414">
        <v>3402</v>
      </c>
      <c r="G414">
        <v>3446.07</v>
      </c>
      <c r="H414" s="118" t="str">
        <f t="shared" si="6"/>
        <v>R44</v>
      </c>
      <c r="I414" s="121" t="s">
        <v>176</v>
      </c>
      <c r="J414" s="124">
        <v>2.6457000000000002</v>
      </c>
      <c r="K414" s="124">
        <v>0.2671</v>
      </c>
      <c r="L414" s="124">
        <v>9.1467000000000007E-2</v>
      </c>
      <c r="M414" s="124">
        <v>0.15549099999999999</v>
      </c>
      <c r="N414" s="124">
        <v>0.38119999999999998</v>
      </c>
      <c r="O414" s="124">
        <v>11113.05892413794</v>
      </c>
      <c r="P414" s="124"/>
      <c r="Q414" s="124">
        <v>5.8085931034482776</v>
      </c>
      <c r="R414" s="124">
        <v>1908.750247586207</v>
      </c>
    </row>
    <row r="415" spans="1:18" hidden="1" x14ac:dyDescent="0.35">
      <c r="A415" t="s">
        <v>90</v>
      </c>
      <c r="B415">
        <v>6</v>
      </c>
      <c r="C415" t="s">
        <v>46</v>
      </c>
      <c r="D415">
        <v>4</v>
      </c>
      <c r="E415" t="s">
        <v>367</v>
      </c>
      <c r="F415">
        <v>3275</v>
      </c>
      <c r="G415">
        <v>3370.02</v>
      </c>
      <c r="H415" s="118" t="str">
        <f t="shared" si="6"/>
        <v>R44</v>
      </c>
      <c r="I415" s="121" t="s">
        <v>176</v>
      </c>
      <c r="J415" s="124">
        <v>2.5259624999999999</v>
      </c>
      <c r="K415" s="124">
        <v>0.53517499999999996</v>
      </c>
      <c r="L415" s="124">
        <v>0.10415962500000001</v>
      </c>
      <c r="M415" s="124">
        <v>0.13137974999999999</v>
      </c>
      <c r="N415" s="124">
        <v>0.55373749999999999</v>
      </c>
      <c r="O415" s="124">
        <v>10705.32062788461</v>
      </c>
      <c r="P415" s="124"/>
      <c r="Q415" s="124">
        <v>2.6127673076923048</v>
      </c>
      <c r="R415" s="124">
        <v>2132.148430448719</v>
      </c>
    </row>
    <row r="416" spans="1:18" hidden="1" x14ac:dyDescent="0.35">
      <c r="A416" t="s">
        <v>90</v>
      </c>
      <c r="B416">
        <v>6</v>
      </c>
      <c r="C416" t="s">
        <v>46</v>
      </c>
      <c r="D416">
        <v>3</v>
      </c>
      <c r="E416" t="s">
        <v>367</v>
      </c>
      <c r="F416">
        <v>3275</v>
      </c>
      <c r="G416">
        <v>3370.02</v>
      </c>
      <c r="H416" s="118" t="str">
        <f t="shared" si="6"/>
        <v>R44</v>
      </c>
      <c r="I416" s="121" t="s">
        <v>176</v>
      </c>
      <c r="J416" s="124">
        <v>2.5259624999999999</v>
      </c>
      <c r="K416" s="124">
        <v>0.53517499999999996</v>
      </c>
      <c r="L416" s="124">
        <v>0.10415962500000001</v>
      </c>
      <c r="M416" s="124">
        <v>0.13137974999999999</v>
      </c>
      <c r="N416" s="124">
        <v>0.55373749999999999</v>
      </c>
      <c r="O416" s="124">
        <v>10705.32062788461</v>
      </c>
      <c r="P416" s="124"/>
      <c r="Q416" s="124">
        <v>2.6127673076923048</v>
      </c>
      <c r="R416" s="124">
        <v>2132.148430448719</v>
      </c>
    </row>
    <row r="417" spans="1:18" hidden="1" x14ac:dyDescent="0.35">
      <c r="A417" t="s">
        <v>90</v>
      </c>
      <c r="B417">
        <v>6</v>
      </c>
      <c r="C417" t="s">
        <v>46</v>
      </c>
      <c r="D417">
        <v>2</v>
      </c>
      <c r="E417" t="s">
        <v>367</v>
      </c>
      <c r="F417">
        <v>3275</v>
      </c>
      <c r="G417">
        <v>3370.02</v>
      </c>
      <c r="H417" s="118" t="str">
        <f t="shared" si="6"/>
        <v>R44</v>
      </c>
      <c r="I417" s="121" t="s">
        <v>176</v>
      </c>
      <c r="J417" s="124">
        <v>2.5259624999999999</v>
      </c>
      <c r="K417" s="124">
        <v>0.53517499999999996</v>
      </c>
      <c r="L417" s="124">
        <v>0.10415962500000001</v>
      </c>
      <c r="M417" s="124">
        <v>0.13137974999999999</v>
      </c>
      <c r="N417" s="124">
        <v>0.55373749999999999</v>
      </c>
      <c r="O417" s="124">
        <v>10705.32062788461</v>
      </c>
      <c r="P417" s="124"/>
      <c r="Q417" s="124">
        <v>2.6127673076923048</v>
      </c>
      <c r="R417" s="124">
        <v>2132.148430448719</v>
      </c>
    </row>
    <row r="418" spans="1:18" x14ac:dyDescent="0.35">
      <c r="A418" t="s">
        <v>90</v>
      </c>
      <c r="B418">
        <v>6</v>
      </c>
      <c r="C418" t="s">
        <v>46</v>
      </c>
      <c r="D418">
        <v>1</v>
      </c>
      <c r="E418" t="s">
        <v>367</v>
      </c>
      <c r="F418">
        <v>3275</v>
      </c>
      <c r="G418">
        <v>3370.02</v>
      </c>
      <c r="H418" s="118" t="str">
        <f t="shared" si="6"/>
        <v>R44</v>
      </c>
      <c r="I418" s="121" t="s">
        <v>176</v>
      </c>
      <c r="J418" s="124">
        <v>2.5259624999999999</v>
      </c>
      <c r="K418" s="124">
        <v>0.53517499999999996</v>
      </c>
      <c r="L418" s="124">
        <v>0.10415962500000001</v>
      </c>
      <c r="M418" s="124">
        <v>0.13137974999999999</v>
      </c>
      <c r="N418" s="124">
        <v>0.55373749999999999</v>
      </c>
      <c r="O418" s="124">
        <v>10705.32062788461</v>
      </c>
      <c r="P418" s="124"/>
      <c r="Q418" s="124">
        <v>2.6127673076923048</v>
      </c>
      <c r="R418" s="124">
        <v>2132.148430448719</v>
      </c>
    </row>
    <row r="419" spans="1:18" x14ac:dyDescent="0.35">
      <c r="A419" t="s">
        <v>92</v>
      </c>
      <c r="B419">
        <v>6</v>
      </c>
      <c r="C419" t="s">
        <v>46</v>
      </c>
      <c r="D419">
        <v>1</v>
      </c>
      <c r="E419" t="s">
        <v>368</v>
      </c>
      <c r="F419">
        <v>2988</v>
      </c>
      <c r="G419">
        <v>3028</v>
      </c>
      <c r="H419" s="118" t="str">
        <f t="shared" si="6"/>
        <v>R73</v>
      </c>
      <c r="I419" s="121" t="s">
        <v>177</v>
      </c>
      <c r="J419" s="124">
        <v>2.4703810126582288</v>
      </c>
      <c r="K419" s="124">
        <v>0.2352025316455694</v>
      </c>
      <c r="L419" s="124">
        <v>9.9772126582278492E-2</v>
      </c>
      <c r="M419" s="124">
        <v>0.1474371772151899</v>
      </c>
      <c r="N419" s="124">
        <v>0.41637468354430379</v>
      </c>
      <c r="O419" s="124">
        <v>10080.552646564891</v>
      </c>
      <c r="P419" s="124">
        <v>6500.7041977099243</v>
      </c>
      <c r="Q419" s="124">
        <v>2.6314870229007639</v>
      </c>
      <c r="R419" s="124">
        <v>1354.1370343511451</v>
      </c>
    </row>
    <row r="420" spans="1:18" hidden="1" x14ac:dyDescent="0.35">
      <c r="A420" t="s">
        <v>92</v>
      </c>
      <c r="B420">
        <v>6</v>
      </c>
      <c r="C420" t="s">
        <v>46</v>
      </c>
      <c r="D420">
        <v>2</v>
      </c>
      <c r="E420" t="s">
        <v>368</v>
      </c>
      <c r="F420">
        <v>2988</v>
      </c>
      <c r="G420">
        <v>3028</v>
      </c>
      <c r="H420" s="118" t="str">
        <f t="shared" si="6"/>
        <v>R73</v>
      </c>
      <c r="I420" s="121" t="s">
        <v>177</v>
      </c>
      <c r="J420" s="124">
        <v>2.4703810126582288</v>
      </c>
      <c r="K420" s="124">
        <v>0.2352025316455694</v>
      </c>
      <c r="L420" s="124">
        <v>9.9772126582278492E-2</v>
      </c>
      <c r="M420" s="124">
        <v>0.1474371772151899</v>
      </c>
      <c r="N420" s="124">
        <v>0.41637468354430379</v>
      </c>
      <c r="O420" s="124">
        <v>10080.552646564891</v>
      </c>
      <c r="P420" s="124">
        <v>6500.7041977099243</v>
      </c>
      <c r="Q420" s="124">
        <v>2.6314870229007639</v>
      </c>
      <c r="R420" s="124">
        <v>1354.1370343511451</v>
      </c>
    </row>
    <row r="421" spans="1:18" hidden="1" x14ac:dyDescent="0.35">
      <c r="A421" t="s">
        <v>92</v>
      </c>
      <c r="B421">
        <v>6</v>
      </c>
      <c r="C421" t="s">
        <v>46</v>
      </c>
      <c r="D421">
        <v>3</v>
      </c>
      <c r="E421" t="s">
        <v>368</v>
      </c>
      <c r="F421">
        <v>2988</v>
      </c>
      <c r="G421">
        <v>3028</v>
      </c>
      <c r="H421" s="118" t="str">
        <f t="shared" si="6"/>
        <v>R73</v>
      </c>
      <c r="I421" s="121" t="s">
        <v>177</v>
      </c>
      <c r="J421" s="124">
        <v>2.4703810126582288</v>
      </c>
      <c r="K421" s="124">
        <v>0.2352025316455694</v>
      </c>
      <c r="L421" s="124">
        <v>9.9772126582278492E-2</v>
      </c>
      <c r="M421" s="124">
        <v>0.1474371772151899</v>
      </c>
      <c r="N421" s="124">
        <v>0.41637468354430379</v>
      </c>
      <c r="O421" s="124">
        <v>10080.552646564891</v>
      </c>
      <c r="P421" s="124">
        <v>6500.7041977099243</v>
      </c>
      <c r="Q421" s="124">
        <v>2.6314870229007639</v>
      </c>
      <c r="R421" s="124">
        <v>1354.1370343511451</v>
      </c>
    </row>
    <row r="422" spans="1:18" hidden="1" x14ac:dyDescent="0.35">
      <c r="A422" t="s">
        <v>92</v>
      </c>
      <c r="B422">
        <v>6</v>
      </c>
      <c r="C422" t="s">
        <v>46</v>
      </c>
      <c r="D422">
        <v>4</v>
      </c>
      <c r="E422" t="s">
        <v>368</v>
      </c>
      <c r="F422">
        <v>2988</v>
      </c>
      <c r="G422">
        <v>3028</v>
      </c>
      <c r="H422" s="118" t="str">
        <f t="shared" si="6"/>
        <v>R73</v>
      </c>
      <c r="I422" s="121" t="s">
        <v>177</v>
      </c>
      <c r="J422" s="124">
        <v>2.4703810126582288</v>
      </c>
      <c r="K422" s="124">
        <v>0.2352025316455694</v>
      </c>
      <c r="L422" s="124">
        <v>9.9772126582278492E-2</v>
      </c>
      <c r="M422" s="124">
        <v>0.1474371772151899</v>
      </c>
      <c r="N422" s="124">
        <v>0.41637468354430379</v>
      </c>
      <c r="O422" s="124">
        <v>10080.552646564891</v>
      </c>
      <c r="P422" s="124">
        <v>6500.7041977099243</v>
      </c>
      <c r="Q422" s="124">
        <v>2.6314870229007639</v>
      </c>
      <c r="R422" s="124">
        <v>1354.1370343511451</v>
      </c>
    </row>
    <row r="423" spans="1:18" x14ac:dyDescent="0.35">
      <c r="A423" t="s">
        <v>92</v>
      </c>
      <c r="B423">
        <v>5</v>
      </c>
      <c r="C423" t="s">
        <v>45</v>
      </c>
      <c r="D423">
        <v>1</v>
      </c>
      <c r="E423" t="s">
        <v>369</v>
      </c>
      <c r="F423">
        <v>3042</v>
      </c>
      <c r="G423">
        <v>3100</v>
      </c>
      <c r="H423" s="118" t="str">
        <f t="shared" si="6"/>
        <v>R73</v>
      </c>
      <c r="I423" s="121" t="s">
        <v>177</v>
      </c>
      <c r="J423" s="124">
        <v>2.8336000000000001</v>
      </c>
      <c r="K423" s="124">
        <v>2.3099999999999999E-2</v>
      </c>
      <c r="L423" s="124">
        <v>2.4877E-2</v>
      </c>
      <c r="M423" s="124">
        <v>2.8131E-2</v>
      </c>
      <c r="N423" s="124">
        <v>1.0022</v>
      </c>
      <c r="O423" s="124">
        <v>10318.850864736831</v>
      </c>
      <c r="P423" s="124">
        <v>6803.0391015789464</v>
      </c>
      <c r="Q423" s="124">
        <v>6.2210078947368448</v>
      </c>
      <c r="R423" s="124">
        <v>2551.1049473684188</v>
      </c>
    </row>
    <row r="424" spans="1:18" hidden="1" x14ac:dyDescent="0.35">
      <c r="A424" t="s">
        <v>92</v>
      </c>
      <c r="B424">
        <v>5</v>
      </c>
      <c r="C424" t="s">
        <v>45</v>
      </c>
      <c r="D424">
        <v>2</v>
      </c>
      <c r="E424" t="s">
        <v>369</v>
      </c>
      <c r="F424">
        <v>3042</v>
      </c>
      <c r="G424">
        <v>3100</v>
      </c>
      <c r="H424" s="118" t="str">
        <f t="shared" si="6"/>
        <v>R73</v>
      </c>
      <c r="I424" s="121" t="s">
        <v>177</v>
      </c>
      <c r="J424" s="124">
        <v>2.8336000000000001</v>
      </c>
      <c r="K424" s="124">
        <v>2.3099999999999999E-2</v>
      </c>
      <c r="L424" s="124">
        <v>2.4877E-2</v>
      </c>
      <c r="M424" s="124">
        <v>2.8131E-2</v>
      </c>
      <c r="N424" s="124">
        <v>1.0022</v>
      </c>
      <c r="O424" s="124">
        <v>10318.850864736831</v>
      </c>
      <c r="P424" s="124">
        <v>6803.0391015789464</v>
      </c>
      <c r="Q424" s="124">
        <v>6.2210078947368448</v>
      </c>
      <c r="R424" s="124">
        <v>2551.1049473684188</v>
      </c>
    </row>
    <row r="425" spans="1:18" hidden="1" x14ac:dyDescent="0.35">
      <c r="A425" t="s">
        <v>92</v>
      </c>
      <c r="B425">
        <v>5</v>
      </c>
      <c r="C425" t="s">
        <v>45</v>
      </c>
      <c r="D425">
        <v>3</v>
      </c>
      <c r="E425" t="s">
        <v>369</v>
      </c>
      <c r="F425">
        <v>3042</v>
      </c>
      <c r="G425">
        <v>3100</v>
      </c>
      <c r="H425" s="118" t="str">
        <f t="shared" si="6"/>
        <v>R73</v>
      </c>
      <c r="I425" s="121" t="s">
        <v>177</v>
      </c>
      <c r="J425" s="124">
        <v>2.8336000000000001</v>
      </c>
      <c r="K425" s="124">
        <v>2.3099999999999999E-2</v>
      </c>
      <c r="L425" s="124">
        <v>2.4877E-2</v>
      </c>
      <c r="M425" s="124">
        <v>2.8131E-2</v>
      </c>
      <c r="N425" s="124">
        <v>1.0022</v>
      </c>
      <c r="O425" s="124">
        <v>10318.850864736831</v>
      </c>
      <c r="P425" s="124">
        <v>6803.0391015789464</v>
      </c>
      <c r="Q425" s="124">
        <v>6.2210078947368448</v>
      </c>
      <c r="R425" s="124">
        <v>2551.1049473684188</v>
      </c>
    </row>
    <row r="426" spans="1:18" hidden="1" x14ac:dyDescent="0.35">
      <c r="A426" t="s">
        <v>92</v>
      </c>
      <c r="B426">
        <v>5</v>
      </c>
      <c r="C426" t="s">
        <v>45</v>
      </c>
      <c r="D426">
        <v>4</v>
      </c>
      <c r="E426" t="s">
        <v>369</v>
      </c>
      <c r="F426">
        <v>3042</v>
      </c>
      <c r="G426">
        <v>3100</v>
      </c>
      <c r="H426" s="118" t="str">
        <f t="shared" si="6"/>
        <v>R73</v>
      </c>
      <c r="I426" s="121" t="s">
        <v>177</v>
      </c>
      <c r="J426" s="124">
        <v>2.8336000000000001</v>
      </c>
      <c r="K426" s="124">
        <v>2.3099999999999999E-2</v>
      </c>
      <c r="L426" s="124">
        <v>2.4877E-2</v>
      </c>
      <c r="M426" s="124">
        <v>2.8131E-2</v>
      </c>
      <c r="N426" s="124">
        <v>1.0022</v>
      </c>
      <c r="O426" s="124">
        <v>10318.850864736831</v>
      </c>
      <c r="P426" s="124">
        <v>6803.0391015789464</v>
      </c>
      <c r="Q426" s="124">
        <v>6.2210078947368448</v>
      </c>
      <c r="R426" s="124">
        <v>2551.1049473684188</v>
      </c>
    </row>
    <row r="427" spans="1:18" x14ac:dyDescent="0.35">
      <c r="A427" t="s">
        <v>92</v>
      </c>
      <c r="B427">
        <v>4</v>
      </c>
      <c r="C427" t="s">
        <v>45</v>
      </c>
      <c r="D427">
        <v>1</v>
      </c>
      <c r="E427" t="s">
        <v>370</v>
      </c>
      <c r="F427">
        <v>3108</v>
      </c>
      <c r="G427">
        <v>3150</v>
      </c>
      <c r="H427" s="118" t="str">
        <f t="shared" si="6"/>
        <v>R73</v>
      </c>
      <c r="I427" s="121" t="s">
        <v>177</v>
      </c>
      <c r="J427" s="124"/>
      <c r="K427" s="124"/>
      <c r="L427" s="124"/>
      <c r="M427" s="124"/>
      <c r="N427" s="124"/>
      <c r="O427" s="124">
        <v>10546.374132608689</v>
      </c>
      <c r="P427" s="124">
        <v>6933.9766913043504</v>
      </c>
      <c r="Q427" s="124">
        <v>5.591799275362316</v>
      </c>
      <c r="R427" s="124">
        <v>2428.173871739129</v>
      </c>
    </row>
    <row r="428" spans="1:18" hidden="1" x14ac:dyDescent="0.35">
      <c r="A428" t="s">
        <v>92</v>
      </c>
      <c r="B428">
        <v>4</v>
      </c>
      <c r="C428" t="s">
        <v>45</v>
      </c>
      <c r="D428">
        <v>2</v>
      </c>
      <c r="E428" t="s">
        <v>370</v>
      </c>
      <c r="F428">
        <v>3108</v>
      </c>
      <c r="G428">
        <v>3150</v>
      </c>
      <c r="H428" s="118" t="str">
        <f t="shared" si="6"/>
        <v>R73</v>
      </c>
      <c r="I428" s="121" t="s">
        <v>177</v>
      </c>
      <c r="J428" s="124"/>
      <c r="K428" s="124"/>
      <c r="L428" s="124"/>
      <c r="M428" s="124"/>
      <c r="N428" s="124"/>
      <c r="O428" s="124">
        <v>10546.374132608689</v>
      </c>
      <c r="P428" s="124">
        <v>6933.9766913043504</v>
      </c>
      <c r="Q428" s="124">
        <v>5.591799275362316</v>
      </c>
      <c r="R428" s="124">
        <v>2428.173871739129</v>
      </c>
    </row>
    <row r="429" spans="1:18" hidden="1" x14ac:dyDescent="0.35">
      <c r="A429" t="s">
        <v>92</v>
      </c>
      <c r="B429">
        <v>4</v>
      </c>
      <c r="C429" t="s">
        <v>45</v>
      </c>
      <c r="D429">
        <v>3</v>
      </c>
      <c r="E429" t="s">
        <v>370</v>
      </c>
      <c r="F429">
        <v>3108</v>
      </c>
      <c r="G429">
        <v>3150</v>
      </c>
      <c r="H429" s="118" t="str">
        <f t="shared" si="6"/>
        <v>R73</v>
      </c>
      <c r="I429" s="121" t="s">
        <v>177</v>
      </c>
      <c r="J429" s="124"/>
      <c r="K429" s="124"/>
      <c r="L429" s="124"/>
      <c r="M429" s="124"/>
      <c r="N429" s="124"/>
      <c r="O429" s="124">
        <v>10546.374132608689</v>
      </c>
      <c r="P429" s="124">
        <v>6933.9766913043504</v>
      </c>
      <c r="Q429" s="124">
        <v>5.591799275362316</v>
      </c>
      <c r="R429" s="124">
        <v>2428.173871739129</v>
      </c>
    </row>
    <row r="430" spans="1:18" hidden="1" x14ac:dyDescent="0.35">
      <c r="A430" t="s">
        <v>92</v>
      </c>
      <c r="B430">
        <v>4</v>
      </c>
      <c r="C430" t="s">
        <v>45</v>
      </c>
      <c r="D430">
        <v>4</v>
      </c>
      <c r="E430" t="s">
        <v>370</v>
      </c>
      <c r="F430">
        <v>3108</v>
      </c>
      <c r="G430">
        <v>3150</v>
      </c>
      <c r="H430" s="118" t="str">
        <f t="shared" si="6"/>
        <v>R73</v>
      </c>
      <c r="I430" s="121" t="s">
        <v>177</v>
      </c>
      <c r="J430" s="124"/>
      <c r="K430" s="124"/>
      <c r="L430" s="124"/>
      <c r="M430" s="124"/>
      <c r="N430" s="124"/>
      <c r="O430" s="124">
        <v>10546.374132608689</v>
      </c>
      <c r="P430" s="124">
        <v>6933.9766913043504</v>
      </c>
      <c r="Q430" s="124">
        <v>5.591799275362316</v>
      </c>
      <c r="R430" s="124">
        <v>2428.173871739129</v>
      </c>
    </row>
    <row r="431" spans="1:18" x14ac:dyDescent="0.35">
      <c r="A431" t="s">
        <v>92</v>
      </c>
      <c r="B431">
        <v>3</v>
      </c>
      <c r="C431" t="s">
        <v>45</v>
      </c>
      <c r="D431">
        <v>1</v>
      </c>
      <c r="E431" t="s">
        <v>371</v>
      </c>
      <c r="F431">
        <v>3195</v>
      </c>
      <c r="G431">
        <v>3250</v>
      </c>
      <c r="H431" s="118" t="str">
        <f t="shared" si="6"/>
        <v>R73</v>
      </c>
      <c r="I431" s="121" t="s">
        <v>177</v>
      </c>
      <c r="J431" s="124">
        <v>2.7034500000000001</v>
      </c>
      <c r="K431" s="124">
        <v>0.54349999999999998</v>
      </c>
      <c r="L431" s="124">
        <v>0.2069445</v>
      </c>
      <c r="M431" s="124">
        <v>0.25391649999999999</v>
      </c>
      <c r="N431" s="124">
        <v>0.2621</v>
      </c>
      <c r="O431" s="124">
        <v>10916.068341111109</v>
      </c>
      <c r="P431" s="124">
        <v>7143.007449444447</v>
      </c>
      <c r="Q431" s="124">
        <v>5.3690744444444451</v>
      </c>
      <c r="R431" s="124">
        <v>1808.8312333333349</v>
      </c>
    </row>
    <row r="432" spans="1:18" hidden="1" x14ac:dyDescent="0.35">
      <c r="A432" t="s">
        <v>92</v>
      </c>
      <c r="B432">
        <v>3</v>
      </c>
      <c r="C432" t="s">
        <v>45</v>
      </c>
      <c r="D432">
        <v>2</v>
      </c>
      <c r="E432" t="s">
        <v>371</v>
      </c>
      <c r="F432">
        <v>3195</v>
      </c>
      <c r="G432">
        <v>3250</v>
      </c>
      <c r="H432" s="118" t="str">
        <f t="shared" si="6"/>
        <v>R73</v>
      </c>
      <c r="I432" s="121" t="s">
        <v>177</v>
      </c>
      <c r="J432" s="124">
        <v>2.7034500000000001</v>
      </c>
      <c r="K432" s="124">
        <v>0.54349999999999998</v>
      </c>
      <c r="L432" s="124">
        <v>0.2069445</v>
      </c>
      <c r="M432" s="124">
        <v>0.25391649999999999</v>
      </c>
      <c r="N432" s="124">
        <v>0.2621</v>
      </c>
      <c r="O432" s="124">
        <v>10916.068341111109</v>
      </c>
      <c r="P432" s="124">
        <v>7143.007449444447</v>
      </c>
      <c r="Q432" s="124">
        <v>5.3690744444444451</v>
      </c>
      <c r="R432" s="124">
        <v>1808.8312333333349</v>
      </c>
    </row>
    <row r="433" spans="1:18" hidden="1" x14ac:dyDescent="0.35">
      <c r="A433" t="s">
        <v>92</v>
      </c>
      <c r="B433">
        <v>3</v>
      </c>
      <c r="C433" t="s">
        <v>45</v>
      </c>
      <c r="D433">
        <v>3</v>
      </c>
      <c r="E433" t="s">
        <v>371</v>
      </c>
      <c r="F433">
        <v>3195</v>
      </c>
      <c r="G433">
        <v>3250</v>
      </c>
      <c r="H433" s="118" t="str">
        <f t="shared" si="6"/>
        <v>R73</v>
      </c>
      <c r="I433" s="121" t="s">
        <v>177</v>
      </c>
      <c r="J433" s="124">
        <v>2.7034500000000001</v>
      </c>
      <c r="K433" s="124">
        <v>0.54349999999999998</v>
      </c>
      <c r="L433" s="124">
        <v>0.2069445</v>
      </c>
      <c r="M433" s="124">
        <v>0.25391649999999999</v>
      </c>
      <c r="N433" s="124">
        <v>0.2621</v>
      </c>
      <c r="O433" s="124">
        <v>10916.068341111109</v>
      </c>
      <c r="P433" s="124">
        <v>7143.007449444447</v>
      </c>
      <c r="Q433" s="124">
        <v>5.3690744444444451</v>
      </c>
      <c r="R433" s="124">
        <v>1808.8312333333349</v>
      </c>
    </row>
    <row r="434" spans="1:18" hidden="1" x14ac:dyDescent="0.35">
      <c r="A434" t="s">
        <v>92</v>
      </c>
      <c r="B434">
        <v>3</v>
      </c>
      <c r="C434" t="s">
        <v>45</v>
      </c>
      <c r="D434">
        <v>4</v>
      </c>
      <c r="E434" t="s">
        <v>371</v>
      </c>
      <c r="F434">
        <v>3195</v>
      </c>
      <c r="G434">
        <v>3250</v>
      </c>
      <c r="H434" s="118" t="str">
        <f t="shared" si="6"/>
        <v>R73</v>
      </c>
      <c r="I434" s="121" t="s">
        <v>177</v>
      </c>
      <c r="J434" s="124">
        <v>2.7034500000000001</v>
      </c>
      <c r="K434" s="124">
        <v>0.54349999999999998</v>
      </c>
      <c r="L434" s="124">
        <v>0.2069445</v>
      </c>
      <c r="M434" s="124">
        <v>0.25391649999999999</v>
      </c>
      <c r="N434" s="124">
        <v>0.2621</v>
      </c>
      <c r="O434" s="124">
        <v>10916.068341111109</v>
      </c>
      <c r="P434" s="124">
        <v>7143.007449444447</v>
      </c>
      <c r="Q434" s="124">
        <v>5.3690744444444451</v>
      </c>
      <c r="R434" s="124">
        <v>1808.8312333333349</v>
      </c>
    </row>
    <row r="435" spans="1:18" x14ac:dyDescent="0.35">
      <c r="A435" t="s">
        <v>92</v>
      </c>
      <c r="B435">
        <v>2</v>
      </c>
      <c r="C435" t="s">
        <v>45</v>
      </c>
      <c r="D435">
        <v>1</v>
      </c>
      <c r="E435" t="s">
        <v>372</v>
      </c>
      <c r="F435">
        <v>3275</v>
      </c>
      <c r="G435">
        <v>3330</v>
      </c>
      <c r="H435" s="118" t="str">
        <f t="shared" si="6"/>
        <v>R73</v>
      </c>
      <c r="I435" s="121" t="s">
        <v>177</v>
      </c>
      <c r="J435" s="124">
        <v>2.7082000000000002</v>
      </c>
      <c r="K435" s="124">
        <v>0.18793333333333331</v>
      </c>
      <c r="L435" s="124">
        <v>7.8272666666666671E-2</v>
      </c>
      <c r="M435" s="124">
        <v>0.1204156666666667</v>
      </c>
      <c r="N435" s="124">
        <v>0.48493333333333338</v>
      </c>
      <c r="O435" s="124">
        <v>11233.74792099448</v>
      </c>
      <c r="P435" s="124">
        <v>7327.2958944751363</v>
      </c>
      <c r="Q435" s="124">
        <v>4.963787845303866</v>
      </c>
      <c r="R435" s="124">
        <v>1969.2856309392259</v>
      </c>
    </row>
    <row r="436" spans="1:18" hidden="1" x14ac:dyDescent="0.35">
      <c r="A436" t="s">
        <v>92</v>
      </c>
      <c r="B436">
        <v>2</v>
      </c>
      <c r="C436" t="s">
        <v>45</v>
      </c>
      <c r="D436">
        <v>2</v>
      </c>
      <c r="E436" t="s">
        <v>372</v>
      </c>
      <c r="F436">
        <v>3275</v>
      </c>
      <c r="G436">
        <v>3330</v>
      </c>
      <c r="H436" s="118" t="str">
        <f t="shared" si="6"/>
        <v>R73</v>
      </c>
      <c r="I436" s="121" t="s">
        <v>177</v>
      </c>
      <c r="J436" s="124">
        <v>2.7082000000000002</v>
      </c>
      <c r="K436" s="124">
        <v>0.18793333333333331</v>
      </c>
      <c r="L436" s="124">
        <v>7.8272666666666671E-2</v>
      </c>
      <c r="M436" s="124">
        <v>0.1204156666666667</v>
      </c>
      <c r="N436" s="124">
        <v>0.48493333333333338</v>
      </c>
      <c r="O436" s="124">
        <v>11233.74792099448</v>
      </c>
      <c r="P436" s="124">
        <v>7327.2958944751363</v>
      </c>
      <c r="Q436" s="124">
        <v>4.963787845303866</v>
      </c>
      <c r="R436" s="124">
        <v>1969.2856309392259</v>
      </c>
    </row>
    <row r="437" spans="1:18" hidden="1" x14ac:dyDescent="0.35">
      <c r="A437" t="s">
        <v>92</v>
      </c>
      <c r="B437">
        <v>2</v>
      </c>
      <c r="C437" t="s">
        <v>45</v>
      </c>
      <c r="D437">
        <v>3</v>
      </c>
      <c r="E437" t="s">
        <v>372</v>
      </c>
      <c r="F437">
        <v>3275</v>
      </c>
      <c r="G437">
        <v>3330</v>
      </c>
      <c r="H437" s="118" t="str">
        <f t="shared" si="6"/>
        <v>R73</v>
      </c>
      <c r="I437" s="121" t="s">
        <v>177</v>
      </c>
      <c r="J437" s="124">
        <v>2.7082000000000002</v>
      </c>
      <c r="K437" s="124">
        <v>0.18793333333333331</v>
      </c>
      <c r="L437" s="124">
        <v>7.8272666666666671E-2</v>
      </c>
      <c r="M437" s="124">
        <v>0.1204156666666667</v>
      </c>
      <c r="N437" s="124">
        <v>0.48493333333333338</v>
      </c>
      <c r="O437" s="124">
        <v>11233.74792099448</v>
      </c>
      <c r="P437" s="124">
        <v>7327.2958944751363</v>
      </c>
      <c r="Q437" s="124">
        <v>4.963787845303866</v>
      </c>
      <c r="R437" s="124">
        <v>1969.2856309392259</v>
      </c>
    </row>
    <row r="438" spans="1:18" hidden="1" x14ac:dyDescent="0.35">
      <c r="A438" t="s">
        <v>92</v>
      </c>
      <c r="B438">
        <v>2</v>
      </c>
      <c r="C438" t="s">
        <v>45</v>
      </c>
      <c r="D438">
        <v>4</v>
      </c>
      <c r="E438" t="s">
        <v>372</v>
      </c>
      <c r="F438">
        <v>3275</v>
      </c>
      <c r="G438">
        <v>3330</v>
      </c>
      <c r="H438" s="118" t="str">
        <f t="shared" si="6"/>
        <v>R73</v>
      </c>
      <c r="I438" s="121" t="s">
        <v>177</v>
      </c>
      <c r="J438" s="124">
        <v>2.7082000000000002</v>
      </c>
      <c r="K438" s="124">
        <v>0.18793333333333331</v>
      </c>
      <c r="L438" s="124">
        <v>7.8272666666666671E-2</v>
      </c>
      <c r="M438" s="124">
        <v>0.1204156666666667</v>
      </c>
      <c r="N438" s="124">
        <v>0.48493333333333338</v>
      </c>
      <c r="O438" s="124">
        <v>11233.74792099448</v>
      </c>
      <c r="P438" s="124">
        <v>7327.2958944751363</v>
      </c>
      <c r="Q438" s="124">
        <v>4.963787845303866</v>
      </c>
      <c r="R438" s="124">
        <v>1969.2856309392259</v>
      </c>
    </row>
    <row r="439" spans="1:18" hidden="1" x14ac:dyDescent="0.35">
      <c r="A439" t="s">
        <v>92</v>
      </c>
      <c r="B439">
        <v>2</v>
      </c>
      <c r="C439" t="s">
        <v>45</v>
      </c>
      <c r="D439">
        <v>5</v>
      </c>
      <c r="E439" t="s">
        <v>372</v>
      </c>
      <c r="F439">
        <v>3275</v>
      </c>
      <c r="G439">
        <v>3330</v>
      </c>
      <c r="H439" s="118" t="str">
        <f t="shared" si="6"/>
        <v>R73</v>
      </c>
      <c r="I439" s="121" t="s">
        <v>177</v>
      </c>
      <c r="J439" s="124">
        <v>2.7082000000000002</v>
      </c>
      <c r="K439" s="124">
        <v>0.18793333333333331</v>
      </c>
      <c r="L439" s="124">
        <v>7.8272666666666671E-2</v>
      </c>
      <c r="M439" s="124">
        <v>0.1204156666666667</v>
      </c>
      <c r="N439" s="124">
        <v>0.48493333333333338</v>
      </c>
      <c r="O439" s="124">
        <v>11233.74792099448</v>
      </c>
      <c r="P439" s="124">
        <v>7327.2958944751363</v>
      </c>
      <c r="Q439" s="124">
        <v>4.963787845303866</v>
      </c>
      <c r="R439" s="124">
        <v>1969.2856309392259</v>
      </c>
    </row>
    <row r="440" spans="1:18" x14ac:dyDescent="0.35">
      <c r="A440" t="s">
        <v>92</v>
      </c>
      <c r="B440">
        <v>1</v>
      </c>
      <c r="C440" t="s">
        <v>45</v>
      </c>
      <c r="D440">
        <v>1</v>
      </c>
      <c r="E440" t="s">
        <v>373</v>
      </c>
      <c r="F440">
        <v>3332</v>
      </c>
      <c r="G440">
        <v>3383</v>
      </c>
      <c r="H440" s="118" t="str">
        <f t="shared" si="6"/>
        <v>R73</v>
      </c>
      <c r="I440" s="121" t="s">
        <v>177</v>
      </c>
      <c r="J440" s="124">
        <v>2.6956000000000002</v>
      </c>
      <c r="K440" s="124">
        <v>0.19496153846153849</v>
      </c>
      <c r="L440" s="124">
        <v>6.5743538461538464E-2</v>
      </c>
      <c r="M440" s="124">
        <v>0.1227586153846154</v>
      </c>
      <c r="N440" s="124">
        <v>0.48920769230769229</v>
      </c>
      <c r="O440" s="124">
        <v>11454.27915416667</v>
      </c>
      <c r="P440" s="124">
        <v>7432.0524107142865</v>
      </c>
      <c r="Q440" s="124">
        <v>4.2790845238095239</v>
      </c>
      <c r="R440" s="124">
        <v>1861.257141071427</v>
      </c>
    </row>
    <row r="441" spans="1:18" hidden="1" x14ac:dyDescent="0.35">
      <c r="A441" t="s">
        <v>92</v>
      </c>
      <c r="B441">
        <v>1</v>
      </c>
      <c r="C441" t="s">
        <v>45</v>
      </c>
      <c r="D441">
        <v>2</v>
      </c>
      <c r="E441" t="s">
        <v>373</v>
      </c>
      <c r="F441">
        <v>3332</v>
      </c>
      <c r="G441">
        <v>3383</v>
      </c>
      <c r="H441" s="118" t="str">
        <f t="shared" si="6"/>
        <v>R73</v>
      </c>
      <c r="I441" s="121" t="s">
        <v>177</v>
      </c>
      <c r="J441" s="124">
        <v>2.6956000000000002</v>
      </c>
      <c r="K441" s="124">
        <v>0.19496153846153849</v>
      </c>
      <c r="L441" s="124">
        <v>6.5743538461538464E-2</v>
      </c>
      <c r="M441" s="124">
        <v>0.1227586153846154</v>
      </c>
      <c r="N441" s="124">
        <v>0.48920769230769229</v>
      </c>
      <c r="O441" s="124">
        <v>11454.27915416667</v>
      </c>
      <c r="P441" s="124">
        <v>7432.0524107142865</v>
      </c>
      <c r="Q441" s="124">
        <v>4.2790845238095239</v>
      </c>
      <c r="R441" s="124">
        <v>1861.257141071427</v>
      </c>
    </row>
    <row r="442" spans="1:18" hidden="1" x14ac:dyDescent="0.35">
      <c r="A442" t="s">
        <v>92</v>
      </c>
      <c r="B442">
        <v>1</v>
      </c>
      <c r="C442" t="s">
        <v>45</v>
      </c>
      <c r="D442">
        <v>3</v>
      </c>
      <c r="E442" t="s">
        <v>373</v>
      </c>
      <c r="F442">
        <v>3332</v>
      </c>
      <c r="G442">
        <v>3383</v>
      </c>
      <c r="H442" s="118" t="str">
        <f t="shared" si="6"/>
        <v>R73</v>
      </c>
      <c r="I442" s="121" t="s">
        <v>177</v>
      </c>
      <c r="J442" s="124">
        <v>2.6956000000000002</v>
      </c>
      <c r="K442" s="124">
        <v>0.19496153846153849</v>
      </c>
      <c r="L442" s="124">
        <v>6.5743538461538464E-2</v>
      </c>
      <c r="M442" s="124">
        <v>0.1227586153846154</v>
      </c>
      <c r="N442" s="124">
        <v>0.48920769230769229</v>
      </c>
      <c r="O442" s="124">
        <v>11454.27915416667</v>
      </c>
      <c r="P442" s="124">
        <v>7432.0524107142865</v>
      </c>
      <c r="Q442" s="124">
        <v>4.2790845238095239</v>
      </c>
      <c r="R442" s="124">
        <v>1861.257141071427</v>
      </c>
    </row>
    <row r="443" spans="1:18" hidden="1" x14ac:dyDescent="0.35">
      <c r="A443" t="s">
        <v>92</v>
      </c>
      <c r="B443">
        <v>1</v>
      </c>
      <c r="C443" t="s">
        <v>45</v>
      </c>
      <c r="D443">
        <v>4</v>
      </c>
      <c r="E443" t="s">
        <v>373</v>
      </c>
      <c r="F443">
        <v>3332</v>
      </c>
      <c r="G443">
        <v>3383</v>
      </c>
      <c r="H443" s="118" t="str">
        <f t="shared" si="6"/>
        <v>R73</v>
      </c>
      <c r="I443" s="121" t="s">
        <v>177</v>
      </c>
      <c r="J443" s="124">
        <v>2.6956000000000002</v>
      </c>
      <c r="K443" s="124">
        <v>0.19496153846153849</v>
      </c>
      <c r="L443" s="124">
        <v>6.5743538461538464E-2</v>
      </c>
      <c r="M443" s="124">
        <v>0.1227586153846154</v>
      </c>
      <c r="N443" s="124">
        <v>0.48920769230769229</v>
      </c>
      <c r="O443" s="124">
        <v>11454.27915416667</v>
      </c>
      <c r="P443" s="124">
        <v>7432.0524107142865</v>
      </c>
      <c r="Q443" s="124">
        <v>4.2790845238095239</v>
      </c>
      <c r="R443" s="124">
        <v>1861.257141071427</v>
      </c>
    </row>
    <row r="444" spans="1:18" hidden="1" x14ac:dyDescent="0.35">
      <c r="A444" t="s">
        <v>92</v>
      </c>
      <c r="B444">
        <v>1</v>
      </c>
      <c r="C444" t="s">
        <v>45</v>
      </c>
      <c r="D444">
        <v>5</v>
      </c>
      <c r="E444" t="s">
        <v>373</v>
      </c>
      <c r="F444">
        <v>3332</v>
      </c>
      <c r="G444">
        <v>3383</v>
      </c>
      <c r="H444" s="118" t="str">
        <f t="shared" si="6"/>
        <v>R73</v>
      </c>
      <c r="I444" s="121" t="s">
        <v>177</v>
      </c>
      <c r="J444" s="124">
        <v>2.6956000000000002</v>
      </c>
      <c r="K444" s="124">
        <v>0.19496153846153849</v>
      </c>
      <c r="L444" s="124">
        <v>6.5743538461538464E-2</v>
      </c>
      <c r="M444" s="124">
        <v>0.1227586153846154</v>
      </c>
      <c r="N444" s="124">
        <v>0.48920769230769229</v>
      </c>
      <c r="O444" s="124">
        <v>11454.27915416667</v>
      </c>
      <c r="P444" s="124">
        <v>7432.0524107142865</v>
      </c>
      <c r="Q444" s="124">
        <v>4.2790845238095239</v>
      </c>
      <c r="R444" s="124">
        <v>1861.257141071427</v>
      </c>
    </row>
    <row r="445" spans="1:18" x14ac:dyDescent="0.35">
      <c r="A445" t="s">
        <v>93</v>
      </c>
      <c r="B445">
        <v>5</v>
      </c>
      <c r="C445" t="s">
        <v>46</v>
      </c>
      <c r="D445">
        <v>1</v>
      </c>
      <c r="E445" t="s">
        <v>374</v>
      </c>
      <c r="F445">
        <v>2980</v>
      </c>
      <c r="G445">
        <v>3030</v>
      </c>
      <c r="H445" s="118" t="str">
        <f t="shared" si="6"/>
        <v>R74</v>
      </c>
      <c r="I445" s="121" t="s">
        <v>178</v>
      </c>
      <c r="J445" s="124">
        <v>2.579533333333333</v>
      </c>
      <c r="K445" s="124">
        <v>6.1482000000000002E-2</v>
      </c>
      <c r="L445" s="124">
        <v>2.0092666666666661E-2</v>
      </c>
      <c r="M445" s="124">
        <v>5.5435333333333343E-2</v>
      </c>
      <c r="N445" s="124">
        <v>0.86290000000000011</v>
      </c>
      <c r="O445" s="124">
        <v>10304.86930365853</v>
      </c>
      <c r="P445" s="124">
        <v>6875.9568274390267</v>
      </c>
      <c r="Q445" s="124">
        <v>2.3832304878048798</v>
      </c>
      <c r="R445" s="124">
        <v>2475.6266121951212</v>
      </c>
    </row>
    <row r="446" spans="1:18" hidden="1" x14ac:dyDescent="0.35">
      <c r="A446" t="s">
        <v>93</v>
      </c>
      <c r="B446">
        <v>5</v>
      </c>
      <c r="C446" t="s">
        <v>46</v>
      </c>
      <c r="D446">
        <v>2</v>
      </c>
      <c r="E446" t="s">
        <v>374</v>
      </c>
      <c r="F446">
        <v>2980</v>
      </c>
      <c r="G446">
        <v>3030</v>
      </c>
      <c r="H446" s="118" t="str">
        <f t="shared" si="6"/>
        <v>R74</v>
      </c>
      <c r="I446" s="121" t="s">
        <v>178</v>
      </c>
      <c r="J446" s="124">
        <v>2.579533333333333</v>
      </c>
      <c r="K446" s="124">
        <v>6.1482000000000002E-2</v>
      </c>
      <c r="L446" s="124">
        <v>2.0092666666666661E-2</v>
      </c>
      <c r="M446" s="124">
        <v>5.5435333333333343E-2</v>
      </c>
      <c r="N446" s="124">
        <v>0.86290000000000011</v>
      </c>
      <c r="O446" s="124">
        <v>10304.86930365853</v>
      </c>
      <c r="P446" s="124">
        <v>6875.9568274390267</v>
      </c>
      <c r="Q446" s="124">
        <v>2.3832304878048798</v>
      </c>
      <c r="R446" s="124">
        <v>2475.6266121951212</v>
      </c>
    </row>
    <row r="447" spans="1:18" hidden="1" x14ac:dyDescent="0.35">
      <c r="A447" t="s">
        <v>93</v>
      </c>
      <c r="B447">
        <v>5</v>
      </c>
      <c r="C447" t="s">
        <v>46</v>
      </c>
      <c r="D447">
        <v>3</v>
      </c>
      <c r="E447" t="s">
        <v>374</v>
      </c>
      <c r="F447">
        <v>2980</v>
      </c>
      <c r="G447">
        <v>3030</v>
      </c>
      <c r="H447" s="118" t="str">
        <f t="shared" si="6"/>
        <v>R74</v>
      </c>
      <c r="I447" s="121" t="s">
        <v>178</v>
      </c>
      <c r="J447" s="124">
        <v>2.579533333333333</v>
      </c>
      <c r="K447" s="124">
        <v>6.1482000000000002E-2</v>
      </c>
      <c r="L447" s="124">
        <v>2.0092666666666661E-2</v>
      </c>
      <c r="M447" s="124">
        <v>5.5435333333333343E-2</v>
      </c>
      <c r="N447" s="124">
        <v>0.86290000000000011</v>
      </c>
      <c r="O447" s="124">
        <v>10304.86930365853</v>
      </c>
      <c r="P447" s="124">
        <v>6875.9568274390267</v>
      </c>
      <c r="Q447" s="124">
        <v>2.3832304878048798</v>
      </c>
      <c r="R447" s="124">
        <v>2475.6266121951212</v>
      </c>
    </row>
    <row r="448" spans="1:18" hidden="1" x14ac:dyDescent="0.35">
      <c r="A448" t="s">
        <v>93</v>
      </c>
      <c r="B448">
        <v>5</v>
      </c>
      <c r="C448" t="s">
        <v>46</v>
      </c>
      <c r="D448">
        <v>4</v>
      </c>
      <c r="E448" t="s">
        <v>374</v>
      </c>
      <c r="F448">
        <v>2980</v>
      </c>
      <c r="G448">
        <v>3030</v>
      </c>
      <c r="H448" s="118" t="str">
        <f t="shared" si="6"/>
        <v>R74</v>
      </c>
      <c r="I448" s="121" t="s">
        <v>178</v>
      </c>
      <c r="J448" s="124">
        <v>2.579533333333333</v>
      </c>
      <c r="K448" s="124">
        <v>6.1482000000000002E-2</v>
      </c>
      <c r="L448" s="124">
        <v>2.0092666666666661E-2</v>
      </c>
      <c r="M448" s="124">
        <v>5.5435333333333343E-2</v>
      </c>
      <c r="N448" s="124">
        <v>0.86290000000000011</v>
      </c>
      <c r="O448" s="124">
        <v>10304.86930365853</v>
      </c>
      <c r="P448" s="124">
        <v>6875.9568274390267</v>
      </c>
      <c r="Q448" s="124">
        <v>2.3832304878048798</v>
      </c>
      <c r="R448" s="124">
        <v>2475.6266121951212</v>
      </c>
    </row>
    <row r="449" spans="1:18" hidden="1" x14ac:dyDescent="0.35">
      <c r="A449" t="s">
        <v>93</v>
      </c>
      <c r="B449">
        <v>5</v>
      </c>
      <c r="C449" t="s">
        <v>46</v>
      </c>
      <c r="D449">
        <v>5</v>
      </c>
      <c r="E449" t="s">
        <v>374</v>
      </c>
      <c r="F449">
        <v>2980</v>
      </c>
      <c r="G449">
        <v>3030</v>
      </c>
      <c r="H449" s="118" t="str">
        <f t="shared" si="6"/>
        <v>R74</v>
      </c>
      <c r="I449" s="121" t="s">
        <v>178</v>
      </c>
      <c r="J449" s="124">
        <v>2.579533333333333</v>
      </c>
      <c r="K449" s="124">
        <v>6.1482000000000002E-2</v>
      </c>
      <c r="L449" s="124">
        <v>2.0092666666666661E-2</v>
      </c>
      <c r="M449" s="124">
        <v>5.5435333333333343E-2</v>
      </c>
      <c r="N449" s="124">
        <v>0.86290000000000011</v>
      </c>
      <c r="O449" s="124">
        <v>10304.86930365853</v>
      </c>
      <c r="P449" s="124">
        <v>6875.9568274390267</v>
      </c>
      <c r="Q449" s="124">
        <v>2.3832304878048798</v>
      </c>
      <c r="R449" s="124">
        <v>2475.6266121951212</v>
      </c>
    </row>
    <row r="450" spans="1:18" x14ac:dyDescent="0.35">
      <c r="A450" t="s">
        <v>93</v>
      </c>
      <c r="B450">
        <v>4</v>
      </c>
      <c r="C450" t="s">
        <v>46</v>
      </c>
      <c r="D450">
        <v>1</v>
      </c>
      <c r="E450" t="s">
        <v>375</v>
      </c>
      <c r="F450">
        <v>3030</v>
      </c>
      <c r="G450">
        <v>3085</v>
      </c>
      <c r="H450" s="118" t="str">
        <f t="shared" si="6"/>
        <v>R74</v>
      </c>
      <c r="I450" s="121" t="s">
        <v>178</v>
      </c>
      <c r="J450" s="124">
        <v>2.583029268292683</v>
      </c>
      <c r="K450" s="124"/>
      <c r="L450" s="124">
        <v>1.085263414634146E-2</v>
      </c>
      <c r="M450" s="124">
        <v>2.723258536585366E-2</v>
      </c>
      <c r="N450" s="124">
        <v>0.82218780487804877</v>
      </c>
      <c r="O450" s="124">
        <v>10513.836197790049</v>
      </c>
      <c r="P450" s="124">
        <v>6945.8105193370184</v>
      </c>
      <c r="Q450" s="124">
        <v>3.3990767955801102</v>
      </c>
      <c r="R450" s="124">
        <v>2809.485988950275</v>
      </c>
    </row>
    <row r="451" spans="1:18" hidden="1" x14ac:dyDescent="0.35">
      <c r="A451" t="s">
        <v>93</v>
      </c>
      <c r="B451">
        <v>4</v>
      </c>
      <c r="C451" t="s">
        <v>46</v>
      </c>
      <c r="D451">
        <v>2</v>
      </c>
      <c r="E451" t="s">
        <v>375</v>
      </c>
      <c r="F451">
        <v>3030</v>
      </c>
      <c r="G451">
        <v>3085</v>
      </c>
      <c r="H451" s="118" t="str">
        <f t="shared" ref="H451:H514" si="7">CONCATENATE("R",RIGHT(A451,2))</f>
        <v>R74</v>
      </c>
      <c r="I451" s="121" t="s">
        <v>178</v>
      </c>
      <c r="J451" s="124">
        <v>2.583029268292683</v>
      </c>
      <c r="K451" s="124"/>
      <c r="L451" s="124">
        <v>1.085263414634146E-2</v>
      </c>
      <c r="M451" s="124">
        <v>2.723258536585366E-2</v>
      </c>
      <c r="N451" s="124">
        <v>0.82218780487804877</v>
      </c>
      <c r="O451" s="124">
        <v>10513.836197790049</v>
      </c>
      <c r="P451" s="124">
        <v>6945.8105193370184</v>
      </c>
      <c r="Q451" s="124">
        <v>3.3990767955801102</v>
      </c>
      <c r="R451" s="124">
        <v>2809.485988950275</v>
      </c>
    </row>
    <row r="452" spans="1:18" hidden="1" x14ac:dyDescent="0.35">
      <c r="A452" t="s">
        <v>93</v>
      </c>
      <c r="B452">
        <v>4</v>
      </c>
      <c r="C452" t="s">
        <v>46</v>
      </c>
      <c r="D452">
        <v>3</v>
      </c>
      <c r="E452" t="s">
        <v>375</v>
      </c>
      <c r="F452">
        <v>3030</v>
      </c>
      <c r="G452">
        <v>3085</v>
      </c>
      <c r="H452" s="118" t="str">
        <f t="shared" si="7"/>
        <v>R74</v>
      </c>
      <c r="I452" s="121" t="s">
        <v>178</v>
      </c>
      <c r="J452" s="124">
        <v>2.583029268292683</v>
      </c>
      <c r="K452" s="124"/>
      <c r="L452" s="124">
        <v>1.085263414634146E-2</v>
      </c>
      <c r="M452" s="124">
        <v>2.723258536585366E-2</v>
      </c>
      <c r="N452" s="124">
        <v>0.82218780487804877</v>
      </c>
      <c r="O452" s="124">
        <v>10513.836197790049</v>
      </c>
      <c r="P452" s="124">
        <v>6945.8105193370184</v>
      </c>
      <c r="Q452" s="124">
        <v>3.3990767955801102</v>
      </c>
      <c r="R452" s="124">
        <v>2809.485988950275</v>
      </c>
    </row>
    <row r="453" spans="1:18" hidden="1" x14ac:dyDescent="0.35">
      <c r="A453" t="s">
        <v>93</v>
      </c>
      <c r="B453">
        <v>4</v>
      </c>
      <c r="C453" t="s">
        <v>46</v>
      </c>
      <c r="D453">
        <v>4</v>
      </c>
      <c r="E453" t="s">
        <v>375</v>
      </c>
      <c r="F453">
        <v>3030</v>
      </c>
      <c r="G453">
        <v>3085</v>
      </c>
      <c r="H453" s="118" t="str">
        <f t="shared" si="7"/>
        <v>R74</v>
      </c>
      <c r="I453" s="121" t="s">
        <v>178</v>
      </c>
      <c r="J453" s="124">
        <v>2.583029268292683</v>
      </c>
      <c r="K453" s="124"/>
      <c r="L453" s="124">
        <v>1.085263414634146E-2</v>
      </c>
      <c r="M453" s="124">
        <v>2.723258536585366E-2</v>
      </c>
      <c r="N453" s="124">
        <v>0.82218780487804877</v>
      </c>
      <c r="O453" s="124">
        <v>10513.836197790049</v>
      </c>
      <c r="P453" s="124">
        <v>6945.8105193370184</v>
      </c>
      <c r="Q453" s="124">
        <v>3.3990767955801102</v>
      </c>
      <c r="R453" s="124">
        <v>2809.485988950275</v>
      </c>
    </row>
    <row r="454" spans="1:18" x14ac:dyDescent="0.35">
      <c r="A454" t="s">
        <v>93</v>
      </c>
      <c r="B454">
        <v>3</v>
      </c>
      <c r="C454" t="s">
        <v>46</v>
      </c>
      <c r="D454">
        <v>1</v>
      </c>
      <c r="E454" t="s">
        <v>376</v>
      </c>
      <c r="F454">
        <v>3085</v>
      </c>
      <c r="G454">
        <v>3140</v>
      </c>
      <c r="H454" s="118" t="str">
        <f t="shared" si="7"/>
        <v>R74</v>
      </c>
      <c r="I454" s="121" t="s">
        <v>178</v>
      </c>
      <c r="J454" s="124">
        <v>2.5804999999999998</v>
      </c>
      <c r="K454" s="124">
        <v>6.0124499999999997E-2</v>
      </c>
      <c r="L454" s="124">
        <v>9.8104999999999998E-3</v>
      </c>
      <c r="M454" s="124">
        <v>3.1450499999999999E-2</v>
      </c>
      <c r="N454" s="124">
        <v>0.83794999999999997</v>
      </c>
      <c r="O454" s="124">
        <v>10723.600116111111</v>
      </c>
      <c r="P454" s="124">
        <v>7212.5184772222183</v>
      </c>
      <c r="Q454" s="124">
        <v>3.634940555555557</v>
      </c>
      <c r="R454" s="124">
        <v>2935.923110555555</v>
      </c>
    </row>
    <row r="455" spans="1:18" hidden="1" x14ac:dyDescent="0.35">
      <c r="A455" t="s">
        <v>93</v>
      </c>
      <c r="B455">
        <v>3</v>
      </c>
      <c r="C455" t="s">
        <v>46</v>
      </c>
      <c r="D455">
        <v>2</v>
      </c>
      <c r="E455" t="s">
        <v>376</v>
      </c>
      <c r="F455">
        <v>3085</v>
      </c>
      <c r="G455">
        <v>3140</v>
      </c>
      <c r="H455" s="118" t="str">
        <f t="shared" si="7"/>
        <v>R74</v>
      </c>
      <c r="I455" s="121" t="s">
        <v>178</v>
      </c>
      <c r="J455" s="124">
        <v>2.5804999999999998</v>
      </c>
      <c r="K455" s="124">
        <v>6.0124499999999997E-2</v>
      </c>
      <c r="L455" s="124">
        <v>9.8104999999999998E-3</v>
      </c>
      <c r="M455" s="124">
        <v>3.1450499999999999E-2</v>
      </c>
      <c r="N455" s="124">
        <v>0.83794999999999997</v>
      </c>
      <c r="O455" s="124">
        <v>10723.600116111111</v>
      </c>
      <c r="P455" s="124">
        <v>7212.5184772222183</v>
      </c>
      <c r="Q455" s="124">
        <v>3.634940555555557</v>
      </c>
      <c r="R455" s="124">
        <v>2935.923110555555</v>
      </c>
    </row>
    <row r="456" spans="1:18" hidden="1" x14ac:dyDescent="0.35">
      <c r="A456" t="s">
        <v>93</v>
      </c>
      <c r="B456">
        <v>3</v>
      </c>
      <c r="C456" t="s">
        <v>46</v>
      </c>
      <c r="D456">
        <v>3</v>
      </c>
      <c r="E456" t="s">
        <v>376</v>
      </c>
      <c r="F456">
        <v>3085</v>
      </c>
      <c r="G456">
        <v>3140</v>
      </c>
      <c r="H456" s="118" t="str">
        <f t="shared" si="7"/>
        <v>R74</v>
      </c>
      <c r="I456" s="121" t="s">
        <v>178</v>
      </c>
      <c r="J456" s="124">
        <v>2.5804999999999998</v>
      </c>
      <c r="K456" s="124">
        <v>6.0124499999999997E-2</v>
      </c>
      <c r="L456" s="124">
        <v>9.8104999999999998E-3</v>
      </c>
      <c r="M456" s="124">
        <v>3.1450499999999999E-2</v>
      </c>
      <c r="N456" s="124">
        <v>0.83794999999999997</v>
      </c>
      <c r="O456" s="124">
        <v>10723.600116111111</v>
      </c>
      <c r="P456" s="124">
        <v>7212.5184772222183</v>
      </c>
      <c r="Q456" s="124">
        <v>3.634940555555557</v>
      </c>
      <c r="R456" s="124">
        <v>2935.923110555555</v>
      </c>
    </row>
    <row r="457" spans="1:18" hidden="1" x14ac:dyDescent="0.35">
      <c r="A457" t="s">
        <v>93</v>
      </c>
      <c r="B457">
        <v>3</v>
      </c>
      <c r="C457" t="s">
        <v>46</v>
      </c>
      <c r="D457">
        <v>4</v>
      </c>
      <c r="E457" t="s">
        <v>376</v>
      </c>
      <c r="F457">
        <v>3085</v>
      </c>
      <c r="G457">
        <v>3140</v>
      </c>
      <c r="H457" s="118" t="str">
        <f t="shared" si="7"/>
        <v>R74</v>
      </c>
      <c r="I457" s="121" t="s">
        <v>178</v>
      </c>
      <c r="J457" s="124">
        <v>2.5804999999999998</v>
      </c>
      <c r="K457" s="124">
        <v>6.0124499999999997E-2</v>
      </c>
      <c r="L457" s="124">
        <v>9.8104999999999998E-3</v>
      </c>
      <c r="M457" s="124">
        <v>3.1450499999999999E-2</v>
      </c>
      <c r="N457" s="124">
        <v>0.83794999999999997</v>
      </c>
      <c r="O457" s="124">
        <v>10723.600116111111</v>
      </c>
      <c r="P457" s="124">
        <v>7212.5184772222183</v>
      </c>
      <c r="Q457" s="124">
        <v>3.634940555555557</v>
      </c>
      <c r="R457" s="124">
        <v>2935.923110555555</v>
      </c>
    </row>
    <row r="458" spans="1:18" x14ac:dyDescent="0.35">
      <c r="A458" t="s">
        <v>93</v>
      </c>
      <c r="B458">
        <v>2</v>
      </c>
      <c r="C458" t="s">
        <v>45</v>
      </c>
      <c r="D458">
        <v>1</v>
      </c>
      <c r="E458" t="s">
        <v>377</v>
      </c>
      <c r="F458">
        <v>3200</v>
      </c>
      <c r="G458">
        <v>3270</v>
      </c>
      <c r="H458" s="118" t="str">
        <f t="shared" si="7"/>
        <v>R74</v>
      </c>
      <c r="I458" s="121" t="s">
        <v>178</v>
      </c>
      <c r="J458" s="124">
        <v>2.5783</v>
      </c>
      <c r="K458" s="124">
        <v>0.26299899999999998</v>
      </c>
      <c r="L458" s="124">
        <v>7.3552999999999993E-2</v>
      </c>
      <c r="M458" s="124">
        <v>0.1206045</v>
      </c>
      <c r="N458" s="124">
        <v>0.39019999999999999</v>
      </c>
      <c r="O458" s="124"/>
      <c r="P458" s="124"/>
      <c r="Q458" s="124"/>
      <c r="R458" s="124">
        <v>2322.9074439130441</v>
      </c>
    </row>
    <row r="459" spans="1:18" hidden="1" x14ac:dyDescent="0.35">
      <c r="A459" t="s">
        <v>93</v>
      </c>
      <c r="B459">
        <v>2</v>
      </c>
      <c r="C459" t="s">
        <v>45</v>
      </c>
      <c r="D459">
        <v>2</v>
      </c>
      <c r="E459" t="s">
        <v>377</v>
      </c>
      <c r="F459">
        <v>3200</v>
      </c>
      <c r="G459">
        <v>3270</v>
      </c>
      <c r="H459" s="118" t="str">
        <f t="shared" si="7"/>
        <v>R74</v>
      </c>
      <c r="I459" s="121" t="s">
        <v>178</v>
      </c>
      <c r="J459" s="124">
        <v>2.5783</v>
      </c>
      <c r="K459" s="124">
        <v>0.26299899999999998</v>
      </c>
      <c r="L459" s="124">
        <v>7.3552999999999993E-2</v>
      </c>
      <c r="M459" s="124">
        <v>0.1206045</v>
      </c>
      <c r="N459" s="124">
        <v>0.39019999999999999</v>
      </c>
      <c r="O459" s="124"/>
      <c r="P459" s="124"/>
      <c r="Q459" s="124"/>
      <c r="R459" s="124">
        <v>2322.9074439130441</v>
      </c>
    </row>
    <row r="460" spans="1:18" hidden="1" x14ac:dyDescent="0.35">
      <c r="A460" t="s">
        <v>93</v>
      </c>
      <c r="B460">
        <v>2</v>
      </c>
      <c r="C460" t="s">
        <v>45</v>
      </c>
      <c r="D460">
        <v>3</v>
      </c>
      <c r="E460" t="s">
        <v>377</v>
      </c>
      <c r="F460">
        <v>3200</v>
      </c>
      <c r="G460">
        <v>3270</v>
      </c>
      <c r="H460" s="118" t="str">
        <f t="shared" si="7"/>
        <v>R74</v>
      </c>
      <c r="I460" s="121" t="s">
        <v>178</v>
      </c>
      <c r="J460" s="124">
        <v>2.5783</v>
      </c>
      <c r="K460" s="124">
        <v>0.26299899999999998</v>
      </c>
      <c r="L460" s="124">
        <v>7.3552999999999993E-2</v>
      </c>
      <c r="M460" s="124">
        <v>0.1206045</v>
      </c>
      <c r="N460" s="124">
        <v>0.39019999999999999</v>
      </c>
      <c r="O460" s="124"/>
      <c r="P460" s="124"/>
      <c r="Q460" s="124"/>
      <c r="R460" s="124">
        <v>2322.9074439130441</v>
      </c>
    </row>
    <row r="461" spans="1:18" hidden="1" x14ac:dyDescent="0.35">
      <c r="A461" t="s">
        <v>93</v>
      </c>
      <c r="B461">
        <v>2</v>
      </c>
      <c r="C461" t="s">
        <v>45</v>
      </c>
      <c r="D461">
        <v>4</v>
      </c>
      <c r="E461" t="s">
        <v>377</v>
      </c>
      <c r="F461">
        <v>3200</v>
      </c>
      <c r="G461">
        <v>3270</v>
      </c>
      <c r="H461" s="118" t="str">
        <f t="shared" si="7"/>
        <v>R74</v>
      </c>
      <c r="I461" s="121" t="s">
        <v>178</v>
      </c>
      <c r="J461" s="124">
        <v>2.5783</v>
      </c>
      <c r="K461" s="124">
        <v>0.26299899999999998</v>
      </c>
      <c r="L461" s="124">
        <v>7.3552999999999993E-2</v>
      </c>
      <c r="M461" s="124">
        <v>0.1206045</v>
      </c>
      <c r="N461" s="124">
        <v>0.39019999999999999</v>
      </c>
      <c r="O461" s="124"/>
      <c r="P461" s="124"/>
      <c r="Q461" s="124"/>
      <c r="R461" s="124">
        <v>2322.9074439130441</v>
      </c>
    </row>
    <row r="462" spans="1:18" x14ac:dyDescent="0.35">
      <c r="A462" t="s">
        <v>93</v>
      </c>
      <c r="B462">
        <v>1</v>
      </c>
      <c r="C462" t="s">
        <v>45</v>
      </c>
      <c r="D462">
        <v>1</v>
      </c>
      <c r="E462" t="s">
        <v>378</v>
      </c>
      <c r="F462">
        <v>3290</v>
      </c>
      <c r="G462">
        <v>3350</v>
      </c>
      <c r="H462" s="118" t="str">
        <f t="shared" si="7"/>
        <v>R74</v>
      </c>
      <c r="I462" s="121" t="s">
        <v>178</v>
      </c>
      <c r="J462" s="124">
        <v>2.5045666666666668</v>
      </c>
      <c r="K462" s="124">
        <v>0.36228816666666658</v>
      </c>
      <c r="L462" s="124">
        <v>5.7586666666666647E-2</v>
      </c>
      <c r="M462" s="124">
        <v>0.12982916666666669</v>
      </c>
      <c r="N462" s="124">
        <v>0.34776666666666672</v>
      </c>
      <c r="O462" s="124">
        <v>11570.24426243655</v>
      </c>
      <c r="P462" s="124">
        <v>7247.7145441624416</v>
      </c>
      <c r="Q462" s="124">
        <v>5.5965624365482247</v>
      </c>
      <c r="R462" s="124">
        <v>2538.034918781726</v>
      </c>
    </row>
    <row r="463" spans="1:18" hidden="1" x14ac:dyDescent="0.35">
      <c r="A463" t="s">
        <v>93</v>
      </c>
      <c r="B463">
        <v>1</v>
      </c>
      <c r="C463" t="s">
        <v>45</v>
      </c>
      <c r="D463">
        <v>2</v>
      </c>
      <c r="E463" t="s">
        <v>378</v>
      </c>
      <c r="F463">
        <v>3290</v>
      </c>
      <c r="G463">
        <v>3350</v>
      </c>
      <c r="H463" s="118" t="str">
        <f t="shared" si="7"/>
        <v>R74</v>
      </c>
      <c r="I463" s="121" t="s">
        <v>178</v>
      </c>
      <c r="J463" s="124">
        <v>2.5045666666666668</v>
      </c>
      <c r="K463" s="124">
        <v>0.36228816666666658</v>
      </c>
      <c r="L463" s="124">
        <v>5.7586666666666647E-2</v>
      </c>
      <c r="M463" s="124">
        <v>0.12982916666666669</v>
      </c>
      <c r="N463" s="124">
        <v>0.34776666666666672</v>
      </c>
      <c r="O463" s="124">
        <v>11570.24426243655</v>
      </c>
      <c r="P463" s="124">
        <v>7247.7145441624416</v>
      </c>
      <c r="Q463" s="124">
        <v>5.5965624365482247</v>
      </c>
      <c r="R463" s="124">
        <v>2538.034918781726</v>
      </c>
    </row>
    <row r="464" spans="1:18" hidden="1" x14ac:dyDescent="0.35">
      <c r="A464" t="s">
        <v>93</v>
      </c>
      <c r="B464">
        <v>1</v>
      </c>
      <c r="C464" t="s">
        <v>45</v>
      </c>
      <c r="D464">
        <v>3</v>
      </c>
      <c r="E464" t="s">
        <v>378</v>
      </c>
      <c r="F464">
        <v>3290</v>
      </c>
      <c r="G464">
        <v>3350</v>
      </c>
      <c r="H464" s="118" t="str">
        <f t="shared" si="7"/>
        <v>R74</v>
      </c>
      <c r="I464" s="121" t="s">
        <v>178</v>
      </c>
      <c r="J464" s="124">
        <v>2.5045666666666668</v>
      </c>
      <c r="K464" s="124">
        <v>0.36228816666666658</v>
      </c>
      <c r="L464" s="124">
        <v>5.7586666666666647E-2</v>
      </c>
      <c r="M464" s="124">
        <v>0.12982916666666669</v>
      </c>
      <c r="N464" s="124">
        <v>0.34776666666666672</v>
      </c>
      <c r="O464" s="124">
        <v>11570.24426243655</v>
      </c>
      <c r="P464" s="124">
        <v>7247.7145441624416</v>
      </c>
      <c r="Q464" s="124">
        <v>5.5965624365482247</v>
      </c>
      <c r="R464" s="124">
        <v>2538.034918781726</v>
      </c>
    </row>
    <row r="465" spans="1:18" hidden="1" x14ac:dyDescent="0.35">
      <c r="A465" t="s">
        <v>93</v>
      </c>
      <c r="B465">
        <v>1</v>
      </c>
      <c r="C465" t="s">
        <v>45</v>
      </c>
      <c r="D465">
        <v>4</v>
      </c>
      <c r="E465" t="s">
        <v>378</v>
      </c>
      <c r="F465">
        <v>3290</v>
      </c>
      <c r="G465">
        <v>3350</v>
      </c>
      <c r="H465" s="118" t="str">
        <f t="shared" si="7"/>
        <v>R74</v>
      </c>
      <c r="I465" s="121" t="s">
        <v>178</v>
      </c>
      <c r="J465" s="124">
        <v>2.5045666666666668</v>
      </c>
      <c r="K465" s="124">
        <v>0.36228816666666658</v>
      </c>
      <c r="L465" s="124">
        <v>5.7586666666666647E-2</v>
      </c>
      <c r="M465" s="124">
        <v>0.12982916666666669</v>
      </c>
      <c r="N465" s="124">
        <v>0.34776666666666672</v>
      </c>
      <c r="O465" s="124">
        <v>11570.24426243655</v>
      </c>
      <c r="P465" s="124">
        <v>7247.7145441624416</v>
      </c>
      <c r="Q465" s="124">
        <v>5.5965624365482247</v>
      </c>
      <c r="R465" s="124">
        <v>2538.034918781726</v>
      </c>
    </row>
    <row r="466" spans="1:18" hidden="1" x14ac:dyDescent="0.35">
      <c r="A466" t="s">
        <v>93</v>
      </c>
      <c r="B466">
        <v>1</v>
      </c>
      <c r="C466" t="s">
        <v>45</v>
      </c>
      <c r="D466">
        <v>5</v>
      </c>
      <c r="E466" t="s">
        <v>378</v>
      </c>
      <c r="F466">
        <v>3290</v>
      </c>
      <c r="G466">
        <v>3350</v>
      </c>
      <c r="H466" s="118" t="str">
        <f t="shared" si="7"/>
        <v>R74</v>
      </c>
      <c r="I466" s="121" t="s">
        <v>178</v>
      </c>
      <c r="J466" s="124">
        <v>2.5045666666666668</v>
      </c>
      <c r="K466" s="124">
        <v>0.36228816666666658</v>
      </c>
      <c r="L466" s="124">
        <v>5.7586666666666647E-2</v>
      </c>
      <c r="M466" s="124">
        <v>0.12982916666666669</v>
      </c>
      <c r="N466" s="124">
        <v>0.34776666666666672</v>
      </c>
      <c r="O466" s="124">
        <v>11570.24426243655</v>
      </c>
      <c r="P466" s="124">
        <v>7247.7145441624416</v>
      </c>
      <c r="Q466" s="124">
        <v>5.5965624365482247</v>
      </c>
      <c r="R466" s="124">
        <v>2538.034918781726</v>
      </c>
    </row>
    <row r="467" spans="1:18" x14ac:dyDescent="0.35">
      <c r="A467" t="s">
        <v>179</v>
      </c>
      <c r="B467">
        <v>6</v>
      </c>
      <c r="C467" t="s">
        <v>46</v>
      </c>
      <c r="D467">
        <v>1</v>
      </c>
      <c r="E467" t="s">
        <v>379</v>
      </c>
      <c r="F467">
        <v>3024</v>
      </c>
      <c r="G467">
        <v>3080</v>
      </c>
      <c r="H467" s="118" t="str">
        <f t="shared" si="7"/>
        <v>R54</v>
      </c>
      <c r="I467" s="121" t="s">
        <v>403</v>
      </c>
      <c r="J467" s="124">
        <v>2.5882000000000001</v>
      </c>
      <c r="K467" s="124">
        <v>8.8183999999999998E-2</v>
      </c>
      <c r="L467" s="124">
        <v>4.0557700000000002E-2</v>
      </c>
      <c r="M467" s="124">
        <v>7.1860999999999994E-2</v>
      </c>
      <c r="N467" s="124">
        <v>0.69989999999999997</v>
      </c>
      <c r="O467" s="124">
        <v>10516.389669021741</v>
      </c>
      <c r="P467" s="124">
        <v>7167.3690679347783</v>
      </c>
      <c r="Q467" s="124">
        <v>2.0147499999999998</v>
      </c>
      <c r="R467" s="124">
        <v>2201.8738907608699</v>
      </c>
    </row>
    <row r="468" spans="1:18" hidden="1" x14ac:dyDescent="0.35">
      <c r="A468" t="s">
        <v>179</v>
      </c>
      <c r="B468">
        <v>6</v>
      </c>
      <c r="C468" t="s">
        <v>46</v>
      </c>
      <c r="D468">
        <v>2</v>
      </c>
      <c r="E468" t="s">
        <v>379</v>
      </c>
      <c r="F468">
        <v>3024</v>
      </c>
      <c r="G468">
        <v>3080</v>
      </c>
      <c r="H468" s="118" t="str">
        <f t="shared" si="7"/>
        <v>R54</v>
      </c>
      <c r="I468" s="121" t="s">
        <v>403</v>
      </c>
      <c r="J468" s="124">
        <v>2.5882000000000001</v>
      </c>
      <c r="K468" s="124">
        <v>8.8183999999999998E-2</v>
      </c>
      <c r="L468" s="124">
        <v>4.0557700000000002E-2</v>
      </c>
      <c r="M468" s="124">
        <v>7.1860999999999994E-2</v>
      </c>
      <c r="N468" s="124">
        <v>0.69989999999999997</v>
      </c>
      <c r="O468" s="124">
        <v>10516.389669021741</v>
      </c>
      <c r="P468" s="124">
        <v>7167.3690679347783</v>
      </c>
      <c r="Q468" s="124">
        <v>2.0147499999999998</v>
      </c>
      <c r="R468" s="124">
        <v>2201.8738907608699</v>
      </c>
    </row>
    <row r="469" spans="1:18" hidden="1" x14ac:dyDescent="0.35">
      <c r="A469" t="s">
        <v>179</v>
      </c>
      <c r="B469">
        <v>6</v>
      </c>
      <c r="C469" t="s">
        <v>46</v>
      </c>
      <c r="D469">
        <v>3</v>
      </c>
      <c r="E469" t="s">
        <v>379</v>
      </c>
      <c r="F469">
        <v>3024</v>
      </c>
      <c r="G469">
        <v>3080</v>
      </c>
      <c r="H469" s="118" t="str">
        <f t="shared" si="7"/>
        <v>R54</v>
      </c>
      <c r="I469" s="121" t="s">
        <v>403</v>
      </c>
      <c r="J469" s="124">
        <v>2.5882000000000001</v>
      </c>
      <c r="K469" s="124">
        <v>8.8183999999999998E-2</v>
      </c>
      <c r="L469" s="124">
        <v>4.0557700000000002E-2</v>
      </c>
      <c r="M469" s="124">
        <v>7.1860999999999994E-2</v>
      </c>
      <c r="N469" s="124">
        <v>0.69989999999999997</v>
      </c>
      <c r="O469" s="124">
        <v>10516.389669021741</v>
      </c>
      <c r="P469" s="124">
        <v>7167.3690679347783</v>
      </c>
      <c r="Q469" s="124">
        <v>2.0147499999999998</v>
      </c>
      <c r="R469" s="124">
        <v>2201.8738907608699</v>
      </c>
    </row>
    <row r="470" spans="1:18" x14ac:dyDescent="0.35">
      <c r="A470" t="s">
        <v>179</v>
      </c>
      <c r="B470">
        <v>5</v>
      </c>
      <c r="C470" t="s">
        <v>46</v>
      </c>
      <c r="D470">
        <v>1</v>
      </c>
      <c r="E470" t="s">
        <v>380</v>
      </c>
      <c r="F470">
        <v>3090</v>
      </c>
      <c r="G470">
        <v>3145</v>
      </c>
      <c r="H470" s="118" t="str">
        <f t="shared" si="7"/>
        <v>R54</v>
      </c>
      <c r="I470" s="121" t="s">
        <v>403</v>
      </c>
      <c r="J470" s="124"/>
      <c r="K470" s="124"/>
      <c r="L470" s="124"/>
      <c r="M470" s="124"/>
      <c r="N470" s="124"/>
      <c r="O470" s="124">
        <v>10776.50557845305</v>
      </c>
      <c r="P470" s="124">
        <v>7270.4533386740331</v>
      </c>
      <c r="Q470" s="124">
        <v>2.132012154696131</v>
      </c>
      <c r="R470" s="124">
        <v>2311.217717127071</v>
      </c>
    </row>
    <row r="471" spans="1:18" hidden="1" x14ac:dyDescent="0.35">
      <c r="A471" t="s">
        <v>179</v>
      </c>
      <c r="B471">
        <v>5</v>
      </c>
      <c r="C471" t="s">
        <v>46</v>
      </c>
      <c r="D471">
        <v>2</v>
      </c>
      <c r="E471" t="s">
        <v>380</v>
      </c>
      <c r="F471">
        <v>3090</v>
      </c>
      <c r="G471">
        <v>3145</v>
      </c>
      <c r="H471" s="118" t="str">
        <f t="shared" si="7"/>
        <v>R54</v>
      </c>
      <c r="I471" s="121" t="s">
        <v>403</v>
      </c>
      <c r="J471" s="124"/>
      <c r="K471" s="124"/>
      <c r="L471" s="124"/>
      <c r="M471" s="124"/>
      <c r="N471" s="124"/>
      <c r="O471" s="124">
        <v>10776.50557845305</v>
      </c>
      <c r="P471" s="124">
        <v>7270.4533386740331</v>
      </c>
      <c r="Q471" s="124">
        <v>2.132012154696131</v>
      </c>
      <c r="R471" s="124">
        <v>2311.217717127071</v>
      </c>
    </row>
    <row r="472" spans="1:18" hidden="1" x14ac:dyDescent="0.35">
      <c r="A472" t="s">
        <v>179</v>
      </c>
      <c r="B472">
        <v>5</v>
      </c>
      <c r="C472" t="s">
        <v>46</v>
      </c>
      <c r="D472">
        <v>3</v>
      </c>
      <c r="E472" t="s">
        <v>380</v>
      </c>
      <c r="F472">
        <v>3090</v>
      </c>
      <c r="G472">
        <v>3145</v>
      </c>
      <c r="H472" s="118" t="str">
        <f t="shared" si="7"/>
        <v>R54</v>
      </c>
      <c r="I472" s="121" t="s">
        <v>403</v>
      </c>
      <c r="J472" s="124"/>
      <c r="K472" s="124"/>
      <c r="L472" s="124"/>
      <c r="M472" s="124"/>
      <c r="N472" s="124"/>
      <c r="O472" s="124">
        <v>10776.50557845305</v>
      </c>
      <c r="P472" s="124">
        <v>7270.4533386740331</v>
      </c>
      <c r="Q472" s="124">
        <v>2.132012154696131</v>
      </c>
      <c r="R472" s="124">
        <v>2311.217717127071</v>
      </c>
    </row>
    <row r="473" spans="1:18" x14ac:dyDescent="0.35">
      <c r="A473" t="s">
        <v>179</v>
      </c>
      <c r="B473">
        <v>4</v>
      </c>
      <c r="C473" t="s">
        <v>46</v>
      </c>
      <c r="D473">
        <v>1</v>
      </c>
      <c r="E473" t="s">
        <v>381</v>
      </c>
      <c r="F473">
        <v>3160</v>
      </c>
      <c r="G473">
        <v>3200</v>
      </c>
      <c r="H473" s="118" t="str">
        <f t="shared" si="7"/>
        <v>R54</v>
      </c>
      <c r="I473" s="121" t="s">
        <v>403</v>
      </c>
      <c r="J473" s="124">
        <v>2.47872</v>
      </c>
      <c r="K473" s="124">
        <v>0.30894539999999993</v>
      </c>
      <c r="L473" s="124">
        <v>0.10525756</v>
      </c>
      <c r="M473" s="124">
        <v>0.1696202</v>
      </c>
      <c r="N473" s="124">
        <v>0.37694</v>
      </c>
      <c r="O473" s="124">
        <v>11036.10796641221</v>
      </c>
      <c r="P473" s="124">
        <v>7169.9499908397001</v>
      </c>
      <c r="Q473" s="124">
        <v>2.2527694656488539</v>
      </c>
      <c r="R473" s="124">
        <v>1783.828480916032</v>
      </c>
    </row>
    <row r="474" spans="1:18" hidden="1" x14ac:dyDescent="0.35">
      <c r="A474" t="s">
        <v>179</v>
      </c>
      <c r="B474">
        <v>4</v>
      </c>
      <c r="C474" t="s">
        <v>46</v>
      </c>
      <c r="D474">
        <v>2</v>
      </c>
      <c r="E474" t="s">
        <v>381</v>
      </c>
      <c r="F474">
        <v>3160</v>
      </c>
      <c r="G474">
        <v>3200</v>
      </c>
      <c r="H474" s="118" t="str">
        <f t="shared" si="7"/>
        <v>R54</v>
      </c>
      <c r="I474" s="121" t="s">
        <v>403</v>
      </c>
      <c r="J474" s="124">
        <v>2.47872</v>
      </c>
      <c r="K474" s="124">
        <v>0.30894539999999993</v>
      </c>
      <c r="L474" s="124">
        <v>0.10525756</v>
      </c>
      <c r="M474" s="124">
        <v>0.1696202</v>
      </c>
      <c r="N474" s="124">
        <v>0.37694</v>
      </c>
      <c r="O474" s="124">
        <v>11036.10796641221</v>
      </c>
      <c r="P474" s="124">
        <v>7169.9499908397001</v>
      </c>
      <c r="Q474" s="124">
        <v>2.2527694656488539</v>
      </c>
      <c r="R474" s="124">
        <v>1783.828480916032</v>
      </c>
    </row>
    <row r="475" spans="1:18" hidden="1" x14ac:dyDescent="0.35">
      <c r="A475" t="s">
        <v>179</v>
      </c>
      <c r="B475">
        <v>4</v>
      </c>
      <c r="C475" t="s">
        <v>46</v>
      </c>
      <c r="D475">
        <v>3</v>
      </c>
      <c r="E475" t="s">
        <v>381</v>
      </c>
      <c r="F475">
        <v>3160</v>
      </c>
      <c r="G475">
        <v>3200</v>
      </c>
      <c r="H475" s="118" t="str">
        <f t="shared" si="7"/>
        <v>R54</v>
      </c>
      <c r="I475" s="121" t="s">
        <v>403</v>
      </c>
      <c r="J475" s="124">
        <v>2.47872</v>
      </c>
      <c r="K475" s="124">
        <v>0.30894539999999993</v>
      </c>
      <c r="L475" s="124">
        <v>0.10525756</v>
      </c>
      <c r="M475" s="124">
        <v>0.1696202</v>
      </c>
      <c r="N475" s="124">
        <v>0.37694</v>
      </c>
      <c r="O475" s="124">
        <v>11036.10796641221</v>
      </c>
      <c r="P475" s="124">
        <v>7169.9499908397001</v>
      </c>
      <c r="Q475" s="124">
        <v>2.2527694656488539</v>
      </c>
      <c r="R475" s="124">
        <v>1783.828480916032</v>
      </c>
    </row>
    <row r="476" spans="1:18" x14ac:dyDescent="0.35">
      <c r="A476" t="s">
        <v>179</v>
      </c>
      <c r="B476">
        <v>3</v>
      </c>
      <c r="C476" t="s">
        <v>45</v>
      </c>
      <c r="D476">
        <v>1</v>
      </c>
      <c r="E476" t="s">
        <v>382</v>
      </c>
      <c r="F476">
        <v>3202</v>
      </c>
      <c r="G476">
        <v>3240</v>
      </c>
      <c r="H476" s="118" t="str">
        <f t="shared" si="7"/>
        <v>R54</v>
      </c>
      <c r="I476" s="121" t="s">
        <v>403</v>
      </c>
      <c r="J476" s="124">
        <v>2.6138312500000001</v>
      </c>
      <c r="K476" s="124">
        <v>0.15651481249999999</v>
      </c>
      <c r="L476" s="124">
        <v>6.2649700000000003E-2</v>
      </c>
      <c r="M476" s="124">
        <v>0.10494425</v>
      </c>
      <c r="N476" s="124">
        <v>0.55783749999999999</v>
      </c>
      <c r="O476" s="124">
        <v>11196.257054838699</v>
      </c>
      <c r="P476" s="124">
        <v>7319.0611475806454</v>
      </c>
      <c r="Q476" s="124">
        <v>3.8956870967741941</v>
      </c>
      <c r="R476" s="124">
        <v>2054.2183749999999</v>
      </c>
    </row>
    <row r="477" spans="1:18" hidden="1" x14ac:dyDescent="0.35">
      <c r="A477" t="s">
        <v>179</v>
      </c>
      <c r="B477">
        <v>3</v>
      </c>
      <c r="C477" t="s">
        <v>45</v>
      </c>
      <c r="D477">
        <v>2</v>
      </c>
      <c r="E477" t="s">
        <v>382</v>
      </c>
      <c r="F477">
        <v>3202</v>
      </c>
      <c r="G477">
        <v>3240</v>
      </c>
      <c r="H477" s="118" t="str">
        <f t="shared" si="7"/>
        <v>R54</v>
      </c>
      <c r="I477" s="121" t="s">
        <v>403</v>
      </c>
      <c r="J477" s="124">
        <v>2.6138312500000001</v>
      </c>
      <c r="K477" s="124">
        <v>0.15651481249999999</v>
      </c>
      <c r="L477" s="124">
        <v>6.2649700000000003E-2</v>
      </c>
      <c r="M477" s="124">
        <v>0.10494425</v>
      </c>
      <c r="N477" s="124">
        <v>0.55783749999999999</v>
      </c>
      <c r="O477" s="124">
        <v>11196.257054838699</v>
      </c>
      <c r="P477" s="124">
        <v>7319.0611475806454</v>
      </c>
      <c r="Q477" s="124">
        <v>3.8956870967741941</v>
      </c>
      <c r="R477" s="124">
        <v>2054.2183749999999</v>
      </c>
    </row>
    <row r="478" spans="1:18" x14ac:dyDescent="0.35">
      <c r="A478" t="s">
        <v>179</v>
      </c>
      <c r="B478">
        <v>2</v>
      </c>
      <c r="C478" t="s">
        <v>45</v>
      </c>
      <c r="D478">
        <v>1</v>
      </c>
      <c r="E478" t="s">
        <v>383</v>
      </c>
      <c r="F478">
        <v>3290</v>
      </c>
      <c r="G478">
        <v>3330</v>
      </c>
      <c r="H478" s="118" t="str">
        <f t="shared" si="7"/>
        <v>R54</v>
      </c>
      <c r="I478" s="121" t="s">
        <v>403</v>
      </c>
      <c r="J478" s="124">
        <v>2.8605</v>
      </c>
      <c r="K478" s="124">
        <v>0.1056555</v>
      </c>
      <c r="L478" s="124">
        <v>6.2212000000000003E-2</v>
      </c>
      <c r="M478" s="124">
        <v>8.1322000000000005E-2</v>
      </c>
      <c r="N478" s="124">
        <v>0.63924999999999998</v>
      </c>
      <c r="O478" s="124">
        <v>11552.783459848481</v>
      </c>
      <c r="P478" s="124">
        <v>7497.069453787878</v>
      </c>
      <c r="Q478" s="124">
        <v>4.7459030303030314</v>
      </c>
      <c r="R478" s="124">
        <v>1921.6032621212109</v>
      </c>
    </row>
    <row r="479" spans="1:18" hidden="1" x14ac:dyDescent="0.35">
      <c r="A479" t="s">
        <v>179</v>
      </c>
      <c r="B479">
        <v>2</v>
      </c>
      <c r="C479" t="s">
        <v>45</v>
      </c>
      <c r="D479">
        <v>3</v>
      </c>
      <c r="E479" t="s">
        <v>383</v>
      </c>
      <c r="F479">
        <v>3290</v>
      </c>
      <c r="G479">
        <v>3330</v>
      </c>
      <c r="H479" s="118" t="str">
        <f t="shared" si="7"/>
        <v>R54</v>
      </c>
      <c r="I479" s="121" t="s">
        <v>403</v>
      </c>
      <c r="J479" s="124">
        <v>2.8605</v>
      </c>
      <c r="K479" s="124">
        <v>0.1056555</v>
      </c>
      <c r="L479" s="124">
        <v>6.2212000000000003E-2</v>
      </c>
      <c r="M479" s="124">
        <v>8.1322000000000005E-2</v>
      </c>
      <c r="N479" s="124">
        <v>0.63924999999999998</v>
      </c>
      <c r="O479" s="124">
        <v>11552.783459848481</v>
      </c>
      <c r="P479" s="124">
        <v>7497.069453787878</v>
      </c>
      <c r="Q479" s="124">
        <v>4.7459030303030314</v>
      </c>
      <c r="R479" s="124">
        <v>1921.6032621212109</v>
      </c>
    </row>
    <row r="480" spans="1:18" hidden="1" x14ac:dyDescent="0.35">
      <c r="A480" t="s">
        <v>179</v>
      </c>
      <c r="B480">
        <v>2</v>
      </c>
      <c r="C480" t="s">
        <v>45</v>
      </c>
      <c r="D480">
        <v>4</v>
      </c>
      <c r="E480" t="s">
        <v>383</v>
      </c>
      <c r="F480">
        <v>3290</v>
      </c>
      <c r="G480">
        <v>3330</v>
      </c>
      <c r="H480" s="118" t="str">
        <f t="shared" si="7"/>
        <v>R54</v>
      </c>
      <c r="I480" s="121" t="s">
        <v>403</v>
      </c>
      <c r="J480" s="124">
        <v>2.8605</v>
      </c>
      <c r="K480" s="124">
        <v>0.1056555</v>
      </c>
      <c r="L480" s="124">
        <v>6.2212000000000003E-2</v>
      </c>
      <c r="M480" s="124">
        <v>8.1322000000000005E-2</v>
      </c>
      <c r="N480" s="124">
        <v>0.63924999999999998</v>
      </c>
      <c r="O480" s="124">
        <v>11552.783459848481</v>
      </c>
      <c r="P480" s="124">
        <v>7497.069453787878</v>
      </c>
      <c r="Q480" s="124">
        <v>4.7459030303030314</v>
      </c>
      <c r="R480" s="124">
        <v>1921.6032621212109</v>
      </c>
    </row>
    <row r="481" spans="1:18" x14ac:dyDescent="0.35">
      <c r="A481" t="s">
        <v>179</v>
      </c>
      <c r="B481">
        <v>1</v>
      </c>
      <c r="C481" t="s">
        <v>45</v>
      </c>
      <c r="D481">
        <v>1</v>
      </c>
      <c r="E481" t="s">
        <v>384</v>
      </c>
      <c r="F481">
        <v>3380</v>
      </c>
      <c r="G481">
        <v>3410</v>
      </c>
      <c r="H481" s="118" t="str">
        <f t="shared" si="7"/>
        <v>R54</v>
      </c>
      <c r="I481" s="121" t="s">
        <v>403</v>
      </c>
      <c r="J481" s="124"/>
      <c r="K481" s="124"/>
      <c r="L481" s="124"/>
      <c r="M481" s="124"/>
      <c r="N481" s="124"/>
      <c r="O481" s="124">
        <v>11898.311547959191</v>
      </c>
      <c r="P481" s="124">
        <v>7609.1480051020426</v>
      </c>
      <c r="Q481" s="124">
        <v>4.4510826530612242</v>
      </c>
      <c r="R481" s="124">
        <v>2147.5035653061218</v>
      </c>
    </row>
    <row r="482" spans="1:18" hidden="1" x14ac:dyDescent="0.35">
      <c r="A482" t="s">
        <v>179</v>
      </c>
      <c r="B482">
        <v>1</v>
      </c>
      <c r="C482" t="s">
        <v>45</v>
      </c>
      <c r="D482">
        <v>2</v>
      </c>
      <c r="E482" t="s">
        <v>384</v>
      </c>
      <c r="F482">
        <v>3380</v>
      </c>
      <c r="G482">
        <v>3410</v>
      </c>
      <c r="H482" s="118" t="str">
        <f t="shared" si="7"/>
        <v>R54</v>
      </c>
      <c r="I482" s="121" t="s">
        <v>403</v>
      </c>
      <c r="J482" s="124"/>
      <c r="K482" s="124"/>
      <c r="L482" s="124"/>
      <c r="M482" s="124"/>
      <c r="N482" s="124"/>
      <c r="O482" s="124">
        <v>11898.311547959191</v>
      </c>
      <c r="P482" s="124">
        <v>7609.1480051020426</v>
      </c>
      <c r="Q482" s="124">
        <v>4.4510826530612242</v>
      </c>
      <c r="R482" s="124">
        <v>2147.5035653061218</v>
      </c>
    </row>
    <row r="483" spans="1:18" x14ac:dyDescent="0.35">
      <c r="A483" t="s">
        <v>180</v>
      </c>
      <c r="B483">
        <v>5</v>
      </c>
      <c r="C483" t="s">
        <v>46</v>
      </c>
      <c r="D483">
        <v>1</v>
      </c>
      <c r="E483" t="s">
        <v>385</v>
      </c>
      <c r="F483">
        <v>3079</v>
      </c>
      <c r="G483">
        <v>3115</v>
      </c>
      <c r="H483" s="118" t="str">
        <f t="shared" si="7"/>
        <v>R61</v>
      </c>
      <c r="I483" s="121" t="s">
        <v>404</v>
      </c>
      <c r="J483" s="124">
        <v>2.4946307692307692</v>
      </c>
      <c r="K483" s="124">
        <v>0.1614871794871795</v>
      </c>
      <c r="L483" s="124">
        <v>3.5930769230769238E-2</v>
      </c>
      <c r="M483" s="124">
        <v>0.1089345384615385</v>
      </c>
      <c r="N483" s="124">
        <v>0.51342307692307698</v>
      </c>
      <c r="O483" s="124">
        <v>10495.601036440679</v>
      </c>
      <c r="P483" s="124">
        <v>6930.1889101694906</v>
      </c>
      <c r="Q483" s="124">
        <v>2.0172635593220338</v>
      </c>
      <c r="R483" s="124">
        <v>2313.7358915254249</v>
      </c>
    </row>
    <row r="484" spans="1:18" hidden="1" x14ac:dyDescent="0.35">
      <c r="A484" t="s">
        <v>180</v>
      </c>
      <c r="B484">
        <v>5</v>
      </c>
      <c r="C484" t="s">
        <v>46</v>
      </c>
      <c r="D484">
        <v>2</v>
      </c>
      <c r="E484" t="s">
        <v>385</v>
      </c>
      <c r="F484">
        <v>3079</v>
      </c>
      <c r="G484">
        <v>3115</v>
      </c>
      <c r="H484" s="118" t="str">
        <f t="shared" si="7"/>
        <v>R61</v>
      </c>
      <c r="I484" s="121" t="s">
        <v>404</v>
      </c>
      <c r="J484" s="124">
        <v>2.4946307692307692</v>
      </c>
      <c r="K484" s="124">
        <v>0.1614871794871795</v>
      </c>
      <c r="L484" s="124">
        <v>3.5930769230769238E-2</v>
      </c>
      <c r="M484" s="124">
        <v>0.1089345384615385</v>
      </c>
      <c r="N484" s="124">
        <v>0.51342307692307698</v>
      </c>
      <c r="O484" s="124">
        <v>10495.601036440679</v>
      </c>
      <c r="P484" s="124">
        <v>6930.1889101694906</v>
      </c>
      <c r="Q484" s="124">
        <v>2.0172635593220338</v>
      </c>
      <c r="R484" s="124">
        <v>2313.7358915254249</v>
      </c>
    </row>
    <row r="485" spans="1:18" x14ac:dyDescent="0.35">
      <c r="A485" t="s">
        <v>180</v>
      </c>
      <c r="B485">
        <v>4</v>
      </c>
      <c r="C485" t="s">
        <v>46</v>
      </c>
      <c r="D485">
        <v>1</v>
      </c>
      <c r="E485" t="s">
        <v>386</v>
      </c>
      <c r="F485">
        <v>3117</v>
      </c>
      <c r="G485">
        <v>3155</v>
      </c>
      <c r="H485" s="118" t="str">
        <f t="shared" si="7"/>
        <v>R61</v>
      </c>
      <c r="I485" s="121" t="s">
        <v>404</v>
      </c>
      <c r="J485" s="124"/>
      <c r="K485" s="124"/>
      <c r="L485" s="124"/>
      <c r="M485" s="124"/>
      <c r="N485" s="124"/>
      <c r="O485" s="124">
        <v>10650.887228799989</v>
      </c>
      <c r="P485" s="124">
        <v>6998.3802472000016</v>
      </c>
      <c r="Q485" s="124">
        <v>2.6965087999999988</v>
      </c>
      <c r="R485" s="124">
        <v>2138.350801600001</v>
      </c>
    </row>
    <row r="486" spans="1:18" hidden="1" x14ac:dyDescent="0.35">
      <c r="A486" t="s">
        <v>180</v>
      </c>
      <c r="B486">
        <v>4</v>
      </c>
      <c r="C486" t="s">
        <v>46</v>
      </c>
      <c r="D486">
        <v>2</v>
      </c>
      <c r="E486" t="s">
        <v>386</v>
      </c>
      <c r="F486">
        <v>3117</v>
      </c>
      <c r="G486">
        <v>3155</v>
      </c>
      <c r="H486" s="118" t="str">
        <f t="shared" si="7"/>
        <v>R61</v>
      </c>
      <c r="I486" s="121" t="s">
        <v>404</v>
      </c>
      <c r="J486" s="124"/>
      <c r="K486" s="124"/>
      <c r="L486" s="124"/>
      <c r="M486" s="124"/>
      <c r="N486" s="124"/>
      <c r="O486" s="124">
        <v>10650.887228799989</v>
      </c>
      <c r="P486" s="124">
        <v>6998.3802472000016</v>
      </c>
      <c r="Q486" s="124">
        <v>2.6965087999999988</v>
      </c>
      <c r="R486" s="124">
        <v>2138.350801600001</v>
      </c>
    </row>
    <row r="487" spans="1:18" hidden="1" x14ac:dyDescent="0.35">
      <c r="A487" t="s">
        <v>180</v>
      </c>
      <c r="B487">
        <v>4</v>
      </c>
      <c r="C487" t="s">
        <v>46</v>
      </c>
      <c r="D487">
        <v>3</v>
      </c>
      <c r="E487" t="s">
        <v>386</v>
      </c>
      <c r="F487">
        <v>3117</v>
      </c>
      <c r="G487">
        <v>3155</v>
      </c>
      <c r="H487" s="118" t="str">
        <f t="shared" si="7"/>
        <v>R61</v>
      </c>
      <c r="I487" s="121" t="s">
        <v>404</v>
      </c>
      <c r="J487" s="124"/>
      <c r="K487" s="124"/>
      <c r="L487" s="124"/>
      <c r="M487" s="124"/>
      <c r="N487" s="124"/>
      <c r="O487" s="124">
        <v>10650.887228799989</v>
      </c>
      <c r="P487" s="124">
        <v>6998.3802472000016</v>
      </c>
      <c r="Q487" s="124">
        <v>2.6965087999999988</v>
      </c>
      <c r="R487" s="124">
        <v>2138.350801600001</v>
      </c>
    </row>
    <row r="488" spans="1:18" x14ac:dyDescent="0.35">
      <c r="A488" t="s">
        <v>180</v>
      </c>
      <c r="B488">
        <v>3</v>
      </c>
      <c r="C488" t="s">
        <v>46</v>
      </c>
      <c r="D488">
        <v>1</v>
      </c>
      <c r="E488" t="s">
        <v>387</v>
      </c>
      <c r="F488">
        <v>3160</v>
      </c>
      <c r="G488">
        <v>3213</v>
      </c>
      <c r="H488" s="118" t="str">
        <f t="shared" si="7"/>
        <v>R61</v>
      </c>
      <c r="I488" s="121" t="s">
        <v>404</v>
      </c>
      <c r="J488" s="124">
        <v>2.5709499999999998</v>
      </c>
      <c r="K488" s="124">
        <v>0.170075</v>
      </c>
      <c r="L488" s="124">
        <v>7.1597750000000002E-2</v>
      </c>
      <c r="M488" s="124">
        <v>9.8442749999999996E-2</v>
      </c>
      <c r="N488" s="124">
        <v>0.56815000000000004</v>
      </c>
      <c r="O488" s="124">
        <v>10849.17752988505</v>
      </c>
      <c r="P488" s="124">
        <v>7132.7717304597691</v>
      </c>
      <c r="Q488" s="124">
        <v>4.5586425287356311</v>
      </c>
      <c r="R488" s="124">
        <v>2350.790344827587</v>
      </c>
    </row>
    <row r="489" spans="1:18" hidden="1" x14ac:dyDescent="0.35">
      <c r="A489" t="s">
        <v>180</v>
      </c>
      <c r="B489">
        <v>3</v>
      </c>
      <c r="C489" t="s">
        <v>46</v>
      </c>
      <c r="D489">
        <v>2</v>
      </c>
      <c r="E489" t="s">
        <v>387</v>
      </c>
      <c r="F489">
        <v>3160</v>
      </c>
      <c r="G489">
        <v>3213</v>
      </c>
      <c r="H489" s="118" t="str">
        <f t="shared" si="7"/>
        <v>R61</v>
      </c>
      <c r="I489" s="121" t="s">
        <v>404</v>
      </c>
      <c r="J489" s="124">
        <v>2.5709499999999998</v>
      </c>
      <c r="K489" s="124">
        <v>0.170075</v>
      </c>
      <c r="L489" s="124">
        <v>7.1597750000000002E-2</v>
      </c>
      <c r="M489" s="124">
        <v>9.8442749999999996E-2</v>
      </c>
      <c r="N489" s="124">
        <v>0.56815000000000004</v>
      </c>
      <c r="O489" s="124">
        <v>10849.17752988505</v>
      </c>
      <c r="P489" s="124">
        <v>7132.7717304597691</v>
      </c>
      <c r="Q489" s="124">
        <v>4.5586425287356311</v>
      </c>
      <c r="R489" s="124">
        <v>2350.790344827587</v>
      </c>
    </row>
    <row r="490" spans="1:18" hidden="1" x14ac:dyDescent="0.35">
      <c r="A490" t="s">
        <v>180</v>
      </c>
      <c r="B490">
        <v>3</v>
      </c>
      <c r="C490" t="s">
        <v>46</v>
      </c>
      <c r="D490">
        <v>3</v>
      </c>
      <c r="E490" t="s">
        <v>387</v>
      </c>
      <c r="F490">
        <v>3160</v>
      </c>
      <c r="G490">
        <v>3213</v>
      </c>
      <c r="H490" s="118" t="str">
        <f t="shared" si="7"/>
        <v>R61</v>
      </c>
      <c r="I490" s="121" t="s">
        <v>404</v>
      </c>
      <c r="J490" s="124">
        <v>2.5709499999999998</v>
      </c>
      <c r="K490" s="124">
        <v>0.170075</v>
      </c>
      <c r="L490" s="124">
        <v>7.1597750000000002E-2</v>
      </c>
      <c r="M490" s="124">
        <v>9.8442749999999996E-2</v>
      </c>
      <c r="N490" s="124">
        <v>0.56815000000000004</v>
      </c>
      <c r="O490" s="124">
        <v>10849.17752988505</v>
      </c>
      <c r="P490" s="124">
        <v>7132.7717304597691</v>
      </c>
      <c r="Q490" s="124">
        <v>4.5586425287356311</v>
      </c>
      <c r="R490" s="124">
        <v>2350.790344827587</v>
      </c>
    </row>
    <row r="491" spans="1:18" hidden="1" x14ac:dyDescent="0.35">
      <c r="A491" t="s">
        <v>180</v>
      </c>
      <c r="B491">
        <v>3</v>
      </c>
      <c r="C491" t="s">
        <v>46</v>
      </c>
      <c r="D491">
        <v>4</v>
      </c>
      <c r="E491" t="s">
        <v>387</v>
      </c>
      <c r="F491">
        <v>3160</v>
      </c>
      <c r="G491">
        <v>3213</v>
      </c>
      <c r="H491" s="118" t="str">
        <f t="shared" si="7"/>
        <v>R61</v>
      </c>
      <c r="I491" s="121" t="s">
        <v>404</v>
      </c>
      <c r="J491" s="124">
        <v>2.5709499999999998</v>
      </c>
      <c r="K491" s="124">
        <v>0.170075</v>
      </c>
      <c r="L491" s="124">
        <v>7.1597750000000002E-2</v>
      </c>
      <c r="M491" s="124">
        <v>9.8442749999999996E-2</v>
      </c>
      <c r="N491" s="124">
        <v>0.56815000000000004</v>
      </c>
      <c r="O491" s="124">
        <v>10849.17752988505</v>
      </c>
      <c r="P491" s="124">
        <v>7132.7717304597691</v>
      </c>
      <c r="Q491" s="124">
        <v>4.5586425287356311</v>
      </c>
      <c r="R491" s="124">
        <v>2350.790344827587</v>
      </c>
    </row>
    <row r="492" spans="1:18" x14ac:dyDescent="0.35">
      <c r="A492" t="s">
        <v>180</v>
      </c>
      <c r="B492">
        <v>2</v>
      </c>
      <c r="C492" t="s">
        <v>45</v>
      </c>
      <c r="D492">
        <v>1</v>
      </c>
      <c r="E492" t="s">
        <v>388</v>
      </c>
      <c r="F492">
        <v>3230</v>
      </c>
      <c r="G492">
        <v>3300</v>
      </c>
      <c r="H492" s="118" t="str">
        <f t="shared" si="7"/>
        <v>R61</v>
      </c>
      <c r="I492" s="121" t="s">
        <v>404</v>
      </c>
      <c r="J492" s="124">
        <v>2.6724999999999999</v>
      </c>
      <c r="K492" s="124">
        <v>0.1426</v>
      </c>
      <c r="L492" s="124">
        <v>4.7475999999999997E-2</v>
      </c>
      <c r="M492" s="124">
        <v>0.100425</v>
      </c>
      <c r="N492" s="124">
        <v>0.5373</v>
      </c>
      <c r="O492" s="124">
        <v>11157.45692969431</v>
      </c>
      <c r="P492" s="124">
        <v>7373.73747467249</v>
      </c>
      <c r="Q492" s="124">
        <v>4.4094305676855896</v>
      </c>
      <c r="R492" s="124">
        <v>2481.8201698689968</v>
      </c>
    </row>
    <row r="493" spans="1:18" hidden="1" x14ac:dyDescent="0.35">
      <c r="A493" t="s">
        <v>180</v>
      </c>
      <c r="B493">
        <v>2</v>
      </c>
      <c r="C493" t="s">
        <v>45</v>
      </c>
      <c r="D493">
        <v>2</v>
      </c>
      <c r="E493" t="s">
        <v>388</v>
      </c>
      <c r="F493">
        <v>3230</v>
      </c>
      <c r="G493">
        <v>3300</v>
      </c>
      <c r="H493" s="118" t="str">
        <f t="shared" si="7"/>
        <v>R61</v>
      </c>
      <c r="I493" s="121" t="s">
        <v>404</v>
      </c>
      <c r="J493" s="124">
        <v>2.6724999999999999</v>
      </c>
      <c r="K493" s="124">
        <v>0.1426</v>
      </c>
      <c r="L493" s="124">
        <v>4.7475999999999997E-2</v>
      </c>
      <c r="M493" s="124">
        <v>0.100425</v>
      </c>
      <c r="N493" s="124">
        <v>0.5373</v>
      </c>
      <c r="O493" s="124">
        <v>11157.45692969431</v>
      </c>
      <c r="P493" s="124">
        <v>7373.73747467249</v>
      </c>
      <c r="Q493" s="124">
        <v>4.4094305676855896</v>
      </c>
      <c r="R493" s="124">
        <v>2481.8201698689968</v>
      </c>
    </row>
    <row r="494" spans="1:18" hidden="1" x14ac:dyDescent="0.35">
      <c r="A494" t="s">
        <v>180</v>
      </c>
      <c r="B494">
        <v>2</v>
      </c>
      <c r="C494" t="s">
        <v>45</v>
      </c>
      <c r="D494">
        <v>3</v>
      </c>
      <c r="E494" t="s">
        <v>388</v>
      </c>
      <c r="F494">
        <v>3230</v>
      </c>
      <c r="G494">
        <v>3300</v>
      </c>
      <c r="H494" s="118" t="str">
        <f t="shared" si="7"/>
        <v>R61</v>
      </c>
      <c r="I494" s="121" t="s">
        <v>404</v>
      </c>
      <c r="J494" s="124">
        <v>2.6724999999999999</v>
      </c>
      <c r="K494" s="124">
        <v>0.1426</v>
      </c>
      <c r="L494" s="124">
        <v>4.7475999999999997E-2</v>
      </c>
      <c r="M494" s="124">
        <v>0.100425</v>
      </c>
      <c r="N494" s="124">
        <v>0.5373</v>
      </c>
      <c r="O494" s="124">
        <v>11157.45692969431</v>
      </c>
      <c r="P494" s="124">
        <v>7373.73747467249</v>
      </c>
      <c r="Q494" s="124">
        <v>4.4094305676855896</v>
      </c>
      <c r="R494" s="124">
        <v>2481.8201698689968</v>
      </c>
    </row>
    <row r="495" spans="1:18" hidden="1" x14ac:dyDescent="0.35">
      <c r="A495" t="s">
        <v>180</v>
      </c>
      <c r="B495">
        <v>2</v>
      </c>
      <c r="C495" t="s">
        <v>45</v>
      </c>
      <c r="D495">
        <v>4</v>
      </c>
      <c r="E495" t="s">
        <v>388</v>
      </c>
      <c r="F495">
        <v>3230</v>
      </c>
      <c r="G495">
        <v>3300</v>
      </c>
      <c r="H495" s="118" t="str">
        <f t="shared" si="7"/>
        <v>R61</v>
      </c>
      <c r="I495" s="121" t="s">
        <v>404</v>
      </c>
      <c r="J495" s="124">
        <v>2.6724999999999999</v>
      </c>
      <c r="K495" s="124">
        <v>0.1426</v>
      </c>
      <c r="L495" s="124">
        <v>4.7475999999999997E-2</v>
      </c>
      <c r="M495" s="124">
        <v>0.100425</v>
      </c>
      <c r="N495" s="124">
        <v>0.5373</v>
      </c>
      <c r="O495" s="124">
        <v>11157.45692969431</v>
      </c>
      <c r="P495" s="124">
        <v>7373.73747467249</v>
      </c>
      <c r="Q495" s="124">
        <v>4.4094305676855896</v>
      </c>
      <c r="R495" s="124">
        <v>2481.8201698689968</v>
      </c>
    </row>
    <row r="496" spans="1:18" x14ac:dyDescent="0.35">
      <c r="A496" t="s">
        <v>180</v>
      </c>
      <c r="B496">
        <v>1</v>
      </c>
      <c r="C496" t="s">
        <v>45</v>
      </c>
      <c r="D496">
        <v>1</v>
      </c>
      <c r="E496" t="s">
        <v>389</v>
      </c>
      <c r="F496">
        <v>3320</v>
      </c>
      <c r="G496">
        <v>3365</v>
      </c>
      <c r="H496" s="118" t="str">
        <f t="shared" si="7"/>
        <v>R61</v>
      </c>
      <c r="I496" s="121" t="s">
        <v>404</v>
      </c>
      <c r="J496" s="124">
        <v>2.7839</v>
      </c>
      <c r="K496" s="124">
        <v>0.16389999999999999</v>
      </c>
      <c r="L496" s="124">
        <v>5.9354999999999998E-2</v>
      </c>
      <c r="M496" s="124">
        <v>0.11063099999999999</v>
      </c>
      <c r="N496" s="124">
        <v>0.49659999999999999</v>
      </c>
      <c r="O496" s="124">
        <v>11475.293008108099</v>
      </c>
      <c r="P496" s="124">
        <v>7380.2855756756762</v>
      </c>
      <c r="Q496" s="124">
        <v>7.1933027027027041</v>
      </c>
      <c r="R496" s="124">
        <v>2503.7127101351371</v>
      </c>
    </row>
    <row r="497" spans="1:18" hidden="1" x14ac:dyDescent="0.35">
      <c r="A497" t="s">
        <v>180</v>
      </c>
      <c r="B497">
        <v>1</v>
      </c>
      <c r="C497" t="s">
        <v>45</v>
      </c>
      <c r="D497">
        <v>2</v>
      </c>
      <c r="E497" t="s">
        <v>389</v>
      </c>
      <c r="F497">
        <v>3320</v>
      </c>
      <c r="G497">
        <v>3365</v>
      </c>
      <c r="H497" s="118" t="str">
        <f t="shared" si="7"/>
        <v>R61</v>
      </c>
      <c r="I497" s="121" t="s">
        <v>404</v>
      </c>
      <c r="J497" s="124">
        <v>2.7839</v>
      </c>
      <c r="K497" s="124">
        <v>0.16389999999999999</v>
      </c>
      <c r="L497" s="124">
        <v>5.9354999999999998E-2</v>
      </c>
      <c r="M497" s="124">
        <v>0.11063099999999999</v>
      </c>
      <c r="N497" s="124">
        <v>0.49659999999999999</v>
      </c>
      <c r="O497" s="124">
        <v>11475.293008108099</v>
      </c>
      <c r="P497" s="124">
        <v>7380.2855756756762</v>
      </c>
      <c r="Q497" s="124">
        <v>7.1933027027027041</v>
      </c>
      <c r="R497" s="124">
        <v>2503.7127101351371</v>
      </c>
    </row>
    <row r="498" spans="1:18" hidden="1" x14ac:dyDescent="0.35">
      <c r="A498" t="s">
        <v>180</v>
      </c>
      <c r="B498">
        <v>1</v>
      </c>
      <c r="C498" t="s">
        <v>45</v>
      </c>
      <c r="D498">
        <v>3</v>
      </c>
      <c r="E498" t="s">
        <v>389</v>
      </c>
      <c r="F498">
        <v>3320</v>
      </c>
      <c r="G498">
        <v>3365</v>
      </c>
      <c r="H498" s="118" t="str">
        <f t="shared" si="7"/>
        <v>R61</v>
      </c>
      <c r="I498" s="121" t="s">
        <v>404</v>
      </c>
      <c r="J498" s="124">
        <v>2.7839</v>
      </c>
      <c r="K498" s="124">
        <v>0.16389999999999999</v>
      </c>
      <c r="L498" s="124">
        <v>5.9354999999999998E-2</v>
      </c>
      <c r="M498" s="124">
        <v>0.11063099999999999</v>
      </c>
      <c r="N498" s="124">
        <v>0.49659999999999999</v>
      </c>
      <c r="O498" s="124">
        <v>11475.293008108099</v>
      </c>
      <c r="P498" s="124">
        <v>7380.2855756756762</v>
      </c>
      <c r="Q498" s="124">
        <v>7.1933027027027041</v>
      </c>
      <c r="R498" s="124">
        <v>2503.7127101351371</v>
      </c>
    </row>
    <row r="499" spans="1:18" x14ac:dyDescent="0.35">
      <c r="A499" t="s">
        <v>181</v>
      </c>
      <c r="B499">
        <v>8</v>
      </c>
      <c r="C499" t="s">
        <v>46</v>
      </c>
      <c r="D499">
        <v>1</v>
      </c>
      <c r="E499" t="s">
        <v>390</v>
      </c>
      <c r="F499">
        <v>2739</v>
      </c>
      <c r="G499">
        <v>2784</v>
      </c>
      <c r="H499" s="118" t="str">
        <f t="shared" si="7"/>
        <v>R65</v>
      </c>
      <c r="I499" s="121" t="s">
        <v>405</v>
      </c>
      <c r="J499" s="124">
        <v>2.4705416666666671</v>
      </c>
      <c r="K499" s="124">
        <v>0.1231764166666667</v>
      </c>
      <c r="L499" s="124">
        <v>4.9133333333333327E-2</v>
      </c>
      <c r="M499" s="124">
        <v>9.0374999999999997E-2</v>
      </c>
      <c r="N499" s="124">
        <v>0.59216666666666662</v>
      </c>
      <c r="O499" s="124">
        <v>8747.6512510204047</v>
      </c>
      <c r="P499" s="124">
        <v>6171.1444911564622</v>
      </c>
      <c r="Q499" s="124">
        <v>1.736144897959184</v>
      </c>
      <c r="R499" s="124"/>
    </row>
    <row r="500" spans="1:18" hidden="1" x14ac:dyDescent="0.35">
      <c r="A500" t="s">
        <v>181</v>
      </c>
      <c r="B500">
        <v>8</v>
      </c>
      <c r="C500" t="s">
        <v>46</v>
      </c>
      <c r="D500">
        <v>2</v>
      </c>
      <c r="E500" t="s">
        <v>390</v>
      </c>
      <c r="F500">
        <v>2739</v>
      </c>
      <c r="G500">
        <v>2784</v>
      </c>
      <c r="H500" s="118" t="str">
        <f t="shared" si="7"/>
        <v>R65</v>
      </c>
      <c r="I500" s="121" t="s">
        <v>405</v>
      </c>
      <c r="J500" s="124">
        <v>2.4705416666666671</v>
      </c>
      <c r="K500" s="124">
        <v>0.1231764166666667</v>
      </c>
      <c r="L500" s="124">
        <v>4.9133333333333327E-2</v>
      </c>
      <c r="M500" s="124">
        <v>9.0374999999999997E-2</v>
      </c>
      <c r="N500" s="124">
        <v>0.59216666666666662</v>
      </c>
      <c r="O500" s="124">
        <v>8747.6512510204047</v>
      </c>
      <c r="P500" s="124">
        <v>6171.1444911564622</v>
      </c>
      <c r="Q500" s="124">
        <v>1.736144897959184</v>
      </c>
      <c r="R500" s="124"/>
    </row>
    <row r="501" spans="1:18" hidden="1" x14ac:dyDescent="0.35">
      <c r="A501" t="s">
        <v>181</v>
      </c>
      <c r="B501">
        <v>8</v>
      </c>
      <c r="C501" t="s">
        <v>46</v>
      </c>
      <c r="D501">
        <v>3</v>
      </c>
      <c r="E501" t="s">
        <v>390</v>
      </c>
      <c r="F501">
        <v>2739</v>
      </c>
      <c r="G501">
        <v>2784</v>
      </c>
      <c r="H501" s="118" t="str">
        <f t="shared" si="7"/>
        <v>R65</v>
      </c>
      <c r="I501" s="121" t="s">
        <v>405</v>
      </c>
      <c r="J501" s="124">
        <v>2.4705416666666671</v>
      </c>
      <c r="K501" s="124">
        <v>0.1231764166666667</v>
      </c>
      <c r="L501" s="124">
        <v>4.9133333333333327E-2</v>
      </c>
      <c r="M501" s="124">
        <v>9.0374999999999997E-2</v>
      </c>
      <c r="N501" s="124">
        <v>0.59216666666666662</v>
      </c>
      <c r="O501" s="124">
        <v>8747.6512510204047</v>
      </c>
      <c r="P501" s="124">
        <v>6171.1444911564622</v>
      </c>
      <c r="Q501" s="124">
        <v>1.736144897959184</v>
      </c>
      <c r="R501" s="124"/>
    </row>
    <row r="502" spans="1:18" hidden="1" x14ac:dyDescent="0.35">
      <c r="A502" t="s">
        <v>181</v>
      </c>
      <c r="B502">
        <v>8</v>
      </c>
      <c r="C502" t="s">
        <v>46</v>
      </c>
      <c r="D502">
        <v>4</v>
      </c>
      <c r="E502" t="s">
        <v>390</v>
      </c>
      <c r="F502">
        <v>2739</v>
      </c>
      <c r="G502">
        <v>2784</v>
      </c>
      <c r="H502" s="118" t="str">
        <f t="shared" si="7"/>
        <v>R65</v>
      </c>
      <c r="I502" s="121" t="s">
        <v>405</v>
      </c>
      <c r="J502" s="124">
        <v>2.4705416666666671</v>
      </c>
      <c r="K502" s="124">
        <v>0.1231764166666667</v>
      </c>
      <c r="L502" s="124">
        <v>4.9133333333333327E-2</v>
      </c>
      <c r="M502" s="124">
        <v>9.0374999999999997E-2</v>
      </c>
      <c r="N502" s="124">
        <v>0.59216666666666662</v>
      </c>
      <c r="O502" s="124">
        <v>8747.6512510204047</v>
      </c>
      <c r="P502" s="124">
        <v>6171.1444911564622</v>
      </c>
      <c r="Q502" s="124">
        <v>1.736144897959184</v>
      </c>
      <c r="R502" s="124"/>
    </row>
    <row r="503" spans="1:18" x14ac:dyDescent="0.35">
      <c r="A503" t="s">
        <v>181</v>
      </c>
      <c r="B503">
        <v>7</v>
      </c>
      <c r="C503" t="s">
        <v>46</v>
      </c>
      <c r="D503">
        <v>1</v>
      </c>
      <c r="E503" t="s">
        <v>391</v>
      </c>
      <c r="F503">
        <v>2843</v>
      </c>
      <c r="G503">
        <v>2895</v>
      </c>
      <c r="H503" s="118" t="str">
        <f t="shared" si="7"/>
        <v>R65</v>
      </c>
      <c r="I503" s="121" t="s">
        <v>405</v>
      </c>
      <c r="J503" s="124">
        <v>2.4605069767441861</v>
      </c>
      <c r="K503" s="124">
        <v>0.1001649069767442</v>
      </c>
      <c r="L503" s="124">
        <v>6.0479069767441863E-2</v>
      </c>
      <c r="M503" s="124">
        <v>9.5106976744186042E-2</v>
      </c>
      <c r="N503" s="124">
        <v>0.57913255813953501</v>
      </c>
      <c r="O503" s="124">
        <v>9170.2122988304109</v>
      </c>
      <c r="P503" s="124">
        <v>6200.4305748538</v>
      </c>
      <c r="Q503" s="124">
        <v>2.5239918128654959</v>
      </c>
      <c r="R503" s="124">
        <v>2007.860574269007</v>
      </c>
    </row>
    <row r="504" spans="1:18" hidden="1" x14ac:dyDescent="0.35">
      <c r="A504" t="s">
        <v>181</v>
      </c>
      <c r="B504">
        <v>7</v>
      </c>
      <c r="C504" t="s">
        <v>46</v>
      </c>
      <c r="D504">
        <v>2</v>
      </c>
      <c r="E504" t="s">
        <v>391</v>
      </c>
      <c r="F504">
        <v>2843</v>
      </c>
      <c r="G504">
        <v>2895</v>
      </c>
      <c r="H504" s="118" t="str">
        <f t="shared" si="7"/>
        <v>R65</v>
      </c>
      <c r="I504" s="121" t="s">
        <v>405</v>
      </c>
      <c r="J504" s="124">
        <v>2.4605069767441861</v>
      </c>
      <c r="K504" s="124">
        <v>0.1001649069767442</v>
      </c>
      <c r="L504" s="124">
        <v>6.0479069767441863E-2</v>
      </c>
      <c r="M504" s="124">
        <v>9.5106976744186042E-2</v>
      </c>
      <c r="N504" s="124">
        <v>0.57913255813953501</v>
      </c>
      <c r="O504" s="124">
        <v>9170.2122988304109</v>
      </c>
      <c r="P504" s="124">
        <v>6200.4305748538</v>
      </c>
      <c r="Q504" s="124">
        <v>2.5239918128654959</v>
      </c>
      <c r="R504" s="124">
        <v>2007.860574269007</v>
      </c>
    </row>
    <row r="505" spans="1:18" hidden="1" x14ac:dyDescent="0.35">
      <c r="A505" t="s">
        <v>181</v>
      </c>
      <c r="B505">
        <v>7</v>
      </c>
      <c r="C505" t="s">
        <v>46</v>
      </c>
      <c r="D505">
        <v>3</v>
      </c>
      <c r="E505" t="s">
        <v>391</v>
      </c>
      <c r="F505">
        <v>2843</v>
      </c>
      <c r="G505">
        <v>2895</v>
      </c>
      <c r="H505" s="118" t="str">
        <f t="shared" si="7"/>
        <v>R65</v>
      </c>
      <c r="I505" s="121" t="s">
        <v>405</v>
      </c>
      <c r="J505" s="124">
        <v>2.4605069767441861</v>
      </c>
      <c r="K505" s="124">
        <v>0.1001649069767442</v>
      </c>
      <c r="L505" s="124">
        <v>6.0479069767441863E-2</v>
      </c>
      <c r="M505" s="124">
        <v>9.5106976744186042E-2</v>
      </c>
      <c r="N505" s="124">
        <v>0.57913255813953501</v>
      </c>
      <c r="O505" s="124">
        <v>9170.2122988304109</v>
      </c>
      <c r="P505" s="124">
        <v>6200.4305748538</v>
      </c>
      <c r="Q505" s="124">
        <v>2.5239918128654959</v>
      </c>
      <c r="R505" s="124">
        <v>2007.860574269007</v>
      </c>
    </row>
    <row r="506" spans="1:18" x14ac:dyDescent="0.35">
      <c r="A506" t="s">
        <v>181</v>
      </c>
      <c r="B506">
        <v>6</v>
      </c>
      <c r="C506" t="s">
        <v>45</v>
      </c>
      <c r="D506">
        <v>1</v>
      </c>
      <c r="E506" t="s">
        <v>392</v>
      </c>
      <c r="F506">
        <v>2916</v>
      </c>
      <c r="G506">
        <v>2978</v>
      </c>
      <c r="H506" s="118" t="str">
        <f t="shared" si="7"/>
        <v>R65</v>
      </c>
      <c r="I506" s="121" t="s">
        <v>405</v>
      </c>
      <c r="J506" s="124">
        <v>2.3501586956521732</v>
      </c>
      <c r="K506" s="124">
        <v>0.1081999347826087</v>
      </c>
      <c r="L506" s="124">
        <v>7.0567391304347846E-2</v>
      </c>
      <c r="M506" s="124">
        <v>8.2251086956521752E-2</v>
      </c>
      <c r="N506" s="124">
        <v>0.64477934782608703</v>
      </c>
      <c r="O506" s="124">
        <v>9479.8168063725498</v>
      </c>
      <c r="P506" s="124">
        <v>6185.2374661764688</v>
      </c>
      <c r="Q506" s="124">
        <v>3.3410529411764678</v>
      </c>
      <c r="R506" s="124">
        <v>1697.1820509803911</v>
      </c>
    </row>
    <row r="507" spans="1:18" hidden="1" x14ac:dyDescent="0.35">
      <c r="A507" t="s">
        <v>181</v>
      </c>
      <c r="B507">
        <v>6</v>
      </c>
      <c r="C507" t="s">
        <v>45</v>
      </c>
      <c r="D507">
        <v>2</v>
      </c>
      <c r="E507" t="s">
        <v>392</v>
      </c>
      <c r="F507">
        <v>2916</v>
      </c>
      <c r="G507">
        <v>2978</v>
      </c>
      <c r="H507" s="118" t="str">
        <f t="shared" si="7"/>
        <v>R65</v>
      </c>
      <c r="I507" s="121" t="s">
        <v>405</v>
      </c>
      <c r="J507" s="124">
        <v>2.3501586956521732</v>
      </c>
      <c r="K507" s="124">
        <v>0.1081999347826087</v>
      </c>
      <c r="L507" s="124">
        <v>7.0567391304347846E-2</v>
      </c>
      <c r="M507" s="124">
        <v>8.2251086956521752E-2</v>
      </c>
      <c r="N507" s="124">
        <v>0.64477934782608703</v>
      </c>
      <c r="O507" s="124">
        <v>9479.8168063725498</v>
      </c>
      <c r="P507" s="124">
        <v>6185.2374661764688</v>
      </c>
      <c r="Q507" s="124">
        <v>3.3410529411764678</v>
      </c>
      <c r="R507" s="124">
        <v>1697.1820509803911</v>
      </c>
    </row>
    <row r="508" spans="1:18" hidden="1" x14ac:dyDescent="0.35">
      <c r="A508" t="s">
        <v>181</v>
      </c>
      <c r="B508">
        <v>6</v>
      </c>
      <c r="C508" t="s">
        <v>45</v>
      </c>
      <c r="D508">
        <v>3</v>
      </c>
      <c r="E508" t="s">
        <v>392</v>
      </c>
      <c r="F508">
        <v>2916</v>
      </c>
      <c r="G508">
        <v>2978</v>
      </c>
      <c r="H508" s="118" t="str">
        <f t="shared" si="7"/>
        <v>R65</v>
      </c>
      <c r="I508" s="121" t="s">
        <v>405</v>
      </c>
      <c r="J508" s="124">
        <v>2.3501586956521732</v>
      </c>
      <c r="K508" s="124">
        <v>0.1081999347826087</v>
      </c>
      <c r="L508" s="124">
        <v>7.0567391304347846E-2</v>
      </c>
      <c r="M508" s="124">
        <v>8.2251086956521752E-2</v>
      </c>
      <c r="N508" s="124">
        <v>0.64477934782608703</v>
      </c>
      <c r="O508" s="124">
        <v>9479.8168063725498</v>
      </c>
      <c r="P508" s="124">
        <v>6185.2374661764688</v>
      </c>
      <c r="Q508" s="124">
        <v>3.3410529411764678</v>
      </c>
      <c r="R508" s="124">
        <v>1697.1820509803911</v>
      </c>
    </row>
    <row r="509" spans="1:18" hidden="1" x14ac:dyDescent="0.35">
      <c r="A509" t="s">
        <v>181</v>
      </c>
      <c r="B509">
        <v>6</v>
      </c>
      <c r="C509" t="s">
        <v>45</v>
      </c>
      <c r="D509">
        <v>4</v>
      </c>
      <c r="E509" t="s">
        <v>392</v>
      </c>
      <c r="F509">
        <v>2916</v>
      </c>
      <c r="G509">
        <v>2978</v>
      </c>
      <c r="H509" s="118" t="str">
        <f t="shared" si="7"/>
        <v>R65</v>
      </c>
      <c r="I509" s="121" t="s">
        <v>405</v>
      </c>
      <c r="J509" s="124">
        <v>2.3501586956521732</v>
      </c>
      <c r="K509" s="124">
        <v>0.1081999347826087</v>
      </c>
      <c r="L509" s="124">
        <v>7.0567391304347846E-2</v>
      </c>
      <c r="M509" s="124">
        <v>8.2251086956521752E-2</v>
      </c>
      <c r="N509" s="124">
        <v>0.64477934782608703</v>
      </c>
      <c r="O509" s="124">
        <v>9479.8168063725498</v>
      </c>
      <c r="P509" s="124">
        <v>6185.2374661764688</v>
      </c>
      <c r="Q509" s="124">
        <v>3.3410529411764678</v>
      </c>
      <c r="R509" s="124">
        <v>1697.1820509803911</v>
      </c>
    </row>
    <row r="510" spans="1:18" x14ac:dyDescent="0.35">
      <c r="A510" t="s">
        <v>181</v>
      </c>
      <c r="B510">
        <v>4</v>
      </c>
      <c r="C510" t="s">
        <v>44</v>
      </c>
      <c r="D510">
        <v>1</v>
      </c>
      <c r="E510" t="s">
        <v>393</v>
      </c>
      <c r="F510">
        <v>3285</v>
      </c>
      <c r="G510">
        <v>3355</v>
      </c>
      <c r="H510" s="118" t="str">
        <f t="shared" si="7"/>
        <v>R65</v>
      </c>
      <c r="I510" s="121" t="s">
        <v>405</v>
      </c>
      <c r="J510" s="124">
        <v>2.4263416666666671</v>
      </c>
      <c r="K510" s="124">
        <v>0.14610622222222219</v>
      </c>
      <c r="L510" s="124">
        <v>7.7452777777777759E-2</v>
      </c>
      <c r="M510" s="124">
        <v>8.9363888888888868E-2</v>
      </c>
      <c r="N510" s="124">
        <v>0.60471388888888888</v>
      </c>
      <c r="O510" s="124">
        <v>10946.64968217392</v>
      </c>
      <c r="P510" s="124">
        <v>6889.9197969565239</v>
      </c>
      <c r="Q510" s="124">
        <v>4.0224856521739127</v>
      </c>
      <c r="R510" s="124">
        <v>1722.24478</v>
      </c>
    </row>
    <row r="511" spans="1:18" hidden="1" x14ac:dyDescent="0.35">
      <c r="A511" t="s">
        <v>181</v>
      </c>
      <c r="B511">
        <v>4</v>
      </c>
      <c r="C511" t="s">
        <v>44</v>
      </c>
      <c r="D511">
        <v>2</v>
      </c>
      <c r="E511" t="s">
        <v>393</v>
      </c>
      <c r="F511">
        <v>3285</v>
      </c>
      <c r="G511">
        <v>3355</v>
      </c>
      <c r="H511" s="118" t="str">
        <f t="shared" si="7"/>
        <v>R65</v>
      </c>
      <c r="I511" s="121" t="s">
        <v>405</v>
      </c>
      <c r="J511" s="124">
        <v>2.4263416666666671</v>
      </c>
      <c r="K511" s="124">
        <v>0.14610622222222219</v>
      </c>
      <c r="L511" s="124">
        <v>7.7452777777777759E-2</v>
      </c>
      <c r="M511" s="124">
        <v>8.9363888888888868E-2</v>
      </c>
      <c r="N511" s="124">
        <v>0.60471388888888888</v>
      </c>
      <c r="O511" s="124">
        <v>10946.64968217392</v>
      </c>
      <c r="P511" s="124">
        <v>6889.9197969565239</v>
      </c>
      <c r="Q511" s="124">
        <v>4.0224856521739127</v>
      </c>
      <c r="R511" s="124">
        <v>1722.24478</v>
      </c>
    </row>
    <row r="512" spans="1:18" hidden="1" x14ac:dyDescent="0.35">
      <c r="A512" t="s">
        <v>181</v>
      </c>
      <c r="B512">
        <v>4</v>
      </c>
      <c r="C512" t="s">
        <v>44</v>
      </c>
      <c r="D512">
        <v>3</v>
      </c>
      <c r="E512" t="s">
        <v>393</v>
      </c>
      <c r="F512">
        <v>3285</v>
      </c>
      <c r="G512">
        <v>3355</v>
      </c>
      <c r="H512" s="118" t="str">
        <f t="shared" si="7"/>
        <v>R65</v>
      </c>
      <c r="I512" s="121" t="s">
        <v>405</v>
      </c>
      <c r="J512" s="124">
        <v>2.4263416666666671</v>
      </c>
      <c r="K512" s="124">
        <v>0.14610622222222219</v>
      </c>
      <c r="L512" s="124">
        <v>7.7452777777777759E-2</v>
      </c>
      <c r="M512" s="124">
        <v>8.9363888888888868E-2</v>
      </c>
      <c r="N512" s="124">
        <v>0.60471388888888888</v>
      </c>
      <c r="O512" s="124">
        <v>10946.64968217392</v>
      </c>
      <c r="P512" s="124">
        <v>6889.9197969565239</v>
      </c>
      <c r="Q512" s="124">
        <v>4.0224856521739127</v>
      </c>
      <c r="R512" s="124">
        <v>1722.24478</v>
      </c>
    </row>
    <row r="513" spans="1:18" hidden="1" x14ac:dyDescent="0.35">
      <c r="A513" t="s">
        <v>181</v>
      </c>
      <c r="B513">
        <v>4</v>
      </c>
      <c r="C513" t="s">
        <v>44</v>
      </c>
      <c r="D513">
        <v>4</v>
      </c>
      <c r="E513" t="s">
        <v>393</v>
      </c>
      <c r="F513">
        <v>3285</v>
      </c>
      <c r="G513">
        <v>3355</v>
      </c>
      <c r="H513" s="118" t="str">
        <f t="shared" si="7"/>
        <v>R65</v>
      </c>
      <c r="I513" s="121" t="s">
        <v>405</v>
      </c>
      <c r="J513" s="124">
        <v>2.4263416666666671</v>
      </c>
      <c r="K513" s="124">
        <v>0.14610622222222219</v>
      </c>
      <c r="L513" s="124">
        <v>7.7452777777777759E-2</v>
      </c>
      <c r="M513" s="124">
        <v>8.9363888888888868E-2</v>
      </c>
      <c r="N513" s="124">
        <v>0.60471388888888888</v>
      </c>
      <c r="O513" s="124">
        <v>10946.64968217392</v>
      </c>
      <c r="P513" s="124">
        <v>6889.9197969565239</v>
      </c>
      <c r="Q513" s="124">
        <v>4.0224856521739127</v>
      </c>
      <c r="R513" s="124">
        <v>1722.24478</v>
      </c>
    </row>
    <row r="514" spans="1:18" x14ac:dyDescent="0.35">
      <c r="A514" t="s">
        <v>181</v>
      </c>
      <c r="B514">
        <v>3</v>
      </c>
      <c r="C514" t="s">
        <v>44</v>
      </c>
      <c r="D514">
        <v>1</v>
      </c>
      <c r="E514" t="s">
        <v>394</v>
      </c>
      <c r="F514">
        <v>3373</v>
      </c>
      <c r="G514">
        <v>3424</v>
      </c>
      <c r="H514" s="118" t="str">
        <f t="shared" si="7"/>
        <v>R65</v>
      </c>
      <c r="I514" s="121" t="s">
        <v>405</v>
      </c>
      <c r="J514" s="124">
        <v>2.4527874999999999</v>
      </c>
      <c r="K514" s="124">
        <v>0.1405090625</v>
      </c>
      <c r="L514" s="124">
        <v>8.0193750000000008E-2</v>
      </c>
      <c r="M514" s="124">
        <v>9.0662499999999993E-2</v>
      </c>
      <c r="N514" s="124">
        <v>0.5820749999999999</v>
      </c>
      <c r="O514" s="124">
        <v>11262.741990419159</v>
      </c>
      <c r="P514" s="124">
        <v>6982.4621682634752</v>
      </c>
      <c r="Q514" s="124">
        <v>4.5443251497006001</v>
      </c>
      <c r="R514" s="124">
        <v>1844.0126934131731</v>
      </c>
    </row>
    <row r="515" spans="1:18" hidden="1" x14ac:dyDescent="0.35">
      <c r="A515" t="s">
        <v>181</v>
      </c>
      <c r="B515">
        <v>3</v>
      </c>
      <c r="C515" t="s">
        <v>44</v>
      </c>
      <c r="D515">
        <v>2</v>
      </c>
      <c r="E515" t="s">
        <v>394</v>
      </c>
      <c r="F515">
        <v>3373</v>
      </c>
      <c r="G515">
        <v>3424</v>
      </c>
      <c r="H515" s="118" t="str">
        <f t="shared" ref="H515:H523" si="8">CONCATENATE("R",RIGHT(A515,2))</f>
        <v>R65</v>
      </c>
      <c r="I515" s="121" t="s">
        <v>405</v>
      </c>
      <c r="J515" s="124">
        <v>2.4527874999999999</v>
      </c>
      <c r="K515" s="124">
        <v>0.1405090625</v>
      </c>
      <c r="L515" s="124">
        <v>8.0193750000000008E-2</v>
      </c>
      <c r="M515" s="124">
        <v>9.0662499999999993E-2</v>
      </c>
      <c r="N515" s="124">
        <v>0.5820749999999999</v>
      </c>
      <c r="O515" s="124">
        <v>11262.741990419159</v>
      </c>
      <c r="P515" s="124">
        <v>6982.4621682634752</v>
      </c>
      <c r="Q515" s="124">
        <v>4.5443251497006001</v>
      </c>
      <c r="R515" s="124">
        <v>1844.0126934131731</v>
      </c>
    </row>
    <row r="516" spans="1:18" hidden="1" x14ac:dyDescent="0.35">
      <c r="A516" t="s">
        <v>181</v>
      </c>
      <c r="B516">
        <v>3</v>
      </c>
      <c r="C516" t="s">
        <v>44</v>
      </c>
      <c r="D516">
        <v>3</v>
      </c>
      <c r="E516" t="s">
        <v>394</v>
      </c>
      <c r="F516">
        <v>3373</v>
      </c>
      <c r="G516">
        <v>3424</v>
      </c>
      <c r="H516" s="118" t="str">
        <f t="shared" si="8"/>
        <v>R65</v>
      </c>
      <c r="I516" s="121" t="s">
        <v>405</v>
      </c>
      <c r="J516" s="124">
        <v>2.4527874999999999</v>
      </c>
      <c r="K516" s="124">
        <v>0.1405090625</v>
      </c>
      <c r="L516" s="124">
        <v>8.0193750000000008E-2</v>
      </c>
      <c r="M516" s="124">
        <v>9.0662499999999993E-2</v>
      </c>
      <c r="N516" s="124">
        <v>0.5820749999999999</v>
      </c>
      <c r="O516" s="124">
        <v>11262.741990419159</v>
      </c>
      <c r="P516" s="124">
        <v>6982.4621682634752</v>
      </c>
      <c r="Q516" s="124">
        <v>4.5443251497006001</v>
      </c>
      <c r="R516" s="124">
        <v>1844.0126934131731</v>
      </c>
    </row>
    <row r="517" spans="1:18" x14ac:dyDescent="0.35">
      <c r="A517" t="s">
        <v>181</v>
      </c>
      <c r="B517">
        <v>2</v>
      </c>
      <c r="C517" t="s">
        <v>44</v>
      </c>
      <c r="D517">
        <v>1</v>
      </c>
      <c r="E517" t="s">
        <v>395</v>
      </c>
      <c r="F517">
        <v>3441</v>
      </c>
      <c r="G517">
        <v>3486</v>
      </c>
      <c r="H517" s="118" t="str">
        <f t="shared" si="8"/>
        <v>R65</v>
      </c>
      <c r="I517" s="121" t="s">
        <v>405</v>
      </c>
      <c r="J517" s="124">
        <v>2.396311764705882</v>
      </c>
      <c r="K517" s="124">
        <v>0.1104101176470588</v>
      </c>
      <c r="L517" s="124">
        <v>7.5117647058823539E-2</v>
      </c>
      <c r="M517" s="124">
        <v>8.0205882352941169E-2</v>
      </c>
      <c r="N517" s="124">
        <v>0.65598823529411754</v>
      </c>
      <c r="O517" s="124">
        <v>11524.21289391893</v>
      </c>
      <c r="P517" s="124">
        <v>7096.7299074324364</v>
      </c>
      <c r="Q517" s="124">
        <v>4.2608040540540566</v>
      </c>
      <c r="R517" s="124">
        <v>1985.97389054054</v>
      </c>
    </row>
    <row r="518" spans="1:18" hidden="1" x14ac:dyDescent="0.35">
      <c r="A518" t="s">
        <v>181</v>
      </c>
      <c r="B518">
        <v>2</v>
      </c>
      <c r="C518" t="s">
        <v>44</v>
      </c>
      <c r="D518">
        <v>2</v>
      </c>
      <c r="E518" t="s">
        <v>395</v>
      </c>
      <c r="F518">
        <v>3441</v>
      </c>
      <c r="G518">
        <v>3486</v>
      </c>
      <c r="H518" s="118" t="str">
        <f t="shared" si="8"/>
        <v>R65</v>
      </c>
      <c r="I518" s="121" t="s">
        <v>405</v>
      </c>
      <c r="J518" s="124">
        <v>2.396311764705882</v>
      </c>
      <c r="K518" s="124">
        <v>0.1104101176470588</v>
      </c>
      <c r="L518" s="124">
        <v>7.5117647058823539E-2</v>
      </c>
      <c r="M518" s="124">
        <v>8.0205882352941169E-2</v>
      </c>
      <c r="N518" s="124">
        <v>0.65598823529411754</v>
      </c>
      <c r="O518" s="124">
        <v>11524.21289391893</v>
      </c>
      <c r="P518" s="124">
        <v>7096.7299074324364</v>
      </c>
      <c r="Q518" s="124">
        <v>4.2608040540540566</v>
      </c>
      <c r="R518" s="124">
        <v>1985.97389054054</v>
      </c>
    </row>
    <row r="519" spans="1:18" hidden="1" x14ac:dyDescent="0.35">
      <c r="A519" t="s">
        <v>181</v>
      </c>
      <c r="B519">
        <v>2</v>
      </c>
      <c r="C519" t="s">
        <v>44</v>
      </c>
      <c r="D519">
        <v>3</v>
      </c>
      <c r="E519" t="s">
        <v>395</v>
      </c>
      <c r="F519">
        <v>3441</v>
      </c>
      <c r="G519">
        <v>3486</v>
      </c>
      <c r="H519" s="118" t="str">
        <f t="shared" si="8"/>
        <v>R65</v>
      </c>
      <c r="I519" s="121" t="s">
        <v>405</v>
      </c>
      <c r="J519" s="124">
        <v>2.396311764705882</v>
      </c>
      <c r="K519" s="124">
        <v>0.1104101176470588</v>
      </c>
      <c r="L519" s="124">
        <v>7.5117647058823539E-2</v>
      </c>
      <c r="M519" s="124">
        <v>8.0205882352941169E-2</v>
      </c>
      <c r="N519" s="124">
        <v>0.65598823529411754</v>
      </c>
      <c r="O519" s="124">
        <v>11524.21289391893</v>
      </c>
      <c r="P519" s="124">
        <v>7096.7299074324364</v>
      </c>
      <c r="Q519" s="124">
        <v>4.2608040540540566</v>
      </c>
      <c r="R519" s="124">
        <v>1985.97389054054</v>
      </c>
    </row>
    <row r="520" spans="1:18" x14ac:dyDescent="0.35">
      <c r="A520" t="s">
        <v>181</v>
      </c>
      <c r="B520">
        <v>1</v>
      </c>
      <c r="C520" t="s">
        <v>44</v>
      </c>
      <c r="D520">
        <v>1</v>
      </c>
      <c r="E520" t="s">
        <v>396</v>
      </c>
      <c r="F520">
        <v>3502</v>
      </c>
      <c r="G520">
        <v>3589</v>
      </c>
      <c r="H520" s="118" t="str">
        <f t="shared" si="8"/>
        <v>R65</v>
      </c>
      <c r="I520" s="121" t="s">
        <v>405</v>
      </c>
      <c r="J520" s="124">
        <v>2.5221818181818181</v>
      </c>
      <c r="K520" s="124">
        <v>9.7384545454545446E-2</v>
      </c>
      <c r="L520" s="124">
        <v>6.253636363636364E-2</v>
      </c>
      <c r="M520" s="124">
        <v>8.3618181818181814E-2</v>
      </c>
      <c r="N520" s="124">
        <v>0.66563636363636358</v>
      </c>
      <c r="O520" s="124">
        <v>11850.01348421052</v>
      </c>
      <c r="P520" s="124">
        <v>7334.6041477192957</v>
      </c>
      <c r="Q520" s="124">
        <v>5.070472631578947</v>
      </c>
      <c r="R520" s="124">
        <v>2275.3805656140348</v>
      </c>
    </row>
    <row r="521" spans="1:18" hidden="1" x14ac:dyDescent="0.35">
      <c r="A521" t="s">
        <v>181</v>
      </c>
      <c r="B521">
        <v>1</v>
      </c>
      <c r="C521" t="s">
        <v>44</v>
      </c>
      <c r="D521">
        <v>2</v>
      </c>
      <c r="E521" t="s">
        <v>396</v>
      </c>
      <c r="F521">
        <v>3502</v>
      </c>
      <c r="G521">
        <v>3589</v>
      </c>
      <c r="H521" s="118" t="str">
        <f t="shared" si="8"/>
        <v>R65</v>
      </c>
      <c r="I521" s="121" t="s">
        <v>405</v>
      </c>
      <c r="J521" s="124">
        <v>2.5221818181818181</v>
      </c>
      <c r="K521" s="124">
        <v>9.7384545454545446E-2</v>
      </c>
      <c r="L521" s="124">
        <v>6.253636363636364E-2</v>
      </c>
      <c r="M521" s="124">
        <v>8.3618181818181814E-2</v>
      </c>
      <c r="N521" s="124">
        <v>0.66563636363636358</v>
      </c>
      <c r="O521" s="124">
        <v>11850.01348421052</v>
      </c>
      <c r="P521" s="124">
        <v>7334.6041477192957</v>
      </c>
      <c r="Q521" s="124">
        <v>5.070472631578947</v>
      </c>
      <c r="R521" s="124">
        <v>2275.3805656140348</v>
      </c>
    </row>
    <row r="522" spans="1:18" hidden="1" x14ac:dyDescent="0.35">
      <c r="A522" t="s">
        <v>181</v>
      </c>
      <c r="B522">
        <v>1</v>
      </c>
      <c r="C522" t="s">
        <v>44</v>
      </c>
      <c r="D522">
        <v>3</v>
      </c>
      <c r="E522" t="s">
        <v>396</v>
      </c>
      <c r="F522">
        <v>3502</v>
      </c>
      <c r="G522">
        <v>3589</v>
      </c>
      <c r="H522" s="118" t="str">
        <f t="shared" si="8"/>
        <v>R65</v>
      </c>
      <c r="I522" s="121" t="s">
        <v>405</v>
      </c>
      <c r="J522" s="124">
        <v>2.5221818181818181</v>
      </c>
      <c r="K522" s="124">
        <v>9.7384545454545446E-2</v>
      </c>
      <c r="L522" s="124">
        <v>6.253636363636364E-2</v>
      </c>
      <c r="M522" s="124">
        <v>8.3618181818181814E-2</v>
      </c>
      <c r="N522" s="124">
        <v>0.66563636363636358</v>
      </c>
      <c r="O522" s="124">
        <v>11850.01348421052</v>
      </c>
      <c r="P522" s="124">
        <v>7334.6041477192957</v>
      </c>
      <c r="Q522" s="124">
        <v>5.070472631578947</v>
      </c>
      <c r="R522" s="124">
        <v>2275.3805656140348</v>
      </c>
    </row>
    <row r="523" spans="1:18" hidden="1" x14ac:dyDescent="0.35">
      <c r="A523" t="s">
        <v>181</v>
      </c>
      <c r="B523">
        <v>1</v>
      </c>
      <c r="C523" t="s">
        <v>44</v>
      </c>
      <c r="D523">
        <v>4</v>
      </c>
      <c r="E523" t="s">
        <v>396</v>
      </c>
      <c r="F523">
        <v>3502</v>
      </c>
      <c r="G523">
        <v>3589</v>
      </c>
      <c r="H523" s="118" t="str">
        <f t="shared" si="8"/>
        <v>R65</v>
      </c>
      <c r="I523" s="121" t="s">
        <v>405</v>
      </c>
      <c r="J523" s="124">
        <v>2.5221818181818181</v>
      </c>
      <c r="K523" s="124">
        <v>9.7384545454545446E-2</v>
      </c>
      <c r="L523" s="124">
        <v>6.253636363636364E-2</v>
      </c>
      <c r="M523" s="124">
        <v>8.3618181818181814E-2</v>
      </c>
      <c r="N523" s="124">
        <v>0.66563636363636358</v>
      </c>
      <c r="O523" s="124">
        <v>11850.01348421052</v>
      </c>
      <c r="P523" s="124">
        <v>7334.6041477192957</v>
      </c>
      <c r="Q523" s="124">
        <v>5.070472631578947</v>
      </c>
      <c r="R523" s="124">
        <v>2275.3805656140348</v>
      </c>
    </row>
  </sheetData>
  <autoFilter ref="A1:H523" xr:uid="{00000000-0009-0000-0000-000005000000}">
    <filterColumn colId="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Sheet5</vt:lpstr>
      <vt:lpstr>Sheet3</vt:lpstr>
      <vt:lpstr>Sheet2</vt:lpstr>
      <vt:lpstr>Sheet4</vt:lpstr>
      <vt:lpstr>New_Geodata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Aman Ajay Kumar Pandey</cp:lastModifiedBy>
  <dcterms:created xsi:type="dcterms:W3CDTF">2021-05-28T07:30:28Z</dcterms:created>
  <dcterms:modified xsi:type="dcterms:W3CDTF">2023-07-03T11:56:21Z</dcterms:modified>
</cp:coreProperties>
</file>